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6-10-29 medžiaga\"/>
    </mc:Choice>
  </mc:AlternateContent>
  <xr:revisionPtr revIDLastSave="0" documentId="8_{91CC3160-D6FC-464B-ABE5-B9FF887BDCB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 priedas" sheetId="1" r:id="rId1"/>
    <sheet name="2 priedas" sheetId="2" r:id="rId2"/>
    <sheet name="3 priedas" sheetId="3" r:id="rId3"/>
  </sheets>
  <definedNames>
    <definedName name="_xlnm.Print_Titles" localSheetId="0">'1 priedas'!$6:$6</definedName>
    <definedName name="_xlnm.Print_Titles" localSheetId="1">'2 priedas'!$5:$5</definedName>
    <definedName name="_xlnm.Print_Titles" localSheetId="2">'3 priedas'!$5:$7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7" i="2" l="1"/>
  <c r="B566" i="2"/>
  <c r="B565" i="2"/>
  <c r="B564" i="2"/>
  <c r="B563" i="2"/>
  <c r="B562" i="2"/>
  <c r="B554" i="2"/>
  <c r="B551" i="2"/>
  <c r="B561" i="2" s="1"/>
  <c r="B549" i="2"/>
  <c r="B548" i="2"/>
  <c r="B547" i="2"/>
  <c r="B575" i="2" s="1"/>
  <c r="B546" i="2"/>
  <c r="B545" i="2"/>
  <c r="B544" i="2"/>
  <c r="B576" i="2" s="1"/>
  <c r="B543" i="2"/>
  <c r="B542" i="2"/>
  <c r="B537" i="2"/>
  <c r="B529" i="2"/>
  <c r="B523" i="2"/>
  <c r="B517" i="2"/>
  <c r="B513" i="2"/>
  <c r="B541" i="2" s="1"/>
  <c r="B511" i="2"/>
  <c r="B510" i="2"/>
  <c r="B509" i="2"/>
  <c r="B506" i="2"/>
  <c r="B504" i="2"/>
  <c r="B503" i="2"/>
  <c r="B502" i="2"/>
  <c r="B501" i="2"/>
  <c r="B500" i="2"/>
  <c r="B499" i="2"/>
  <c r="B498" i="2"/>
  <c r="B492" i="2"/>
  <c r="B486" i="2"/>
  <c r="B481" i="2"/>
  <c r="B475" i="2"/>
  <c r="B469" i="2"/>
  <c r="B463" i="2"/>
  <c r="B456" i="2"/>
  <c r="B448" i="2"/>
  <c r="B442" i="2"/>
  <c r="B436" i="2"/>
  <c r="B430" i="2"/>
  <c r="B424" i="2"/>
  <c r="B418" i="2"/>
  <c r="B412" i="2"/>
  <c r="B405" i="2"/>
  <c r="B399" i="2"/>
  <c r="B393" i="2"/>
  <c r="B387" i="2"/>
  <c r="B381" i="2"/>
  <c r="B374" i="2"/>
  <c r="B367" i="2"/>
  <c r="B361" i="2"/>
  <c r="B355" i="2"/>
  <c r="B349" i="2"/>
  <c r="B343" i="2"/>
  <c r="B337" i="2"/>
  <c r="B331" i="2"/>
  <c r="B325" i="2"/>
  <c r="B319" i="2"/>
  <c r="B313" i="2"/>
  <c r="B307" i="2"/>
  <c r="B301" i="2"/>
  <c r="B295" i="2"/>
  <c r="B289" i="2"/>
  <c r="B283" i="2"/>
  <c r="B277" i="2"/>
  <c r="B271" i="2"/>
  <c r="B265" i="2"/>
  <c r="B259" i="2"/>
  <c r="B253" i="2"/>
  <c r="B497" i="2" s="1"/>
  <c r="B247" i="2"/>
  <c r="B241" i="2"/>
  <c r="B235" i="2"/>
  <c r="B229" i="2"/>
  <c r="B223" i="2"/>
  <c r="B217" i="2"/>
  <c r="B211" i="2"/>
  <c r="B205" i="2"/>
  <c r="B199" i="2"/>
  <c r="B193" i="2"/>
  <c r="B187" i="2"/>
  <c r="B181" i="2"/>
  <c r="B175" i="2"/>
  <c r="B169" i="2"/>
  <c r="B164" i="2"/>
  <c r="B162" i="2"/>
  <c r="B161" i="2"/>
  <c r="B160" i="2"/>
  <c r="B159" i="2"/>
  <c r="B153" i="2"/>
  <c r="B158" i="2" s="1"/>
  <c r="B150" i="2"/>
  <c r="B148" i="2"/>
  <c r="B147" i="2"/>
  <c r="B146" i="2"/>
  <c r="B145" i="2"/>
  <c r="B140" i="2"/>
  <c r="B135" i="2"/>
  <c r="B130" i="2"/>
  <c r="B126" i="2"/>
  <c r="B121" i="2"/>
  <c r="B116" i="2"/>
  <c r="B112" i="2"/>
  <c r="B107" i="2"/>
  <c r="B102" i="2"/>
  <c r="B100" i="2"/>
  <c r="B144" i="2" s="1"/>
  <c r="B98" i="2"/>
  <c r="B97" i="2"/>
  <c r="B96" i="2"/>
  <c r="B91" i="2"/>
  <c r="B95" i="2" s="1"/>
  <c r="B89" i="2"/>
  <c r="B86" i="2"/>
  <c r="B88" i="2" s="1"/>
  <c r="B84" i="2"/>
  <c r="B81" i="2"/>
  <c r="B83" i="2" s="1"/>
  <c r="B79" i="2"/>
  <c r="B78" i="2"/>
  <c r="B574" i="2" s="1"/>
  <c r="B77" i="2"/>
  <c r="B72" i="2"/>
  <c r="B68" i="2"/>
  <c r="B76" i="2" s="1"/>
  <c r="B66" i="2"/>
  <c r="B65" i="2"/>
  <c r="B63" i="2"/>
  <c r="B61" i="2"/>
  <c r="B571" i="2" s="1"/>
  <c r="B60" i="2"/>
  <c r="B570" i="2" s="1"/>
  <c r="B56" i="2"/>
  <c r="B59" i="2" s="1"/>
  <c r="B54" i="2"/>
  <c r="B53" i="2"/>
  <c r="B49" i="2"/>
  <c r="B52" i="2" s="1"/>
  <c r="B47" i="2"/>
  <c r="B582" i="2" s="1"/>
  <c r="B46" i="2"/>
  <c r="B581" i="2" s="1"/>
  <c r="B45" i="2"/>
  <c r="B579" i="2" s="1"/>
  <c r="B44" i="2"/>
  <c r="B43" i="2"/>
  <c r="B578" i="2" s="1"/>
  <c r="B42" i="2"/>
  <c r="B577" i="2" s="1"/>
  <c r="B41" i="2"/>
  <c r="B572" i="2" s="1"/>
  <c r="B40" i="2"/>
  <c r="B37" i="2"/>
  <c r="B35" i="2"/>
  <c r="B26" i="2"/>
  <c r="B39" i="2" s="1"/>
  <c r="B24" i="2"/>
  <c r="B580" i="2" s="1"/>
  <c r="B23" i="2"/>
  <c r="B573" i="2" s="1"/>
  <c r="B22" i="2"/>
  <c r="B569" i="2" s="1"/>
  <c r="B19" i="2"/>
  <c r="B16" i="2"/>
  <c r="B9" i="2"/>
  <c r="B7" i="2"/>
  <c r="B21" i="2" s="1"/>
  <c r="B568" i="2" s="1"/>
  <c r="B44" i="1"/>
  <c r="B42" i="1"/>
  <c r="B39" i="1"/>
  <c r="B35" i="1"/>
  <c r="B30" i="1"/>
  <c r="B29" i="1" s="1"/>
  <c r="B25" i="1"/>
  <c r="B22" i="1"/>
  <c r="B18" i="1"/>
  <c r="B17" i="1" s="1"/>
  <c r="B16" i="1" s="1"/>
  <c r="B14" i="1"/>
  <c r="B10" i="1"/>
  <c r="B8" i="1"/>
  <c r="B7" i="1" s="1"/>
  <c r="B47" i="1" s="1"/>
  <c r="E78" i="3"/>
  <c r="D78" i="3"/>
  <c r="C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8" i="3" s="1"/>
</calcChain>
</file>

<file path=xl/sharedStrings.xml><?xml version="1.0" encoding="utf-8"?>
<sst xmlns="http://schemas.openxmlformats.org/spreadsheetml/2006/main" count="702" uniqueCount="206">
  <si>
    <t>Pajamų pavadinimas</t>
  </si>
  <si>
    <t>MOKESČIAI</t>
  </si>
  <si>
    <t>Pajamų ir pelno mokesčiai</t>
  </si>
  <si>
    <t xml:space="preserve">Gyventojų pajamų mokestis </t>
  </si>
  <si>
    <t>Turto mokesčiai</t>
  </si>
  <si>
    <t>Žemės mokestis</t>
  </si>
  <si>
    <t>Paveldimo turto mokestis</t>
  </si>
  <si>
    <t>Nekilnojamojo turto mokestis</t>
  </si>
  <si>
    <t>Prekių ir paslaugų mokesčiai</t>
  </si>
  <si>
    <t>DOTACIJOS</t>
  </si>
  <si>
    <t>Dotacijos iš kitų valdžios sektoriaus subjektų</t>
  </si>
  <si>
    <t>Specialioji tikslinė dotacija</t>
  </si>
  <si>
    <t xml:space="preserve">Valstybinėms (valstybės perduotoms savivaldybėms) funkcijoms atlikti       </t>
  </si>
  <si>
    <t>Ugdymo reikmėms finansuoti</t>
  </si>
  <si>
    <t>Mokykloms (klasėms arba grupėms), skirtoms šalies (regiono) mokiniams, turintiems specialiųjų ugdymosi poreikių, ir kitoms savivaldybėms perduotoms įstaigoms išlaikyti</t>
  </si>
  <si>
    <t>Dotacija savivaldybėms iš Europos Sąjungos, kitos tarptautinės finansinės paramos ir bendrojo finansavimo lėšų</t>
  </si>
  <si>
    <t>Kitos dotacijos</t>
  </si>
  <si>
    <t>Valstybės lėšos vietinės reikšmės keliams (gatvėms) tiesti, taisyti, prižiūrėti ir saugaus eismo sąlygoms užtikrinti</t>
  </si>
  <si>
    <t>KITOS PAJAMOS</t>
  </si>
  <si>
    <t>Turto pajamos</t>
  </si>
  <si>
    <t>Dividendai</t>
  </si>
  <si>
    <t xml:space="preserve">Nuomos mokestis už valstybinę žemę </t>
  </si>
  <si>
    <t>Mokesčiai už valstybinius gamtos išteklius</t>
  </si>
  <si>
    <t>Pajamos už prekes ir paslaugas</t>
  </si>
  <si>
    <t>Biudžetinių įstaigų pajamos už prekes ir paslaugas</t>
  </si>
  <si>
    <t>Pajamos už ilgalaikio ir trumpalaikio materialiojo turto  nuomą</t>
  </si>
  <si>
    <t>Įmokos už išlaikymą švietimo, socialinės apsaugos ir kitose įstaigose</t>
  </si>
  <si>
    <t>Rinkliavos</t>
  </si>
  <si>
    <t>Valstybės rinkliavos</t>
  </si>
  <si>
    <t>Vietinės rinkliavos</t>
  </si>
  <si>
    <t>Pajamos iš baudų,  konfiskuoto turto ir kitų netesybų</t>
  </si>
  <si>
    <t>Kitos neišvardytos pajamos</t>
  </si>
  <si>
    <t>Materialiojo ir nematerialiojo turto realizavimo pajamos</t>
  </si>
  <si>
    <t>Iš viso pajamų</t>
  </si>
  <si>
    <t>Asignavimų valdytojas</t>
  </si>
  <si>
    <t>01 SAVIVALDYBĖS VALDYMO  PROGRAMA</t>
  </si>
  <si>
    <t xml:space="preserve">Savivaldybės kontrolės ir audito tarnyba </t>
  </si>
  <si>
    <t>Iš jų – Savivaldybės  biudžeto lėšos</t>
  </si>
  <si>
    <t xml:space="preserve">Savivaldybės administracija </t>
  </si>
  <si>
    <t xml:space="preserve">Savivaldybės administracijos Strateginio planavimo ir finansų skyrius </t>
  </si>
  <si>
    <t>Panevėžio apskaitos centras</t>
  </si>
  <si>
    <t>Iš viso  01 programai</t>
  </si>
  <si>
    <t>Iš jų: Savivaldybės biudžeto lėšos</t>
  </si>
  <si>
    <t>02 INVESTICIJŲ PROJEKTŲ PROGRAMA</t>
  </si>
  <si>
    <t>Stasio Eidrigevičiaus menų centras</t>
  </si>
  <si>
    <t>Iš viso 02 programai</t>
  </si>
  <si>
    <t>03 URBANISTINĖS PLĖTROS PROGRAMA</t>
  </si>
  <si>
    <t>Iš jų – Savivaldybės biudžeto lėšos</t>
  </si>
  <si>
    <t>Iš viso 03 programai</t>
  </si>
  <si>
    <t>Iš viso 04 programai</t>
  </si>
  <si>
    <t>Iš jų:  Savivaldybės biudžeto lėšos</t>
  </si>
  <si>
    <t>05 EKONOMINĖS PLĖTROS IR VERSLO SKATINIMO 
PROGRAMA</t>
  </si>
  <si>
    <t>Savivaldybės administracija</t>
  </si>
  <si>
    <t>Iš viso 05 programai</t>
  </si>
  <si>
    <t>06 SAVIVALDYBĖS TURTO VALDYMO PROGRAMA</t>
  </si>
  <si>
    <t>Iš viso 06 programai</t>
  </si>
  <si>
    <t>08 RINKODAROS  PROGRAMA</t>
  </si>
  <si>
    <t>Iš viso 08 programai</t>
  </si>
  <si>
    <t>09 INFORMACINĖS VISUOMENĖS PLĖTROS 
PROGRAMA</t>
  </si>
  <si>
    <t>Iš viso 09 programai</t>
  </si>
  <si>
    <t>10 MIESTO INFRASTRUKTŪROS OBJEKTŲ PLĖTROS,
 MODERNIZAVIMO IR PRIEŽIŪROS  PROGRAMA</t>
  </si>
  <si>
    <t>Iš viso 10 programai</t>
  </si>
  <si>
    <t>11 KULTŪROS IR MENO PROGRAMA</t>
  </si>
  <si>
    <t>Elenos Mezginaitės viešoji biblioteka</t>
  </si>
  <si>
    <t>Dailės galerija</t>
  </si>
  <si>
    <t>Kraštotyros muziejus</t>
  </si>
  <si>
    <t>Lėlių vežimo teatras</t>
  </si>
  <si>
    <t>Muzikinis teatras</t>
  </si>
  <si>
    <t>Iš viso 11 programai</t>
  </si>
  <si>
    <t>12  SPORTO PROGRAMA</t>
  </si>
  <si>
    <t>Sporto centras</t>
  </si>
  <si>
    <t>Iš viso 12 programai</t>
  </si>
  <si>
    <t>13 ŠVIETIMO IR UGDYMO PROGRAMA</t>
  </si>
  <si>
    <t>Kastyčio Ramanausko lopšelis-darželis</t>
  </si>
  <si>
    <t>Juozo Balčikonio gimnazija</t>
  </si>
  <si>
    <t>Vytauto Žemkalnio gimnazija</t>
  </si>
  <si>
    <t>5-oji gimnazija</t>
  </si>
  <si>
    <t>Juozo Miltinio gimnazija</t>
  </si>
  <si>
    <t>Raimundo Sargūno sporto gimnazija</t>
  </si>
  <si>
    <t>Rožyno progimnazija</t>
  </si>
  <si>
    <t>Beržų progimnazija</t>
  </si>
  <si>
    <t>Mykolo Karkos pagrindinė mokykla</t>
  </si>
  <si>
    <t>Alfonso Lipniūno progimnazija</t>
  </si>
  <si>
    <t>Pradinė mokykla</t>
  </si>
  <si>
    <t>Dailės mokykla</t>
  </si>
  <si>
    <t>Gamtos mokykla</t>
  </si>
  <si>
    <t>Moksleivių namai</t>
  </si>
  <si>
    <t>Švietimo centras</t>
  </si>
  <si>
    <t>Iš viso 13 programai</t>
  </si>
  <si>
    <t>14 VISUOMENĖS INICIATYVŲ SKATINIMO IR 
SAUGUMO UŽTIKRINIMO PROGRAMA</t>
  </si>
  <si>
    <t>Iš viso 14 programai</t>
  </si>
  <si>
    <t>15 SOCIALINĖS PARAMOS ĮGYVENDINIMO
 PROGRAMA</t>
  </si>
  <si>
    <t>Socialinių paslaugų centras</t>
  </si>
  <si>
    <t>Specialioji mokykla-daugiafunkcis centras</t>
  </si>
  <si>
    <t>Atviras jaunimo centras</t>
  </si>
  <si>
    <t>Iš viso 15 programai</t>
  </si>
  <si>
    <t>Visuomenės sveikatos biuras</t>
  </si>
  <si>
    <t>Iš viso 16 programai</t>
  </si>
  <si>
    <t xml:space="preserve">Iš viso: </t>
  </si>
  <si>
    <t>Mokesčiai už aplinkos teršimą</t>
  </si>
  <si>
    <t>04 APLINKOS APSAUGOS RĖMIMO 
PROGRAMA</t>
  </si>
  <si>
    <t>Panevėžio nekilnojamojo turto valdymo centras</t>
  </si>
  <si>
    <t>Panevėžio kultūros centras</t>
  </si>
  <si>
    <t xml:space="preserve">         Savivaldybės aplinkos apsaugos rėmimo specialiosios programos lėšos</t>
  </si>
  <si>
    <t>16 VISUOMENĖS SVEIKATOS RĖMIMO 
PROGRAMA</t>
  </si>
  <si>
    <t xml:space="preserve">          Savivaldybės aplinkos apsaugos rėmimo specialiosios programos lėšos</t>
  </si>
  <si>
    <t>Gautos Europos Sąjungos, kitos tarptautinės finansinės paramos ir bendrojo finansavimo lėšos</t>
  </si>
  <si>
    <t>Broniaus Vaidučio Kutavičiaus muzikos mokykla</t>
  </si>
  <si>
    <t>Socialinių pokyčių centras</t>
  </si>
  <si>
    <t>Iš jų:  paskoloms grąžinti Savivaldybės biudžeto lėšos</t>
  </si>
  <si>
    <t>Iš jų: Savivaldybės aplinkos apsaugos rėmimo specialiosios programos lėšos</t>
  </si>
  <si>
    <t>Iš jų:  Savivaldybės aplinkos apsaugos rėmimo specialiosios programos lėšos</t>
  </si>
  <si>
    <t xml:space="preserve">          Savivaldybės aplinkos apsaugos rėmimo specialiosios programos lėšų likutis</t>
  </si>
  <si>
    <t xml:space="preserve">         Savivaldybės aplinkos apsaugos rėmimo specialiosios programos lėšų likutis</t>
  </si>
  <si>
    <t>Iš viso (tūkst. Eur)</t>
  </si>
  <si>
    <t xml:space="preserve">          Valstybės lėšos kitoms dotacijoms</t>
  </si>
  <si>
    <t xml:space="preserve">           palūkanoms už paskolas ir kitus finansinius įsipareigojimus mokėti </t>
  </si>
  <si>
    <t xml:space="preserve">         Valstybės lėšos valstybinėms (valstybės perduotoms savivaldybėms) funkcijoms atlikti                                                                      </t>
  </si>
  <si>
    <t xml:space="preserve">         Valstybės lėšos kitoms dotacijoms</t>
  </si>
  <si>
    <t xml:space="preserve">         Skolintos lėšos</t>
  </si>
  <si>
    <t xml:space="preserve">         Europos Sąjungos ir kitos tarptautinės finansinės paramos lėšos</t>
  </si>
  <si>
    <t xml:space="preserve">         Ankstesnių metų lėšų likutis</t>
  </si>
  <si>
    <t xml:space="preserve">          Savivaldybės biudžeto lėšos Administracijai</t>
  </si>
  <si>
    <t>Iš jų –  Europos Sąjungos ir kitos tarptautinės finansinės paramos lėšos</t>
  </si>
  <si>
    <t xml:space="preserve">          Lėšos iš pajamų už prekes ir paslaugas</t>
  </si>
  <si>
    <t xml:space="preserve">          Ankstesnių metų lėšų likutis</t>
  </si>
  <si>
    <t xml:space="preserve">         Valstybės lėšos vietinės reikšmės keliams (gatvėms) tiesti, taisyti, prižiūrėti ir saugaus eismo sąlygoms užtikrinti</t>
  </si>
  <si>
    <t xml:space="preserve">          Valstybės lėšos vietinės reikšmės keliams (gatvėms) tiesti, taisyti, prižiūrėti ir saugaus eismo sąlygoms užtikrinti</t>
  </si>
  <si>
    <t xml:space="preserve">          Valstybės  lėšos ugdymo reikmėms finansuoti</t>
  </si>
  <si>
    <t xml:space="preserve">          Europos Sąjungos ir kitos tarptautinės finansinės paramos lėšos</t>
  </si>
  <si>
    <t xml:space="preserve">          Valstybės lėšos regioninėms įstaigoms ir klasėms finansuoti</t>
  </si>
  <si>
    <t xml:space="preserve">          Valstybės lėšos valstybinėms (valstybės perduotoms savivaldybėms) funkcijoms atlikti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</si>
  <si>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</t>
  </si>
  <si>
    <t xml:space="preserve">          Valstybės lėšos valstybinėms (valstybės perduotoms savivaldybėms) funkcijoms atlikti                                                      </t>
  </si>
  <si>
    <t xml:space="preserve">          Valstybės lėšos valstybinėms (valstybės perduotoms savivaldybėms) funkcijoms atlikti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</si>
  <si>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</si>
  <si>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</si>
  <si>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</si>
  <si>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</t>
  </si>
  <si>
    <t xml:space="preserve">          Skolintos lėšos</t>
  </si>
  <si>
    <t xml:space="preserve">          Valstybės lėšos valstybinėms (valstybės perduotoms savivaldybėms) funkcijoms atlikti                            </t>
  </si>
  <si>
    <t>Iš jų:  Savivaldybės  biudžeto lėšos Tarybos darbui, mero, jo politinio (asmeninio) pasitikėjimo tarnautojų darbui</t>
  </si>
  <si>
    <t xml:space="preserve">          Savivaldybės biudžeto lėšos mero fondui</t>
  </si>
  <si>
    <t xml:space="preserve">          Savivaldybės biudžeto lėšos mero rezervui</t>
  </si>
  <si>
    <t>Pedagoginė psichologinė tarnyba</t>
  </si>
  <si>
    <t xml:space="preserve">        PANEVĖŽIO MIESTO SAVIVALDYBĖS 2026 METŲ BIUDŽETO PAJAMOS           </t>
  </si>
  <si>
    <t xml:space="preserve">    2026 M. ASIGNAVIMAI PAGAL ASIGNAVIMŲ VALDYTOJUS IR PROGRAMAS</t>
  </si>
  <si>
    <t>Suaugusiųjų mokymo centras</t>
  </si>
  <si>
    <t>Palūkanos už paskolas</t>
  </si>
  <si>
    <t>Iš jų  – Europos Sąjungos ir kitos tarptautinės finansinės paramos lėšos</t>
  </si>
  <si>
    <t>Valstybės lėšos kapitalo investicijoms finansuoti</t>
  </si>
  <si>
    <t xml:space="preserve">         Valstybės lėšos kapitalo investicijoms</t>
  </si>
  <si>
    <t xml:space="preserve">          Valstybės lėšos kapitalo investicijoms</t>
  </si>
  <si>
    <t xml:space="preserve">         Valstybės lėšos kapitalo investicijoms finansuoti</t>
  </si>
  <si>
    <t xml:space="preserve">          Valstybės lėšos kapitalo investicijoms finansuoti</t>
  </si>
  <si>
    <t>Kino centras „Garsas“</t>
  </si>
  <si>
    <t>Teatras „Menas“</t>
  </si>
  <si>
    <t>Lopšelis-darželis „Draugystė“</t>
  </si>
  <si>
    <t>Lopšelis-darželis „Pušynėlis“</t>
  </si>
  <si>
    <t>Lopšelis-darželis „Jūratė“</t>
  </si>
  <si>
    <t>Lopšelis-darželis „Aušra“</t>
  </si>
  <si>
    <t>Lopšelis-darželis „Vyturėlis“</t>
  </si>
  <si>
    <t>Lopšelis-darželis „Žibutė“</t>
  </si>
  <si>
    <t>Lopšelis-darželis „Gintarėlis“</t>
  </si>
  <si>
    <t>Lopšelis-darželis „Sigutė“</t>
  </si>
  <si>
    <t>Lopšelis-darželis „Žilvinas“</t>
  </si>
  <si>
    <t>Lopšelis-darželis „Nykštukas“</t>
  </si>
  <si>
    <t>Lopšelis-darželis „Kastytis“</t>
  </si>
  <si>
    <t>Lopšelis-darželis „Varpelis“</t>
  </si>
  <si>
    <t>Lopšelis-darželis „Kregždutė“</t>
  </si>
  <si>
    <t>Lopšelis-darželis „Pasaka“</t>
  </si>
  <si>
    <t>Lopšelis-darželis „Žvaigždutė“</t>
  </si>
  <si>
    <t>Lopšelis-darželis „Riešutėlis“</t>
  </si>
  <si>
    <t>Lopšelis-darželis „Rugelis“</t>
  </si>
  <si>
    <t>Lopšelis-darželis „Dobilas“</t>
  </si>
  <si>
    <t>Lopšelis-darželis „Vaivorykštė“</t>
  </si>
  <si>
    <t>Lopšelis-darželis „Vaikystė“</t>
  </si>
  <si>
    <t>Lopšelis-darželis „Papartis“</t>
  </si>
  <si>
    <t>Lopšelis-darželis „Žilvitis“</t>
  </si>
  <si>
    <t>Lopšelis-darželis „Puriena“</t>
  </si>
  <si>
    <t>Lopšelis-darželis „Voveraitė“</t>
  </si>
  <si>
    <t>Lopšelis-darželis „Rūta“</t>
  </si>
  <si>
    <t>Lopšelis-darželis „Taika“</t>
  </si>
  <si>
    <t>Lopšelis-darželis „Diemedis“</t>
  </si>
  <si>
    <t>Regos centras „Linelis“</t>
  </si>
  <si>
    <t>„Minties“ inžinerijos gimnazija</t>
  </si>
  <si>
    <t>„Vilties“ progimnazija</t>
  </si>
  <si>
    <t>„Saulėtekio“ progimnazija</t>
  </si>
  <si>
    <t>„Žemynos“ progimnazija</t>
  </si>
  <si>
    <t>„Vyturio“ progimnazija</t>
  </si>
  <si>
    <t>„Ąžuolo“ progimnazija</t>
  </si>
  <si>
    <t>„Šaltinio“ progimnazija</t>
  </si>
  <si>
    <t>„Šviesos“ ugdymo centras</t>
  </si>
  <si>
    <t>IŠ SAVIVALDYBĖS BIUDŽETO IŠLAIKOMŲ ĮSTAIGŲ PAJAMŲ UŽ TEIKIAMAS PASLAUGAS ĮMOKOS Į SAVIVALDYBĖS BIUDŽETĄ 2026 METAMS</t>
  </si>
  <si>
    <t>Savivaldybės institucijos ir įstaigos pavadinimas</t>
  </si>
  <si>
    <t>Iš jų:</t>
  </si>
  <si>
    <t xml:space="preserve">įmokos už išlaikymą švietimo, socialinės apsaugos ir kitose įstaigose </t>
  </si>
  <si>
    <t xml:space="preserve">pajamos už prekes ir paslaugas </t>
  </si>
  <si>
    <r>
      <t>pajamos už ilgalaikio ir trumpalaikio materialiojo turto nuomą</t>
    </r>
    <r>
      <rPr>
        <sz val="10"/>
        <rFont val="Times New Roman"/>
        <family val="1"/>
        <charset val="186"/>
      </rPr>
      <t xml:space="preserve">       </t>
    </r>
  </si>
  <si>
    <t>Nekilnojamojo turto valdymo centras</t>
  </si>
  <si>
    <t xml:space="preserve">Kastyčio Ramanausko lopšelis-darželis </t>
  </si>
  <si>
    <t xml:space="preserve">Regos centras „Linelis“ </t>
  </si>
  <si>
    <t>Iš viso:</t>
  </si>
  <si>
    <t xml:space="preserve">         Grąžintos biudžeto lėšos baigus projektus, finansuojamus Europos Sąjungos, kitos tarptautinės finansinės paramos ir bendrojo finansavimo lėšomis</t>
  </si>
  <si>
    <t xml:space="preserve">          Grąžintos biudžeto lėšos baigus projektus, finansuojamus Europos Sąjungos, kitos tarptautinės finansinės paramos ir bendrojo finansavimo lėšomis</t>
  </si>
  <si>
    <t>Grąžintos biudžeto lėšos baigus projektus, finansuojamus Europos Sąjungos, kitos tarptautinės paramos ir bendrojo finansavimo lėšomis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</si>
</sst>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left" vertical="center" wrapText="1"/>
    </xf>
    <xf numFmtId="164" fontId="4" fillId="2" borderId="10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/>
    <xf numFmtId="164" fontId="1" fillId="2" borderId="6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1" fillId="2" borderId="2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3" xfId="0" applyFont="1" applyFill="1" applyBorder="1" applyAlignment="1">
      <alignment horizontal="left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164" fontId="1" fillId="2" borderId="1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2371726</xdr:colOff>
      <xdr:row>0</xdr:row>
      <xdr:rowOff>76201</xdr:rowOff>
    </xdr:from>
    <xdr:to>
      <xdr:col>2</xdr:col>
      <xdr:colOff>1</xdr:colOff>
      <xdr:row>0</xdr:row>
      <xdr:rowOff>1123951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B56662-F80D-4C52-8ECA-8C94FA72A76F}"/>
            </a:ext>
          </a:extLst>
        </xdr:cNvPr>
        <xdr:cNvSpPr txBox="1">
          <a:spLocks noChangeArrowheads="1"/>
        </xdr:cNvSpPr>
      </xdr:nvSpPr>
      <xdr:spPr bwMode="auto">
        <a:xfrm>
          <a:off x="2371726" y="76201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priedas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2400300</xdr:colOff>
      <xdr:row>0</xdr:row>
      <xdr:rowOff>66675</xdr:rowOff>
    </xdr:from>
    <xdr:to>
      <xdr:col>1</xdr:col>
      <xdr:colOff>1190625</xdr:colOff>
      <xdr:row>0</xdr:row>
      <xdr:rowOff>1114425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8E16A3-499F-47C2-87B0-B6BB615940FE}"/>
            </a:ext>
          </a:extLst>
        </xdr:cNvPr>
        <xdr:cNvSpPr txBox="1">
          <a:spLocks noChangeArrowheads="1"/>
        </xdr:cNvSpPr>
      </xdr:nvSpPr>
      <xdr:spPr bwMode="auto">
        <a:xfrm>
          <a:off x="2400300" y="66675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priedas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0</xdr:row>
      <xdr:rowOff>0</xdr:rowOff>
    </xdr:from>
    <xdr:to>
      <xdr:col>4</xdr:col>
      <xdr:colOff>1162050</xdr:colOff>
      <xdr:row>0</xdr:row>
      <xdr:rowOff>1120140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1C4424-0EDB-4F19-9459-0E749DB60537}"/>
            </a:ext>
          </a:extLst>
        </xdr:cNvPr>
        <xdr:cNvSpPr txBox="1">
          <a:spLocks noChangeArrowheads="1"/>
        </xdr:cNvSpPr>
      </xdr:nvSpPr>
      <xdr:spPr bwMode="auto">
        <a:xfrm>
          <a:off x="2775585" y="0"/>
          <a:ext cx="2927985" cy="112014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 priedas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abSelected="1" topLeftCell="A24" workbookViewId="0">
      <selection activeCell="G36" sqref="G36"/>
    </sheetView>
  </sheetViews>
  <sheetFormatPr defaultColWidth="8.81640625" defaultRowHeight="13" x14ac:dyDescent="0.3"/>
  <cols>
    <col min="1" max="1" width="59.7265625" style="3" customWidth="1"/>
    <col min="2" max="2" width="18.7265625" style="3" customWidth="1"/>
    <col min="3" max="16384" width="8.81640625" style="3"/>
  </cols>
  <sheetData>
    <row r="1" spans="1:2" ht="100.5" customHeight="1" x14ac:dyDescent="0.3">
      <c r="A1" s="1"/>
      <c r="B1" s="2"/>
    </row>
    <row r="2" spans="1:2" ht="19.149999999999999" customHeight="1" x14ac:dyDescent="0.3">
      <c r="A2" s="1"/>
      <c r="B2" s="2"/>
    </row>
    <row r="3" spans="1:2" ht="15" x14ac:dyDescent="0.3">
      <c r="A3" s="59" t="s">
        <v>145</v>
      </c>
      <c r="B3" s="59"/>
    </row>
    <row r="4" spans="1:2" ht="14" x14ac:dyDescent="0.3">
      <c r="A4" s="60"/>
      <c r="B4" s="60"/>
    </row>
    <row r="5" spans="1:2" ht="14" x14ac:dyDescent="0.3">
      <c r="A5" s="2"/>
      <c r="B5" s="2"/>
    </row>
    <row r="6" spans="1:2" ht="24.75" customHeight="1" x14ac:dyDescent="0.3">
      <c r="A6" s="4" t="s">
        <v>0</v>
      </c>
      <c r="B6" s="4" t="s">
        <v>114</v>
      </c>
    </row>
    <row r="7" spans="1:2" ht="18.75" customHeight="1" x14ac:dyDescent="0.3">
      <c r="A7" s="5" t="s">
        <v>1</v>
      </c>
      <c r="B7" s="6">
        <f>SUM(B8+B10+B14)</f>
        <v>108983</v>
      </c>
    </row>
    <row r="8" spans="1:2" ht="15.75" customHeight="1" x14ac:dyDescent="0.3">
      <c r="A8" s="5" t="s">
        <v>2</v>
      </c>
      <c r="B8" s="6">
        <f>SUM(B9:B9)</f>
        <v>104388</v>
      </c>
    </row>
    <row r="9" spans="1:2" ht="17.25" customHeight="1" x14ac:dyDescent="0.3">
      <c r="A9" s="7" t="s">
        <v>3</v>
      </c>
      <c r="B9" s="8">
        <v>104388</v>
      </c>
    </row>
    <row r="10" spans="1:2" ht="15.75" customHeight="1" x14ac:dyDescent="0.3">
      <c r="A10" s="5" t="s">
        <v>4</v>
      </c>
      <c r="B10" s="6">
        <f>SUM(B11:B13)</f>
        <v>4230</v>
      </c>
    </row>
    <row r="11" spans="1:2" ht="16.5" customHeight="1" x14ac:dyDescent="0.3">
      <c r="A11" s="7" t="s">
        <v>5</v>
      </c>
      <c r="B11" s="8">
        <v>600</v>
      </c>
    </row>
    <row r="12" spans="1:2" ht="16.5" customHeight="1" x14ac:dyDescent="0.3">
      <c r="A12" s="7" t="s">
        <v>6</v>
      </c>
      <c r="B12" s="8">
        <v>130</v>
      </c>
    </row>
    <row r="13" spans="1:2" ht="16.5" customHeight="1" x14ac:dyDescent="0.3">
      <c r="A13" s="7" t="s">
        <v>7</v>
      </c>
      <c r="B13" s="8">
        <v>3500</v>
      </c>
    </row>
    <row r="14" spans="1:2" ht="14" x14ac:dyDescent="0.3">
      <c r="A14" s="5" t="s">
        <v>8</v>
      </c>
      <c r="B14" s="6">
        <f>SUM(B15:B15)</f>
        <v>365</v>
      </c>
    </row>
    <row r="15" spans="1:2" ht="14" x14ac:dyDescent="0.3">
      <c r="A15" s="7" t="s">
        <v>99</v>
      </c>
      <c r="B15" s="8">
        <v>365</v>
      </c>
    </row>
    <row r="16" spans="1:2" ht="16.5" customHeight="1" x14ac:dyDescent="0.3">
      <c r="A16" s="5" t="s">
        <v>9</v>
      </c>
      <c r="B16" s="6">
        <f>B17</f>
        <v>107201.10000000002</v>
      </c>
    </row>
    <row r="17" spans="1:2" ht="14" x14ac:dyDescent="0.3">
      <c r="A17" s="5" t="s">
        <v>10</v>
      </c>
      <c r="B17" s="6">
        <f>SUM(B18+B25+B22)</f>
        <v>107201.10000000002</v>
      </c>
    </row>
    <row r="18" spans="1:2" ht="14" x14ac:dyDescent="0.3">
      <c r="A18" s="5" t="s">
        <v>11</v>
      </c>
      <c r="B18" s="6">
        <f>B19+B20+B21</f>
        <v>73022.500000000015</v>
      </c>
    </row>
    <row r="19" spans="1:2" ht="21" customHeight="1" x14ac:dyDescent="0.3">
      <c r="A19" s="7" t="s">
        <v>12</v>
      </c>
      <c r="B19" s="8">
        <v>12089.099999999997</v>
      </c>
    </row>
    <row r="20" spans="1:2" ht="16.5" customHeight="1" x14ac:dyDescent="0.3">
      <c r="A20" s="7" t="s">
        <v>13</v>
      </c>
      <c r="B20" s="8">
        <v>58279.200000000019</v>
      </c>
    </row>
    <row r="21" spans="1:2" ht="42" x14ac:dyDescent="0.3">
      <c r="A21" s="7" t="s">
        <v>14</v>
      </c>
      <c r="B21" s="8">
        <v>2654.2</v>
      </c>
    </row>
    <row r="22" spans="1:2" ht="35.5" customHeight="1" x14ac:dyDescent="0.3">
      <c r="A22" s="5" t="s">
        <v>15</v>
      </c>
      <c r="B22" s="6">
        <f>SUM(B23:B24)</f>
        <v>19752</v>
      </c>
    </row>
    <row r="23" spans="1:2" ht="31.9" customHeight="1" x14ac:dyDescent="0.3">
      <c r="A23" s="7" t="s">
        <v>106</v>
      </c>
      <c r="B23" s="8">
        <v>19291.5</v>
      </c>
    </row>
    <row r="24" spans="1:2" ht="36.65" customHeight="1" x14ac:dyDescent="0.3">
      <c r="A24" s="7" t="s">
        <v>205</v>
      </c>
      <c r="B24" s="8">
        <v>460.5</v>
      </c>
    </row>
    <row r="25" spans="1:2" ht="16.5" customHeight="1" x14ac:dyDescent="0.3">
      <c r="A25" s="5" t="s">
        <v>16</v>
      </c>
      <c r="B25" s="6">
        <f>B26+B27+B28</f>
        <v>14426.6</v>
      </c>
    </row>
    <row r="26" spans="1:2" ht="19.899999999999999" customHeight="1" x14ac:dyDescent="0.3">
      <c r="A26" s="7" t="s">
        <v>150</v>
      </c>
      <c r="B26" s="8">
        <v>3025.3</v>
      </c>
    </row>
    <row r="27" spans="1:2" ht="31.15" customHeight="1" x14ac:dyDescent="0.3">
      <c r="A27" s="7" t="s">
        <v>17</v>
      </c>
      <c r="B27" s="8">
        <v>4626.2</v>
      </c>
    </row>
    <row r="28" spans="1:2" ht="14" x14ac:dyDescent="0.3">
      <c r="A28" s="7" t="s">
        <v>16</v>
      </c>
      <c r="B28" s="8">
        <v>6775.1</v>
      </c>
    </row>
    <row r="29" spans="1:2" ht="18" customHeight="1" x14ac:dyDescent="0.3">
      <c r="A29" s="5" t="s">
        <v>18</v>
      </c>
      <c r="B29" s="6">
        <f>SUM(B30+B35+B39+B42+B44)</f>
        <v>9387.9</v>
      </c>
    </row>
    <row r="30" spans="1:2" ht="18" customHeight="1" x14ac:dyDescent="0.3">
      <c r="A30" s="5" t="s">
        <v>19</v>
      </c>
      <c r="B30" s="6">
        <f>SUM(B31:B34)</f>
        <v>2113.4</v>
      </c>
    </row>
    <row r="31" spans="1:2" ht="14" x14ac:dyDescent="0.3">
      <c r="A31" s="7" t="s">
        <v>148</v>
      </c>
      <c r="B31" s="8">
        <v>5</v>
      </c>
    </row>
    <row r="32" spans="1:2" ht="14" x14ac:dyDescent="0.3">
      <c r="A32" s="7" t="s">
        <v>20</v>
      </c>
      <c r="B32" s="8">
        <v>1178.4000000000001</v>
      </c>
    </row>
    <row r="33" spans="1:2" ht="14" x14ac:dyDescent="0.3">
      <c r="A33" s="7" t="s">
        <v>21</v>
      </c>
      <c r="B33" s="8">
        <v>880</v>
      </c>
    </row>
    <row r="34" spans="1:2" ht="14" x14ac:dyDescent="0.3">
      <c r="A34" s="7" t="s">
        <v>22</v>
      </c>
      <c r="B34" s="8">
        <v>50</v>
      </c>
    </row>
    <row r="35" spans="1:2" ht="17.25" customHeight="1" x14ac:dyDescent="0.3">
      <c r="A35" s="5" t="s">
        <v>23</v>
      </c>
      <c r="B35" s="6">
        <f>B36+B37+B38</f>
        <v>5689.5</v>
      </c>
    </row>
    <row r="36" spans="1:2" ht="14.5" customHeight="1" x14ac:dyDescent="0.3">
      <c r="A36" s="7" t="s">
        <v>24</v>
      </c>
      <c r="B36" s="9">
        <v>1097.8000000000002</v>
      </c>
    </row>
    <row r="37" spans="1:2" ht="16.149999999999999" customHeight="1" x14ac:dyDescent="0.3">
      <c r="A37" s="7" t="s">
        <v>25</v>
      </c>
      <c r="B37" s="9">
        <v>1610.7</v>
      </c>
    </row>
    <row r="38" spans="1:2" ht="17.25" customHeight="1" x14ac:dyDescent="0.3">
      <c r="A38" s="7" t="s">
        <v>26</v>
      </c>
      <c r="B38" s="9">
        <v>2981</v>
      </c>
    </row>
    <row r="39" spans="1:2" ht="14" x14ac:dyDescent="0.3">
      <c r="A39" s="5" t="s">
        <v>27</v>
      </c>
      <c r="B39" s="10">
        <f>SUM(B40:B41)</f>
        <v>1200</v>
      </c>
    </row>
    <row r="40" spans="1:2" ht="14" x14ac:dyDescent="0.3">
      <c r="A40" s="7" t="s">
        <v>28</v>
      </c>
      <c r="B40" s="9">
        <v>50</v>
      </c>
    </row>
    <row r="41" spans="1:2" ht="14" x14ac:dyDescent="0.3">
      <c r="A41" s="7" t="s">
        <v>29</v>
      </c>
      <c r="B41" s="9">
        <v>1150</v>
      </c>
    </row>
    <row r="42" spans="1:2" ht="14" x14ac:dyDescent="0.3">
      <c r="A42" s="5" t="s">
        <v>30</v>
      </c>
      <c r="B42" s="6">
        <f>B43</f>
        <v>185</v>
      </c>
    </row>
    <row r="43" spans="1:2" ht="17.5" customHeight="1" x14ac:dyDescent="0.3">
      <c r="A43" s="7" t="s">
        <v>30</v>
      </c>
      <c r="B43" s="8">
        <v>185</v>
      </c>
    </row>
    <row r="44" spans="1:2" ht="14" x14ac:dyDescent="0.3">
      <c r="A44" s="5" t="s">
        <v>31</v>
      </c>
      <c r="B44" s="6">
        <f>SUM(B45)</f>
        <v>200</v>
      </c>
    </row>
    <row r="45" spans="1:2" ht="14" x14ac:dyDescent="0.3">
      <c r="A45" s="7" t="s">
        <v>31</v>
      </c>
      <c r="B45" s="8">
        <v>200</v>
      </c>
    </row>
    <row r="46" spans="1:2" ht="18" customHeight="1" x14ac:dyDescent="0.3">
      <c r="A46" s="5" t="s">
        <v>32</v>
      </c>
      <c r="B46" s="6">
        <v>564</v>
      </c>
    </row>
    <row r="47" spans="1:2" ht="14" x14ac:dyDescent="0.3">
      <c r="A47" s="5" t="s">
        <v>33</v>
      </c>
      <c r="B47" s="6">
        <f>B7+B16+B29+B46</f>
        <v>226136.00000000003</v>
      </c>
    </row>
    <row r="54" spans="2:2" x14ac:dyDescent="0.3">
      <c r="B54" s="20"/>
    </row>
  </sheetData>
  <mergeCells count="2">
    <mergeCell ref="A3:B3"/>
    <mergeCell ref="A4:B4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82"/>
  <sheetViews>
    <sheetView topLeftCell="A560" workbookViewId="0">
      <selection activeCell="D574" sqref="D574"/>
    </sheetView>
  </sheetViews>
  <sheetFormatPr defaultColWidth="9.1796875" defaultRowHeight="14" x14ac:dyDescent="0.3"/>
  <cols>
    <col min="1" max="1" width="61" style="2" customWidth="1"/>
    <col min="2" max="2" width="18.26953125" style="2" customWidth="1"/>
    <col min="3" max="16384" width="9.1796875" style="2"/>
  </cols>
  <sheetData>
    <row r="1" spans="1:2" ht="81.75" customHeight="1" x14ac:dyDescent="0.3"/>
    <row r="2" spans="1:2" ht="29.25" customHeight="1" x14ac:dyDescent="0.3"/>
    <row r="3" spans="1:2" ht="30.75" customHeight="1" x14ac:dyDescent="0.3">
      <c r="A3" s="65" t="s">
        <v>146</v>
      </c>
      <c r="B3" s="65"/>
    </row>
    <row r="5" spans="1:2" s="31" customFormat="1" ht="24" customHeight="1" x14ac:dyDescent="0.35">
      <c r="A5" s="4" t="s">
        <v>34</v>
      </c>
      <c r="B5" s="4" t="s">
        <v>114</v>
      </c>
    </row>
    <row r="6" spans="1:2" s="31" customFormat="1" ht="23.25" customHeight="1" x14ac:dyDescent="0.35">
      <c r="A6" s="66" t="s">
        <v>35</v>
      </c>
      <c r="B6" s="67"/>
    </row>
    <row r="7" spans="1:2" s="31" customFormat="1" ht="18.75" customHeight="1" x14ac:dyDescent="0.35">
      <c r="A7" s="16" t="s">
        <v>36</v>
      </c>
      <c r="B7" s="23">
        <f>B8</f>
        <v>431.4</v>
      </c>
    </row>
    <row r="8" spans="1:2" s="31" customFormat="1" ht="18.75" customHeight="1" x14ac:dyDescent="0.35">
      <c r="A8" s="12" t="s">
        <v>37</v>
      </c>
      <c r="B8" s="24">
        <v>431.4</v>
      </c>
    </row>
    <row r="9" spans="1:2" s="31" customFormat="1" ht="18.75" customHeight="1" x14ac:dyDescent="0.35">
      <c r="A9" s="11" t="s">
        <v>38</v>
      </c>
      <c r="B9" s="25">
        <f>SUM(B10:B15)</f>
        <v>12238.800000000001</v>
      </c>
    </row>
    <row r="10" spans="1:2" s="31" customFormat="1" ht="25.5" customHeight="1" x14ac:dyDescent="0.35">
      <c r="A10" s="12" t="s">
        <v>141</v>
      </c>
      <c r="B10" s="26">
        <v>886.9</v>
      </c>
    </row>
    <row r="11" spans="1:2" s="31" customFormat="1" ht="18.75" customHeight="1" x14ac:dyDescent="0.35">
      <c r="A11" s="12" t="s">
        <v>142</v>
      </c>
      <c r="B11" s="26">
        <v>35</v>
      </c>
    </row>
    <row r="12" spans="1:2" s="31" customFormat="1" ht="18.75" customHeight="1" x14ac:dyDescent="0.35">
      <c r="A12" s="12" t="s">
        <v>143</v>
      </c>
      <c r="B12" s="26">
        <v>298.5</v>
      </c>
    </row>
    <row r="13" spans="1:2" s="31" customFormat="1" ht="18.75" customHeight="1" x14ac:dyDescent="0.35">
      <c r="A13" s="12" t="s">
        <v>122</v>
      </c>
      <c r="B13" s="26">
        <v>10180.1</v>
      </c>
    </row>
    <row r="14" spans="1:2" s="31" customFormat="1" ht="27" customHeight="1" x14ac:dyDescent="0.35">
      <c r="A14" s="12" t="s">
        <v>140</v>
      </c>
      <c r="B14" s="26">
        <v>757.09999999999991</v>
      </c>
    </row>
    <row r="15" spans="1:2" s="31" customFormat="1" ht="27" customHeight="1" x14ac:dyDescent="0.35">
      <c r="A15" s="12" t="s">
        <v>115</v>
      </c>
      <c r="B15" s="26">
        <v>81.2</v>
      </c>
    </row>
    <row r="16" spans="1:2" s="31" customFormat="1" ht="31.5" customHeight="1" x14ac:dyDescent="0.35">
      <c r="A16" s="11" t="s">
        <v>39</v>
      </c>
      <c r="B16" s="25">
        <f>SUM(B17:B18)</f>
        <v>1187.5</v>
      </c>
    </row>
    <row r="17" spans="1:2" s="31" customFormat="1" ht="17.5" customHeight="1" x14ac:dyDescent="0.35">
      <c r="A17" s="12" t="s">
        <v>109</v>
      </c>
      <c r="B17" s="27">
        <v>887.5</v>
      </c>
    </row>
    <row r="18" spans="1:2" s="31" customFormat="1" ht="19.899999999999999" customHeight="1" x14ac:dyDescent="0.35">
      <c r="A18" s="12" t="s">
        <v>116</v>
      </c>
      <c r="B18" s="27">
        <v>300</v>
      </c>
    </row>
    <row r="19" spans="1:2" s="31" customFormat="1" ht="18.75" customHeight="1" x14ac:dyDescent="0.35">
      <c r="A19" s="11" t="s">
        <v>40</v>
      </c>
      <c r="B19" s="25">
        <f>SUM(B20)</f>
        <v>1795.7</v>
      </c>
    </row>
    <row r="20" spans="1:2" s="31" customFormat="1" ht="18.75" customHeight="1" x14ac:dyDescent="0.35">
      <c r="A20" s="14" t="s">
        <v>37</v>
      </c>
      <c r="B20" s="26">
        <v>1795.7</v>
      </c>
    </row>
    <row r="21" spans="1:2" s="31" customFormat="1" ht="18.75" customHeight="1" x14ac:dyDescent="0.35">
      <c r="A21" s="11" t="s">
        <v>41</v>
      </c>
      <c r="B21" s="25">
        <f>B7+B9+B16+B19</f>
        <v>15653.400000000001</v>
      </c>
    </row>
    <row r="22" spans="1:2" s="31" customFormat="1" ht="18.75" customHeight="1" x14ac:dyDescent="0.35">
      <c r="A22" s="12" t="s">
        <v>42</v>
      </c>
      <c r="B22" s="26">
        <f>B8+B10+B11+B12+B13+B17+B18+B20</f>
        <v>14815.1</v>
      </c>
    </row>
    <row r="23" spans="1:2" s="31" customFormat="1" ht="27" customHeight="1" x14ac:dyDescent="0.35">
      <c r="A23" s="12" t="s">
        <v>117</v>
      </c>
      <c r="B23" s="26">
        <f>B14</f>
        <v>757.09999999999991</v>
      </c>
    </row>
    <row r="24" spans="1:2" s="31" customFormat="1" ht="27" customHeight="1" x14ac:dyDescent="0.35">
      <c r="A24" s="13" t="s">
        <v>118</v>
      </c>
      <c r="B24" s="8">
        <f>B15</f>
        <v>81.2</v>
      </c>
    </row>
    <row r="25" spans="1:2" s="31" customFormat="1" ht="23.25" customHeight="1" x14ac:dyDescent="0.35">
      <c r="A25" s="61" t="s">
        <v>43</v>
      </c>
      <c r="B25" s="62"/>
    </row>
    <row r="26" spans="1:2" s="31" customFormat="1" ht="18.75" customHeight="1" x14ac:dyDescent="0.35">
      <c r="A26" s="15" t="s">
        <v>38</v>
      </c>
      <c r="B26" s="25">
        <f>SUM(B27:B34)</f>
        <v>35391.599999999999</v>
      </c>
    </row>
    <row r="27" spans="1:2" s="31" customFormat="1" ht="18.75" customHeight="1" x14ac:dyDescent="0.35">
      <c r="A27" s="12" t="s">
        <v>42</v>
      </c>
      <c r="B27" s="27">
        <v>3041.4</v>
      </c>
    </row>
    <row r="28" spans="1:2" s="31" customFormat="1" ht="37.9" customHeight="1" x14ac:dyDescent="0.35">
      <c r="A28" s="13" t="s">
        <v>203</v>
      </c>
      <c r="B28" s="8">
        <v>460.5</v>
      </c>
    </row>
    <row r="29" spans="1:2" s="31" customFormat="1" ht="18.75" customHeight="1" x14ac:dyDescent="0.35">
      <c r="A29" s="13" t="s">
        <v>151</v>
      </c>
      <c r="B29" s="8">
        <v>1415</v>
      </c>
    </row>
    <row r="30" spans="1:2" s="31" customFormat="1" ht="18.75" customHeight="1" x14ac:dyDescent="0.35">
      <c r="A30" s="13" t="s">
        <v>118</v>
      </c>
      <c r="B30" s="8">
        <v>705</v>
      </c>
    </row>
    <row r="31" spans="1:2" s="31" customFormat="1" ht="27.65" customHeight="1" x14ac:dyDescent="0.35">
      <c r="A31" s="13" t="s">
        <v>126</v>
      </c>
      <c r="B31" s="8">
        <v>300</v>
      </c>
    </row>
    <row r="32" spans="1:2" s="31" customFormat="1" ht="18.75" customHeight="1" x14ac:dyDescent="0.35">
      <c r="A32" s="13" t="s">
        <v>119</v>
      </c>
      <c r="B32" s="8">
        <v>4927.3</v>
      </c>
    </row>
    <row r="33" spans="1:2" s="31" customFormat="1" ht="18.75" customHeight="1" x14ac:dyDescent="0.35">
      <c r="A33" s="13" t="s">
        <v>120</v>
      </c>
      <c r="B33" s="8">
        <v>17833.2</v>
      </c>
    </row>
    <row r="34" spans="1:2" s="31" customFormat="1" ht="18.75" customHeight="1" x14ac:dyDescent="0.35">
      <c r="A34" s="14" t="s">
        <v>121</v>
      </c>
      <c r="B34" s="27">
        <v>6709.2</v>
      </c>
    </row>
    <row r="35" spans="1:2" s="31" customFormat="1" ht="18.75" customHeight="1" x14ac:dyDescent="0.35">
      <c r="A35" s="15" t="s">
        <v>108</v>
      </c>
      <c r="B35" s="28">
        <f>SUM(B36:B36)</f>
        <v>293.10000000000002</v>
      </c>
    </row>
    <row r="36" spans="1:2" s="31" customFormat="1" ht="18.75" customHeight="1" x14ac:dyDescent="0.35">
      <c r="A36" s="12" t="s">
        <v>149</v>
      </c>
      <c r="B36" s="26">
        <v>293.10000000000002</v>
      </c>
    </row>
    <row r="37" spans="1:2" s="31" customFormat="1" ht="18.75" customHeight="1" x14ac:dyDescent="0.35">
      <c r="A37" s="11" t="s">
        <v>96</v>
      </c>
      <c r="B37" s="43">
        <f>B38</f>
        <v>100</v>
      </c>
    </row>
    <row r="38" spans="1:2" s="31" customFormat="1" ht="18.75" customHeight="1" x14ac:dyDescent="0.35">
      <c r="A38" s="14" t="s">
        <v>123</v>
      </c>
      <c r="B38" s="24">
        <v>100</v>
      </c>
    </row>
    <row r="39" spans="1:2" s="31" customFormat="1" ht="18.75" customHeight="1" x14ac:dyDescent="0.35">
      <c r="A39" s="11" t="s">
        <v>45</v>
      </c>
      <c r="B39" s="23">
        <f>B26+B35+B37</f>
        <v>35784.699999999997</v>
      </c>
    </row>
    <row r="40" spans="1:2" s="31" customFormat="1" ht="18.75" customHeight="1" x14ac:dyDescent="0.35">
      <c r="A40" s="13" t="s">
        <v>42</v>
      </c>
      <c r="B40" s="8">
        <f>B27</f>
        <v>3041.4</v>
      </c>
    </row>
    <row r="41" spans="1:2" s="31" customFormat="1" ht="40.15" customHeight="1" x14ac:dyDescent="0.35">
      <c r="A41" s="13" t="s">
        <v>203</v>
      </c>
      <c r="B41" s="8">
        <f>B28</f>
        <v>460.5</v>
      </c>
    </row>
    <row r="42" spans="1:2" s="31" customFormat="1" ht="18.75" customHeight="1" x14ac:dyDescent="0.35">
      <c r="A42" s="13" t="s">
        <v>151</v>
      </c>
      <c r="B42" s="8">
        <f>B29</f>
        <v>1415</v>
      </c>
    </row>
    <row r="43" spans="1:2" s="31" customFormat="1" ht="28.9" customHeight="1" x14ac:dyDescent="0.35">
      <c r="A43" s="13" t="s">
        <v>126</v>
      </c>
      <c r="B43" s="8">
        <f>B31</f>
        <v>300</v>
      </c>
    </row>
    <row r="44" spans="1:2" s="31" customFormat="1" ht="24" customHeight="1" x14ac:dyDescent="0.35">
      <c r="A44" s="13" t="s">
        <v>118</v>
      </c>
      <c r="B44" s="8">
        <f>B30</f>
        <v>705</v>
      </c>
    </row>
    <row r="45" spans="1:2" s="31" customFormat="1" ht="18.75" customHeight="1" x14ac:dyDescent="0.35">
      <c r="A45" s="13" t="s">
        <v>119</v>
      </c>
      <c r="B45" s="8">
        <f>B32</f>
        <v>4927.3</v>
      </c>
    </row>
    <row r="46" spans="1:2" s="31" customFormat="1" ht="18.75" customHeight="1" x14ac:dyDescent="0.35">
      <c r="A46" s="12" t="s">
        <v>120</v>
      </c>
      <c r="B46" s="26">
        <f>B33+B36+B38</f>
        <v>18226.3</v>
      </c>
    </row>
    <row r="47" spans="1:2" s="31" customFormat="1" ht="18.75" customHeight="1" x14ac:dyDescent="0.35">
      <c r="A47" s="14" t="s">
        <v>121</v>
      </c>
      <c r="B47" s="26">
        <f>B34</f>
        <v>6709.2</v>
      </c>
    </row>
    <row r="48" spans="1:2" s="31" customFormat="1" ht="18.75" customHeight="1" x14ac:dyDescent="0.35">
      <c r="A48" s="61" t="s">
        <v>46</v>
      </c>
      <c r="B48" s="62"/>
    </row>
    <row r="49" spans="1:2" s="31" customFormat="1" ht="18.75" customHeight="1" x14ac:dyDescent="0.35">
      <c r="A49" s="15" t="s">
        <v>38</v>
      </c>
      <c r="B49" s="25">
        <f>SUM(B50:B51)</f>
        <v>785.90000000000009</v>
      </c>
    </row>
    <row r="50" spans="1:2" s="31" customFormat="1" ht="18.75" customHeight="1" x14ac:dyDescent="0.35">
      <c r="A50" s="12" t="s">
        <v>42</v>
      </c>
      <c r="B50" s="26">
        <v>407.6</v>
      </c>
    </row>
    <row r="51" spans="1:2" s="31" customFormat="1" ht="33" customHeight="1" x14ac:dyDescent="0.35">
      <c r="A51" s="12" t="s">
        <v>121</v>
      </c>
      <c r="B51" s="26">
        <v>378.3</v>
      </c>
    </row>
    <row r="52" spans="1:2" s="31" customFormat="1" ht="18.75" customHeight="1" x14ac:dyDescent="0.35">
      <c r="A52" s="11" t="s">
        <v>48</v>
      </c>
      <c r="B52" s="25">
        <f>B49</f>
        <v>785.90000000000009</v>
      </c>
    </row>
    <row r="53" spans="1:2" s="31" customFormat="1" ht="18.75" customHeight="1" x14ac:dyDescent="0.35">
      <c r="A53" s="12" t="s">
        <v>42</v>
      </c>
      <c r="B53" s="27">
        <f>B50</f>
        <v>407.6</v>
      </c>
    </row>
    <row r="54" spans="1:2" s="31" customFormat="1" ht="19.149999999999999" customHeight="1" x14ac:dyDescent="0.35">
      <c r="A54" s="12" t="s">
        <v>121</v>
      </c>
      <c r="B54" s="27">
        <f>B51</f>
        <v>378.3</v>
      </c>
    </row>
    <row r="55" spans="1:2" s="31" customFormat="1" ht="30.65" customHeight="1" x14ac:dyDescent="0.35">
      <c r="A55" s="61" t="s">
        <v>100</v>
      </c>
      <c r="B55" s="62"/>
    </row>
    <row r="56" spans="1:2" s="31" customFormat="1" ht="18.75" customHeight="1" x14ac:dyDescent="0.35">
      <c r="A56" s="17" t="s">
        <v>38</v>
      </c>
      <c r="B56" s="6">
        <f>SUM(B57:B58)</f>
        <v>521.29999999999995</v>
      </c>
    </row>
    <row r="57" spans="1:2" s="31" customFormat="1" ht="28.9" customHeight="1" x14ac:dyDescent="0.35">
      <c r="A57" s="13" t="s">
        <v>110</v>
      </c>
      <c r="B57" s="8">
        <v>332</v>
      </c>
    </row>
    <row r="58" spans="1:2" s="31" customFormat="1" ht="35.25" customHeight="1" x14ac:dyDescent="0.35">
      <c r="A58" s="13" t="s">
        <v>112</v>
      </c>
      <c r="B58" s="8">
        <v>189.3</v>
      </c>
    </row>
    <row r="59" spans="1:2" s="31" customFormat="1" ht="18.75" customHeight="1" x14ac:dyDescent="0.35">
      <c r="A59" s="18" t="s">
        <v>49</v>
      </c>
      <c r="B59" s="6">
        <f>B56</f>
        <v>521.29999999999995</v>
      </c>
    </row>
    <row r="60" spans="1:2" s="31" customFormat="1" ht="24" customHeight="1" x14ac:dyDescent="0.35">
      <c r="A60" s="13" t="s">
        <v>111</v>
      </c>
      <c r="B60" s="8">
        <f>B57</f>
        <v>332</v>
      </c>
    </row>
    <row r="61" spans="1:2" s="31" customFormat="1" ht="28.5" customHeight="1" x14ac:dyDescent="0.35">
      <c r="A61" s="13" t="s">
        <v>112</v>
      </c>
      <c r="B61" s="8">
        <f>B58</f>
        <v>189.3</v>
      </c>
    </row>
    <row r="62" spans="1:2" s="31" customFormat="1" ht="30" customHeight="1" x14ac:dyDescent="0.35">
      <c r="A62" s="61" t="s">
        <v>51</v>
      </c>
      <c r="B62" s="62"/>
    </row>
    <row r="63" spans="1:2" s="31" customFormat="1" ht="30" customHeight="1" x14ac:dyDescent="0.35">
      <c r="A63" s="42" t="s">
        <v>52</v>
      </c>
      <c r="B63" s="23">
        <f>SUM(B64:B64)</f>
        <v>3401</v>
      </c>
    </row>
    <row r="64" spans="1:2" s="31" customFormat="1" ht="18.75" customHeight="1" x14ac:dyDescent="0.35">
      <c r="A64" s="12" t="s">
        <v>47</v>
      </c>
      <c r="B64" s="26">
        <v>3401</v>
      </c>
    </row>
    <row r="65" spans="1:2" s="31" customFormat="1" ht="18.75" customHeight="1" x14ac:dyDescent="0.35">
      <c r="A65" s="11" t="s">
        <v>53</v>
      </c>
      <c r="B65" s="25">
        <f>SUM(B63)</f>
        <v>3401</v>
      </c>
    </row>
    <row r="66" spans="1:2" s="31" customFormat="1" ht="18.75" customHeight="1" x14ac:dyDescent="0.35">
      <c r="A66" s="12" t="s">
        <v>47</v>
      </c>
      <c r="B66" s="26">
        <f>B64</f>
        <v>3401</v>
      </c>
    </row>
    <row r="67" spans="1:2" s="31" customFormat="1" ht="18.75" customHeight="1" x14ac:dyDescent="0.35">
      <c r="A67" s="61" t="s">
        <v>54</v>
      </c>
      <c r="B67" s="62"/>
    </row>
    <row r="68" spans="1:2" s="31" customFormat="1" ht="18.75" customHeight="1" x14ac:dyDescent="0.35">
      <c r="A68" s="15" t="s">
        <v>38</v>
      </c>
      <c r="B68" s="25">
        <f>SUM(B69:B71)</f>
        <v>2056.1</v>
      </c>
    </row>
    <row r="69" spans="1:2" s="31" customFormat="1" ht="18.75" customHeight="1" x14ac:dyDescent="0.35">
      <c r="A69" s="12" t="s">
        <v>42</v>
      </c>
      <c r="B69" s="26">
        <v>350</v>
      </c>
    </row>
    <row r="70" spans="1:2" s="31" customFormat="1" ht="18.75" customHeight="1" x14ac:dyDescent="0.35">
      <c r="A70" s="34" t="s">
        <v>124</v>
      </c>
      <c r="B70" s="26">
        <v>850</v>
      </c>
    </row>
    <row r="71" spans="1:2" s="31" customFormat="1" ht="18.75" customHeight="1" x14ac:dyDescent="0.35">
      <c r="A71" s="14" t="s">
        <v>121</v>
      </c>
      <c r="B71" s="24">
        <v>856.1</v>
      </c>
    </row>
    <row r="72" spans="1:2" s="31" customFormat="1" ht="18.75" customHeight="1" x14ac:dyDescent="0.35">
      <c r="A72" s="41" t="s">
        <v>101</v>
      </c>
      <c r="B72" s="23">
        <f>SUM(B73:B75)</f>
        <v>4587.3</v>
      </c>
    </row>
    <row r="73" spans="1:2" s="31" customFormat="1" ht="18.75" customHeight="1" x14ac:dyDescent="0.35">
      <c r="A73" s="12" t="s">
        <v>42</v>
      </c>
      <c r="B73" s="26">
        <v>4060.7</v>
      </c>
    </row>
    <row r="74" spans="1:2" s="31" customFormat="1" ht="18.75" customHeight="1" x14ac:dyDescent="0.35">
      <c r="A74" s="34" t="s">
        <v>124</v>
      </c>
      <c r="B74" s="26">
        <v>380</v>
      </c>
    </row>
    <row r="75" spans="1:2" s="31" customFormat="1" ht="18.75" customHeight="1" x14ac:dyDescent="0.35">
      <c r="A75" s="12" t="s">
        <v>121</v>
      </c>
      <c r="B75" s="24">
        <v>146.6</v>
      </c>
    </row>
    <row r="76" spans="1:2" s="31" customFormat="1" ht="28.5" customHeight="1" x14ac:dyDescent="0.35">
      <c r="A76" s="11" t="s">
        <v>55</v>
      </c>
      <c r="B76" s="23">
        <f>B68+B72</f>
        <v>6643.4</v>
      </c>
    </row>
    <row r="77" spans="1:2" s="31" customFormat="1" ht="18.75" customHeight="1" x14ac:dyDescent="0.35">
      <c r="A77" s="12" t="s">
        <v>42</v>
      </c>
      <c r="B77" s="24">
        <f>B69+B73</f>
        <v>4410.7</v>
      </c>
    </row>
    <row r="78" spans="1:2" s="31" customFormat="1" ht="18.75" customHeight="1" x14ac:dyDescent="0.35">
      <c r="A78" s="34" t="s">
        <v>124</v>
      </c>
      <c r="B78" s="26">
        <f>B70+B74</f>
        <v>1230</v>
      </c>
    </row>
    <row r="79" spans="1:2" s="31" customFormat="1" ht="18.75" customHeight="1" x14ac:dyDescent="0.35">
      <c r="A79" s="14" t="s">
        <v>125</v>
      </c>
      <c r="B79" s="26">
        <f>B71+B75</f>
        <v>1002.7</v>
      </c>
    </row>
    <row r="80" spans="1:2" s="31" customFormat="1" ht="18.75" customHeight="1" x14ac:dyDescent="0.35">
      <c r="A80" s="63" t="s">
        <v>56</v>
      </c>
      <c r="B80" s="64"/>
    </row>
    <row r="81" spans="1:2" s="31" customFormat="1" ht="33" customHeight="1" x14ac:dyDescent="0.35">
      <c r="A81" s="15" t="s">
        <v>38</v>
      </c>
      <c r="B81" s="6">
        <f>B82</f>
        <v>420</v>
      </c>
    </row>
    <row r="82" spans="1:2" s="31" customFormat="1" ht="18.75" customHeight="1" x14ac:dyDescent="0.35">
      <c r="A82" s="14" t="s">
        <v>47</v>
      </c>
      <c r="B82" s="8">
        <v>420</v>
      </c>
    </row>
    <row r="83" spans="1:2" s="31" customFormat="1" ht="18.75" customHeight="1" x14ac:dyDescent="0.35">
      <c r="A83" s="11" t="s">
        <v>57</v>
      </c>
      <c r="B83" s="6">
        <f>B81</f>
        <v>420</v>
      </c>
    </row>
    <row r="84" spans="1:2" s="31" customFormat="1" ht="18.75" customHeight="1" x14ac:dyDescent="0.35">
      <c r="A84" s="14" t="s">
        <v>47</v>
      </c>
      <c r="B84" s="8">
        <f>B82</f>
        <v>420</v>
      </c>
    </row>
    <row r="85" spans="1:2" s="31" customFormat="1" ht="30.65" customHeight="1" x14ac:dyDescent="0.35">
      <c r="A85" s="61" t="s">
        <v>58</v>
      </c>
      <c r="B85" s="62"/>
    </row>
    <row r="86" spans="1:2" s="31" customFormat="1" ht="23.5" customHeight="1" x14ac:dyDescent="0.35">
      <c r="A86" s="15" t="s">
        <v>38</v>
      </c>
      <c r="B86" s="25">
        <f>B87</f>
        <v>418</v>
      </c>
    </row>
    <row r="87" spans="1:2" s="31" customFormat="1" ht="18.75" customHeight="1" x14ac:dyDescent="0.35">
      <c r="A87" s="14" t="s">
        <v>47</v>
      </c>
      <c r="B87" s="26">
        <v>418</v>
      </c>
    </row>
    <row r="88" spans="1:2" s="31" customFormat="1" ht="18.75" customHeight="1" x14ac:dyDescent="0.35">
      <c r="A88" s="16" t="s">
        <v>59</v>
      </c>
      <c r="B88" s="6">
        <f>B86</f>
        <v>418</v>
      </c>
    </row>
    <row r="89" spans="1:2" s="31" customFormat="1" ht="18.75" customHeight="1" x14ac:dyDescent="0.35">
      <c r="A89" s="13" t="s">
        <v>47</v>
      </c>
      <c r="B89" s="19">
        <f>B87</f>
        <v>418</v>
      </c>
    </row>
    <row r="90" spans="1:2" s="31" customFormat="1" ht="30.75" customHeight="1" x14ac:dyDescent="0.35">
      <c r="A90" s="61" t="s">
        <v>60</v>
      </c>
      <c r="B90" s="62"/>
    </row>
    <row r="91" spans="1:2" s="31" customFormat="1" ht="18.75" customHeight="1" x14ac:dyDescent="0.35">
      <c r="A91" s="42" t="s">
        <v>38</v>
      </c>
      <c r="B91" s="23">
        <f>SUM(B92:B94)</f>
        <v>19818.400000000001</v>
      </c>
    </row>
    <row r="92" spans="1:2" s="31" customFormat="1" ht="18.75" customHeight="1" x14ac:dyDescent="0.35">
      <c r="A92" s="12" t="s">
        <v>42</v>
      </c>
      <c r="B92" s="26">
        <v>13881.900000000001</v>
      </c>
    </row>
    <row r="93" spans="1:2" s="31" customFormat="1" ht="18.75" customHeight="1" x14ac:dyDescent="0.35">
      <c r="A93" s="12" t="s">
        <v>153</v>
      </c>
      <c r="B93" s="27">
        <v>1610.3</v>
      </c>
    </row>
    <row r="94" spans="1:2" s="31" customFormat="1" ht="30" customHeight="1" x14ac:dyDescent="0.35">
      <c r="A94" s="12" t="s">
        <v>126</v>
      </c>
      <c r="B94" s="27">
        <v>4326.2</v>
      </c>
    </row>
    <row r="95" spans="1:2" s="31" customFormat="1" ht="28.5" customHeight="1" x14ac:dyDescent="0.35">
      <c r="A95" s="11" t="s">
        <v>61</v>
      </c>
      <c r="B95" s="6">
        <f>B91</f>
        <v>19818.400000000001</v>
      </c>
    </row>
    <row r="96" spans="1:2" s="31" customFormat="1" ht="18.75" customHeight="1" x14ac:dyDescent="0.35">
      <c r="A96" s="12" t="s">
        <v>50</v>
      </c>
      <c r="B96" s="8">
        <f>B92</f>
        <v>13881.900000000001</v>
      </c>
    </row>
    <row r="97" spans="1:2" s="31" customFormat="1" ht="18.75" customHeight="1" x14ac:dyDescent="0.35">
      <c r="A97" s="12" t="s">
        <v>154</v>
      </c>
      <c r="B97" s="8">
        <f>B93</f>
        <v>1610.3</v>
      </c>
    </row>
    <row r="98" spans="1:2" s="31" customFormat="1" ht="29.5" customHeight="1" x14ac:dyDescent="0.35">
      <c r="A98" s="14" t="s">
        <v>127</v>
      </c>
      <c r="B98" s="8">
        <f>B94</f>
        <v>4326.2</v>
      </c>
    </row>
    <row r="99" spans="1:2" s="31" customFormat="1" ht="18.75" customHeight="1" x14ac:dyDescent="0.35">
      <c r="A99" s="61" t="s">
        <v>62</v>
      </c>
      <c r="B99" s="62"/>
    </row>
    <row r="100" spans="1:2" s="31" customFormat="1" ht="18.75" customHeight="1" x14ac:dyDescent="0.35">
      <c r="A100" s="15" t="s">
        <v>38</v>
      </c>
      <c r="B100" s="6">
        <f>B101</f>
        <v>227</v>
      </c>
    </row>
    <row r="101" spans="1:2" s="31" customFormat="1" ht="18.75" customHeight="1" x14ac:dyDescent="0.35">
      <c r="A101" s="12" t="s">
        <v>47</v>
      </c>
      <c r="B101" s="8">
        <v>227</v>
      </c>
    </row>
    <row r="102" spans="1:2" s="31" customFormat="1" ht="18.75" customHeight="1" x14ac:dyDescent="0.35">
      <c r="A102" s="33" t="s">
        <v>63</v>
      </c>
      <c r="B102" s="25">
        <f>SUM(B103:B106)</f>
        <v>1576.3000000000002</v>
      </c>
    </row>
    <row r="103" spans="1:2" s="31" customFormat="1" ht="18.75" customHeight="1" x14ac:dyDescent="0.35">
      <c r="A103" s="12" t="s">
        <v>42</v>
      </c>
      <c r="B103" s="26">
        <v>1534.7</v>
      </c>
    </row>
    <row r="104" spans="1:2" s="31" customFormat="1" ht="18.75" customHeight="1" x14ac:dyDescent="0.35">
      <c r="A104" s="12" t="s">
        <v>115</v>
      </c>
      <c r="B104" s="26">
        <v>32.799999999999997</v>
      </c>
    </row>
    <row r="105" spans="1:2" s="31" customFormat="1" ht="18.75" customHeight="1" x14ac:dyDescent="0.35">
      <c r="A105" s="34" t="s">
        <v>124</v>
      </c>
      <c r="B105" s="26">
        <v>4.4000000000000004</v>
      </c>
    </row>
    <row r="106" spans="1:2" s="31" customFormat="1" ht="18.75" customHeight="1" x14ac:dyDescent="0.35">
      <c r="A106" s="14" t="s">
        <v>125</v>
      </c>
      <c r="B106" s="26">
        <v>4.4000000000000004</v>
      </c>
    </row>
    <row r="107" spans="1:2" s="31" customFormat="1" ht="18.75" customHeight="1" x14ac:dyDescent="0.35">
      <c r="A107" s="33" t="s">
        <v>64</v>
      </c>
      <c r="B107" s="25">
        <f>SUM(B108:B111)</f>
        <v>493.7</v>
      </c>
    </row>
    <row r="108" spans="1:2" s="31" customFormat="1" ht="18.75" customHeight="1" x14ac:dyDescent="0.35">
      <c r="A108" s="12" t="s">
        <v>50</v>
      </c>
      <c r="B108" s="26">
        <v>440.9</v>
      </c>
    </row>
    <row r="109" spans="1:2" s="31" customFormat="1" ht="18.75" customHeight="1" x14ac:dyDescent="0.35">
      <c r="A109" s="12" t="s">
        <v>115</v>
      </c>
      <c r="B109" s="26">
        <v>23</v>
      </c>
    </row>
    <row r="110" spans="1:2" s="31" customFormat="1" ht="18.75" customHeight="1" x14ac:dyDescent="0.35">
      <c r="A110" s="34" t="s">
        <v>124</v>
      </c>
      <c r="B110" s="26">
        <v>23.700000000000003</v>
      </c>
    </row>
    <row r="111" spans="1:2" s="31" customFormat="1" ht="18.75" customHeight="1" x14ac:dyDescent="0.35">
      <c r="A111" s="14" t="s">
        <v>125</v>
      </c>
      <c r="B111" s="26">
        <v>6.1</v>
      </c>
    </row>
    <row r="112" spans="1:2" s="31" customFormat="1" ht="18.75" customHeight="1" x14ac:dyDescent="0.35">
      <c r="A112" s="33" t="s">
        <v>65</v>
      </c>
      <c r="B112" s="25">
        <f>SUM(B113:B115)</f>
        <v>1003.9</v>
      </c>
    </row>
    <row r="113" spans="1:2" s="31" customFormat="1" ht="18.75" customHeight="1" x14ac:dyDescent="0.35">
      <c r="A113" s="12" t="s">
        <v>50</v>
      </c>
      <c r="B113" s="26">
        <v>983.4</v>
      </c>
    </row>
    <row r="114" spans="1:2" s="31" customFormat="1" ht="18.75" customHeight="1" x14ac:dyDescent="0.35">
      <c r="A114" s="12" t="s">
        <v>115</v>
      </c>
      <c r="B114" s="27">
        <v>4.5</v>
      </c>
    </row>
    <row r="115" spans="1:2" s="31" customFormat="1" ht="18.75" customHeight="1" x14ac:dyDescent="0.35">
      <c r="A115" s="34" t="s">
        <v>124</v>
      </c>
      <c r="B115" s="27">
        <v>16</v>
      </c>
    </row>
    <row r="116" spans="1:2" s="31" customFormat="1" ht="18.75" customHeight="1" x14ac:dyDescent="0.35">
      <c r="A116" s="33" t="s">
        <v>66</v>
      </c>
      <c r="B116" s="25">
        <f>SUM(B117:B120)</f>
        <v>818.9</v>
      </c>
    </row>
    <row r="117" spans="1:2" s="31" customFormat="1" ht="18.75" customHeight="1" x14ac:dyDescent="0.35">
      <c r="A117" s="12" t="s">
        <v>50</v>
      </c>
      <c r="B117" s="26">
        <v>763</v>
      </c>
    </row>
    <row r="118" spans="1:2" s="31" customFormat="1" ht="18.75" customHeight="1" x14ac:dyDescent="0.35">
      <c r="A118" s="12" t="s">
        <v>115</v>
      </c>
      <c r="B118" s="26">
        <v>15</v>
      </c>
    </row>
    <row r="119" spans="1:2" s="31" customFormat="1" ht="18.75" customHeight="1" x14ac:dyDescent="0.35">
      <c r="A119" s="12" t="s">
        <v>124</v>
      </c>
      <c r="B119" s="26">
        <v>35</v>
      </c>
    </row>
    <row r="120" spans="1:2" s="31" customFormat="1" ht="18.75" customHeight="1" x14ac:dyDescent="0.35">
      <c r="A120" s="12" t="s">
        <v>125</v>
      </c>
      <c r="B120" s="26">
        <v>5.9</v>
      </c>
    </row>
    <row r="121" spans="1:2" s="31" customFormat="1" ht="18.75" customHeight="1" x14ac:dyDescent="0.35">
      <c r="A121" s="33" t="s">
        <v>156</v>
      </c>
      <c r="B121" s="25">
        <f>SUM(B122:B125)</f>
        <v>929</v>
      </c>
    </row>
    <row r="122" spans="1:2" s="31" customFormat="1" ht="18.75" customHeight="1" x14ac:dyDescent="0.35">
      <c r="A122" s="12" t="s">
        <v>42</v>
      </c>
      <c r="B122" s="26">
        <v>817.6</v>
      </c>
    </row>
    <row r="123" spans="1:2" s="31" customFormat="1" ht="18.75" customHeight="1" x14ac:dyDescent="0.35">
      <c r="A123" s="12" t="s">
        <v>115</v>
      </c>
      <c r="B123" s="26">
        <v>23</v>
      </c>
    </row>
    <row r="124" spans="1:2" s="31" customFormat="1" ht="18.75" customHeight="1" x14ac:dyDescent="0.35">
      <c r="A124" s="34" t="s">
        <v>124</v>
      </c>
      <c r="B124" s="26">
        <v>60</v>
      </c>
    </row>
    <row r="125" spans="1:2" s="31" customFormat="1" ht="18.75" customHeight="1" x14ac:dyDescent="0.35">
      <c r="A125" s="12" t="s">
        <v>125</v>
      </c>
      <c r="B125" s="26">
        <v>28.4</v>
      </c>
    </row>
    <row r="126" spans="1:2" s="31" customFormat="1" ht="18.75" customHeight="1" x14ac:dyDescent="0.35">
      <c r="A126" s="33" t="s">
        <v>102</v>
      </c>
      <c r="B126" s="25">
        <f>SUM(B127:B129)</f>
        <v>1641.2</v>
      </c>
    </row>
    <row r="127" spans="1:2" s="31" customFormat="1" ht="18.75" customHeight="1" x14ac:dyDescent="0.35">
      <c r="A127" s="12" t="s">
        <v>42</v>
      </c>
      <c r="B127" s="26">
        <v>1379.8</v>
      </c>
    </row>
    <row r="128" spans="1:2" s="31" customFormat="1" ht="18.75" customHeight="1" x14ac:dyDescent="0.35">
      <c r="A128" s="34" t="s">
        <v>124</v>
      </c>
      <c r="B128" s="26">
        <v>207</v>
      </c>
    </row>
    <row r="129" spans="1:2" s="31" customFormat="1" ht="18.75" customHeight="1" x14ac:dyDescent="0.35">
      <c r="A129" s="12" t="s">
        <v>125</v>
      </c>
      <c r="B129" s="26">
        <v>54.4</v>
      </c>
    </row>
    <row r="130" spans="1:2" s="31" customFormat="1" ht="18.75" customHeight="1" x14ac:dyDescent="0.35">
      <c r="A130" s="33" t="s">
        <v>67</v>
      </c>
      <c r="B130" s="25">
        <f>SUM(B131:B134)</f>
        <v>2866.9</v>
      </c>
    </row>
    <row r="131" spans="1:2" s="31" customFormat="1" ht="18.75" customHeight="1" x14ac:dyDescent="0.35">
      <c r="A131" s="12" t="s">
        <v>42</v>
      </c>
      <c r="B131" s="26">
        <v>2499.3000000000002</v>
      </c>
    </row>
    <row r="132" spans="1:2" s="31" customFormat="1" ht="18.75" customHeight="1" x14ac:dyDescent="0.35">
      <c r="A132" s="12" t="s">
        <v>115</v>
      </c>
      <c r="B132" s="26">
        <v>70.099999999999994</v>
      </c>
    </row>
    <row r="133" spans="1:2" s="31" customFormat="1" ht="18.75" customHeight="1" x14ac:dyDescent="0.35">
      <c r="A133" s="34" t="s">
        <v>124</v>
      </c>
      <c r="B133" s="26">
        <v>205</v>
      </c>
    </row>
    <row r="134" spans="1:2" s="31" customFormat="1" ht="18.75" customHeight="1" x14ac:dyDescent="0.35">
      <c r="A134" s="14" t="s">
        <v>125</v>
      </c>
      <c r="B134" s="26">
        <v>92.5</v>
      </c>
    </row>
    <row r="135" spans="1:2" s="31" customFormat="1" ht="18.75" customHeight="1" x14ac:dyDescent="0.35">
      <c r="A135" s="35" t="s">
        <v>44</v>
      </c>
      <c r="B135" s="25">
        <f>SUM(B136:B139)</f>
        <v>2466.5</v>
      </c>
    </row>
    <row r="136" spans="1:2" s="31" customFormat="1" ht="18.75" customHeight="1" x14ac:dyDescent="0.35">
      <c r="A136" s="34" t="s">
        <v>42</v>
      </c>
      <c r="B136" s="26">
        <v>1908.1999999999998</v>
      </c>
    </row>
    <row r="137" spans="1:2" s="31" customFormat="1" ht="18.75" customHeight="1" x14ac:dyDescent="0.35">
      <c r="A137" s="12" t="s">
        <v>115</v>
      </c>
      <c r="B137" s="26">
        <v>81.5</v>
      </c>
    </row>
    <row r="138" spans="1:2" s="31" customFormat="1" ht="18.75" customHeight="1" x14ac:dyDescent="0.35">
      <c r="A138" s="34" t="s">
        <v>124</v>
      </c>
      <c r="B138" s="26">
        <v>309.5</v>
      </c>
    </row>
    <row r="139" spans="1:2" s="31" customFormat="1" ht="18.75" customHeight="1" x14ac:dyDescent="0.35">
      <c r="A139" s="14" t="s">
        <v>125</v>
      </c>
      <c r="B139" s="26">
        <v>167.3</v>
      </c>
    </row>
    <row r="140" spans="1:2" s="31" customFormat="1" ht="18.75" customHeight="1" x14ac:dyDescent="0.35">
      <c r="A140" s="33" t="s">
        <v>155</v>
      </c>
      <c r="B140" s="25">
        <f>SUM(B141:B143)</f>
        <v>123.80000000000004</v>
      </c>
    </row>
    <row r="141" spans="1:2" s="31" customFormat="1" ht="18.75" customHeight="1" x14ac:dyDescent="0.35">
      <c r="A141" s="12" t="s">
        <v>42</v>
      </c>
      <c r="B141" s="26">
        <v>101.90000000000003</v>
      </c>
    </row>
    <row r="142" spans="1:2" s="31" customFormat="1" ht="18.75" customHeight="1" x14ac:dyDescent="0.35">
      <c r="A142" s="34" t="s">
        <v>124</v>
      </c>
      <c r="B142" s="26">
        <v>21.5</v>
      </c>
    </row>
    <row r="143" spans="1:2" s="31" customFormat="1" ht="18.75" customHeight="1" x14ac:dyDescent="0.35">
      <c r="A143" s="12" t="s">
        <v>125</v>
      </c>
      <c r="B143" s="26">
        <v>0.4</v>
      </c>
    </row>
    <row r="144" spans="1:2" s="31" customFormat="1" ht="18.75" customHeight="1" x14ac:dyDescent="0.35">
      <c r="A144" s="32" t="s">
        <v>68</v>
      </c>
      <c r="B144" s="25">
        <f>B100+B102+B107+B112+B116+B121+B126+B130+B140+B135</f>
        <v>12147.199999999999</v>
      </c>
    </row>
    <row r="145" spans="1:2" s="31" customFormat="1" ht="27" customHeight="1" x14ac:dyDescent="0.35">
      <c r="A145" s="12" t="s">
        <v>42</v>
      </c>
      <c r="B145" s="26">
        <f>B101+B103+B108+B113+B117+B122+B127+B131+B141+B136</f>
        <v>10655.8</v>
      </c>
    </row>
    <row r="146" spans="1:2" s="31" customFormat="1" ht="18.75" customHeight="1" x14ac:dyDescent="0.35">
      <c r="A146" s="12" t="s">
        <v>115</v>
      </c>
      <c r="B146" s="27">
        <f>B104+B109+B114+B118+B123+B132+B137</f>
        <v>249.89999999999998</v>
      </c>
    </row>
    <row r="147" spans="1:2" s="31" customFormat="1" ht="18.75" customHeight="1" x14ac:dyDescent="0.35">
      <c r="A147" s="34" t="s">
        <v>124</v>
      </c>
      <c r="B147" s="26">
        <f>B105+B115+B119+B124+B128+B133+B142+B110+B138</f>
        <v>882.1</v>
      </c>
    </row>
    <row r="148" spans="1:2" s="31" customFormat="1" ht="18.75" customHeight="1" x14ac:dyDescent="0.35">
      <c r="A148" s="14" t="s">
        <v>125</v>
      </c>
      <c r="B148" s="24">
        <f>B106+B111+B120+B125+B129+B134+B139+B143</f>
        <v>359.4</v>
      </c>
    </row>
    <row r="149" spans="1:2" s="31" customFormat="1" ht="18.75" customHeight="1" x14ac:dyDescent="0.35">
      <c r="A149" s="63" t="s">
        <v>69</v>
      </c>
      <c r="B149" s="64"/>
    </row>
    <row r="150" spans="1:2" s="31" customFormat="1" ht="18.75" customHeight="1" x14ac:dyDescent="0.35">
      <c r="A150" s="15" t="s">
        <v>38</v>
      </c>
      <c r="B150" s="6">
        <f>SUM(B151:B152)</f>
        <v>1942.3</v>
      </c>
    </row>
    <row r="151" spans="1:2" s="31" customFormat="1" ht="18.75" customHeight="1" x14ac:dyDescent="0.35">
      <c r="A151" s="12" t="s">
        <v>42</v>
      </c>
      <c r="B151" s="8">
        <v>1915</v>
      </c>
    </row>
    <row r="152" spans="1:2" s="31" customFormat="1" ht="18.75" customHeight="1" x14ac:dyDescent="0.35">
      <c r="A152" s="12" t="s">
        <v>115</v>
      </c>
      <c r="B152" s="24">
        <v>27.3</v>
      </c>
    </row>
    <row r="153" spans="1:2" s="31" customFormat="1" ht="18.75" customHeight="1" x14ac:dyDescent="0.35">
      <c r="A153" s="32" t="s">
        <v>70</v>
      </c>
      <c r="B153" s="23">
        <f>SUM(B154:B157)</f>
        <v>2308</v>
      </c>
    </row>
    <row r="154" spans="1:2" s="31" customFormat="1" ht="18.75" customHeight="1" x14ac:dyDescent="0.35">
      <c r="A154" s="12" t="s">
        <v>42</v>
      </c>
      <c r="B154" s="26">
        <v>1978.8</v>
      </c>
    </row>
    <row r="155" spans="1:2" s="31" customFormat="1" ht="18.75" customHeight="1" x14ac:dyDescent="0.35">
      <c r="A155" s="12" t="s">
        <v>115</v>
      </c>
      <c r="B155" s="26">
        <v>120.2</v>
      </c>
    </row>
    <row r="156" spans="1:2" s="31" customFormat="1" ht="18.75" customHeight="1" x14ac:dyDescent="0.35">
      <c r="A156" s="34" t="s">
        <v>124</v>
      </c>
      <c r="B156" s="26">
        <v>161.6</v>
      </c>
    </row>
    <row r="157" spans="1:2" s="31" customFormat="1" ht="18.75" customHeight="1" x14ac:dyDescent="0.35">
      <c r="A157" s="14" t="s">
        <v>125</v>
      </c>
      <c r="B157" s="26">
        <v>47.4</v>
      </c>
    </row>
    <row r="158" spans="1:2" s="31" customFormat="1" ht="18.75" customHeight="1" x14ac:dyDescent="0.35">
      <c r="A158" s="32" t="s">
        <v>71</v>
      </c>
      <c r="B158" s="25">
        <f>B153+B150</f>
        <v>4250.3</v>
      </c>
    </row>
    <row r="159" spans="1:2" s="31" customFormat="1" ht="25.5" customHeight="1" x14ac:dyDescent="0.35">
      <c r="A159" s="12" t="s">
        <v>42</v>
      </c>
      <c r="B159" s="26">
        <f>B154+B151</f>
        <v>3893.8</v>
      </c>
    </row>
    <row r="160" spans="1:2" s="31" customFormat="1" ht="18.75" customHeight="1" x14ac:dyDescent="0.35">
      <c r="A160" s="12" t="s">
        <v>115</v>
      </c>
      <c r="B160" s="26">
        <f>B152+B155</f>
        <v>147.5</v>
      </c>
    </row>
    <row r="161" spans="1:2" s="31" customFormat="1" ht="18.75" customHeight="1" x14ac:dyDescent="0.35">
      <c r="A161" s="34" t="s">
        <v>124</v>
      </c>
      <c r="B161" s="26">
        <f>B156</f>
        <v>161.6</v>
      </c>
    </row>
    <row r="162" spans="1:2" s="31" customFormat="1" ht="18.75" customHeight="1" x14ac:dyDescent="0.35">
      <c r="A162" s="14" t="s">
        <v>125</v>
      </c>
      <c r="B162" s="26">
        <f>B157</f>
        <v>47.4</v>
      </c>
    </row>
    <row r="163" spans="1:2" s="31" customFormat="1" ht="18.75" customHeight="1" x14ac:dyDescent="0.35">
      <c r="A163" s="61" t="s">
        <v>72</v>
      </c>
      <c r="B163" s="62"/>
    </row>
    <row r="164" spans="1:2" s="31" customFormat="1" ht="18.75" customHeight="1" x14ac:dyDescent="0.35">
      <c r="A164" s="33" t="s">
        <v>38</v>
      </c>
      <c r="B164" s="25">
        <f>SUM(B165:B168)</f>
        <v>5388.4</v>
      </c>
    </row>
    <row r="165" spans="1:2" s="31" customFormat="1" ht="18.75" customHeight="1" x14ac:dyDescent="0.35">
      <c r="A165" s="12" t="s">
        <v>50</v>
      </c>
      <c r="B165" s="26">
        <v>439.9</v>
      </c>
    </row>
    <row r="166" spans="1:2" s="31" customFormat="1" ht="18.75" customHeight="1" x14ac:dyDescent="0.35">
      <c r="A166" s="34" t="s">
        <v>128</v>
      </c>
      <c r="B166" s="26">
        <v>3840.4</v>
      </c>
    </row>
    <row r="167" spans="1:2" s="31" customFormat="1" ht="18.75" customHeight="1" x14ac:dyDescent="0.35">
      <c r="A167" s="12" t="s">
        <v>115</v>
      </c>
      <c r="B167" s="26">
        <v>824.09999999999991</v>
      </c>
    </row>
    <row r="168" spans="1:2" s="31" customFormat="1" ht="18.75" customHeight="1" x14ac:dyDescent="0.35">
      <c r="A168" s="34" t="s">
        <v>129</v>
      </c>
      <c r="B168" s="26">
        <v>284</v>
      </c>
    </row>
    <row r="169" spans="1:2" s="31" customFormat="1" ht="18.75" customHeight="1" x14ac:dyDescent="0.35">
      <c r="A169" s="33" t="s">
        <v>157</v>
      </c>
      <c r="B169" s="25">
        <f>SUM(B170:B174)</f>
        <v>1737.1</v>
      </c>
    </row>
    <row r="170" spans="1:2" s="31" customFormat="1" ht="18.75" customHeight="1" x14ac:dyDescent="0.35">
      <c r="A170" s="12" t="s">
        <v>42</v>
      </c>
      <c r="B170" s="26">
        <v>1008</v>
      </c>
    </row>
    <row r="171" spans="1:2" s="31" customFormat="1" ht="18.75" customHeight="1" x14ac:dyDescent="0.35">
      <c r="A171" s="34" t="s">
        <v>124</v>
      </c>
      <c r="B171" s="26">
        <v>86.3</v>
      </c>
    </row>
    <row r="172" spans="1:2" s="31" customFormat="1" ht="18.75" customHeight="1" x14ac:dyDescent="0.35">
      <c r="A172" s="34" t="s">
        <v>128</v>
      </c>
      <c r="B172" s="26">
        <v>565.9</v>
      </c>
    </row>
    <row r="173" spans="1:2" s="31" customFormat="1" ht="18.75" customHeight="1" x14ac:dyDescent="0.35">
      <c r="A173" s="12" t="s">
        <v>115</v>
      </c>
      <c r="B173" s="24">
        <v>71.7</v>
      </c>
    </row>
    <row r="174" spans="1:2" s="31" customFormat="1" ht="18.75" customHeight="1" x14ac:dyDescent="0.35">
      <c r="A174" s="12" t="s">
        <v>125</v>
      </c>
      <c r="B174" s="24">
        <v>5.2</v>
      </c>
    </row>
    <row r="175" spans="1:2" s="31" customFormat="1" ht="18.75" customHeight="1" x14ac:dyDescent="0.35">
      <c r="A175" s="11" t="s">
        <v>158</v>
      </c>
      <c r="B175" s="23">
        <f>SUM(B176:B180)</f>
        <v>1010.4000000000001</v>
      </c>
    </row>
    <row r="176" spans="1:2" s="31" customFormat="1" ht="18.75" customHeight="1" x14ac:dyDescent="0.35">
      <c r="A176" s="12" t="s">
        <v>42</v>
      </c>
      <c r="B176" s="26">
        <v>507.7</v>
      </c>
    </row>
    <row r="177" spans="1:2" s="31" customFormat="1" ht="18.75" customHeight="1" x14ac:dyDescent="0.35">
      <c r="A177" s="34" t="s">
        <v>124</v>
      </c>
      <c r="B177" s="26">
        <v>53.9</v>
      </c>
    </row>
    <row r="178" spans="1:2" s="31" customFormat="1" ht="18.75" customHeight="1" x14ac:dyDescent="0.35">
      <c r="A178" s="34" t="s">
        <v>128</v>
      </c>
      <c r="B178" s="26">
        <v>402.59999999999997</v>
      </c>
    </row>
    <row r="179" spans="1:2" s="31" customFormat="1" ht="18.75" customHeight="1" x14ac:dyDescent="0.35">
      <c r="A179" s="12" t="s">
        <v>115</v>
      </c>
      <c r="B179" s="26">
        <v>39</v>
      </c>
    </row>
    <row r="180" spans="1:2" s="31" customFormat="1" ht="18.75" customHeight="1" x14ac:dyDescent="0.35">
      <c r="A180" s="12" t="s">
        <v>125</v>
      </c>
      <c r="B180" s="26">
        <v>7.2</v>
      </c>
    </row>
    <row r="181" spans="1:2" s="31" customFormat="1" ht="18.75" customHeight="1" x14ac:dyDescent="0.35">
      <c r="A181" s="11" t="s">
        <v>159</v>
      </c>
      <c r="B181" s="25">
        <f>SUM(B182:B186)</f>
        <v>2001.6000000000001</v>
      </c>
    </row>
    <row r="182" spans="1:2" s="31" customFormat="1" ht="18.75" customHeight="1" x14ac:dyDescent="0.35">
      <c r="A182" s="12" t="s">
        <v>42</v>
      </c>
      <c r="B182" s="26">
        <v>1140</v>
      </c>
    </row>
    <row r="183" spans="1:2" s="31" customFormat="1" ht="18.75" customHeight="1" x14ac:dyDescent="0.35">
      <c r="A183" s="34" t="s">
        <v>124</v>
      </c>
      <c r="B183" s="26">
        <v>71.7</v>
      </c>
    </row>
    <row r="184" spans="1:2" s="31" customFormat="1" ht="18.75" customHeight="1" x14ac:dyDescent="0.35">
      <c r="A184" s="34" t="s">
        <v>128</v>
      </c>
      <c r="B184" s="26">
        <v>682</v>
      </c>
    </row>
    <row r="185" spans="1:2" s="31" customFormat="1" ht="18.75" customHeight="1" x14ac:dyDescent="0.35">
      <c r="A185" s="12" t="s">
        <v>115</v>
      </c>
      <c r="B185" s="26">
        <v>102.2</v>
      </c>
    </row>
    <row r="186" spans="1:2" s="31" customFormat="1" ht="18.75" customHeight="1" x14ac:dyDescent="0.35">
      <c r="A186" s="14" t="s">
        <v>125</v>
      </c>
      <c r="B186" s="26">
        <v>5.7</v>
      </c>
    </row>
    <row r="187" spans="1:2" s="31" customFormat="1" ht="18.75" customHeight="1" x14ac:dyDescent="0.35">
      <c r="A187" s="16" t="s">
        <v>160</v>
      </c>
      <c r="B187" s="25">
        <f>SUM(B188:B192)</f>
        <v>1531.8999999999999</v>
      </c>
    </row>
    <row r="188" spans="1:2" s="31" customFormat="1" ht="18.75" customHeight="1" x14ac:dyDescent="0.35">
      <c r="A188" s="12" t="s">
        <v>42</v>
      </c>
      <c r="B188" s="26">
        <v>773.2</v>
      </c>
    </row>
    <row r="189" spans="1:2" s="31" customFormat="1" ht="18.75" customHeight="1" x14ac:dyDescent="0.35">
      <c r="A189" s="34" t="s">
        <v>124</v>
      </c>
      <c r="B189" s="26">
        <v>90.6</v>
      </c>
    </row>
    <row r="190" spans="1:2" s="31" customFormat="1" ht="18.75" customHeight="1" x14ac:dyDescent="0.35">
      <c r="A190" s="34" t="s">
        <v>128</v>
      </c>
      <c r="B190" s="26">
        <v>586.29999999999995</v>
      </c>
    </row>
    <row r="191" spans="1:2" s="31" customFormat="1" ht="18.75" customHeight="1" x14ac:dyDescent="0.35">
      <c r="A191" s="34" t="s">
        <v>115</v>
      </c>
      <c r="B191" s="26">
        <v>81.2</v>
      </c>
    </row>
    <row r="192" spans="1:2" s="31" customFormat="1" ht="18.75" customHeight="1" x14ac:dyDescent="0.35">
      <c r="A192" s="14" t="s">
        <v>125</v>
      </c>
      <c r="B192" s="26">
        <v>0.6</v>
      </c>
    </row>
    <row r="193" spans="1:2" s="31" customFormat="1" ht="18.75" customHeight="1" x14ac:dyDescent="0.35">
      <c r="A193" s="11" t="s">
        <v>161</v>
      </c>
      <c r="B193" s="25">
        <f>SUM(B194:B198)</f>
        <v>1648.7</v>
      </c>
    </row>
    <row r="194" spans="1:2" s="31" customFormat="1" ht="18.75" customHeight="1" x14ac:dyDescent="0.35">
      <c r="A194" s="12" t="s">
        <v>42</v>
      </c>
      <c r="B194" s="26">
        <v>806.6</v>
      </c>
    </row>
    <row r="195" spans="1:2" s="31" customFormat="1" ht="18.75" customHeight="1" x14ac:dyDescent="0.35">
      <c r="A195" s="34" t="s">
        <v>124</v>
      </c>
      <c r="B195" s="26">
        <v>122.8</v>
      </c>
    </row>
    <row r="196" spans="1:2" s="31" customFormat="1" ht="18.75" customHeight="1" x14ac:dyDescent="0.35">
      <c r="A196" s="34" t="s">
        <v>128</v>
      </c>
      <c r="B196" s="26">
        <v>647.6</v>
      </c>
    </row>
    <row r="197" spans="1:2" s="31" customFormat="1" ht="18.75" customHeight="1" x14ac:dyDescent="0.35">
      <c r="A197" s="34" t="s">
        <v>115</v>
      </c>
      <c r="B197" s="26">
        <v>64.400000000000006</v>
      </c>
    </row>
    <row r="198" spans="1:2" s="31" customFormat="1" ht="18.75" customHeight="1" x14ac:dyDescent="0.35">
      <c r="A198" s="12" t="s">
        <v>125</v>
      </c>
      <c r="B198" s="26">
        <v>7.3</v>
      </c>
    </row>
    <row r="199" spans="1:2" s="31" customFormat="1" ht="18.75" customHeight="1" x14ac:dyDescent="0.35">
      <c r="A199" s="11" t="s">
        <v>162</v>
      </c>
      <c r="B199" s="25">
        <f>SUM(B200:B204)</f>
        <v>996</v>
      </c>
    </row>
    <row r="200" spans="1:2" s="31" customFormat="1" ht="18.75" customHeight="1" x14ac:dyDescent="0.35">
      <c r="A200" s="12" t="s">
        <v>42</v>
      </c>
      <c r="B200" s="26">
        <v>562.29999999999995</v>
      </c>
    </row>
    <row r="201" spans="1:2" s="31" customFormat="1" ht="18.75" customHeight="1" x14ac:dyDescent="0.35">
      <c r="A201" s="34" t="s">
        <v>124</v>
      </c>
      <c r="B201" s="26">
        <v>50.6</v>
      </c>
    </row>
    <row r="202" spans="1:2" s="31" customFormat="1" ht="18.75" customHeight="1" x14ac:dyDescent="0.35">
      <c r="A202" s="34" t="s">
        <v>128</v>
      </c>
      <c r="B202" s="26">
        <v>343.1</v>
      </c>
    </row>
    <row r="203" spans="1:2" s="31" customFormat="1" ht="18.75" customHeight="1" x14ac:dyDescent="0.35">
      <c r="A203" s="34" t="s">
        <v>115</v>
      </c>
      <c r="B203" s="24">
        <v>37.799999999999997</v>
      </c>
    </row>
    <row r="204" spans="1:2" s="31" customFormat="1" ht="18.75" customHeight="1" x14ac:dyDescent="0.35">
      <c r="A204" s="14" t="s">
        <v>125</v>
      </c>
      <c r="B204" s="24">
        <v>2.2000000000000002</v>
      </c>
    </row>
    <row r="205" spans="1:2" s="31" customFormat="1" ht="18.75" customHeight="1" x14ac:dyDescent="0.35">
      <c r="A205" s="16" t="s">
        <v>163</v>
      </c>
      <c r="B205" s="23">
        <f>SUM(B206:B210)</f>
        <v>931.30000000000007</v>
      </c>
    </row>
    <row r="206" spans="1:2" s="31" customFormat="1" ht="18.75" customHeight="1" x14ac:dyDescent="0.35">
      <c r="A206" s="12" t="s">
        <v>42</v>
      </c>
      <c r="B206" s="26">
        <v>456.5</v>
      </c>
    </row>
    <row r="207" spans="1:2" s="31" customFormat="1" ht="18.75" customHeight="1" x14ac:dyDescent="0.35">
      <c r="A207" s="34" t="s">
        <v>124</v>
      </c>
      <c r="B207" s="26">
        <v>56</v>
      </c>
    </row>
    <row r="208" spans="1:2" s="31" customFormat="1" ht="18.75" customHeight="1" x14ac:dyDescent="0.35">
      <c r="A208" s="34" t="s">
        <v>128</v>
      </c>
      <c r="B208" s="29">
        <v>373.5</v>
      </c>
    </row>
    <row r="209" spans="1:2" s="31" customFormat="1" ht="18.75" customHeight="1" x14ac:dyDescent="0.35">
      <c r="A209" s="34" t="s">
        <v>115</v>
      </c>
      <c r="B209" s="29">
        <v>36.1</v>
      </c>
    </row>
    <row r="210" spans="1:2" s="31" customFormat="1" ht="18.75" customHeight="1" x14ac:dyDescent="0.35">
      <c r="A210" s="14" t="s">
        <v>125</v>
      </c>
      <c r="B210" s="29">
        <v>9.1999999999999993</v>
      </c>
    </row>
    <row r="211" spans="1:2" s="31" customFormat="1" ht="18.75" customHeight="1" x14ac:dyDescent="0.35">
      <c r="A211" s="36" t="s">
        <v>164</v>
      </c>
      <c r="B211" s="21">
        <f>SUM(B212:B216)</f>
        <v>1345</v>
      </c>
    </row>
    <row r="212" spans="1:2" s="31" customFormat="1" ht="18.75" customHeight="1" x14ac:dyDescent="0.35">
      <c r="A212" s="12" t="s">
        <v>42</v>
      </c>
      <c r="B212" s="29">
        <v>772.6</v>
      </c>
    </row>
    <row r="213" spans="1:2" s="31" customFormat="1" ht="18.75" customHeight="1" x14ac:dyDescent="0.35">
      <c r="A213" s="34" t="s">
        <v>124</v>
      </c>
      <c r="B213" s="29">
        <v>65.8</v>
      </c>
    </row>
    <row r="214" spans="1:2" s="31" customFormat="1" ht="18.75" customHeight="1" x14ac:dyDescent="0.35">
      <c r="A214" s="34" t="s">
        <v>128</v>
      </c>
      <c r="B214" s="29">
        <v>435.6</v>
      </c>
    </row>
    <row r="215" spans="1:2" s="31" customFormat="1" ht="18.75" customHeight="1" x14ac:dyDescent="0.35">
      <c r="A215" s="34" t="s">
        <v>115</v>
      </c>
      <c r="B215" s="29">
        <v>57.4</v>
      </c>
    </row>
    <row r="216" spans="1:2" s="31" customFormat="1" ht="18.75" customHeight="1" x14ac:dyDescent="0.35">
      <c r="A216" s="14" t="s">
        <v>125</v>
      </c>
      <c r="B216" s="29">
        <v>13.6</v>
      </c>
    </row>
    <row r="217" spans="1:2" s="31" customFormat="1" ht="18.75" customHeight="1" x14ac:dyDescent="0.35">
      <c r="A217" s="36" t="s">
        <v>73</v>
      </c>
      <c r="B217" s="21">
        <f>SUM(B218:B222)</f>
        <v>1425.9</v>
      </c>
    </row>
    <row r="218" spans="1:2" s="31" customFormat="1" ht="18.75" customHeight="1" x14ac:dyDescent="0.35">
      <c r="A218" s="12" t="s">
        <v>42</v>
      </c>
      <c r="B218" s="29">
        <v>780.3</v>
      </c>
    </row>
    <row r="219" spans="1:2" s="31" customFormat="1" ht="18.75" customHeight="1" x14ac:dyDescent="0.35">
      <c r="A219" s="34" t="s">
        <v>124</v>
      </c>
      <c r="B219" s="29">
        <v>73.599999999999994</v>
      </c>
    </row>
    <row r="220" spans="1:2" s="31" customFormat="1" ht="18.75" customHeight="1" x14ac:dyDescent="0.35">
      <c r="A220" s="34" t="s">
        <v>128</v>
      </c>
      <c r="B220" s="29">
        <v>483.5</v>
      </c>
    </row>
    <row r="221" spans="1:2" s="31" customFormat="1" ht="18.75" customHeight="1" x14ac:dyDescent="0.35">
      <c r="A221" s="34" t="s">
        <v>115</v>
      </c>
      <c r="B221" s="29">
        <v>83.9</v>
      </c>
    </row>
    <row r="222" spans="1:2" s="31" customFormat="1" ht="18.75" customHeight="1" x14ac:dyDescent="0.35">
      <c r="A222" s="14" t="s">
        <v>125</v>
      </c>
      <c r="B222" s="29">
        <v>4.5999999999999996</v>
      </c>
    </row>
    <row r="223" spans="1:2" s="31" customFormat="1" ht="18.75" customHeight="1" x14ac:dyDescent="0.35">
      <c r="A223" s="36" t="s">
        <v>165</v>
      </c>
      <c r="B223" s="21">
        <f>SUM(B224:B228)</f>
        <v>928.1</v>
      </c>
    </row>
    <row r="224" spans="1:2" s="31" customFormat="1" ht="18.75" customHeight="1" x14ac:dyDescent="0.35">
      <c r="A224" s="12" t="s">
        <v>42</v>
      </c>
      <c r="B224" s="29">
        <v>447.7</v>
      </c>
    </row>
    <row r="225" spans="1:2" s="31" customFormat="1" ht="18.75" customHeight="1" x14ac:dyDescent="0.35">
      <c r="A225" s="34" t="s">
        <v>124</v>
      </c>
      <c r="B225" s="29">
        <v>56.099999999999994</v>
      </c>
    </row>
    <row r="226" spans="1:2" s="31" customFormat="1" ht="18.75" customHeight="1" x14ac:dyDescent="0.35">
      <c r="A226" s="34" t="s">
        <v>128</v>
      </c>
      <c r="B226" s="29">
        <v>384.6</v>
      </c>
    </row>
    <row r="227" spans="1:2" s="31" customFormat="1" ht="18.75" customHeight="1" x14ac:dyDescent="0.35">
      <c r="A227" s="34" t="s">
        <v>115</v>
      </c>
      <c r="B227" s="29">
        <v>36.1</v>
      </c>
    </row>
    <row r="228" spans="1:2" s="31" customFormat="1" ht="18.75" customHeight="1" x14ac:dyDescent="0.35">
      <c r="A228" s="12" t="s">
        <v>125</v>
      </c>
      <c r="B228" s="29">
        <v>3.6</v>
      </c>
    </row>
    <row r="229" spans="1:2" s="31" customFormat="1" ht="18.75" customHeight="1" x14ac:dyDescent="0.35">
      <c r="A229" s="36" t="s">
        <v>166</v>
      </c>
      <c r="B229" s="21">
        <f>SUM(B230:B234)</f>
        <v>973.50000000000011</v>
      </c>
    </row>
    <row r="230" spans="1:2" s="31" customFormat="1" ht="18.75" customHeight="1" x14ac:dyDescent="0.35">
      <c r="A230" s="12" t="s">
        <v>42</v>
      </c>
      <c r="B230" s="29">
        <v>510.50000000000006</v>
      </c>
    </row>
    <row r="231" spans="1:2" s="31" customFormat="1" ht="18.75" customHeight="1" x14ac:dyDescent="0.35">
      <c r="A231" s="34" t="s">
        <v>124</v>
      </c>
      <c r="B231" s="29">
        <v>53.3</v>
      </c>
    </row>
    <row r="232" spans="1:2" s="31" customFormat="1" ht="18.75" customHeight="1" x14ac:dyDescent="0.35">
      <c r="A232" s="34" t="s">
        <v>128</v>
      </c>
      <c r="B232" s="29">
        <v>358.6</v>
      </c>
    </row>
    <row r="233" spans="1:2" s="31" customFormat="1" ht="18.75" customHeight="1" x14ac:dyDescent="0.35">
      <c r="A233" s="34" t="s">
        <v>115</v>
      </c>
      <c r="B233" s="39">
        <v>49</v>
      </c>
    </row>
    <row r="234" spans="1:2" s="31" customFormat="1" ht="18.75" customHeight="1" x14ac:dyDescent="0.35">
      <c r="A234" s="12" t="s">
        <v>125</v>
      </c>
      <c r="B234" s="39">
        <v>2.1</v>
      </c>
    </row>
    <row r="235" spans="1:2" s="31" customFormat="1" ht="18.75" customHeight="1" x14ac:dyDescent="0.35">
      <c r="A235" s="36" t="s">
        <v>167</v>
      </c>
      <c r="B235" s="22">
        <f>SUM(B236:B240)</f>
        <v>1563.3</v>
      </c>
    </row>
    <row r="236" spans="1:2" s="31" customFormat="1" ht="18.75" customHeight="1" x14ac:dyDescent="0.35">
      <c r="A236" s="12" t="s">
        <v>42</v>
      </c>
      <c r="B236" s="29">
        <v>752</v>
      </c>
    </row>
    <row r="237" spans="1:2" s="31" customFormat="1" ht="18.75" customHeight="1" x14ac:dyDescent="0.35">
      <c r="A237" s="34" t="s">
        <v>124</v>
      </c>
      <c r="B237" s="29">
        <v>114.6</v>
      </c>
    </row>
    <row r="238" spans="1:2" s="31" customFormat="1" ht="18.75" customHeight="1" x14ac:dyDescent="0.35">
      <c r="A238" s="34" t="s">
        <v>128</v>
      </c>
      <c r="B238" s="29">
        <v>628.40000000000009</v>
      </c>
    </row>
    <row r="239" spans="1:2" s="31" customFormat="1" ht="18.75" customHeight="1" x14ac:dyDescent="0.35">
      <c r="A239" s="34" t="s">
        <v>115</v>
      </c>
      <c r="B239" s="29">
        <v>63</v>
      </c>
    </row>
    <row r="240" spans="1:2" s="31" customFormat="1" ht="18.75" customHeight="1" x14ac:dyDescent="0.35">
      <c r="A240" s="12" t="s">
        <v>125</v>
      </c>
      <c r="B240" s="29">
        <v>5.3</v>
      </c>
    </row>
    <row r="241" spans="1:2" s="31" customFormat="1" ht="18.75" customHeight="1" x14ac:dyDescent="0.35">
      <c r="A241" s="36" t="s">
        <v>168</v>
      </c>
      <c r="B241" s="21">
        <f>SUM(B242:B246)</f>
        <v>676</v>
      </c>
    </row>
    <row r="242" spans="1:2" s="31" customFormat="1" ht="18.75" customHeight="1" x14ac:dyDescent="0.35">
      <c r="A242" s="12" t="s">
        <v>42</v>
      </c>
      <c r="B242" s="29">
        <v>439.3</v>
      </c>
    </row>
    <row r="243" spans="1:2" s="31" customFormat="1" ht="18.75" customHeight="1" x14ac:dyDescent="0.35">
      <c r="A243" s="34" t="s">
        <v>124</v>
      </c>
      <c r="B243" s="29">
        <v>18.600000000000001</v>
      </c>
    </row>
    <row r="244" spans="1:2" s="31" customFormat="1" ht="18.75" customHeight="1" x14ac:dyDescent="0.35">
      <c r="A244" s="34" t="s">
        <v>128</v>
      </c>
      <c r="B244" s="29">
        <v>175.7</v>
      </c>
    </row>
    <row r="245" spans="1:2" s="31" customFormat="1" ht="18.75" customHeight="1" x14ac:dyDescent="0.35">
      <c r="A245" s="34" t="s">
        <v>115</v>
      </c>
      <c r="B245" s="39">
        <v>36.299999999999997</v>
      </c>
    </row>
    <row r="246" spans="1:2" s="31" customFormat="1" ht="18.75" customHeight="1" x14ac:dyDescent="0.35">
      <c r="A246" s="14" t="s">
        <v>125</v>
      </c>
      <c r="B246" s="39">
        <v>6.1</v>
      </c>
    </row>
    <row r="247" spans="1:2" s="31" customFormat="1" ht="18.75" customHeight="1" x14ac:dyDescent="0.35">
      <c r="A247" s="37" t="s">
        <v>169</v>
      </c>
      <c r="B247" s="22">
        <f>SUM(B248:B252)</f>
        <v>1119.5999999999999</v>
      </c>
    </row>
    <row r="248" spans="1:2" s="31" customFormat="1" ht="18.75" customHeight="1" x14ac:dyDescent="0.35">
      <c r="A248" s="12" t="s">
        <v>42</v>
      </c>
      <c r="B248" s="29">
        <v>591</v>
      </c>
    </row>
    <row r="249" spans="1:2" s="31" customFormat="1" ht="18.75" customHeight="1" x14ac:dyDescent="0.35">
      <c r="A249" s="34" t="s">
        <v>124</v>
      </c>
      <c r="B249" s="29">
        <v>62.399999999999991</v>
      </c>
    </row>
    <row r="250" spans="1:2" s="31" customFormat="1" ht="18.75" customHeight="1" x14ac:dyDescent="0.35">
      <c r="A250" s="34" t="s">
        <v>128</v>
      </c>
      <c r="B250" s="29">
        <v>413.8</v>
      </c>
    </row>
    <row r="251" spans="1:2" s="31" customFormat="1" ht="18.75" customHeight="1" x14ac:dyDescent="0.35">
      <c r="A251" s="34" t="s">
        <v>115</v>
      </c>
      <c r="B251" s="29">
        <v>49.6</v>
      </c>
    </row>
    <row r="252" spans="1:2" s="31" customFormat="1" ht="18.75" customHeight="1" x14ac:dyDescent="0.35">
      <c r="A252" s="14" t="s">
        <v>125</v>
      </c>
      <c r="B252" s="29">
        <v>2.8</v>
      </c>
    </row>
    <row r="253" spans="1:2" s="31" customFormat="1" ht="18.75" customHeight="1" x14ac:dyDescent="0.35">
      <c r="A253" s="36" t="s">
        <v>170</v>
      </c>
      <c r="B253" s="21">
        <f>SUM(B254:B258)</f>
        <v>1580.2</v>
      </c>
    </row>
    <row r="254" spans="1:2" s="31" customFormat="1" ht="18.75" customHeight="1" x14ac:dyDescent="0.35">
      <c r="A254" s="12" t="s">
        <v>42</v>
      </c>
      <c r="B254" s="29">
        <v>931.5</v>
      </c>
    </row>
    <row r="255" spans="1:2" s="31" customFormat="1" ht="18.75" customHeight="1" x14ac:dyDescent="0.35">
      <c r="A255" s="34" t="s">
        <v>124</v>
      </c>
      <c r="B255" s="29">
        <v>40.1</v>
      </c>
    </row>
    <row r="256" spans="1:2" s="31" customFormat="1" ht="18.75" customHeight="1" x14ac:dyDescent="0.35">
      <c r="A256" s="34" t="s">
        <v>128</v>
      </c>
      <c r="B256" s="29">
        <v>532.1</v>
      </c>
    </row>
    <row r="257" spans="1:2" s="31" customFormat="1" ht="18.75" customHeight="1" x14ac:dyDescent="0.35">
      <c r="A257" s="34" t="s">
        <v>115</v>
      </c>
      <c r="B257" s="29">
        <v>70.400000000000006</v>
      </c>
    </row>
    <row r="258" spans="1:2" s="31" customFormat="1" ht="18.75" customHeight="1" x14ac:dyDescent="0.35">
      <c r="A258" s="12" t="s">
        <v>125</v>
      </c>
      <c r="B258" s="29">
        <v>6.1</v>
      </c>
    </row>
    <row r="259" spans="1:2" s="31" customFormat="1" ht="18.75" customHeight="1" x14ac:dyDescent="0.35">
      <c r="A259" s="36" t="s">
        <v>171</v>
      </c>
      <c r="B259" s="21">
        <f>SUM(B260:B264)</f>
        <v>1442.4999999999998</v>
      </c>
    </row>
    <row r="260" spans="1:2" s="31" customFormat="1" ht="18.75" customHeight="1" x14ac:dyDescent="0.35">
      <c r="A260" s="12" t="s">
        <v>42</v>
      </c>
      <c r="B260" s="29">
        <v>748.6</v>
      </c>
    </row>
    <row r="261" spans="1:2" s="31" customFormat="1" ht="18.75" customHeight="1" x14ac:dyDescent="0.35">
      <c r="A261" s="34" t="s">
        <v>124</v>
      </c>
      <c r="B261" s="29">
        <v>88</v>
      </c>
    </row>
    <row r="262" spans="1:2" s="31" customFormat="1" ht="18.75" customHeight="1" x14ac:dyDescent="0.35">
      <c r="A262" s="34" t="s">
        <v>128</v>
      </c>
      <c r="B262" s="29">
        <v>541</v>
      </c>
    </row>
    <row r="263" spans="1:2" s="31" customFormat="1" ht="18.75" customHeight="1" x14ac:dyDescent="0.35">
      <c r="A263" s="34" t="s">
        <v>115</v>
      </c>
      <c r="B263" s="39">
        <v>58.6</v>
      </c>
    </row>
    <row r="264" spans="1:2" s="31" customFormat="1" ht="18.75" customHeight="1" x14ac:dyDescent="0.35">
      <c r="A264" s="14" t="s">
        <v>125</v>
      </c>
      <c r="B264" s="39">
        <v>6.3</v>
      </c>
    </row>
    <row r="265" spans="1:2" s="31" customFormat="1" ht="18.75" customHeight="1" x14ac:dyDescent="0.35">
      <c r="A265" s="37" t="s">
        <v>172</v>
      </c>
      <c r="B265" s="22">
        <f>SUM(B266:B270)</f>
        <v>1251.3999999999999</v>
      </c>
    </row>
    <row r="266" spans="1:2" s="31" customFormat="1" ht="18.75" customHeight="1" x14ac:dyDescent="0.35">
      <c r="A266" s="12" t="s">
        <v>42</v>
      </c>
      <c r="B266" s="29">
        <v>706</v>
      </c>
    </row>
    <row r="267" spans="1:2" s="31" customFormat="1" ht="18.75" customHeight="1" x14ac:dyDescent="0.35">
      <c r="A267" s="34" t="s">
        <v>124</v>
      </c>
      <c r="B267" s="29">
        <v>67.5</v>
      </c>
    </row>
    <row r="268" spans="1:2" s="31" customFormat="1" ht="18.75" customHeight="1" x14ac:dyDescent="0.35">
      <c r="A268" s="34" t="s">
        <v>128</v>
      </c>
      <c r="B268" s="29">
        <v>423.6</v>
      </c>
    </row>
    <row r="269" spans="1:2" s="31" customFormat="1" ht="18.75" customHeight="1" x14ac:dyDescent="0.35">
      <c r="A269" s="34" t="s">
        <v>115</v>
      </c>
      <c r="B269" s="29">
        <v>50.2</v>
      </c>
    </row>
    <row r="270" spans="1:2" s="31" customFormat="1" ht="18.75" customHeight="1" x14ac:dyDescent="0.35">
      <c r="A270" s="12" t="s">
        <v>125</v>
      </c>
      <c r="B270" s="29">
        <v>4.0999999999999996</v>
      </c>
    </row>
    <row r="271" spans="1:2" s="31" customFormat="1" ht="18.75" customHeight="1" x14ac:dyDescent="0.35">
      <c r="A271" s="36" t="s">
        <v>173</v>
      </c>
      <c r="B271" s="21">
        <f>SUM(B272:B276)</f>
        <v>1418.8000000000002</v>
      </c>
    </row>
    <row r="272" spans="1:2" s="31" customFormat="1" ht="18.75" customHeight="1" x14ac:dyDescent="0.35">
      <c r="A272" s="12" t="s">
        <v>42</v>
      </c>
      <c r="B272" s="29">
        <v>774.5</v>
      </c>
    </row>
    <row r="273" spans="1:2" s="31" customFormat="1" ht="18.75" customHeight="1" x14ac:dyDescent="0.35">
      <c r="A273" s="34" t="s">
        <v>124</v>
      </c>
      <c r="B273" s="29">
        <v>74.400000000000006</v>
      </c>
    </row>
    <row r="274" spans="1:2" s="31" customFormat="1" ht="18.75" customHeight="1" x14ac:dyDescent="0.35">
      <c r="A274" s="34" t="s">
        <v>128</v>
      </c>
      <c r="B274" s="29">
        <v>504</v>
      </c>
    </row>
    <row r="275" spans="1:2" s="31" customFormat="1" ht="18.75" customHeight="1" x14ac:dyDescent="0.35">
      <c r="A275" s="34" t="s">
        <v>115</v>
      </c>
      <c r="B275" s="39">
        <v>56</v>
      </c>
    </row>
    <row r="276" spans="1:2" s="31" customFormat="1" ht="18.75" customHeight="1" x14ac:dyDescent="0.35">
      <c r="A276" s="14" t="s">
        <v>125</v>
      </c>
      <c r="B276" s="39">
        <v>9.9</v>
      </c>
    </row>
    <row r="277" spans="1:2" s="31" customFormat="1" ht="18.75" customHeight="1" x14ac:dyDescent="0.35">
      <c r="A277" s="37" t="s">
        <v>174</v>
      </c>
      <c r="B277" s="22">
        <f>SUM(B278:B282)</f>
        <v>1346</v>
      </c>
    </row>
    <row r="278" spans="1:2" s="31" customFormat="1" ht="18.75" customHeight="1" x14ac:dyDescent="0.35">
      <c r="A278" s="12" t="s">
        <v>50</v>
      </c>
      <c r="B278" s="29">
        <v>763.5</v>
      </c>
    </row>
    <row r="279" spans="1:2" s="31" customFormat="1" ht="18.75" customHeight="1" x14ac:dyDescent="0.35">
      <c r="A279" s="34" t="s">
        <v>124</v>
      </c>
      <c r="B279" s="29">
        <v>76.2</v>
      </c>
    </row>
    <row r="280" spans="1:2" s="31" customFormat="1" ht="18.75" customHeight="1" x14ac:dyDescent="0.35">
      <c r="A280" s="34" t="s">
        <v>128</v>
      </c>
      <c r="B280" s="29">
        <v>438.90000000000003</v>
      </c>
    </row>
    <row r="281" spans="1:2" s="31" customFormat="1" ht="18.75" customHeight="1" x14ac:dyDescent="0.35">
      <c r="A281" s="34" t="s">
        <v>115</v>
      </c>
      <c r="B281" s="29">
        <v>60.8</v>
      </c>
    </row>
    <row r="282" spans="1:2" s="31" customFormat="1" ht="18.75" customHeight="1" x14ac:dyDescent="0.35">
      <c r="A282" s="12" t="s">
        <v>125</v>
      </c>
      <c r="B282" s="29">
        <v>6.6</v>
      </c>
    </row>
    <row r="283" spans="1:2" s="31" customFormat="1" ht="18.75" customHeight="1" x14ac:dyDescent="0.35">
      <c r="A283" s="36" t="s">
        <v>175</v>
      </c>
      <c r="B283" s="21">
        <f>SUM(B284:B288)</f>
        <v>1202.8000000000002</v>
      </c>
    </row>
    <row r="284" spans="1:2" s="31" customFormat="1" ht="18.75" customHeight="1" x14ac:dyDescent="0.35">
      <c r="A284" s="12" t="s">
        <v>50</v>
      </c>
      <c r="B284" s="29">
        <v>663.7</v>
      </c>
    </row>
    <row r="285" spans="1:2" s="31" customFormat="1" ht="18.75" customHeight="1" x14ac:dyDescent="0.35">
      <c r="A285" s="34" t="s">
        <v>124</v>
      </c>
      <c r="B285" s="29">
        <v>61.7</v>
      </c>
    </row>
    <row r="286" spans="1:2" s="31" customFormat="1" ht="18.75" customHeight="1" x14ac:dyDescent="0.35">
      <c r="A286" s="34" t="s">
        <v>128</v>
      </c>
      <c r="B286" s="29">
        <v>417.3</v>
      </c>
    </row>
    <row r="287" spans="1:2" s="31" customFormat="1" ht="18.75" customHeight="1" x14ac:dyDescent="0.35">
      <c r="A287" s="34" t="s">
        <v>115</v>
      </c>
      <c r="B287" s="39">
        <v>56.7</v>
      </c>
    </row>
    <row r="288" spans="1:2" s="31" customFormat="1" ht="18.75" customHeight="1" x14ac:dyDescent="0.35">
      <c r="A288" s="14" t="s">
        <v>125</v>
      </c>
      <c r="B288" s="39">
        <v>3.4</v>
      </c>
    </row>
    <row r="289" spans="1:2" s="31" customFormat="1" ht="18.75" customHeight="1" x14ac:dyDescent="0.35">
      <c r="A289" s="37" t="s">
        <v>176</v>
      </c>
      <c r="B289" s="22">
        <f>SUM(B290:B294)</f>
        <v>1724.3000000000002</v>
      </c>
    </row>
    <row r="290" spans="1:2" s="31" customFormat="1" ht="18.75" customHeight="1" x14ac:dyDescent="0.35">
      <c r="A290" s="12" t="s">
        <v>50</v>
      </c>
      <c r="B290" s="29">
        <v>952.1</v>
      </c>
    </row>
    <row r="291" spans="1:2" s="31" customFormat="1" ht="18.75" customHeight="1" x14ac:dyDescent="0.35">
      <c r="A291" s="34" t="s">
        <v>124</v>
      </c>
      <c r="B291" s="29">
        <v>91.600000000000009</v>
      </c>
    </row>
    <row r="292" spans="1:2" s="31" customFormat="1" ht="18.75" customHeight="1" x14ac:dyDescent="0.35">
      <c r="A292" s="34" t="s">
        <v>128</v>
      </c>
      <c r="B292" s="29">
        <v>596.20000000000005</v>
      </c>
    </row>
    <row r="293" spans="1:2" s="31" customFormat="1" ht="18.75" customHeight="1" x14ac:dyDescent="0.35">
      <c r="A293" s="34" t="s">
        <v>115</v>
      </c>
      <c r="B293" s="29">
        <v>73.899999999999991</v>
      </c>
    </row>
    <row r="294" spans="1:2" s="31" customFormat="1" ht="18.75" customHeight="1" x14ac:dyDescent="0.35">
      <c r="A294" s="12" t="s">
        <v>125</v>
      </c>
      <c r="B294" s="29">
        <v>10.5</v>
      </c>
    </row>
    <row r="295" spans="1:2" s="31" customFormat="1" ht="18.75" customHeight="1" x14ac:dyDescent="0.35">
      <c r="A295" s="36" t="s">
        <v>177</v>
      </c>
      <c r="B295" s="21">
        <f>SUM(B296:B300)</f>
        <v>1488.0999999999997</v>
      </c>
    </row>
    <row r="296" spans="1:2" s="31" customFormat="1" ht="18.75" customHeight="1" x14ac:dyDescent="0.35">
      <c r="A296" s="12" t="s">
        <v>50</v>
      </c>
      <c r="B296" s="29">
        <v>758.4</v>
      </c>
    </row>
    <row r="297" spans="1:2" s="31" customFormat="1" ht="18.75" customHeight="1" x14ac:dyDescent="0.35">
      <c r="A297" s="34" t="s">
        <v>124</v>
      </c>
      <c r="B297" s="29">
        <v>97.3</v>
      </c>
    </row>
    <row r="298" spans="1:2" s="31" customFormat="1" ht="18.75" customHeight="1" x14ac:dyDescent="0.35">
      <c r="A298" s="34" t="s">
        <v>128</v>
      </c>
      <c r="B298" s="29">
        <v>554.5</v>
      </c>
    </row>
    <row r="299" spans="1:2" s="31" customFormat="1" ht="18.75" customHeight="1" x14ac:dyDescent="0.35">
      <c r="A299" s="34" t="s">
        <v>115</v>
      </c>
      <c r="B299" s="39">
        <v>64.3</v>
      </c>
    </row>
    <row r="300" spans="1:2" s="31" customFormat="1" ht="18.75" customHeight="1" x14ac:dyDescent="0.35">
      <c r="A300" s="14" t="s">
        <v>125</v>
      </c>
      <c r="B300" s="39">
        <v>13.6</v>
      </c>
    </row>
    <row r="301" spans="1:2" s="31" customFormat="1" ht="18.75" customHeight="1" x14ac:dyDescent="0.35">
      <c r="A301" s="37" t="s">
        <v>178</v>
      </c>
      <c r="B301" s="22">
        <f>SUM(B302:B306)</f>
        <v>1511.3</v>
      </c>
    </row>
    <row r="302" spans="1:2" s="31" customFormat="1" ht="18.75" customHeight="1" x14ac:dyDescent="0.35">
      <c r="A302" s="12" t="s">
        <v>50</v>
      </c>
      <c r="B302" s="29">
        <v>729.8</v>
      </c>
    </row>
    <row r="303" spans="1:2" s="31" customFormat="1" ht="18.75" customHeight="1" x14ac:dyDescent="0.35">
      <c r="A303" s="34" t="s">
        <v>124</v>
      </c>
      <c r="B303" s="29">
        <v>113.2</v>
      </c>
    </row>
    <row r="304" spans="1:2" s="31" customFormat="1" ht="18.75" customHeight="1" x14ac:dyDescent="0.35">
      <c r="A304" s="34" t="s">
        <v>128</v>
      </c>
      <c r="B304" s="29">
        <v>595.90000000000009</v>
      </c>
    </row>
    <row r="305" spans="1:2" s="31" customFormat="1" ht="18.75" customHeight="1" x14ac:dyDescent="0.35">
      <c r="A305" s="34" t="s">
        <v>115</v>
      </c>
      <c r="B305" s="29">
        <v>67.3</v>
      </c>
    </row>
    <row r="306" spans="1:2" s="31" customFormat="1" ht="18.75" customHeight="1" x14ac:dyDescent="0.35">
      <c r="A306" s="12" t="s">
        <v>125</v>
      </c>
      <c r="B306" s="29">
        <v>5.0999999999999996</v>
      </c>
    </row>
    <row r="307" spans="1:2" s="31" customFormat="1" ht="18.75" customHeight="1" x14ac:dyDescent="0.35">
      <c r="A307" s="36" t="s">
        <v>179</v>
      </c>
      <c r="B307" s="21">
        <f>SUM(B308:B312)</f>
        <v>1704.5</v>
      </c>
    </row>
    <row r="308" spans="1:2" s="31" customFormat="1" ht="18.75" customHeight="1" x14ac:dyDescent="0.35">
      <c r="A308" s="12" t="s">
        <v>50</v>
      </c>
      <c r="B308" s="29">
        <v>870.4</v>
      </c>
    </row>
    <row r="309" spans="1:2" s="31" customFormat="1" ht="18.75" customHeight="1" x14ac:dyDescent="0.35">
      <c r="A309" s="34" t="s">
        <v>124</v>
      </c>
      <c r="B309" s="29">
        <v>101.9</v>
      </c>
    </row>
    <row r="310" spans="1:2" s="31" customFormat="1" ht="18.75" customHeight="1" x14ac:dyDescent="0.35">
      <c r="A310" s="34" t="s">
        <v>128</v>
      </c>
      <c r="B310" s="29">
        <v>651.1</v>
      </c>
    </row>
    <row r="311" spans="1:2" s="31" customFormat="1" ht="18.75" customHeight="1" x14ac:dyDescent="0.35">
      <c r="A311" s="34" t="s">
        <v>115</v>
      </c>
      <c r="B311" s="39">
        <v>68.5</v>
      </c>
    </row>
    <row r="312" spans="1:2" s="31" customFormat="1" ht="18.75" customHeight="1" x14ac:dyDescent="0.35">
      <c r="A312" s="14" t="s">
        <v>125</v>
      </c>
      <c r="B312" s="39">
        <v>12.6</v>
      </c>
    </row>
    <row r="313" spans="1:2" s="31" customFormat="1" ht="18.75" customHeight="1" x14ac:dyDescent="0.35">
      <c r="A313" s="37" t="s">
        <v>180</v>
      </c>
      <c r="B313" s="22">
        <f>SUM(B314:B318)</f>
        <v>1440.3</v>
      </c>
    </row>
    <row r="314" spans="1:2" s="31" customFormat="1" ht="18.75" customHeight="1" x14ac:dyDescent="0.35">
      <c r="A314" s="12" t="s">
        <v>50</v>
      </c>
      <c r="B314" s="29">
        <v>727.9</v>
      </c>
    </row>
    <row r="315" spans="1:2" s="31" customFormat="1" ht="18.75" customHeight="1" x14ac:dyDescent="0.35">
      <c r="A315" s="34" t="s">
        <v>124</v>
      </c>
      <c r="B315" s="29">
        <v>91.1</v>
      </c>
    </row>
    <row r="316" spans="1:2" s="31" customFormat="1" ht="18.75" customHeight="1" x14ac:dyDescent="0.35">
      <c r="A316" s="34" t="s">
        <v>128</v>
      </c>
      <c r="B316" s="29">
        <v>558.29999999999995</v>
      </c>
    </row>
    <row r="317" spans="1:2" s="31" customFormat="1" ht="18.75" customHeight="1" x14ac:dyDescent="0.35">
      <c r="A317" s="34" t="s">
        <v>115</v>
      </c>
      <c r="B317" s="29">
        <v>57</v>
      </c>
    </row>
    <row r="318" spans="1:2" s="31" customFormat="1" ht="18.75" customHeight="1" x14ac:dyDescent="0.35">
      <c r="A318" s="12" t="s">
        <v>125</v>
      </c>
      <c r="B318" s="29">
        <v>6</v>
      </c>
    </row>
    <row r="319" spans="1:2" s="31" customFormat="1" ht="18.75" customHeight="1" x14ac:dyDescent="0.35">
      <c r="A319" s="36" t="s">
        <v>181</v>
      </c>
      <c r="B319" s="21">
        <f>SUM(B320:B324)</f>
        <v>1228.2</v>
      </c>
    </row>
    <row r="320" spans="1:2" s="31" customFormat="1" ht="18.75" customHeight="1" x14ac:dyDescent="0.35">
      <c r="A320" s="12" t="s">
        <v>50</v>
      </c>
      <c r="B320" s="29">
        <v>657.1</v>
      </c>
    </row>
    <row r="321" spans="1:2" s="31" customFormat="1" ht="18.75" customHeight="1" x14ac:dyDescent="0.35">
      <c r="A321" s="34" t="s">
        <v>124</v>
      </c>
      <c r="B321" s="29">
        <v>63.3</v>
      </c>
    </row>
    <row r="322" spans="1:2" s="31" customFormat="1" ht="18.75" customHeight="1" x14ac:dyDescent="0.35">
      <c r="A322" s="34" t="s">
        <v>128</v>
      </c>
      <c r="B322" s="29">
        <v>454.90000000000003</v>
      </c>
    </row>
    <row r="323" spans="1:2" s="31" customFormat="1" ht="18.75" customHeight="1" x14ac:dyDescent="0.35">
      <c r="A323" s="34" t="s">
        <v>115</v>
      </c>
      <c r="B323" s="39">
        <v>50</v>
      </c>
    </row>
    <row r="324" spans="1:2" s="31" customFormat="1" ht="18.75" customHeight="1" x14ac:dyDescent="0.35">
      <c r="A324" s="14" t="s">
        <v>125</v>
      </c>
      <c r="B324" s="39">
        <v>2.9</v>
      </c>
    </row>
    <row r="325" spans="1:2" s="31" customFormat="1" ht="18.75" customHeight="1" x14ac:dyDescent="0.35">
      <c r="A325" s="37" t="s">
        <v>182</v>
      </c>
      <c r="B325" s="22">
        <f>SUM(B326:B330)</f>
        <v>1195.2999999999997</v>
      </c>
    </row>
    <row r="326" spans="1:2" s="31" customFormat="1" ht="18.75" customHeight="1" x14ac:dyDescent="0.35">
      <c r="A326" s="12" t="s">
        <v>50</v>
      </c>
      <c r="B326" s="29">
        <v>608.29999999999995</v>
      </c>
    </row>
    <row r="327" spans="1:2" s="31" customFormat="1" ht="18.75" customHeight="1" x14ac:dyDescent="0.35">
      <c r="A327" s="34" t="s">
        <v>124</v>
      </c>
      <c r="B327" s="29">
        <v>79.5</v>
      </c>
    </row>
    <row r="328" spans="1:2" s="31" customFormat="1" ht="18.75" customHeight="1" x14ac:dyDescent="0.35">
      <c r="A328" s="34" t="s">
        <v>128</v>
      </c>
      <c r="B328" s="29">
        <v>456.9</v>
      </c>
    </row>
    <row r="329" spans="1:2" s="31" customFormat="1" ht="18.75" customHeight="1" x14ac:dyDescent="0.35">
      <c r="A329" s="34" t="s">
        <v>115</v>
      </c>
      <c r="B329" s="29">
        <v>47.5</v>
      </c>
    </row>
    <row r="330" spans="1:2" s="31" customFormat="1" ht="18.75" customHeight="1" x14ac:dyDescent="0.35">
      <c r="A330" s="12" t="s">
        <v>125</v>
      </c>
      <c r="B330" s="29">
        <v>3.1</v>
      </c>
    </row>
    <row r="331" spans="1:2" s="31" customFormat="1" ht="18.75" customHeight="1" x14ac:dyDescent="0.35">
      <c r="A331" s="36" t="s">
        <v>183</v>
      </c>
      <c r="B331" s="21">
        <f>SUM(B332:B336)</f>
        <v>1420.1000000000001</v>
      </c>
    </row>
    <row r="332" spans="1:2" s="31" customFormat="1" ht="18.75" customHeight="1" x14ac:dyDescent="0.35">
      <c r="A332" s="12" t="s">
        <v>42</v>
      </c>
      <c r="B332" s="29">
        <v>740.8</v>
      </c>
    </row>
    <row r="333" spans="1:2" s="31" customFormat="1" ht="18.75" customHeight="1" x14ac:dyDescent="0.35">
      <c r="A333" s="34" t="s">
        <v>124</v>
      </c>
      <c r="B333" s="29">
        <v>88</v>
      </c>
    </row>
    <row r="334" spans="1:2" s="31" customFormat="1" ht="18.75" customHeight="1" x14ac:dyDescent="0.35">
      <c r="A334" s="34" t="s">
        <v>128</v>
      </c>
      <c r="B334" s="29">
        <v>521.19999999999993</v>
      </c>
    </row>
    <row r="335" spans="1:2" s="31" customFormat="1" ht="18.75" customHeight="1" x14ac:dyDescent="0.35">
      <c r="A335" s="34" t="s">
        <v>115</v>
      </c>
      <c r="B335" s="39">
        <v>56.9</v>
      </c>
    </row>
    <row r="336" spans="1:2" s="31" customFormat="1" ht="18.75" customHeight="1" x14ac:dyDescent="0.35">
      <c r="A336" s="14" t="s">
        <v>125</v>
      </c>
      <c r="B336" s="39">
        <v>13.2</v>
      </c>
    </row>
    <row r="337" spans="1:2" s="31" customFormat="1" ht="18.75" customHeight="1" x14ac:dyDescent="0.35">
      <c r="A337" s="37" t="s">
        <v>184</v>
      </c>
      <c r="B337" s="22">
        <f>SUM(B338:B342)</f>
        <v>1331.3000000000004</v>
      </c>
    </row>
    <row r="338" spans="1:2" s="31" customFormat="1" ht="18.75" customHeight="1" x14ac:dyDescent="0.35">
      <c r="A338" s="12" t="s">
        <v>42</v>
      </c>
      <c r="B338" s="29">
        <v>677.40000000000009</v>
      </c>
    </row>
    <row r="339" spans="1:2" s="31" customFormat="1" ht="18.75" customHeight="1" x14ac:dyDescent="0.35">
      <c r="A339" s="34" t="s">
        <v>124</v>
      </c>
      <c r="B339" s="29">
        <v>73.2</v>
      </c>
    </row>
    <row r="340" spans="1:2" s="31" customFormat="1" ht="18.75" customHeight="1" x14ac:dyDescent="0.35">
      <c r="A340" s="34" t="s">
        <v>128</v>
      </c>
      <c r="B340" s="29">
        <v>520.6</v>
      </c>
    </row>
    <row r="341" spans="1:2" s="31" customFormat="1" ht="18.75" customHeight="1" x14ac:dyDescent="0.35">
      <c r="A341" s="34" t="s">
        <v>115</v>
      </c>
      <c r="B341" s="29">
        <v>53.2</v>
      </c>
    </row>
    <row r="342" spans="1:2" s="31" customFormat="1" ht="18.75" customHeight="1" x14ac:dyDescent="0.35">
      <c r="A342" s="14" t="s">
        <v>125</v>
      </c>
      <c r="B342" s="29">
        <v>6.9</v>
      </c>
    </row>
    <row r="343" spans="1:2" s="31" customFormat="1" ht="18.75" customHeight="1" x14ac:dyDescent="0.35">
      <c r="A343" s="36" t="s">
        <v>74</v>
      </c>
      <c r="B343" s="21">
        <f>SUM(B344:B348)</f>
        <v>2857.6000000000004</v>
      </c>
    </row>
    <row r="344" spans="1:2" s="31" customFormat="1" ht="18.75" customHeight="1" x14ac:dyDescent="0.35">
      <c r="A344" s="12" t="s">
        <v>42</v>
      </c>
      <c r="B344" s="29">
        <v>460.90000000000003</v>
      </c>
    </row>
    <row r="345" spans="1:2" s="31" customFormat="1" ht="18.75" customHeight="1" x14ac:dyDescent="0.35">
      <c r="A345" s="34" t="s">
        <v>124</v>
      </c>
      <c r="B345" s="29">
        <v>7.8</v>
      </c>
    </row>
    <row r="346" spans="1:2" s="31" customFormat="1" ht="18.75" customHeight="1" x14ac:dyDescent="0.35">
      <c r="A346" s="34" t="s">
        <v>128</v>
      </c>
      <c r="B346" s="29">
        <v>2357.2000000000003</v>
      </c>
    </row>
    <row r="347" spans="1:2" s="31" customFormat="1" ht="18.75" customHeight="1" x14ac:dyDescent="0.35">
      <c r="A347" s="34" t="s">
        <v>115</v>
      </c>
      <c r="B347" s="29">
        <v>30.5</v>
      </c>
    </row>
    <row r="348" spans="1:2" s="31" customFormat="1" ht="18.75" customHeight="1" x14ac:dyDescent="0.35">
      <c r="A348" s="14" t="s">
        <v>125</v>
      </c>
      <c r="B348" s="29">
        <v>1.2</v>
      </c>
    </row>
    <row r="349" spans="1:2" s="31" customFormat="1" ht="18.75" customHeight="1" x14ac:dyDescent="0.35">
      <c r="A349" s="36" t="s">
        <v>75</v>
      </c>
      <c r="B349" s="21">
        <f>SUM(B350:B354)</f>
        <v>3258.6000000000004</v>
      </c>
    </row>
    <row r="350" spans="1:2" s="31" customFormat="1" ht="18.75" customHeight="1" x14ac:dyDescent="0.35">
      <c r="A350" s="12" t="s">
        <v>42</v>
      </c>
      <c r="B350" s="29">
        <v>552.79999999999995</v>
      </c>
    </row>
    <row r="351" spans="1:2" s="31" customFormat="1" ht="18.75" customHeight="1" x14ac:dyDescent="0.35">
      <c r="A351" s="34" t="s">
        <v>124</v>
      </c>
      <c r="B351" s="29">
        <v>14.2</v>
      </c>
    </row>
    <row r="352" spans="1:2" s="31" customFormat="1" ht="18.75" customHeight="1" x14ac:dyDescent="0.35">
      <c r="A352" s="34" t="s">
        <v>128</v>
      </c>
      <c r="B352" s="29">
        <v>2643.8</v>
      </c>
    </row>
    <row r="353" spans="1:2" s="31" customFormat="1" ht="18.75" customHeight="1" x14ac:dyDescent="0.35">
      <c r="A353" s="34" t="s">
        <v>115</v>
      </c>
      <c r="B353" s="29">
        <v>44.8</v>
      </c>
    </row>
    <row r="354" spans="1:2" s="31" customFormat="1" ht="18.75" customHeight="1" x14ac:dyDescent="0.35">
      <c r="A354" s="14" t="s">
        <v>125</v>
      </c>
      <c r="B354" s="29">
        <v>3</v>
      </c>
    </row>
    <row r="355" spans="1:2" s="31" customFormat="1" ht="18.75" customHeight="1" x14ac:dyDescent="0.35">
      <c r="A355" s="36" t="s">
        <v>76</v>
      </c>
      <c r="B355" s="21">
        <f>SUM(B356:B360)</f>
        <v>2834.2</v>
      </c>
    </row>
    <row r="356" spans="1:2" s="31" customFormat="1" ht="18.75" customHeight="1" x14ac:dyDescent="0.35">
      <c r="A356" s="12" t="s">
        <v>42</v>
      </c>
      <c r="B356" s="29">
        <v>449.8</v>
      </c>
    </row>
    <row r="357" spans="1:2" s="31" customFormat="1" ht="18.75" customHeight="1" x14ac:dyDescent="0.35">
      <c r="A357" s="34" t="s">
        <v>124</v>
      </c>
      <c r="B357" s="29">
        <v>5.5</v>
      </c>
    </row>
    <row r="358" spans="1:2" s="31" customFormat="1" ht="18.75" customHeight="1" x14ac:dyDescent="0.35">
      <c r="A358" s="34" t="s">
        <v>128</v>
      </c>
      <c r="B358" s="29">
        <v>2352.3999999999996</v>
      </c>
    </row>
    <row r="359" spans="1:2" s="31" customFormat="1" ht="18.75" customHeight="1" x14ac:dyDescent="0.35">
      <c r="A359" s="34" t="s">
        <v>115</v>
      </c>
      <c r="B359" s="29">
        <v>26</v>
      </c>
    </row>
    <row r="360" spans="1:2" s="31" customFormat="1" ht="18.75" customHeight="1" x14ac:dyDescent="0.35">
      <c r="A360" s="12" t="s">
        <v>125</v>
      </c>
      <c r="B360" s="29">
        <v>0.5</v>
      </c>
    </row>
    <row r="361" spans="1:2" s="31" customFormat="1" ht="18.75" customHeight="1" x14ac:dyDescent="0.35">
      <c r="A361" s="36" t="s">
        <v>77</v>
      </c>
      <c r="B361" s="21">
        <f>SUM(B362:B366)</f>
        <v>3021.2</v>
      </c>
    </row>
    <row r="362" spans="1:2" s="31" customFormat="1" ht="18.75" customHeight="1" x14ac:dyDescent="0.35">
      <c r="A362" s="12" t="s">
        <v>42</v>
      </c>
      <c r="B362" s="29">
        <v>498.50000000000006</v>
      </c>
    </row>
    <row r="363" spans="1:2" s="31" customFormat="1" ht="18.75" customHeight="1" x14ac:dyDescent="0.35">
      <c r="A363" s="34" t="s">
        <v>124</v>
      </c>
      <c r="B363" s="29">
        <v>6</v>
      </c>
    </row>
    <row r="364" spans="1:2" s="31" customFormat="1" ht="18.75" customHeight="1" x14ac:dyDescent="0.35">
      <c r="A364" s="34" t="s">
        <v>128</v>
      </c>
      <c r="B364" s="29">
        <v>2484.3999999999996</v>
      </c>
    </row>
    <row r="365" spans="1:2" s="31" customFormat="1" ht="18.75" customHeight="1" x14ac:dyDescent="0.35">
      <c r="A365" s="34" t="s">
        <v>115</v>
      </c>
      <c r="B365" s="39">
        <v>26.3</v>
      </c>
    </row>
    <row r="366" spans="1:2" s="31" customFormat="1" ht="18.75" customHeight="1" x14ac:dyDescent="0.35">
      <c r="A366" s="14" t="s">
        <v>125</v>
      </c>
      <c r="B366" s="39">
        <v>6</v>
      </c>
    </row>
    <row r="367" spans="1:2" s="31" customFormat="1" ht="18.75" customHeight="1" x14ac:dyDescent="0.35">
      <c r="A367" s="37" t="s">
        <v>185</v>
      </c>
      <c r="B367" s="22">
        <f>SUM(B368:B373)</f>
        <v>2901.7999999999997</v>
      </c>
    </row>
    <row r="368" spans="1:2" s="31" customFormat="1" ht="18.75" customHeight="1" x14ac:dyDescent="0.35">
      <c r="A368" s="12" t="s">
        <v>42</v>
      </c>
      <c r="B368" s="29">
        <v>525.9</v>
      </c>
    </row>
    <row r="369" spans="1:2" s="31" customFormat="1" ht="18.75" customHeight="1" x14ac:dyDescent="0.35">
      <c r="A369" s="34" t="s">
        <v>124</v>
      </c>
      <c r="B369" s="29">
        <v>11.899999999999999</v>
      </c>
    </row>
    <row r="370" spans="1:2" s="31" customFormat="1" ht="18.75" customHeight="1" x14ac:dyDescent="0.35">
      <c r="A370" s="12" t="s">
        <v>130</v>
      </c>
      <c r="B370" s="29">
        <v>1.1000000000000001</v>
      </c>
    </row>
    <row r="371" spans="1:2" s="31" customFormat="1" ht="18.75" customHeight="1" x14ac:dyDescent="0.35">
      <c r="A371" s="34" t="s">
        <v>128</v>
      </c>
      <c r="B371" s="29">
        <v>2331.6999999999998</v>
      </c>
    </row>
    <row r="372" spans="1:2" s="31" customFormat="1" ht="18.75" customHeight="1" x14ac:dyDescent="0.35">
      <c r="A372" s="34" t="s">
        <v>115</v>
      </c>
      <c r="B372" s="29">
        <v>26.5</v>
      </c>
    </row>
    <row r="373" spans="1:2" s="31" customFormat="1" ht="18.75" customHeight="1" x14ac:dyDescent="0.35">
      <c r="A373" s="14" t="s">
        <v>125</v>
      </c>
      <c r="B373" s="29">
        <v>4.7</v>
      </c>
    </row>
    <row r="374" spans="1:2" s="31" customFormat="1" ht="18.75" customHeight="1" x14ac:dyDescent="0.35">
      <c r="A374" s="33" t="s">
        <v>78</v>
      </c>
      <c r="B374" s="21">
        <f>SUM(B375:B380)</f>
        <v>3100.4</v>
      </c>
    </row>
    <row r="375" spans="1:2" s="31" customFormat="1" ht="18.75" customHeight="1" x14ac:dyDescent="0.35">
      <c r="A375" s="12" t="s">
        <v>42</v>
      </c>
      <c r="B375" s="29">
        <v>107.3</v>
      </c>
    </row>
    <row r="376" spans="1:2" s="31" customFormat="1" ht="18.75" customHeight="1" x14ac:dyDescent="0.35">
      <c r="A376" s="34" t="s">
        <v>124</v>
      </c>
      <c r="B376" s="29">
        <v>25</v>
      </c>
    </row>
    <row r="377" spans="1:2" s="31" customFormat="1" ht="18.75" customHeight="1" x14ac:dyDescent="0.35">
      <c r="A377" s="12" t="s">
        <v>130</v>
      </c>
      <c r="B377" s="29">
        <v>1069.3</v>
      </c>
    </row>
    <row r="378" spans="1:2" s="31" customFormat="1" ht="18.75" customHeight="1" x14ac:dyDescent="0.35">
      <c r="A378" s="34" t="s">
        <v>128</v>
      </c>
      <c r="B378" s="29">
        <v>1635.6000000000001</v>
      </c>
    </row>
    <row r="379" spans="1:2" s="31" customFormat="1" ht="18.75" customHeight="1" x14ac:dyDescent="0.35">
      <c r="A379" s="34" t="s">
        <v>115</v>
      </c>
      <c r="B379" s="29">
        <v>248.9</v>
      </c>
    </row>
    <row r="380" spans="1:2" s="31" customFormat="1" ht="18.75" customHeight="1" x14ac:dyDescent="0.35">
      <c r="A380" s="14" t="s">
        <v>125</v>
      </c>
      <c r="B380" s="29">
        <v>14.3</v>
      </c>
    </row>
    <row r="381" spans="1:2" s="31" customFormat="1" ht="18.75" customHeight="1" x14ac:dyDescent="0.35">
      <c r="A381" s="36" t="s">
        <v>186</v>
      </c>
      <c r="B381" s="21">
        <f>SUM(B382:B386)</f>
        <v>3162.2</v>
      </c>
    </row>
    <row r="382" spans="1:2" s="31" customFormat="1" ht="18.75" customHeight="1" x14ac:dyDescent="0.35">
      <c r="A382" s="12" t="s">
        <v>42</v>
      </c>
      <c r="B382" s="29">
        <v>616.79999999999995</v>
      </c>
    </row>
    <row r="383" spans="1:2" s="31" customFormat="1" ht="18.75" customHeight="1" x14ac:dyDescent="0.35">
      <c r="A383" s="34" t="s">
        <v>124</v>
      </c>
      <c r="B383" s="29">
        <v>36.9</v>
      </c>
    </row>
    <row r="384" spans="1:2" s="31" customFormat="1" ht="18.75" customHeight="1" x14ac:dyDescent="0.35">
      <c r="A384" s="34" t="s">
        <v>128</v>
      </c>
      <c r="B384" s="29">
        <v>2457.4</v>
      </c>
    </row>
    <row r="385" spans="1:2" s="31" customFormat="1" ht="18.75" customHeight="1" x14ac:dyDescent="0.35">
      <c r="A385" s="34" t="s">
        <v>115</v>
      </c>
      <c r="B385" s="29">
        <v>44.1</v>
      </c>
    </row>
    <row r="386" spans="1:2" s="31" customFormat="1" ht="18.75" customHeight="1" x14ac:dyDescent="0.35">
      <c r="A386" s="14" t="s">
        <v>125</v>
      </c>
      <c r="B386" s="29">
        <v>7</v>
      </c>
    </row>
    <row r="387" spans="1:2" s="31" customFormat="1" ht="18.75" customHeight="1" x14ac:dyDescent="0.35">
      <c r="A387" s="36" t="s">
        <v>79</v>
      </c>
      <c r="B387" s="21">
        <f>SUM(B388:B392)</f>
        <v>2334.6000000000004</v>
      </c>
    </row>
    <row r="388" spans="1:2" s="31" customFormat="1" ht="18.75" customHeight="1" x14ac:dyDescent="0.35">
      <c r="A388" s="12" t="s">
        <v>42</v>
      </c>
      <c r="B388" s="29">
        <v>495.7</v>
      </c>
    </row>
    <row r="389" spans="1:2" s="31" customFormat="1" ht="18.75" customHeight="1" x14ac:dyDescent="0.35">
      <c r="A389" s="34" t="s">
        <v>124</v>
      </c>
      <c r="B389" s="29">
        <v>71</v>
      </c>
    </row>
    <row r="390" spans="1:2" s="31" customFormat="1" ht="18.75" customHeight="1" x14ac:dyDescent="0.35">
      <c r="A390" s="34" t="s">
        <v>128</v>
      </c>
      <c r="B390" s="29">
        <v>1726.4</v>
      </c>
    </row>
    <row r="391" spans="1:2" s="31" customFormat="1" ht="18.75" customHeight="1" x14ac:dyDescent="0.35">
      <c r="A391" s="34" t="s">
        <v>115</v>
      </c>
      <c r="B391" s="29">
        <v>24.6</v>
      </c>
    </row>
    <row r="392" spans="1:2" s="31" customFormat="1" ht="18.75" customHeight="1" x14ac:dyDescent="0.35">
      <c r="A392" s="12" t="s">
        <v>125</v>
      </c>
      <c r="B392" s="29">
        <v>16.899999999999999</v>
      </c>
    </row>
    <row r="393" spans="1:2" s="31" customFormat="1" ht="18.75" customHeight="1" x14ac:dyDescent="0.35">
      <c r="A393" s="36" t="s">
        <v>80</v>
      </c>
      <c r="B393" s="21">
        <f>SUM(B394:B398)</f>
        <v>2105</v>
      </c>
    </row>
    <row r="394" spans="1:2" s="31" customFormat="1" ht="18.75" customHeight="1" x14ac:dyDescent="0.35">
      <c r="A394" s="12" t="s">
        <v>42</v>
      </c>
      <c r="B394" s="29">
        <v>569.6</v>
      </c>
    </row>
    <row r="395" spans="1:2" s="31" customFormat="1" ht="18.75" customHeight="1" x14ac:dyDescent="0.35">
      <c r="A395" s="34" t="s">
        <v>124</v>
      </c>
      <c r="B395" s="29">
        <v>13.3</v>
      </c>
    </row>
    <row r="396" spans="1:2" s="31" customFormat="1" ht="18.75" customHeight="1" x14ac:dyDescent="0.35">
      <c r="A396" s="12" t="s">
        <v>130</v>
      </c>
      <c r="B396" s="29">
        <v>69.5</v>
      </c>
    </row>
    <row r="397" spans="1:2" s="31" customFormat="1" ht="18.75" customHeight="1" x14ac:dyDescent="0.35">
      <c r="A397" s="34" t="s">
        <v>128</v>
      </c>
      <c r="B397" s="29">
        <v>1451.1000000000001</v>
      </c>
    </row>
    <row r="398" spans="1:2" s="31" customFormat="1" ht="18.75" customHeight="1" x14ac:dyDescent="0.35">
      <c r="A398" s="14" t="s">
        <v>125</v>
      </c>
      <c r="B398" s="39">
        <v>1.5</v>
      </c>
    </row>
    <row r="399" spans="1:2" s="31" customFormat="1" ht="18.75" customHeight="1" x14ac:dyDescent="0.35">
      <c r="A399" s="37" t="s">
        <v>187</v>
      </c>
      <c r="B399" s="22">
        <f>SUM(B400:B404)</f>
        <v>2993.7000000000003</v>
      </c>
    </row>
    <row r="400" spans="1:2" s="31" customFormat="1" ht="18.75" customHeight="1" x14ac:dyDescent="0.35">
      <c r="A400" s="12" t="s">
        <v>42</v>
      </c>
      <c r="B400" s="29">
        <v>531.70000000000005</v>
      </c>
    </row>
    <row r="401" spans="1:2" s="31" customFormat="1" ht="18.75" customHeight="1" x14ac:dyDescent="0.35">
      <c r="A401" s="34" t="s">
        <v>124</v>
      </c>
      <c r="B401" s="29">
        <v>16.3</v>
      </c>
    </row>
    <row r="402" spans="1:2" s="31" customFormat="1" ht="18.75" customHeight="1" x14ac:dyDescent="0.35">
      <c r="A402" s="34" t="s">
        <v>128</v>
      </c>
      <c r="B402" s="29">
        <v>2375.3000000000002</v>
      </c>
    </row>
    <row r="403" spans="1:2" s="31" customFormat="1" ht="18.75" customHeight="1" x14ac:dyDescent="0.35">
      <c r="A403" s="34" t="s">
        <v>115</v>
      </c>
      <c r="B403" s="29">
        <v>68</v>
      </c>
    </row>
    <row r="404" spans="1:2" s="31" customFormat="1" ht="18.75" customHeight="1" x14ac:dyDescent="0.35">
      <c r="A404" s="12" t="s">
        <v>125</v>
      </c>
      <c r="B404" s="29">
        <v>2.4</v>
      </c>
    </row>
    <row r="405" spans="1:2" s="31" customFormat="1" ht="18.75" customHeight="1" x14ac:dyDescent="0.35">
      <c r="A405" s="36" t="s">
        <v>81</v>
      </c>
      <c r="B405" s="21">
        <f>SUM(B406:B411)</f>
        <v>4634</v>
      </c>
    </row>
    <row r="406" spans="1:2" s="31" customFormat="1" ht="18.75" customHeight="1" x14ac:dyDescent="0.35">
      <c r="A406" s="12" t="s">
        <v>42</v>
      </c>
      <c r="B406" s="29">
        <v>704.5</v>
      </c>
    </row>
    <row r="407" spans="1:2" s="31" customFormat="1" ht="18.75" customHeight="1" x14ac:dyDescent="0.35">
      <c r="A407" s="34" t="s">
        <v>124</v>
      </c>
      <c r="B407" s="29">
        <v>66.2</v>
      </c>
    </row>
    <row r="408" spans="1:2" s="31" customFormat="1" ht="18.75" customHeight="1" x14ac:dyDescent="0.35">
      <c r="A408" s="12" t="s">
        <v>130</v>
      </c>
      <c r="B408" s="29">
        <v>385.4</v>
      </c>
    </row>
    <row r="409" spans="1:2" s="31" customFormat="1" ht="18.75" customHeight="1" x14ac:dyDescent="0.35">
      <c r="A409" s="34" t="s">
        <v>128</v>
      </c>
      <c r="B409" s="29">
        <v>3417.7000000000003</v>
      </c>
    </row>
    <row r="410" spans="1:2" s="31" customFormat="1" ht="18.75" customHeight="1" x14ac:dyDescent="0.35">
      <c r="A410" s="34" t="s">
        <v>115</v>
      </c>
      <c r="B410" s="39">
        <v>37.700000000000003</v>
      </c>
    </row>
    <row r="411" spans="1:2" s="31" customFormat="1" ht="18.75" customHeight="1" x14ac:dyDescent="0.35">
      <c r="A411" s="14" t="s">
        <v>125</v>
      </c>
      <c r="B411" s="39">
        <v>22.5</v>
      </c>
    </row>
    <row r="412" spans="1:2" s="31" customFormat="1" ht="18.75" customHeight="1" x14ac:dyDescent="0.35">
      <c r="A412" s="37" t="s">
        <v>188</v>
      </c>
      <c r="B412" s="22">
        <f>SUM(B413:B417)</f>
        <v>3633.7999999999997</v>
      </c>
    </row>
    <row r="413" spans="1:2" s="31" customFormat="1" ht="18.75" customHeight="1" x14ac:dyDescent="0.35">
      <c r="A413" s="12" t="s">
        <v>42</v>
      </c>
      <c r="B413" s="29">
        <v>1102.3</v>
      </c>
    </row>
    <row r="414" spans="1:2" s="31" customFormat="1" ht="18.75" customHeight="1" x14ac:dyDescent="0.35">
      <c r="A414" s="34" t="s">
        <v>124</v>
      </c>
      <c r="B414" s="29">
        <v>100.3</v>
      </c>
    </row>
    <row r="415" spans="1:2" s="31" customFormat="1" ht="18.75" customHeight="1" x14ac:dyDescent="0.35">
      <c r="A415" s="34" t="s">
        <v>128</v>
      </c>
      <c r="B415" s="29">
        <v>2355.6</v>
      </c>
    </row>
    <row r="416" spans="1:2" s="31" customFormat="1" ht="18.75" customHeight="1" x14ac:dyDescent="0.35">
      <c r="A416" s="34" t="s">
        <v>115</v>
      </c>
      <c r="B416" s="29">
        <v>56.5</v>
      </c>
    </row>
    <row r="417" spans="1:2" s="31" customFormat="1" ht="18.75" customHeight="1" x14ac:dyDescent="0.35">
      <c r="A417" s="14" t="s">
        <v>125</v>
      </c>
      <c r="B417" s="29">
        <v>19.100000000000001</v>
      </c>
    </row>
    <row r="418" spans="1:2" s="31" customFormat="1" ht="18.75" customHeight="1" x14ac:dyDescent="0.35">
      <c r="A418" s="36" t="s">
        <v>189</v>
      </c>
      <c r="B418" s="21">
        <f>SUM(B419:B423)</f>
        <v>3421.3999999999996</v>
      </c>
    </row>
    <row r="419" spans="1:2" s="31" customFormat="1" ht="18.75" customHeight="1" x14ac:dyDescent="0.35">
      <c r="A419" s="12" t="s">
        <v>42</v>
      </c>
      <c r="B419" s="29">
        <v>788.1</v>
      </c>
    </row>
    <row r="420" spans="1:2" s="31" customFormat="1" ht="18.75" customHeight="1" x14ac:dyDescent="0.35">
      <c r="A420" s="34" t="s">
        <v>124</v>
      </c>
      <c r="B420" s="29">
        <v>19.5</v>
      </c>
    </row>
    <row r="421" spans="1:2" s="31" customFormat="1" ht="18.75" customHeight="1" x14ac:dyDescent="0.35">
      <c r="A421" s="34" t="s">
        <v>128</v>
      </c>
      <c r="B421" s="29">
        <v>2567.3999999999996</v>
      </c>
    </row>
    <row r="422" spans="1:2" s="31" customFormat="1" ht="18.75" customHeight="1" x14ac:dyDescent="0.35">
      <c r="A422" s="34" t="s">
        <v>115</v>
      </c>
      <c r="B422" s="29">
        <v>44.1</v>
      </c>
    </row>
    <row r="423" spans="1:2" s="31" customFormat="1" ht="18.75" customHeight="1" x14ac:dyDescent="0.35">
      <c r="A423" s="14" t="s">
        <v>125</v>
      </c>
      <c r="B423" s="29">
        <v>2.2999999999999998</v>
      </c>
    </row>
    <row r="424" spans="1:2" s="31" customFormat="1" ht="18.75" customHeight="1" x14ac:dyDescent="0.35">
      <c r="A424" s="36" t="s">
        <v>82</v>
      </c>
      <c r="B424" s="21">
        <f>SUM(B425:B429)</f>
        <v>1741.3999999999996</v>
      </c>
    </row>
    <row r="425" spans="1:2" s="31" customFormat="1" ht="18.75" customHeight="1" x14ac:dyDescent="0.35">
      <c r="A425" s="12" t="s">
        <v>42</v>
      </c>
      <c r="B425" s="29">
        <v>467.1</v>
      </c>
    </row>
    <row r="426" spans="1:2" s="31" customFormat="1" ht="18.75" customHeight="1" x14ac:dyDescent="0.35">
      <c r="A426" s="34" t="s">
        <v>124</v>
      </c>
      <c r="B426" s="29">
        <v>13.5</v>
      </c>
    </row>
    <row r="427" spans="1:2" s="31" customFormat="1" ht="18.75" customHeight="1" x14ac:dyDescent="0.35">
      <c r="A427" s="34" t="s">
        <v>128</v>
      </c>
      <c r="B427" s="29">
        <v>1231.1999999999998</v>
      </c>
    </row>
    <row r="428" spans="1:2" s="31" customFormat="1" ht="18.75" customHeight="1" x14ac:dyDescent="0.35">
      <c r="A428" s="34" t="s">
        <v>115</v>
      </c>
      <c r="B428" s="29">
        <v>24.6</v>
      </c>
    </row>
    <row r="429" spans="1:2" s="31" customFormat="1" ht="18.75" customHeight="1" x14ac:dyDescent="0.35">
      <c r="A429" s="14" t="s">
        <v>125</v>
      </c>
      <c r="B429" s="29">
        <v>5</v>
      </c>
    </row>
    <row r="430" spans="1:2" s="31" customFormat="1" ht="18.75" customHeight="1" x14ac:dyDescent="0.35">
      <c r="A430" s="36" t="s">
        <v>190</v>
      </c>
      <c r="B430" s="21">
        <f>SUM(B431:B435)</f>
        <v>2530.5000000000005</v>
      </c>
    </row>
    <row r="431" spans="1:2" s="31" customFormat="1" ht="18.75" customHeight="1" x14ac:dyDescent="0.35">
      <c r="A431" s="12" t="s">
        <v>42</v>
      </c>
      <c r="B431" s="29">
        <v>559.1</v>
      </c>
    </row>
    <row r="432" spans="1:2" s="31" customFormat="1" ht="18.75" customHeight="1" x14ac:dyDescent="0.35">
      <c r="A432" s="34" t="s">
        <v>124</v>
      </c>
      <c r="B432" s="29">
        <v>16.799999999999997</v>
      </c>
    </row>
    <row r="433" spans="1:2" s="31" customFormat="1" ht="18.75" customHeight="1" x14ac:dyDescent="0.35">
      <c r="A433" s="34" t="s">
        <v>128</v>
      </c>
      <c r="B433" s="29">
        <v>1911.9</v>
      </c>
    </row>
    <row r="434" spans="1:2" s="31" customFormat="1" ht="18.75" customHeight="1" x14ac:dyDescent="0.35">
      <c r="A434" s="34" t="s">
        <v>115</v>
      </c>
      <c r="B434" s="29">
        <v>37.799999999999997</v>
      </c>
    </row>
    <row r="435" spans="1:2" s="31" customFormat="1" ht="18.75" customHeight="1" x14ac:dyDescent="0.35">
      <c r="A435" s="14" t="s">
        <v>125</v>
      </c>
      <c r="B435" s="29">
        <v>4.9000000000000004</v>
      </c>
    </row>
    <row r="436" spans="1:2" s="31" customFormat="1" ht="18.75" customHeight="1" x14ac:dyDescent="0.35">
      <c r="A436" s="36" t="s">
        <v>191</v>
      </c>
      <c r="B436" s="21">
        <f>SUM(B437:B441)</f>
        <v>2785.6000000000004</v>
      </c>
    </row>
    <row r="437" spans="1:2" s="31" customFormat="1" ht="18.75" customHeight="1" x14ac:dyDescent="0.35">
      <c r="A437" s="12" t="s">
        <v>42</v>
      </c>
      <c r="B437" s="29">
        <v>682.8</v>
      </c>
    </row>
    <row r="438" spans="1:2" s="31" customFormat="1" ht="18.75" customHeight="1" x14ac:dyDescent="0.35">
      <c r="A438" s="34" t="s">
        <v>124</v>
      </c>
      <c r="B438" s="29">
        <v>17.7</v>
      </c>
    </row>
    <row r="439" spans="1:2" s="31" customFormat="1" ht="18.75" customHeight="1" x14ac:dyDescent="0.35">
      <c r="A439" s="34" t="s">
        <v>128</v>
      </c>
      <c r="B439" s="29">
        <v>2018.8</v>
      </c>
    </row>
    <row r="440" spans="1:2" s="31" customFormat="1" ht="18.75" customHeight="1" x14ac:dyDescent="0.35">
      <c r="A440" s="34" t="s">
        <v>115</v>
      </c>
      <c r="B440" s="29">
        <v>62.5</v>
      </c>
    </row>
    <row r="441" spans="1:2" s="31" customFormat="1" ht="18.75" customHeight="1" x14ac:dyDescent="0.35">
      <c r="A441" s="12" t="s">
        <v>125</v>
      </c>
      <c r="B441" s="29">
        <v>3.8</v>
      </c>
    </row>
    <row r="442" spans="1:2" s="31" customFormat="1" ht="18.75" customHeight="1" x14ac:dyDescent="0.35">
      <c r="A442" s="36" t="s">
        <v>83</v>
      </c>
      <c r="B442" s="21">
        <f>SUM(B443:B447)</f>
        <v>1722.8000000000002</v>
      </c>
    </row>
    <row r="443" spans="1:2" s="31" customFormat="1" ht="18.75" customHeight="1" x14ac:dyDescent="0.35">
      <c r="A443" s="12" t="s">
        <v>42</v>
      </c>
      <c r="B443" s="29">
        <v>465.1</v>
      </c>
    </row>
    <row r="444" spans="1:2" s="31" customFormat="1" ht="18.75" customHeight="1" x14ac:dyDescent="0.35">
      <c r="A444" s="34" t="s">
        <v>124</v>
      </c>
      <c r="B444" s="29">
        <v>54.3</v>
      </c>
    </row>
    <row r="445" spans="1:2" s="31" customFormat="1" ht="18.75" customHeight="1" x14ac:dyDescent="0.35">
      <c r="A445" s="34" t="s">
        <v>128</v>
      </c>
      <c r="B445" s="29">
        <v>1145.3000000000002</v>
      </c>
    </row>
    <row r="446" spans="1:2" s="31" customFormat="1" ht="18.75" customHeight="1" x14ac:dyDescent="0.35">
      <c r="A446" s="34" t="s">
        <v>115</v>
      </c>
      <c r="B446" s="39">
        <v>49.3</v>
      </c>
    </row>
    <row r="447" spans="1:2" s="31" customFormat="1" ht="18.75" customHeight="1" x14ac:dyDescent="0.35">
      <c r="A447" s="12" t="s">
        <v>125</v>
      </c>
      <c r="B447" s="39">
        <v>8.8000000000000007</v>
      </c>
    </row>
    <row r="448" spans="1:2" s="31" customFormat="1" ht="18.75" customHeight="1" x14ac:dyDescent="0.35">
      <c r="A448" s="33" t="s">
        <v>192</v>
      </c>
      <c r="B448" s="22">
        <f>SUM(B449:B455)</f>
        <v>3474.7999999999997</v>
      </c>
    </row>
    <row r="449" spans="1:2" s="31" customFormat="1" ht="18.75" customHeight="1" x14ac:dyDescent="0.35">
      <c r="A449" s="34" t="s">
        <v>42</v>
      </c>
      <c r="B449" s="29">
        <v>115.1</v>
      </c>
    </row>
    <row r="450" spans="1:2" s="31" customFormat="1" ht="18.75" customHeight="1" x14ac:dyDescent="0.35">
      <c r="A450" s="34" t="s">
        <v>124</v>
      </c>
      <c r="B450" s="29">
        <v>32</v>
      </c>
    </row>
    <row r="451" spans="1:2" s="31" customFormat="1" ht="18.75" customHeight="1" x14ac:dyDescent="0.35">
      <c r="A451" s="12" t="s">
        <v>130</v>
      </c>
      <c r="B451" s="29">
        <v>1022.2</v>
      </c>
    </row>
    <row r="452" spans="1:2" s="31" customFormat="1" ht="18.75" customHeight="1" x14ac:dyDescent="0.35">
      <c r="A452" s="34" t="s">
        <v>128</v>
      </c>
      <c r="B452" s="29">
        <v>2089.6</v>
      </c>
    </row>
    <row r="453" spans="1:2" s="31" customFormat="1" ht="18.75" customHeight="1" x14ac:dyDescent="0.35">
      <c r="A453" s="34" t="s">
        <v>115</v>
      </c>
      <c r="B453" s="29">
        <v>70.5</v>
      </c>
    </row>
    <row r="454" spans="1:2" s="31" customFormat="1" ht="18.75" customHeight="1" x14ac:dyDescent="0.35">
      <c r="A454" s="12" t="s">
        <v>129</v>
      </c>
      <c r="B454" s="29">
        <v>143.30000000000001</v>
      </c>
    </row>
    <row r="455" spans="1:2" s="31" customFormat="1" ht="18.75" customHeight="1" x14ac:dyDescent="0.35">
      <c r="A455" s="14" t="s">
        <v>125</v>
      </c>
      <c r="B455" s="29">
        <v>2.1</v>
      </c>
    </row>
    <row r="456" spans="1:2" s="31" customFormat="1" ht="18.75" customHeight="1" x14ac:dyDescent="0.35">
      <c r="A456" s="35" t="s">
        <v>147</v>
      </c>
      <c r="B456" s="22">
        <f>SUM(B457:B462)</f>
        <v>638.79999999999995</v>
      </c>
    </row>
    <row r="457" spans="1:2" s="31" customFormat="1" ht="18.75" customHeight="1" x14ac:dyDescent="0.35">
      <c r="A457" s="12" t="s">
        <v>42</v>
      </c>
      <c r="B457" s="29">
        <v>214.4</v>
      </c>
    </row>
    <row r="458" spans="1:2" s="31" customFormat="1" ht="18.75" customHeight="1" x14ac:dyDescent="0.35">
      <c r="A458" s="34" t="s">
        <v>124</v>
      </c>
      <c r="B458" s="29">
        <v>0.60000000000000009</v>
      </c>
    </row>
    <row r="459" spans="1:2" s="31" customFormat="1" ht="18.75" customHeight="1" x14ac:dyDescent="0.35">
      <c r="A459" s="12" t="s">
        <v>130</v>
      </c>
      <c r="B459" s="29">
        <v>6</v>
      </c>
    </row>
    <row r="460" spans="1:2" s="31" customFormat="1" ht="18.75" customHeight="1" x14ac:dyDescent="0.35">
      <c r="A460" s="34" t="s">
        <v>128</v>
      </c>
      <c r="B460" s="29">
        <v>396.79999999999995</v>
      </c>
    </row>
    <row r="461" spans="1:2" s="31" customFormat="1" ht="18.75" customHeight="1" x14ac:dyDescent="0.35">
      <c r="A461" s="34" t="s">
        <v>115</v>
      </c>
      <c r="B461" s="29">
        <v>19.100000000000001</v>
      </c>
    </row>
    <row r="462" spans="1:2" s="31" customFormat="1" ht="18.75" customHeight="1" x14ac:dyDescent="0.35">
      <c r="A462" s="12" t="s">
        <v>125</v>
      </c>
      <c r="B462" s="29">
        <v>1.9</v>
      </c>
    </row>
    <row r="463" spans="1:2" s="31" customFormat="1" ht="18.75" customHeight="1" x14ac:dyDescent="0.35">
      <c r="A463" s="36" t="s">
        <v>107</v>
      </c>
      <c r="B463" s="21">
        <f>SUM(B464:B468)</f>
        <v>2858.7000000000003</v>
      </c>
    </row>
    <row r="464" spans="1:2" s="31" customFormat="1" ht="18.75" customHeight="1" x14ac:dyDescent="0.35">
      <c r="A464" s="12" t="s">
        <v>42</v>
      </c>
      <c r="B464" s="29">
        <v>2240.6999999999998</v>
      </c>
    </row>
    <row r="465" spans="1:2" s="31" customFormat="1" ht="18.75" customHeight="1" x14ac:dyDescent="0.35">
      <c r="A465" s="34" t="s">
        <v>124</v>
      </c>
      <c r="B465" s="29">
        <v>236</v>
      </c>
    </row>
    <row r="466" spans="1:2" s="31" customFormat="1" ht="18.75" customHeight="1" x14ac:dyDescent="0.35">
      <c r="A466" s="34" t="s">
        <v>128</v>
      </c>
      <c r="B466" s="29">
        <v>206.9</v>
      </c>
    </row>
    <row r="467" spans="1:2" s="31" customFormat="1" ht="18.75" customHeight="1" x14ac:dyDescent="0.35">
      <c r="A467" s="34" t="s">
        <v>115</v>
      </c>
      <c r="B467" s="29">
        <v>140.30000000000001</v>
      </c>
    </row>
    <row r="468" spans="1:2" s="31" customFormat="1" ht="18.75" customHeight="1" x14ac:dyDescent="0.35">
      <c r="A468" s="12" t="s">
        <v>125</v>
      </c>
      <c r="B468" s="29">
        <v>34.799999999999997</v>
      </c>
    </row>
    <row r="469" spans="1:2" s="31" customFormat="1" ht="18.75" customHeight="1" x14ac:dyDescent="0.35">
      <c r="A469" s="36" t="s">
        <v>84</v>
      </c>
      <c r="B469" s="21">
        <f>SUM(B470:B474)</f>
        <v>686.4</v>
      </c>
    </row>
    <row r="470" spans="1:2" s="31" customFormat="1" ht="18.75" customHeight="1" x14ac:dyDescent="0.35">
      <c r="A470" s="12" t="s">
        <v>42</v>
      </c>
      <c r="B470" s="29">
        <v>486.8</v>
      </c>
    </row>
    <row r="471" spans="1:2" s="31" customFormat="1" ht="18.75" customHeight="1" x14ac:dyDescent="0.35">
      <c r="A471" s="34" t="s">
        <v>124</v>
      </c>
      <c r="B471" s="29">
        <v>70</v>
      </c>
    </row>
    <row r="472" spans="1:2" s="31" customFormat="1" ht="18.75" customHeight="1" x14ac:dyDescent="0.35">
      <c r="A472" s="34" t="s">
        <v>128</v>
      </c>
      <c r="B472" s="29">
        <v>80.099999999999994</v>
      </c>
    </row>
    <row r="473" spans="1:2" s="31" customFormat="1" ht="18.75" customHeight="1" x14ac:dyDescent="0.35">
      <c r="A473" s="34" t="s">
        <v>115</v>
      </c>
      <c r="B473" s="29">
        <v>25.7</v>
      </c>
    </row>
    <row r="474" spans="1:2" s="31" customFormat="1" ht="18.75" customHeight="1" x14ac:dyDescent="0.35">
      <c r="A474" s="12" t="s">
        <v>125</v>
      </c>
      <c r="B474" s="29">
        <v>23.8</v>
      </c>
    </row>
    <row r="475" spans="1:2" s="31" customFormat="1" ht="18.75" customHeight="1" x14ac:dyDescent="0.35">
      <c r="A475" s="36" t="s">
        <v>85</v>
      </c>
      <c r="B475" s="21">
        <f>SUM(B476:B480)</f>
        <v>637.70000000000005</v>
      </c>
    </row>
    <row r="476" spans="1:2" s="31" customFormat="1" ht="18.75" customHeight="1" x14ac:dyDescent="0.35">
      <c r="A476" s="12" t="s">
        <v>42</v>
      </c>
      <c r="B476" s="29">
        <v>591.70000000000005</v>
      </c>
    </row>
    <row r="477" spans="1:2" s="31" customFormat="1" ht="18.75" customHeight="1" x14ac:dyDescent="0.35">
      <c r="A477" s="34" t="s">
        <v>124</v>
      </c>
      <c r="B477" s="29">
        <v>10</v>
      </c>
    </row>
    <row r="478" spans="1:2" s="31" customFormat="1" ht="18.75" customHeight="1" x14ac:dyDescent="0.35">
      <c r="A478" s="34" t="s">
        <v>115</v>
      </c>
      <c r="B478" s="29">
        <v>17.7</v>
      </c>
    </row>
    <row r="479" spans="1:2" s="31" customFormat="1" ht="18.75" customHeight="1" x14ac:dyDescent="0.35">
      <c r="A479" s="12" t="s">
        <v>129</v>
      </c>
      <c r="B479" s="29">
        <v>14.5</v>
      </c>
    </row>
    <row r="480" spans="1:2" s="31" customFormat="1" ht="18.75" customHeight="1" x14ac:dyDescent="0.35">
      <c r="A480" s="12" t="s">
        <v>125</v>
      </c>
      <c r="B480" s="29">
        <v>3.8</v>
      </c>
    </row>
    <row r="481" spans="1:2" s="31" customFormat="1" ht="18.75" customHeight="1" x14ac:dyDescent="0.35">
      <c r="A481" s="36" t="s">
        <v>86</v>
      </c>
      <c r="B481" s="21">
        <f>SUM(B482:B485)</f>
        <v>781.7</v>
      </c>
    </row>
    <row r="482" spans="1:2" s="31" customFormat="1" ht="18.75" customHeight="1" x14ac:dyDescent="0.35">
      <c r="A482" s="12" t="s">
        <v>42</v>
      </c>
      <c r="B482" s="29">
        <v>708.6</v>
      </c>
    </row>
    <row r="483" spans="1:2" s="31" customFormat="1" ht="18.75" customHeight="1" x14ac:dyDescent="0.35">
      <c r="A483" s="34" t="s">
        <v>124</v>
      </c>
      <c r="B483" s="30">
        <v>40.799999999999997</v>
      </c>
    </row>
    <row r="484" spans="1:2" s="31" customFormat="1" ht="18.75" customHeight="1" x14ac:dyDescent="0.35">
      <c r="A484" s="34" t="s">
        <v>115</v>
      </c>
      <c r="B484" s="30">
        <v>27.1</v>
      </c>
    </row>
    <row r="485" spans="1:2" s="31" customFormat="1" ht="18.75" customHeight="1" x14ac:dyDescent="0.35">
      <c r="A485" s="14" t="s">
        <v>125</v>
      </c>
      <c r="B485" s="30">
        <v>5.2</v>
      </c>
    </row>
    <row r="486" spans="1:2" s="31" customFormat="1" ht="18.75" customHeight="1" x14ac:dyDescent="0.35">
      <c r="A486" s="37" t="s">
        <v>87</v>
      </c>
      <c r="B486" s="21">
        <f>SUM(B487:B491)</f>
        <v>1750.9</v>
      </c>
    </row>
    <row r="487" spans="1:2" s="31" customFormat="1" ht="18.75" customHeight="1" x14ac:dyDescent="0.35">
      <c r="A487" s="12" t="s">
        <v>42</v>
      </c>
      <c r="B487" s="29">
        <v>906.7</v>
      </c>
    </row>
    <row r="488" spans="1:2" s="31" customFormat="1" ht="18.75" customHeight="1" x14ac:dyDescent="0.35">
      <c r="A488" s="34" t="s">
        <v>124</v>
      </c>
      <c r="B488" s="29">
        <v>38.5</v>
      </c>
    </row>
    <row r="489" spans="1:2" s="31" customFormat="1" ht="18.75" customHeight="1" x14ac:dyDescent="0.35">
      <c r="A489" s="34" t="s">
        <v>115</v>
      </c>
      <c r="B489" s="29">
        <v>235.6</v>
      </c>
    </row>
    <row r="490" spans="1:2" s="31" customFormat="1" ht="18.75" customHeight="1" x14ac:dyDescent="0.35">
      <c r="A490" s="12" t="s">
        <v>129</v>
      </c>
      <c r="B490" s="29">
        <v>560.70000000000005</v>
      </c>
    </row>
    <row r="491" spans="1:2" s="31" customFormat="1" ht="18.75" customHeight="1" x14ac:dyDescent="0.35">
      <c r="A491" s="14" t="s">
        <v>125</v>
      </c>
      <c r="B491" s="29">
        <v>9.4</v>
      </c>
    </row>
    <row r="492" spans="1:2" s="31" customFormat="1" ht="18.75" customHeight="1" x14ac:dyDescent="0.35">
      <c r="A492" s="36" t="s">
        <v>144</v>
      </c>
      <c r="B492" s="21">
        <f>SUM(B493:B496)</f>
        <v>862.9</v>
      </c>
    </row>
    <row r="493" spans="1:2" s="31" customFormat="1" ht="18.75" customHeight="1" x14ac:dyDescent="0.35">
      <c r="A493" s="12" t="s">
        <v>42</v>
      </c>
      <c r="B493" s="29">
        <v>260</v>
      </c>
    </row>
    <row r="494" spans="1:2" s="31" customFormat="1" ht="18.75" customHeight="1" x14ac:dyDescent="0.35">
      <c r="A494" s="12" t="s">
        <v>124</v>
      </c>
      <c r="B494" s="29">
        <v>2</v>
      </c>
    </row>
    <row r="495" spans="1:2" s="31" customFormat="1" ht="18.75" customHeight="1" x14ac:dyDescent="0.35">
      <c r="A495" s="34" t="s">
        <v>128</v>
      </c>
      <c r="B495" s="29">
        <v>599</v>
      </c>
    </row>
    <row r="496" spans="1:2" s="31" customFormat="1" ht="18.75" customHeight="1" x14ac:dyDescent="0.35">
      <c r="A496" s="12" t="s">
        <v>125</v>
      </c>
      <c r="B496" s="29">
        <v>1.9</v>
      </c>
    </row>
    <row r="497" spans="1:2" s="31" customFormat="1" ht="18.75" customHeight="1" x14ac:dyDescent="0.35">
      <c r="A497" s="36" t="s">
        <v>88</v>
      </c>
      <c r="B497" s="21">
        <f>B164+B169+B175+B181+B187+B193+B199+B205+B211+B217+B223+B229+B235+B241+B247+B253+B259+B265+B271+B277+B283+B289+B295+B301+B307+B313+B319+B325+B331+B337+B343+B349+B355+B361+B367+B374+B381+B387+B393+B399+B405+B412+B418+B424+B430+B436+B442+B448+B456+B463+B469+B475+B481+B486+B492</f>
        <v>105292.59999999999</v>
      </c>
    </row>
    <row r="498" spans="1:2" s="31" customFormat="1" ht="18.75" customHeight="1" x14ac:dyDescent="0.35">
      <c r="A498" s="12" t="s">
        <v>42</v>
      </c>
      <c r="B498" s="29">
        <f>B165+B170+B176+B182+B188+B194+B200+B206+B212+B218+B224+B230+B236+B242+B248+B254+B260+B266+B272+B278+B284+B290+B296+B302+B308+B314+B320+B326+B332+B338+B344+B350+B356+B362+B368+B375+B382+B388+B394+B400+B406+B413+B419+B425+B431+B437+B443+B457+B464+B470+B476+B482+B487+B493+B449</f>
        <v>36399.599999999991</v>
      </c>
    </row>
    <row r="499" spans="1:2" s="31" customFormat="1" ht="18.75" customHeight="1" x14ac:dyDescent="0.35">
      <c r="A499" s="34" t="s">
        <v>124</v>
      </c>
      <c r="B499" s="29">
        <f>B171+B177+B183+B189+B195+B201+B207+B213+B219+B225+B231+B237+B243+B249+B255+B261+B267+B273+B279+B285+B291+B297+B303+B309+B315+B321+B327+B333+B339+B345+B351+B357+B363+B369+B376+B383+B389+B395+B401+B407+B414+B420+B426+B432+B438+B444+B450+B458+B465+B471+B477+B483+B488+B494</f>
        <v>3109.400000000001</v>
      </c>
    </row>
    <row r="500" spans="1:2" s="31" customFormat="1" ht="18.75" customHeight="1" x14ac:dyDescent="0.35">
      <c r="A500" s="34" t="s">
        <v>128</v>
      </c>
      <c r="B500" s="29">
        <f>B166+B172+B178+B184+B190+B196+B202+B208+B214+B220+B226+B232+B238+B244+B250+B256+B262+B268+B274+B280+B286+B292+B298+B304+B310+B316+B322+B328+B334+B340+B346+B352+B358+B364+B371+B378+B384+B390+B397+B402+B409+B415+B421+B427+B433+B439+B445+B452+B460+B466+B472+B495</f>
        <v>57923.700000000004</v>
      </c>
    </row>
    <row r="501" spans="1:2" s="31" customFormat="1" ht="22.9" customHeight="1" x14ac:dyDescent="0.35">
      <c r="A501" s="12" t="s">
        <v>130</v>
      </c>
      <c r="B501" s="30">
        <f>SUM(B370+B377+B396+B408+B451+B459)</f>
        <v>2553.5</v>
      </c>
    </row>
    <row r="502" spans="1:2" s="31" customFormat="1" ht="18.75" customHeight="1" x14ac:dyDescent="0.35">
      <c r="A502" s="12" t="s">
        <v>115</v>
      </c>
      <c r="B502" s="30">
        <f>B167+B173+B179+B185+B191+B197+B203+B209+B215+B221+B227+B233+B239+B245+B251+B257+B263+B269+B275+B281+B287+B293+B299+B305+B311+B317+B323+B329+B335+B341+B347+B353+B359+B365+B372+B379+B385+B391+B403+B410+B416+B422+B428+B461+B434+B440+B446+B453+B467+B473+B478+B484+B489</f>
        <v>3911.3</v>
      </c>
    </row>
    <row r="503" spans="1:2" s="31" customFormat="1" ht="18.75" customHeight="1" x14ac:dyDescent="0.35">
      <c r="A503" s="12" t="s">
        <v>129</v>
      </c>
      <c r="B503" s="29">
        <f>B168+B454+B479+B490</f>
        <v>1002.5</v>
      </c>
    </row>
    <row r="504" spans="1:2" s="31" customFormat="1" ht="18.75" customHeight="1" x14ac:dyDescent="0.35">
      <c r="A504" s="14" t="s">
        <v>125</v>
      </c>
      <c r="B504" s="29">
        <f>B174+B180+B186+B192+B198+B204+B210+B216+B222+B228+B234+B240+B246+B252+B258+B264+B270+B276+B282+B288+B294+B300+B306+B312+B318+B324+B330+B336+B342+B348+B354+B360+B366+B373+B380+B386+B392+B398+B404+B411+B417+B423+B429+B435+B441+B447+B455+B462+B468+B474+B480+B485+B491+B496</f>
        <v>392.59999999999997</v>
      </c>
    </row>
    <row r="505" spans="1:2" s="31" customFormat="1" ht="34.15" customHeight="1" x14ac:dyDescent="0.35">
      <c r="A505" s="61" t="s">
        <v>89</v>
      </c>
      <c r="B505" s="62"/>
    </row>
    <row r="506" spans="1:2" s="31" customFormat="1" ht="18.75" customHeight="1" x14ac:dyDescent="0.35">
      <c r="A506" s="45" t="s">
        <v>38</v>
      </c>
      <c r="B506" s="46">
        <f>SUM(B507:B508)</f>
        <v>368.20000000000005</v>
      </c>
    </row>
    <row r="507" spans="1:2" s="31" customFormat="1" ht="18.75" customHeight="1" x14ac:dyDescent="0.35">
      <c r="A507" s="13" t="s">
        <v>50</v>
      </c>
      <c r="B507" s="40">
        <v>316.60000000000002</v>
      </c>
    </row>
    <row r="508" spans="1:2" s="31" customFormat="1" ht="18" customHeight="1" x14ac:dyDescent="0.35">
      <c r="A508" s="12" t="s">
        <v>115</v>
      </c>
      <c r="B508" s="40">
        <v>51.6</v>
      </c>
    </row>
    <row r="509" spans="1:2" s="31" customFormat="1" ht="18.75" customHeight="1" x14ac:dyDescent="0.35">
      <c r="A509" s="45" t="s">
        <v>90</v>
      </c>
      <c r="B509" s="46">
        <f>SUM(B506)</f>
        <v>368.20000000000005</v>
      </c>
    </row>
    <row r="510" spans="1:2" s="31" customFormat="1" ht="18.75" customHeight="1" x14ac:dyDescent="0.35">
      <c r="A510" s="44" t="s">
        <v>42</v>
      </c>
      <c r="B510" s="40">
        <f>B507</f>
        <v>316.60000000000002</v>
      </c>
    </row>
    <row r="511" spans="1:2" s="31" customFormat="1" ht="26.25" customHeight="1" x14ac:dyDescent="0.35">
      <c r="A511" s="12" t="s">
        <v>115</v>
      </c>
      <c r="B511" s="29">
        <f>B508</f>
        <v>51.6</v>
      </c>
    </row>
    <row r="512" spans="1:2" s="31" customFormat="1" ht="26.25" customHeight="1" x14ac:dyDescent="0.35">
      <c r="A512" s="61" t="s">
        <v>91</v>
      </c>
      <c r="B512" s="62"/>
    </row>
    <row r="513" spans="1:2" s="31" customFormat="1" ht="18.75" customHeight="1" x14ac:dyDescent="0.35">
      <c r="A513" s="35" t="s">
        <v>38</v>
      </c>
      <c r="B513" s="22">
        <f>SUM(B514:B516)</f>
        <v>24908.100000000002</v>
      </c>
    </row>
    <row r="514" spans="1:2" s="31" customFormat="1" ht="18.75" customHeight="1" x14ac:dyDescent="0.35">
      <c r="A514" s="12" t="s">
        <v>42</v>
      </c>
      <c r="B514" s="29">
        <v>15653.5</v>
      </c>
    </row>
    <row r="515" spans="1:2" s="31" customFormat="1" ht="28.5" customHeight="1" x14ac:dyDescent="0.35">
      <c r="A515" s="12" t="s">
        <v>131</v>
      </c>
      <c r="B515" s="29">
        <v>7924.4</v>
      </c>
    </row>
    <row r="516" spans="1:2" s="31" customFormat="1" ht="28.5" customHeight="1" x14ac:dyDescent="0.35">
      <c r="A516" s="12" t="s">
        <v>115</v>
      </c>
      <c r="B516" s="29">
        <v>1330.2</v>
      </c>
    </row>
    <row r="517" spans="1:2" s="31" customFormat="1" ht="18.75" customHeight="1" x14ac:dyDescent="0.35">
      <c r="A517" s="36" t="s">
        <v>92</v>
      </c>
      <c r="B517" s="22">
        <f>SUM(B518:B522)</f>
        <v>4849.4000000000005</v>
      </c>
    </row>
    <row r="518" spans="1:2" s="31" customFormat="1" ht="18.75" customHeight="1" x14ac:dyDescent="0.35">
      <c r="A518" s="12" t="s">
        <v>42</v>
      </c>
      <c r="B518" s="29">
        <v>3407.5</v>
      </c>
    </row>
    <row r="519" spans="1:2" s="31" customFormat="1" ht="29.5" customHeight="1" x14ac:dyDescent="0.35">
      <c r="A519" s="12" t="s">
        <v>132</v>
      </c>
      <c r="B519" s="29">
        <v>1100.3</v>
      </c>
    </row>
    <row r="520" spans="1:2" s="31" customFormat="1" ht="18.75" customHeight="1" x14ac:dyDescent="0.35">
      <c r="A520" s="12" t="s">
        <v>115</v>
      </c>
      <c r="B520" s="29">
        <v>187.1</v>
      </c>
    </row>
    <row r="521" spans="1:2" s="31" customFormat="1" ht="23.25" customHeight="1" x14ac:dyDescent="0.35">
      <c r="A521" s="34" t="s">
        <v>124</v>
      </c>
      <c r="B521" s="29">
        <v>130</v>
      </c>
    </row>
    <row r="522" spans="1:2" s="31" customFormat="1" ht="23.25" customHeight="1" x14ac:dyDescent="0.35">
      <c r="A522" s="12" t="s">
        <v>125</v>
      </c>
      <c r="B522" s="39">
        <v>24.5</v>
      </c>
    </row>
    <row r="523" spans="1:2" s="31" customFormat="1" ht="18.75" customHeight="1" x14ac:dyDescent="0.35">
      <c r="A523" s="36" t="s">
        <v>108</v>
      </c>
      <c r="B523" s="22">
        <f>SUM(B524:B528)</f>
        <v>2086.3000000000002</v>
      </c>
    </row>
    <row r="524" spans="1:2" s="31" customFormat="1" ht="18.75" customHeight="1" x14ac:dyDescent="0.35">
      <c r="A524" s="12" t="s">
        <v>42</v>
      </c>
      <c r="B524" s="29">
        <v>1075.9000000000001</v>
      </c>
    </row>
    <row r="525" spans="1:2" s="31" customFormat="1" ht="27" customHeight="1" x14ac:dyDescent="0.35">
      <c r="A525" s="12" t="s">
        <v>133</v>
      </c>
      <c r="B525" s="29">
        <v>802.1</v>
      </c>
    </row>
    <row r="526" spans="1:2" s="31" customFormat="1" ht="18.75" customHeight="1" x14ac:dyDescent="0.35">
      <c r="A526" s="12" t="s">
        <v>115</v>
      </c>
      <c r="B526" s="29">
        <v>48.4</v>
      </c>
    </row>
    <row r="527" spans="1:2" s="31" customFormat="1" ht="24" customHeight="1" x14ac:dyDescent="0.35">
      <c r="A527" s="34" t="s">
        <v>124</v>
      </c>
      <c r="B527" s="29">
        <v>113.5</v>
      </c>
    </row>
    <row r="528" spans="1:2" s="31" customFormat="1" ht="18.75" customHeight="1" x14ac:dyDescent="0.35">
      <c r="A528" s="14" t="s">
        <v>125</v>
      </c>
      <c r="B528" s="29">
        <v>46.4</v>
      </c>
    </row>
    <row r="529" spans="1:2" s="31" customFormat="1" ht="18.75" customHeight="1" x14ac:dyDescent="0.35">
      <c r="A529" s="37" t="s">
        <v>93</v>
      </c>
      <c r="B529" s="21">
        <f>SUM(B530:B536)</f>
        <v>1268.6000000000004</v>
      </c>
    </row>
    <row r="530" spans="1:2" s="31" customFormat="1" ht="18.75" customHeight="1" x14ac:dyDescent="0.35">
      <c r="A530" s="12" t="s">
        <v>42</v>
      </c>
      <c r="B530" s="29">
        <v>304.60000000000002</v>
      </c>
    </row>
    <row r="531" spans="1:2" s="31" customFormat="1" ht="29.5" customHeight="1" x14ac:dyDescent="0.35">
      <c r="A531" s="12" t="s">
        <v>134</v>
      </c>
      <c r="B531" s="29">
        <v>384.6</v>
      </c>
    </row>
    <row r="532" spans="1:2" s="31" customFormat="1" ht="18.75" customHeight="1" x14ac:dyDescent="0.35">
      <c r="A532" s="12" t="s">
        <v>130</v>
      </c>
      <c r="B532" s="29">
        <v>100.7</v>
      </c>
    </row>
    <row r="533" spans="1:2" s="31" customFormat="1" ht="18.75" customHeight="1" x14ac:dyDescent="0.35">
      <c r="A533" s="12" t="s">
        <v>115</v>
      </c>
      <c r="B533" s="29">
        <v>51.7</v>
      </c>
    </row>
    <row r="534" spans="1:2" s="31" customFormat="1" ht="18.75" customHeight="1" x14ac:dyDescent="0.35">
      <c r="A534" s="34" t="s">
        <v>124</v>
      </c>
      <c r="B534" s="29">
        <v>58.1</v>
      </c>
    </row>
    <row r="535" spans="1:2" s="31" customFormat="1" ht="18.75" customHeight="1" x14ac:dyDescent="0.35">
      <c r="A535" s="34" t="s">
        <v>128</v>
      </c>
      <c r="B535" s="29">
        <v>355.5</v>
      </c>
    </row>
    <row r="536" spans="1:2" s="31" customFormat="1" ht="18.75" customHeight="1" x14ac:dyDescent="0.35">
      <c r="A536" s="14" t="s">
        <v>125</v>
      </c>
      <c r="B536" s="29">
        <v>13.4</v>
      </c>
    </row>
    <row r="537" spans="1:2" s="31" customFormat="1" ht="18.75" customHeight="1" x14ac:dyDescent="0.35">
      <c r="A537" s="33" t="s">
        <v>94</v>
      </c>
      <c r="B537" s="21">
        <f>B538+B539+B540</f>
        <v>360.9</v>
      </c>
    </row>
    <row r="538" spans="1:2" s="31" customFormat="1" ht="18.75" customHeight="1" x14ac:dyDescent="0.35">
      <c r="A538" s="12" t="s">
        <v>42</v>
      </c>
      <c r="B538" s="29">
        <v>287</v>
      </c>
    </row>
    <row r="539" spans="1:2" s="31" customFormat="1" ht="21.65" customHeight="1" x14ac:dyDescent="0.35">
      <c r="A539" s="12" t="s">
        <v>115</v>
      </c>
      <c r="B539" s="39">
        <v>11.2</v>
      </c>
    </row>
    <row r="540" spans="1:2" s="31" customFormat="1" ht="18.75" customHeight="1" x14ac:dyDescent="0.35">
      <c r="A540" s="12" t="s">
        <v>129</v>
      </c>
      <c r="B540" s="39">
        <v>62.7</v>
      </c>
    </row>
    <row r="541" spans="1:2" s="31" customFormat="1" ht="18.75" customHeight="1" x14ac:dyDescent="0.35">
      <c r="A541" s="36" t="s">
        <v>95</v>
      </c>
      <c r="B541" s="22">
        <f>B513+B517+B523+B529+B537</f>
        <v>33473.300000000003</v>
      </c>
    </row>
    <row r="542" spans="1:2" s="31" customFormat="1" ht="18.75" customHeight="1" x14ac:dyDescent="0.35">
      <c r="A542" s="12" t="s">
        <v>42</v>
      </c>
      <c r="B542" s="29">
        <f>B514+B518+B524+B530+B538</f>
        <v>20728.5</v>
      </c>
    </row>
    <row r="543" spans="1:2" s="31" customFormat="1" ht="30" customHeight="1" x14ac:dyDescent="0.35">
      <c r="A543" s="12" t="s">
        <v>135</v>
      </c>
      <c r="B543" s="29">
        <f>B515+B519+B525+B531</f>
        <v>10211.4</v>
      </c>
    </row>
    <row r="544" spans="1:2" s="31" customFormat="1" ht="18.75" customHeight="1" x14ac:dyDescent="0.35">
      <c r="A544" s="12" t="s">
        <v>130</v>
      </c>
      <c r="B544" s="29">
        <f>B532</f>
        <v>100.7</v>
      </c>
    </row>
    <row r="545" spans="1:2" s="31" customFormat="1" ht="18.75" customHeight="1" x14ac:dyDescent="0.35">
      <c r="A545" s="12" t="s">
        <v>115</v>
      </c>
      <c r="B545" s="29">
        <f>B516+B520+B526+B533+B539</f>
        <v>1628.6000000000001</v>
      </c>
    </row>
    <row r="546" spans="1:2" s="31" customFormat="1" ht="33.75" customHeight="1" x14ac:dyDescent="0.35">
      <c r="A546" s="34" t="s">
        <v>124</v>
      </c>
      <c r="B546" s="29">
        <f>B521+B527+B534</f>
        <v>301.60000000000002</v>
      </c>
    </row>
    <row r="547" spans="1:2" s="31" customFormat="1" ht="18.75" customHeight="1" x14ac:dyDescent="0.35">
      <c r="A547" s="34" t="s">
        <v>128</v>
      </c>
      <c r="B547" s="30">
        <f>B535</f>
        <v>355.5</v>
      </c>
    </row>
    <row r="548" spans="1:2" s="31" customFormat="1" ht="18.75" customHeight="1" x14ac:dyDescent="0.35">
      <c r="A548" s="12" t="s">
        <v>129</v>
      </c>
      <c r="B548" s="30">
        <f>B540</f>
        <v>62.7</v>
      </c>
    </row>
    <row r="549" spans="1:2" s="31" customFormat="1" ht="25.9" customHeight="1" x14ac:dyDescent="0.35">
      <c r="A549" s="12" t="s">
        <v>125</v>
      </c>
      <c r="B549" s="30">
        <f>B522+B528+B536</f>
        <v>84.300000000000011</v>
      </c>
    </row>
    <row r="550" spans="1:2" s="31" customFormat="1" ht="28.15" customHeight="1" x14ac:dyDescent="0.35">
      <c r="A550" s="61" t="s">
        <v>104</v>
      </c>
      <c r="B550" s="62"/>
    </row>
    <row r="551" spans="1:2" s="31" customFormat="1" ht="18.75" customHeight="1" x14ac:dyDescent="0.35">
      <c r="A551" s="37" t="s">
        <v>38</v>
      </c>
      <c r="B551" s="22">
        <f>SUM(B552:B553)</f>
        <v>22.8</v>
      </c>
    </row>
    <row r="552" spans="1:2" s="31" customFormat="1" ht="18.75" customHeight="1" x14ac:dyDescent="0.35">
      <c r="A552" s="12" t="s">
        <v>42</v>
      </c>
      <c r="B552" s="39">
        <v>10</v>
      </c>
    </row>
    <row r="553" spans="1:2" s="31" customFormat="1" ht="28.15" customHeight="1" x14ac:dyDescent="0.35">
      <c r="A553" s="12" t="s">
        <v>136</v>
      </c>
      <c r="B553" s="29">
        <v>12.8</v>
      </c>
    </row>
    <row r="554" spans="1:2" s="31" customFormat="1" ht="18.75" customHeight="1" x14ac:dyDescent="0.35">
      <c r="A554" s="36" t="s">
        <v>96</v>
      </c>
      <c r="B554" s="21">
        <f>SUM(B555:B560)</f>
        <v>1262.7</v>
      </c>
    </row>
    <row r="555" spans="1:2" s="31" customFormat="1" ht="19.899999999999999" customHeight="1" x14ac:dyDescent="0.35">
      <c r="A555" s="12" t="s">
        <v>42</v>
      </c>
      <c r="B555" s="29">
        <v>30.4</v>
      </c>
    </row>
    <row r="556" spans="1:2" s="31" customFormat="1" ht="18.649999999999999" customHeight="1" x14ac:dyDescent="0.35">
      <c r="A556" s="12" t="s">
        <v>103</v>
      </c>
      <c r="B556" s="29">
        <v>83</v>
      </c>
    </row>
    <row r="557" spans="1:2" s="31" customFormat="1" ht="25.9" customHeight="1" x14ac:dyDescent="0.35">
      <c r="A557" s="12" t="s">
        <v>113</v>
      </c>
      <c r="B557" s="29">
        <v>24.3</v>
      </c>
    </row>
    <row r="558" spans="1:2" s="31" customFormat="1" ht="18.75" customHeight="1" x14ac:dyDescent="0.35">
      <c r="A558" s="34" t="s">
        <v>124</v>
      </c>
      <c r="B558" s="29">
        <v>4.8</v>
      </c>
    </row>
    <row r="559" spans="1:2" s="31" customFormat="1" ht="25.15" customHeight="1" x14ac:dyDescent="0.35">
      <c r="A559" s="12" t="s">
        <v>137</v>
      </c>
      <c r="B559" s="29">
        <v>1107.8</v>
      </c>
    </row>
    <row r="560" spans="1:2" s="31" customFormat="1" ht="28.15" customHeight="1" x14ac:dyDescent="0.35">
      <c r="A560" s="14" t="s">
        <v>125</v>
      </c>
      <c r="B560" s="29">
        <v>12.4</v>
      </c>
    </row>
    <row r="561" spans="1:2" s="31" customFormat="1" ht="18" customHeight="1" x14ac:dyDescent="0.35">
      <c r="A561" s="37" t="s">
        <v>97</v>
      </c>
      <c r="B561" s="21">
        <f>B551+B554</f>
        <v>1285.5</v>
      </c>
    </row>
    <row r="562" spans="1:2" s="31" customFormat="1" ht="21.65" customHeight="1" x14ac:dyDescent="0.35">
      <c r="A562" s="38" t="s">
        <v>42</v>
      </c>
      <c r="B562" s="29">
        <f>B552+B555</f>
        <v>40.4</v>
      </c>
    </row>
    <row r="563" spans="1:2" s="31" customFormat="1" ht="24.65" customHeight="1" x14ac:dyDescent="0.35">
      <c r="A563" s="34" t="s">
        <v>105</v>
      </c>
      <c r="B563" s="29">
        <f>B556</f>
        <v>83</v>
      </c>
    </row>
    <row r="564" spans="1:2" s="31" customFormat="1" ht="25.9" customHeight="1" x14ac:dyDescent="0.35">
      <c r="A564" s="12" t="s">
        <v>112</v>
      </c>
      <c r="B564" s="29">
        <f>B557</f>
        <v>24.3</v>
      </c>
    </row>
    <row r="565" spans="1:2" s="31" customFormat="1" ht="18.75" customHeight="1" x14ac:dyDescent="0.35">
      <c r="A565" s="34" t="s">
        <v>124</v>
      </c>
      <c r="B565" s="29">
        <f>B558</f>
        <v>4.8</v>
      </c>
    </row>
    <row r="566" spans="1:2" s="31" customFormat="1" ht="24" customHeight="1" x14ac:dyDescent="0.35">
      <c r="A566" s="12" t="s">
        <v>138</v>
      </c>
      <c r="B566" s="29">
        <f>B553+B559</f>
        <v>1120.5999999999999</v>
      </c>
    </row>
    <row r="567" spans="1:2" s="31" customFormat="1" ht="19.149999999999999" customHeight="1" x14ac:dyDescent="0.35">
      <c r="A567" s="12" t="s">
        <v>125</v>
      </c>
      <c r="B567" s="29">
        <f>B560</f>
        <v>12.4</v>
      </c>
    </row>
    <row r="568" spans="1:2" s="31" customFormat="1" ht="25.5" customHeight="1" x14ac:dyDescent="0.35">
      <c r="A568" s="36" t="s">
        <v>98</v>
      </c>
      <c r="B568" s="21">
        <f>B21+B39+B52+B59+B65+B76+B83+B88+B95+B144+B158+B497+B509+B541+B561</f>
        <v>240263.2</v>
      </c>
    </row>
    <row r="569" spans="1:2" s="31" customFormat="1" ht="18.75" customHeight="1" x14ac:dyDescent="0.35">
      <c r="A569" s="12" t="s">
        <v>42</v>
      </c>
      <c r="B569" s="29">
        <f>B22+B40+B53+B66+B77+B84+B96+B145+B159+B498+B510+B542+B562+B89</f>
        <v>112830.39999999999</v>
      </c>
    </row>
    <row r="570" spans="1:2" s="31" customFormat="1" ht="18.75" customHeight="1" x14ac:dyDescent="0.35">
      <c r="A570" s="12" t="s">
        <v>105</v>
      </c>
      <c r="B570" s="29">
        <f>B60+B563</f>
        <v>415</v>
      </c>
    </row>
    <row r="571" spans="1:2" s="31" customFormat="1" ht="24" customHeight="1" x14ac:dyDescent="0.35">
      <c r="A571" s="12" t="s">
        <v>112</v>
      </c>
      <c r="B571" s="29">
        <f>B61+B564</f>
        <v>213.60000000000002</v>
      </c>
    </row>
    <row r="572" spans="1:2" s="31" customFormat="1" ht="36.65" customHeight="1" x14ac:dyDescent="0.35">
      <c r="A572" s="12" t="s">
        <v>204</v>
      </c>
      <c r="B572" s="29">
        <f>B41</f>
        <v>460.5</v>
      </c>
    </row>
    <row r="573" spans="1:2" s="31" customFormat="1" ht="29.25" customHeight="1" x14ac:dyDescent="0.35">
      <c r="A573" s="12" t="s">
        <v>132</v>
      </c>
      <c r="B573" s="29">
        <f>B23+B543+B566</f>
        <v>12089.1</v>
      </c>
    </row>
    <row r="574" spans="1:2" s="31" customFormat="1" ht="18.75" customHeight="1" x14ac:dyDescent="0.35">
      <c r="A574" s="38" t="s">
        <v>124</v>
      </c>
      <c r="B574" s="29">
        <f>B78+B147+B161+B499+B546+B565</f>
        <v>5689.5000000000009</v>
      </c>
    </row>
    <row r="575" spans="1:2" s="31" customFormat="1" ht="18.75" customHeight="1" x14ac:dyDescent="0.35">
      <c r="A575" s="34" t="s">
        <v>128</v>
      </c>
      <c r="B575" s="29">
        <f>B500+B547</f>
        <v>58279.200000000004</v>
      </c>
    </row>
    <row r="576" spans="1:2" s="31" customFormat="1" ht="18.75" customHeight="1" x14ac:dyDescent="0.35">
      <c r="A576" s="12" t="s">
        <v>130</v>
      </c>
      <c r="B576" s="29">
        <f>B501+B544</f>
        <v>2654.2</v>
      </c>
    </row>
    <row r="577" spans="1:2" s="31" customFormat="1" ht="18.75" customHeight="1" x14ac:dyDescent="0.35">
      <c r="A577" s="12" t="s">
        <v>152</v>
      </c>
      <c r="B577" s="29">
        <f>B42+B97</f>
        <v>3025.3</v>
      </c>
    </row>
    <row r="578" spans="1:2" ht="29.5" customHeight="1" x14ac:dyDescent="0.3">
      <c r="A578" s="12" t="s">
        <v>127</v>
      </c>
      <c r="B578" s="29">
        <f>B43+B98</f>
        <v>4626.2</v>
      </c>
    </row>
    <row r="579" spans="1:2" ht="20.5" customHeight="1" x14ac:dyDescent="0.3">
      <c r="A579" s="12" t="s">
        <v>139</v>
      </c>
      <c r="B579" s="29">
        <f>B45</f>
        <v>4927.3</v>
      </c>
    </row>
    <row r="580" spans="1:2" ht="21" customHeight="1" x14ac:dyDescent="0.3">
      <c r="A580" s="12" t="s">
        <v>115</v>
      </c>
      <c r="B580" s="29">
        <f>B24+B44+B146+B160+B502+B511+B545</f>
        <v>6775.1</v>
      </c>
    </row>
    <row r="581" spans="1:2" ht="19.899999999999999" customHeight="1" x14ac:dyDescent="0.3">
      <c r="A581" s="12" t="s">
        <v>129</v>
      </c>
      <c r="B581" s="29">
        <f>SUM(B46+B503+B548)</f>
        <v>19291.5</v>
      </c>
    </row>
    <row r="582" spans="1:2" ht="21.65" customHeight="1" x14ac:dyDescent="0.3">
      <c r="A582" s="14" t="s">
        <v>125</v>
      </c>
      <c r="B582" s="29">
        <f>B47+B54+B79+B148+B162+B504+B549+B567</f>
        <v>8986.2999999999993</v>
      </c>
    </row>
  </sheetData>
  <mergeCells count="16">
    <mergeCell ref="A550:B550"/>
    <mergeCell ref="A85:B85"/>
    <mergeCell ref="A90:B90"/>
    <mergeCell ref="A99:B99"/>
    <mergeCell ref="A149:B149"/>
    <mergeCell ref="A163:B163"/>
    <mergeCell ref="A3:B3"/>
    <mergeCell ref="A6:B6"/>
    <mergeCell ref="A25:B25"/>
    <mergeCell ref="A48:B48"/>
    <mergeCell ref="A55:B55"/>
    <mergeCell ref="A62:B62"/>
    <mergeCell ref="A67:B67"/>
    <mergeCell ref="A80:B80"/>
    <mergeCell ref="A505:B505"/>
    <mergeCell ref="A512:B512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B0FD-680B-4E04-B7D3-3A43F61CA2E7}">
  <dimension ref="A1:E79"/>
  <sheetViews>
    <sheetView topLeftCell="A19" workbookViewId="0">
      <selection activeCell="G79" sqref="G79"/>
    </sheetView>
  </sheetViews>
  <sheetFormatPr defaultColWidth="8.81640625" defaultRowHeight="12.5" x14ac:dyDescent="0.25"/>
  <cols>
    <col min="1" max="1" width="33.7265625" style="47" customWidth="1"/>
    <col min="2" max="2" width="9.26953125" style="47" customWidth="1"/>
    <col min="3" max="3" width="12.81640625" style="47" customWidth="1"/>
    <col min="4" max="4" width="10.26953125" style="47" customWidth="1"/>
    <col min="5" max="5" width="18" style="47" customWidth="1"/>
    <col min="6" max="16384" width="8.81640625" style="47"/>
  </cols>
  <sheetData>
    <row r="1" spans="1:5" ht="90" customHeight="1" x14ac:dyDescent="0.3">
      <c r="A1" s="3"/>
      <c r="B1" s="3"/>
      <c r="C1" s="3"/>
      <c r="D1" s="3"/>
      <c r="E1" s="3"/>
    </row>
    <row r="2" spans="1:5" ht="45.75" customHeight="1" x14ac:dyDescent="0.25">
      <c r="A2" s="65" t="s">
        <v>193</v>
      </c>
      <c r="B2" s="65"/>
      <c r="C2" s="65"/>
      <c r="D2" s="65"/>
      <c r="E2" s="65"/>
    </row>
    <row r="3" spans="1:5" ht="13.15" hidden="1" customHeight="1" x14ac:dyDescent="0.3">
      <c r="A3" s="3"/>
      <c r="B3" s="3"/>
      <c r="C3" s="3"/>
      <c r="D3" s="3"/>
      <c r="E3" s="3"/>
    </row>
    <row r="4" spans="1:5" ht="13" x14ac:dyDescent="0.3">
      <c r="A4" s="3"/>
      <c r="B4" s="3"/>
      <c r="C4" s="3"/>
      <c r="D4" s="3"/>
      <c r="E4" s="3"/>
    </row>
    <row r="5" spans="1:5" ht="15.75" customHeight="1" x14ac:dyDescent="0.35">
      <c r="A5" s="68" t="s">
        <v>194</v>
      </c>
      <c r="B5" s="68" t="s">
        <v>114</v>
      </c>
      <c r="C5" s="71" t="s">
        <v>195</v>
      </c>
      <c r="D5" s="72"/>
      <c r="E5" s="73"/>
    </row>
    <row r="6" spans="1:5" ht="45.75" customHeight="1" x14ac:dyDescent="0.25">
      <c r="A6" s="69"/>
      <c r="B6" s="69"/>
      <c r="C6" s="74" t="s">
        <v>196</v>
      </c>
      <c r="D6" s="76" t="s">
        <v>197</v>
      </c>
      <c r="E6" s="68" t="s">
        <v>198</v>
      </c>
    </row>
    <row r="7" spans="1:5" ht="69" customHeight="1" x14ac:dyDescent="0.25">
      <c r="A7" s="70"/>
      <c r="B7" s="70"/>
      <c r="C7" s="75"/>
      <c r="D7" s="77"/>
      <c r="E7" s="70"/>
    </row>
    <row r="8" spans="1:5" ht="18.75" customHeight="1" x14ac:dyDescent="0.25">
      <c r="A8" s="48" t="s">
        <v>52</v>
      </c>
      <c r="B8" s="49">
        <f>C8+D8+E8</f>
        <v>850</v>
      </c>
      <c r="C8" s="8"/>
      <c r="D8" s="50"/>
      <c r="E8" s="51">
        <v>850</v>
      </c>
    </row>
    <row r="9" spans="1:5" ht="15.5" x14ac:dyDescent="0.25">
      <c r="A9" s="52" t="s">
        <v>70</v>
      </c>
      <c r="B9" s="49">
        <f t="shared" ref="B9:B72" si="0">C9+D9+E9</f>
        <v>161.6</v>
      </c>
      <c r="C9" s="8">
        <v>110</v>
      </c>
      <c r="D9" s="8"/>
      <c r="E9" s="53">
        <v>51.6</v>
      </c>
    </row>
    <row r="10" spans="1:5" ht="31" x14ac:dyDescent="0.25">
      <c r="A10" s="52" t="s">
        <v>199</v>
      </c>
      <c r="B10" s="49">
        <f t="shared" si="0"/>
        <v>380</v>
      </c>
      <c r="C10" s="8"/>
      <c r="D10" s="8"/>
      <c r="E10" s="53">
        <v>380</v>
      </c>
    </row>
    <row r="11" spans="1:5" ht="15.5" x14ac:dyDescent="0.25">
      <c r="A11" s="52" t="s">
        <v>63</v>
      </c>
      <c r="B11" s="49">
        <f t="shared" si="0"/>
        <v>4.4000000000000004</v>
      </c>
      <c r="C11" s="8"/>
      <c r="D11" s="8">
        <v>4.2</v>
      </c>
      <c r="E11" s="40">
        <v>0.2</v>
      </c>
    </row>
    <row r="12" spans="1:5" ht="15.5" x14ac:dyDescent="0.25">
      <c r="A12" s="52" t="s">
        <v>44</v>
      </c>
      <c r="B12" s="49">
        <f t="shared" si="0"/>
        <v>309.5</v>
      </c>
      <c r="C12" s="8"/>
      <c r="D12" s="8">
        <v>273.5</v>
      </c>
      <c r="E12" s="40">
        <v>36</v>
      </c>
    </row>
    <row r="13" spans="1:5" ht="15.5" x14ac:dyDescent="0.25">
      <c r="A13" s="52" t="s">
        <v>65</v>
      </c>
      <c r="B13" s="49">
        <f t="shared" si="0"/>
        <v>16</v>
      </c>
      <c r="C13" s="8"/>
      <c r="D13" s="8">
        <v>16</v>
      </c>
      <c r="E13" s="40"/>
    </row>
    <row r="14" spans="1:5" ht="15.5" x14ac:dyDescent="0.25">
      <c r="A14" s="52" t="s">
        <v>64</v>
      </c>
      <c r="B14" s="49">
        <f t="shared" si="0"/>
        <v>23.7</v>
      </c>
      <c r="C14" s="8"/>
      <c r="D14" s="8">
        <v>15.1</v>
      </c>
      <c r="E14" s="40">
        <v>8.6</v>
      </c>
    </row>
    <row r="15" spans="1:5" ht="15.5" x14ac:dyDescent="0.25">
      <c r="A15" s="52" t="s">
        <v>156</v>
      </c>
      <c r="B15" s="49">
        <f t="shared" si="0"/>
        <v>60</v>
      </c>
      <c r="C15" s="8"/>
      <c r="D15" s="8">
        <v>51</v>
      </c>
      <c r="E15" s="40">
        <v>9</v>
      </c>
    </row>
    <row r="16" spans="1:5" ht="15.5" x14ac:dyDescent="0.25">
      <c r="A16" s="52" t="s">
        <v>67</v>
      </c>
      <c r="B16" s="49">
        <f t="shared" si="0"/>
        <v>205</v>
      </c>
      <c r="C16" s="8"/>
      <c r="D16" s="8">
        <v>150</v>
      </c>
      <c r="E16" s="40">
        <v>55</v>
      </c>
    </row>
    <row r="17" spans="1:5" ht="15.5" x14ac:dyDescent="0.25">
      <c r="A17" s="52" t="s">
        <v>66</v>
      </c>
      <c r="B17" s="49">
        <f t="shared" si="0"/>
        <v>35</v>
      </c>
      <c r="C17" s="8"/>
      <c r="D17" s="8">
        <v>33.799999999999997</v>
      </c>
      <c r="E17" s="40">
        <v>1.2</v>
      </c>
    </row>
    <row r="18" spans="1:5" ht="15.5" x14ac:dyDescent="0.25">
      <c r="A18" s="54" t="s">
        <v>102</v>
      </c>
      <c r="B18" s="49">
        <f t="shared" si="0"/>
        <v>207</v>
      </c>
      <c r="C18" s="19"/>
      <c r="D18" s="19">
        <v>143</v>
      </c>
      <c r="E18" s="40">
        <v>64</v>
      </c>
    </row>
    <row r="19" spans="1:5" ht="15.5" x14ac:dyDescent="0.25">
      <c r="A19" s="54" t="s">
        <v>155</v>
      </c>
      <c r="B19" s="49">
        <f t="shared" si="0"/>
        <v>21.5</v>
      </c>
      <c r="C19" s="19"/>
      <c r="D19" s="8">
        <v>21.5</v>
      </c>
      <c r="E19" s="40"/>
    </row>
    <row r="20" spans="1:5" ht="15.5" x14ac:dyDescent="0.35">
      <c r="A20" s="55" t="s">
        <v>157</v>
      </c>
      <c r="B20" s="49">
        <f t="shared" si="0"/>
        <v>86.3</v>
      </c>
      <c r="C20" s="8">
        <v>83</v>
      </c>
      <c r="D20" s="8">
        <v>3</v>
      </c>
      <c r="E20" s="40">
        <v>0.3</v>
      </c>
    </row>
    <row r="21" spans="1:5" ht="15.5" x14ac:dyDescent="0.35">
      <c r="A21" s="55" t="s">
        <v>158</v>
      </c>
      <c r="B21" s="49">
        <f t="shared" si="0"/>
        <v>53.9</v>
      </c>
      <c r="C21" s="8">
        <v>49.3</v>
      </c>
      <c r="D21" s="8">
        <v>4.2</v>
      </c>
      <c r="E21" s="40">
        <v>0.4</v>
      </c>
    </row>
    <row r="22" spans="1:5" ht="15.5" x14ac:dyDescent="0.35">
      <c r="A22" s="55" t="s">
        <v>159</v>
      </c>
      <c r="B22" s="49">
        <f t="shared" si="0"/>
        <v>71.7</v>
      </c>
      <c r="C22" s="8">
        <v>66.099999999999994</v>
      </c>
      <c r="D22" s="8">
        <v>5.2</v>
      </c>
      <c r="E22" s="40">
        <v>0.4</v>
      </c>
    </row>
    <row r="23" spans="1:5" ht="15.5" x14ac:dyDescent="0.35">
      <c r="A23" s="55" t="s">
        <v>160</v>
      </c>
      <c r="B23" s="49">
        <f t="shared" si="0"/>
        <v>90.6</v>
      </c>
      <c r="C23" s="8">
        <v>88</v>
      </c>
      <c r="D23" s="8">
        <v>2</v>
      </c>
      <c r="E23" s="40">
        <v>0.6</v>
      </c>
    </row>
    <row r="24" spans="1:5" ht="15.5" x14ac:dyDescent="0.35">
      <c r="A24" s="55" t="s">
        <v>161</v>
      </c>
      <c r="B24" s="49">
        <f t="shared" si="0"/>
        <v>122.8</v>
      </c>
      <c r="C24" s="8">
        <v>118</v>
      </c>
      <c r="D24" s="8">
        <v>3.3</v>
      </c>
      <c r="E24" s="40">
        <v>1.5</v>
      </c>
    </row>
    <row r="25" spans="1:5" ht="15.5" x14ac:dyDescent="0.35">
      <c r="A25" s="55" t="s">
        <v>162</v>
      </c>
      <c r="B25" s="49">
        <f t="shared" si="0"/>
        <v>50.6</v>
      </c>
      <c r="C25" s="8">
        <v>47.5</v>
      </c>
      <c r="D25" s="8">
        <v>2.9</v>
      </c>
      <c r="E25" s="40">
        <v>0.2</v>
      </c>
    </row>
    <row r="26" spans="1:5" ht="15.5" x14ac:dyDescent="0.35">
      <c r="A26" s="55" t="s">
        <v>163</v>
      </c>
      <c r="B26" s="49">
        <f t="shared" si="0"/>
        <v>55.999999999999993</v>
      </c>
      <c r="C26" s="8">
        <v>54.3</v>
      </c>
      <c r="D26" s="8">
        <v>1.3</v>
      </c>
      <c r="E26" s="40">
        <v>0.4</v>
      </c>
    </row>
    <row r="27" spans="1:5" ht="15.5" x14ac:dyDescent="0.35">
      <c r="A27" s="55" t="s">
        <v>164</v>
      </c>
      <c r="B27" s="49">
        <f t="shared" si="0"/>
        <v>65.8</v>
      </c>
      <c r="C27" s="8">
        <v>61.5</v>
      </c>
      <c r="D27" s="8">
        <v>3.6</v>
      </c>
      <c r="E27" s="40">
        <v>0.7</v>
      </c>
    </row>
    <row r="28" spans="1:5" ht="30.75" customHeight="1" x14ac:dyDescent="0.35">
      <c r="A28" s="55" t="s">
        <v>200</v>
      </c>
      <c r="B28" s="49">
        <f t="shared" si="0"/>
        <v>73.599999999999994</v>
      </c>
      <c r="C28" s="8">
        <v>68.8</v>
      </c>
      <c r="D28" s="8">
        <v>4.5</v>
      </c>
      <c r="E28" s="40">
        <v>0.3</v>
      </c>
    </row>
    <row r="29" spans="1:5" ht="15.5" x14ac:dyDescent="0.35">
      <c r="A29" s="55" t="s">
        <v>165</v>
      </c>
      <c r="B29" s="49">
        <f t="shared" si="0"/>
        <v>56.1</v>
      </c>
      <c r="C29" s="8">
        <v>53.5</v>
      </c>
      <c r="D29" s="8">
        <v>2.4</v>
      </c>
      <c r="E29" s="40">
        <v>0.19999999999999998</v>
      </c>
    </row>
    <row r="30" spans="1:5" ht="15.5" x14ac:dyDescent="0.35">
      <c r="A30" s="55" t="s">
        <v>166</v>
      </c>
      <c r="B30" s="49">
        <f t="shared" si="0"/>
        <v>53.3</v>
      </c>
      <c r="C30" s="8">
        <v>51</v>
      </c>
      <c r="D30" s="8">
        <v>2</v>
      </c>
      <c r="E30" s="40">
        <v>0.3</v>
      </c>
    </row>
    <row r="31" spans="1:5" ht="15.5" x14ac:dyDescent="0.35">
      <c r="A31" s="55" t="s">
        <v>167</v>
      </c>
      <c r="B31" s="49">
        <f t="shared" si="0"/>
        <v>114.60000000000001</v>
      </c>
      <c r="C31" s="8">
        <v>111.2</v>
      </c>
      <c r="D31" s="8">
        <v>2.9</v>
      </c>
      <c r="E31" s="40">
        <v>0.5</v>
      </c>
    </row>
    <row r="32" spans="1:5" ht="15.5" x14ac:dyDescent="0.35">
      <c r="A32" s="55" t="s">
        <v>168</v>
      </c>
      <c r="B32" s="49">
        <f t="shared" si="0"/>
        <v>18.600000000000001</v>
      </c>
      <c r="C32" s="8">
        <v>17.899999999999999</v>
      </c>
      <c r="D32" s="8">
        <v>0.60000000000000009</v>
      </c>
      <c r="E32" s="40">
        <v>9.9999999999999978E-2</v>
      </c>
    </row>
    <row r="33" spans="1:5" ht="15.5" x14ac:dyDescent="0.35">
      <c r="A33" s="55" t="s">
        <v>169</v>
      </c>
      <c r="B33" s="49">
        <f t="shared" si="0"/>
        <v>62.400000000000006</v>
      </c>
      <c r="C33" s="8">
        <v>61.6</v>
      </c>
      <c r="D33" s="8">
        <v>0.6</v>
      </c>
      <c r="E33" s="40">
        <v>0.19999999999999998</v>
      </c>
    </row>
    <row r="34" spans="1:5" ht="15.5" x14ac:dyDescent="0.35">
      <c r="A34" s="55" t="s">
        <v>170</v>
      </c>
      <c r="B34" s="49">
        <f t="shared" si="0"/>
        <v>40.1</v>
      </c>
      <c r="C34" s="8">
        <v>37</v>
      </c>
      <c r="D34" s="8">
        <v>2.5</v>
      </c>
      <c r="E34" s="40">
        <v>0.6</v>
      </c>
    </row>
    <row r="35" spans="1:5" ht="15.5" x14ac:dyDescent="0.35">
      <c r="A35" s="55" t="s">
        <v>171</v>
      </c>
      <c r="B35" s="49">
        <f t="shared" si="0"/>
        <v>88</v>
      </c>
      <c r="C35" s="8">
        <v>84.8</v>
      </c>
      <c r="D35" s="8">
        <v>2.9</v>
      </c>
      <c r="E35" s="40">
        <v>0.3</v>
      </c>
    </row>
    <row r="36" spans="1:5" ht="15.5" x14ac:dyDescent="0.35">
      <c r="A36" s="55" t="s">
        <v>172</v>
      </c>
      <c r="B36" s="49">
        <f t="shared" si="0"/>
        <v>67.5</v>
      </c>
      <c r="C36" s="8">
        <v>64</v>
      </c>
      <c r="D36" s="8">
        <v>3</v>
      </c>
      <c r="E36" s="40">
        <v>0.5</v>
      </c>
    </row>
    <row r="37" spans="1:5" ht="15.5" x14ac:dyDescent="0.35">
      <c r="A37" s="55" t="s">
        <v>173</v>
      </c>
      <c r="B37" s="49">
        <f t="shared" si="0"/>
        <v>74.400000000000006</v>
      </c>
      <c r="C37" s="8">
        <v>72</v>
      </c>
      <c r="D37" s="8">
        <v>2</v>
      </c>
      <c r="E37" s="40">
        <v>0.4</v>
      </c>
    </row>
    <row r="38" spans="1:5" ht="15.5" x14ac:dyDescent="0.35">
      <c r="A38" s="55" t="s">
        <v>174</v>
      </c>
      <c r="B38" s="49">
        <f t="shared" si="0"/>
        <v>76.2</v>
      </c>
      <c r="C38" s="8">
        <v>70</v>
      </c>
      <c r="D38" s="8">
        <v>6</v>
      </c>
      <c r="E38" s="40">
        <v>0.2</v>
      </c>
    </row>
    <row r="39" spans="1:5" ht="15.5" x14ac:dyDescent="0.35">
      <c r="A39" s="55" t="s">
        <v>175</v>
      </c>
      <c r="B39" s="49">
        <f t="shared" si="0"/>
        <v>61.7</v>
      </c>
      <c r="C39" s="8">
        <v>58.2</v>
      </c>
      <c r="D39" s="8">
        <v>3</v>
      </c>
      <c r="E39" s="40">
        <v>0.5</v>
      </c>
    </row>
    <row r="40" spans="1:5" ht="15.5" x14ac:dyDescent="0.35">
      <c r="A40" s="55" t="s">
        <v>176</v>
      </c>
      <c r="B40" s="49">
        <f t="shared" si="0"/>
        <v>91.600000000000023</v>
      </c>
      <c r="C40" s="8">
        <v>87.000000000000014</v>
      </c>
      <c r="D40" s="8">
        <v>4.2</v>
      </c>
      <c r="E40" s="40">
        <v>0.4</v>
      </c>
    </row>
    <row r="41" spans="1:5" ht="15.5" x14ac:dyDescent="0.35">
      <c r="A41" s="55" t="s">
        <v>177</v>
      </c>
      <c r="B41" s="49">
        <f t="shared" si="0"/>
        <v>97.3</v>
      </c>
      <c r="C41" s="8">
        <v>95</v>
      </c>
      <c r="D41" s="8">
        <v>1.6</v>
      </c>
      <c r="E41" s="40">
        <v>0.7</v>
      </c>
    </row>
    <row r="42" spans="1:5" ht="15.5" x14ac:dyDescent="0.35">
      <c r="A42" s="55" t="s">
        <v>178</v>
      </c>
      <c r="B42" s="49">
        <f t="shared" si="0"/>
        <v>113.19999999999999</v>
      </c>
      <c r="C42" s="8">
        <v>108</v>
      </c>
      <c r="D42" s="8">
        <v>4.5999999999999996</v>
      </c>
      <c r="E42" s="40">
        <v>0.60000000000000009</v>
      </c>
    </row>
    <row r="43" spans="1:5" ht="15.5" x14ac:dyDescent="0.35">
      <c r="A43" s="55" t="s">
        <v>179</v>
      </c>
      <c r="B43" s="49">
        <f t="shared" si="0"/>
        <v>101.9</v>
      </c>
      <c r="C43" s="8">
        <v>101</v>
      </c>
      <c r="D43" s="8">
        <v>0.7</v>
      </c>
      <c r="E43" s="40">
        <v>0.2</v>
      </c>
    </row>
    <row r="44" spans="1:5" ht="15.5" x14ac:dyDescent="0.35">
      <c r="A44" s="55" t="s">
        <v>180</v>
      </c>
      <c r="B44" s="49">
        <f t="shared" si="0"/>
        <v>91.1</v>
      </c>
      <c r="C44" s="8">
        <v>89.1</v>
      </c>
      <c r="D44" s="8">
        <v>1.7</v>
      </c>
      <c r="E44" s="40">
        <v>0.3</v>
      </c>
    </row>
    <row r="45" spans="1:5" ht="15.5" x14ac:dyDescent="0.35">
      <c r="A45" s="55" t="s">
        <v>181</v>
      </c>
      <c r="B45" s="49">
        <f t="shared" si="0"/>
        <v>63.3</v>
      </c>
      <c r="C45" s="8">
        <v>59</v>
      </c>
      <c r="D45" s="8">
        <v>4</v>
      </c>
      <c r="E45" s="40">
        <v>0.3</v>
      </c>
    </row>
    <row r="46" spans="1:5" ht="15.5" x14ac:dyDescent="0.35">
      <c r="A46" s="55" t="s">
        <v>182</v>
      </c>
      <c r="B46" s="49">
        <f t="shared" si="0"/>
        <v>79.5</v>
      </c>
      <c r="C46" s="8">
        <v>76.599999999999994</v>
      </c>
      <c r="D46" s="8">
        <v>2</v>
      </c>
      <c r="E46" s="40">
        <v>0.9</v>
      </c>
    </row>
    <row r="47" spans="1:5" ht="15.5" x14ac:dyDescent="0.35">
      <c r="A47" s="55" t="s">
        <v>183</v>
      </c>
      <c r="B47" s="49">
        <f t="shared" si="0"/>
        <v>88</v>
      </c>
      <c r="C47" s="8">
        <v>85.9</v>
      </c>
      <c r="D47" s="8">
        <v>1.8</v>
      </c>
      <c r="E47" s="40">
        <v>0.3</v>
      </c>
    </row>
    <row r="48" spans="1:5" ht="15.5" x14ac:dyDescent="0.35">
      <c r="A48" s="55" t="s">
        <v>201</v>
      </c>
      <c r="B48" s="49">
        <f t="shared" si="0"/>
        <v>73.2</v>
      </c>
      <c r="C48" s="8">
        <v>69.400000000000006</v>
      </c>
      <c r="D48" s="8">
        <v>3.3</v>
      </c>
      <c r="E48" s="40">
        <v>0.5</v>
      </c>
    </row>
    <row r="49" spans="1:5" ht="15.5" x14ac:dyDescent="0.35">
      <c r="A49" s="55" t="s">
        <v>74</v>
      </c>
      <c r="B49" s="49">
        <f t="shared" si="0"/>
        <v>7.8</v>
      </c>
      <c r="C49" s="8"/>
      <c r="D49" s="8"/>
      <c r="E49" s="40">
        <v>7.8</v>
      </c>
    </row>
    <row r="50" spans="1:5" ht="15.5" x14ac:dyDescent="0.35">
      <c r="A50" s="55" t="s">
        <v>75</v>
      </c>
      <c r="B50" s="49">
        <f t="shared" si="0"/>
        <v>14.2</v>
      </c>
      <c r="C50" s="8">
        <v>5.5</v>
      </c>
      <c r="D50" s="8">
        <v>4.2</v>
      </c>
      <c r="E50" s="40">
        <v>4.5</v>
      </c>
    </row>
    <row r="51" spans="1:5" ht="15.5" x14ac:dyDescent="0.35">
      <c r="A51" s="55" t="s">
        <v>76</v>
      </c>
      <c r="B51" s="49">
        <f t="shared" si="0"/>
        <v>5.5</v>
      </c>
      <c r="C51" s="8"/>
      <c r="D51" s="8">
        <v>2.5</v>
      </c>
      <c r="E51" s="40">
        <v>3</v>
      </c>
    </row>
    <row r="52" spans="1:5" ht="15.5" x14ac:dyDescent="0.35">
      <c r="A52" s="55" t="s">
        <v>77</v>
      </c>
      <c r="B52" s="49">
        <f t="shared" si="0"/>
        <v>6</v>
      </c>
      <c r="C52" s="8"/>
      <c r="D52" s="8"/>
      <c r="E52" s="40">
        <v>6</v>
      </c>
    </row>
    <row r="53" spans="1:5" ht="15.5" x14ac:dyDescent="0.35">
      <c r="A53" s="55" t="s">
        <v>185</v>
      </c>
      <c r="B53" s="49">
        <f t="shared" si="0"/>
        <v>11.899999999999999</v>
      </c>
      <c r="C53" s="8"/>
      <c r="D53" s="8">
        <v>4.2</v>
      </c>
      <c r="E53" s="40">
        <v>7.6999999999999993</v>
      </c>
    </row>
    <row r="54" spans="1:5" ht="15.5" x14ac:dyDescent="0.35">
      <c r="A54" s="55" t="s">
        <v>78</v>
      </c>
      <c r="B54" s="49">
        <f t="shared" si="0"/>
        <v>25</v>
      </c>
      <c r="C54" s="8"/>
      <c r="D54" s="8">
        <v>22</v>
      </c>
      <c r="E54" s="40">
        <v>3</v>
      </c>
    </row>
    <row r="55" spans="1:5" ht="18.75" customHeight="1" x14ac:dyDescent="0.35">
      <c r="A55" s="55" t="s">
        <v>186</v>
      </c>
      <c r="B55" s="49">
        <f t="shared" si="0"/>
        <v>36.900000000000006</v>
      </c>
      <c r="C55" s="8">
        <v>13.8</v>
      </c>
      <c r="D55" s="8"/>
      <c r="E55" s="40">
        <v>23.1</v>
      </c>
    </row>
    <row r="56" spans="1:5" ht="15.5" x14ac:dyDescent="0.35">
      <c r="A56" s="55" t="s">
        <v>79</v>
      </c>
      <c r="B56" s="49">
        <f t="shared" si="0"/>
        <v>71</v>
      </c>
      <c r="C56" s="8">
        <v>13</v>
      </c>
      <c r="D56" s="8">
        <v>54.099999999999994</v>
      </c>
      <c r="E56" s="40">
        <v>3.9000000000000004</v>
      </c>
    </row>
    <row r="57" spans="1:5" ht="15.5" x14ac:dyDescent="0.35">
      <c r="A57" s="55" t="s">
        <v>80</v>
      </c>
      <c r="B57" s="49">
        <f t="shared" si="0"/>
        <v>13.3</v>
      </c>
      <c r="C57" s="8">
        <v>2.8</v>
      </c>
      <c r="D57" s="8"/>
      <c r="E57" s="40">
        <v>10.5</v>
      </c>
    </row>
    <row r="58" spans="1:5" ht="15.5" x14ac:dyDescent="0.35">
      <c r="A58" s="55" t="s">
        <v>187</v>
      </c>
      <c r="B58" s="49">
        <f t="shared" si="0"/>
        <v>16.299999999999997</v>
      </c>
      <c r="C58" s="8">
        <v>11.2</v>
      </c>
      <c r="D58" s="8"/>
      <c r="E58" s="40">
        <v>5.0999999999999996</v>
      </c>
    </row>
    <row r="59" spans="1:5" ht="15.5" x14ac:dyDescent="0.35">
      <c r="A59" s="55" t="s">
        <v>81</v>
      </c>
      <c r="B59" s="49">
        <f t="shared" si="0"/>
        <v>66.2</v>
      </c>
      <c r="C59" s="8">
        <v>11.2</v>
      </c>
      <c r="D59" s="8">
        <v>46</v>
      </c>
      <c r="E59" s="40">
        <v>9</v>
      </c>
    </row>
    <row r="60" spans="1:5" ht="15.5" x14ac:dyDescent="0.35">
      <c r="A60" s="55" t="s">
        <v>188</v>
      </c>
      <c r="B60" s="49">
        <f t="shared" si="0"/>
        <v>100.3</v>
      </c>
      <c r="C60" s="8">
        <v>14.3</v>
      </c>
      <c r="D60" s="8">
        <v>70</v>
      </c>
      <c r="E60" s="40">
        <v>16</v>
      </c>
    </row>
    <row r="61" spans="1:5" ht="15.5" x14ac:dyDescent="0.35">
      <c r="A61" s="55" t="s">
        <v>189</v>
      </c>
      <c r="B61" s="49">
        <f t="shared" si="0"/>
        <v>19.5</v>
      </c>
      <c r="C61" s="8">
        <v>9.5</v>
      </c>
      <c r="D61" s="8"/>
      <c r="E61" s="40">
        <v>10</v>
      </c>
    </row>
    <row r="62" spans="1:5" ht="15.5" x14ac:dyDescent="0.35">
      <c r="A62" s="55" t="s">
        <v>82</v>
      </c>
      <c r="B62" s="49">
        <f t="shared" si="0"/>
        <v>13.5</v>
      </c>
      <c r="C62" s="8">
        <v>6.5</v>
      </c>
      <c r="D62" s="8"/>
      <c r="E62" s="40">
        <v>7</v>
      </c>
    </row>
    <row r="63" spans="1:5" ht="15.5" x14ac:dyDescent="0.35">
      <c r="A63" s="55" t="s">
        <v>190</v>
      </c>
      <c r="B63" s="49">
        <f t="shared" si="0"/>
        <v>16.8</v>
      </c>
      <c r="C63" s="8">
        <v>8.1999999999999993</v>
      </c>
      <c r="D63" s="8"/>
      <c r="E63" s="40">
        <v>8.6000000000000014</v>
      </c>
    </row>
    <row r="64" spans="1:5" ht="15.5" x14ac:dyDescent="0.35">
      <c r="A64" s="55" t="s">
        <v>191</v>
      </c>
      <c r="B64" s="49">
        <f t="shared" si="0"/>
        <v>17.7</v>
      </c>
      <c r="C64" s="8">
        <v>12</v>
      </c>
      <c r="D64" s="8"/>
      <c r="E64" s="40">
        <v>5.7</v>
      </c>
    </row>
    <row r="65" spans="1:5" ht="15.5" x14ac:dyDescent="0.35">
      <c r="A65" s="55" t="s">
        <v>83</v>
      </c>
      <c r="B65" s="49">
        <f t="shared" si="0"/>
        <v>54.3</v>
      </c>
      <c r="C65" s="8">
        <v>47.8</v>
      </c>
      <c r="D65" s="8"/>
      <c r="E65" s="40">
        <v>6.5</v>
      </c>
    </row>
    <row r="66" spans="1:5" ht="15.5" x14ac:dyDescent="0.25">
      <c r="A66" s="56" t="s">
        <v>192</v>
      </c>
      <c r="B66" s="49">
        <f t="shared" si="0"/>
        <v>32</v>
      </c>
      <c r="C66" s="8"/>
      <c r="D66" s="8">
        <v>30</v>
      </c>
      <c r="E66" s="40">
        <v>2</v>
      </c>
    </row>
    <row r="67" spans="1:5" ht="15.5" x14ac:dyDescent="0.25">
      <c r="A67" s="52" t="s">
        <v>147</v>
      </c>
      <c r="B67" s="49">
        <f t="shared" si="0"/>
        <v>0.60000000000000009</v>
      </c>
      <c r="C67" s="8"/>
      <c r="D67" s="8"/>
      <c r="E67" s="40">
        <v>0.60000000000000009</v>
      </c>
    </row>
    <row r="68" spans="1:5" ht="31" x14ac:dyDescent="0.35">
      <c r="A68" s="55" t="s">
        <v>107</v>
      </c>
      <c r="B68" s="49">
        <f t="shared" si="0"/>
        <v>236</v>
      </c>
      <c r="C68" s="8">
        <v>220</v>
      </c>
      <c r="D68" s="8">
        <v>14</v>
      </c>
      <c r="E68" s="40">
        <v>2</v>
      </c>
    </row>
    <row r="69" spans="1:5" ht="15.5" x14ac:dyDescent="0.25">
      <c r="A69" s="52" t="s">
        <v>84</v>
      </c>
      <c r="B69" s="49">
        <f t="shared" si="0"/>
        <v>70</v>
      </c>
      <c r="C69" s="8">
        <v>70</v>
      </c>
      <c r="D69" s="8"/>
      <c r="E69" s="40"/>
    </row>
    <row r="70" spans="1:5" ht="15.5" x14ac:dyDescent="0.25">
      <c r="A70" s="52" t="s">
        <v>85</v>
      </c>
      <c r="B70" s="49">
        <f t="shared" si="0"/>
        <v>10</v>
      </c>
      <c r="C70" s="8"/>
      <c r="D70" s="8">
        <v>10</v>
      </c>
      <c r="E70" s="40"/>
    </row>
    <row r="71" spans="1:5" ht="15.5" x14ac:dyDescent="0.35">
      <c r="A71" s="55" t="s">
        <v>86</v>
      </c>
      <c r="B71" s="49">
        <f t="shared" si="0"/>
        <v>40.799999999999997</v>
      </c>
      <c r="C71" s="8">
        <v>40</v>
      </c>
      <c r="D71" s="8">
        <v>0.8</v>
      </c>
      <c r="E71" s="40"/>
    </row>
    <row r="72" spans="1:5" ht="15.5" x14ac:dyDescent="0.25">
      <c r="A72" s="52" t="s">
        <v>87</v>
      </c>
      <c r="B72" s="49">
        <f t="shared" si="0"/>
        <v>38.5</v>
      </c>
      <c r="C72" s="8">
        <v>30</v>
      </c>
      <c r="D72" s="8">
        <v>8.5</v>
      </c>
      <c r="E72" s="40"/>
    </row>
    <row r="73" spans="1:5" ht="15.5" x14ac:dyDescent="0.35">
      <c r="A73" s="55" t="s">
        <v>144</v>
      </c>
      <c r="B73" s="49">
        <f>C73+D73+E73</f>
        <v>2</v>
      </c>
      <c r="C73" s="8"/>
      <c r="D73" s="8">
        <v>2</v>
      </c>
      <c r="E73" s="40"/>
    </row>
    <row r="74" spans="1:5" ht="15.5" x14ac:dyDescent="0.25">
      <c r="A74" s="52" t="s">
        <v>92</v>
      </c>
      <c r="B74" s="49">
        <f>C74+D74+E74</f>
        <v>130</v>
      </c>
      <c r="C74" s="8">
        <v>106</v>
      </c>
      <c r="D74" s="8">
        <v>24</v>
      </c>
      <c r="E74" s="40"/>
    </row>
    <row r="75" spans="1:5" ht="15.5" x14ac:dyDescent="0.25">
      <c r="A75" s="52" t="s">
        <v>108</v>
      </c>
      <c r="B75" s="49">
        <f>C75+D75+E75</f>
        <v>113.5</v>
      </c>
      <c r="C75" s="8">
        <v>113.5</v>
      </c>
      <c r="D75" s="8"/>
      <c r="E75" s="40"/>
    </row>
    <row r="76" spans="1:5" ht="34.5" customHeight="1" x14ac:dyDescent="0.25">
      <c r="A76" s="52" t="s">
        <v>93</v>
      </c>
      <c r="B76" s="49">
        <f>C76+D76+E76</f>
        <v>58.099999999999994</v>
      </c>
      <c r="C76" s="8">
        <v>47</v>
      </c>
      <c r="D76" s="8">
        <v>10.8</v>
      </c>
      <c r="E76" s="40">
        <v>0.3</v>
      </c>
    </row>
    <row r="77" spans="1:5" ht="15.5" x14ac:dyDescent="0.25">
      <c r="A77" s="52" t="s">
        <v>96</v>
      </c>
      <c r="B77" s="49">
        <f>C77+D77+E77</f>
        <v>4.8</v>
      </c>
      <c r="C77" s="49"/>
      <c r="D77" s="49">
        <v>4.8</v>
      </c>
      <c r="E77" s="40"/>
    </row>
    <row r="78" spans="1:5" ht="15" x14ac:dyDescent="0.25">
      <c r="A78" s="57" t="s">
        <v>202</v>
      </c>
      <c r="B78" s="58">
        <f>SUM(B8:B77)</f>
        <v>5689.5000000000009</v>
      </c>
      <c r="C78" s="58">
        <f>SUM(C8:C77)</f>
        <v>2981</v>
      </c>
      <c r="D78" s="58">
        <f>SUM(D8:D77)</f>
        <v>1097.8</v>
      </c>
      <c r="E78" s="6">
        <f>SUM(E8:E77)</f>
        <v>1610.6999999999998</v>
      </c>
    </row>
    <row r="79" spans="1:5" ht="13" x14ac:dyDescent="0.3">
      <c r="A79" s="3"/>
      <c r="B79" s="3"/>
      <c r="C79" s="3"/>
      <c r="D79" s="3"/>
      <c r="E79" s="3"/>
    </row>
  </sheetData>
  <mergeCells count="7">
    <mergeCell ref="A2:E2"/>
    <mergeCell ref="A5:A7"/>
    <mergeCell ref="B5:B7"/>
    <mergeCell ref="C5:E5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1 priedas</vt:lpstr>
      <vt:lpstr>2 priedas</vt:lpstr>
      <vt:lpstr>3 priedas</vt:lpstr>
      <vt:lpstr>'1 priedas'!Print_Titles</vt:lpstr>
      <vt:lpstr>'2 priedas'!Print_Titles</vt:lpstr>
      <vt:lpstr>'3 priedas'!Print_Titles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Meškauskienė</dc:creator>
  <cp:lastModifiedBy>Diana Brazdžiunienė</cp:lastModifiedBy>
  <cp:lastPrinted>2026-10-11T12:41:08Z</cp:lastPrinted>
  <dcterms:created xsi:type="dcterms:W3CDTF">2022-06-15T06:26:45Z</dcterms:created>
  <dcterms:modified xsi:type="dcterms:W3CDTF">2026-10-27T08:33:50Z</dcterms:modified>
</cp:coreProperties>
</file>