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6\Desktop\2026-09-24 medžiaga\"/>
    </mc:Choice>
  </mc:AlternateContent>
  <xr:revisionPtr revIDLastSave="0" documentId="8_{0B442822-E82F-4382-B4F1-B98780EDDCF3}" xr6:coauthVersionLast="47" xr6:coauthVersionMax="47" xr10:uidLastSave="{00000000-0000-0000-0000-000000000000}"/>
  <bookViews>
    <workbookView xWindow="-110" yWindow="-110" windowWidth="25820" windowHeight="13900" activeTab="1" xr2:uid="{00000000-000D-0000-FFFF-FFFF00000000}"/>
  </bookViews>
  <sheets>
    <sheet name="1 priedas" sheetId="1" r:id="rId1"/>
    <sheet name="2 priedas" sheetId="2" r:id="rId2"/>
    <sheet name="3 priedas" sheetId="3" r:id="rId3"/>
  </sheets>
  <definedNames>
    <definedName name="_xlnm.Print_Titles" localSheetId="0">'1 priedas'!$6:$6</definedName>
    <definedName name="_xlnm.Print_Titles" localSheetId="1">'2 priedas'!$5:$5</definedName>
    <definedName name="_xlnm.Print_Titles" localSheetId="2">'3 priedas'!$5:$7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8" i="3" l="1"/>
  <c r="D78" i="3"/>
  <c r="C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8" i="3" s="1"/>
  <c r="B497" i="2"/>
  <c r="B142" i="2"/>
  <c r="B112" i="2"/>
  <c r="B103" i="2"/>
  <c r="B498" i="2"/>
  <c r="B499" i="2"/>
  <c r="B452" i="2"/>
  <c r="B444" i="2"/>
  <c r="B370" i="2"/>
  <c r="B87" i="2"/>
  <c r="B93" i="2"/>
  <c r="B502" i="2"/>
  <c r="B507" i="2"/>
  <c r="B40" i="2"/>
  <c r="B26" i="2"/>
  <c r="B39" i="2" l="1"/>
  <c r="B572" i="2" s="1"/>
  <c r="B24" i="1"/>
  <c r="B408" i="2" l="1"/>
  <c r="B156" i="2" l="1"/>
  <c r="B146" i="2"/>
  <c r="B73" i="2"/>
  <c r="B64" i="2"/>
  <c r="B43" i="2"/>
  <c r="B29" i="1"/>
  <c r="B541" i="2" l="1"/>
  <c r="B538" i="2"/>
  <c r="B505" i="2"/>
  <c r="B22" i="2" l="1"/>
  <c r="B547" i="2"/>
  <c r="B558" i="2"/>
  <c r="B432" i="2"/>
  <c r="B144" i="2"/>
  <c r="B75" i="2"/>
  <c r="B74" i="2"/>
  <c r="B42" i="2"/>
  <c r="B35" i="2"/>
  <c r="B38" i="2"/>
  <c r="B500" i="2" l="1"/>
  <c r="B496" i="2"/>
  <c r="B495" i="2"/>
  <c r="B494" i="2"/>
  <c r="B550" i="2"/>
  <c r="B557" i="2" s="1"/>
  <c r="B562" i="2"/>
  <c r="B563" i="2"/>
  <c r="B560" i="2"/>
  <c r="B545" i="2"/>
  <c r="B509" i="2"/>
  <c r="B525" i="2"/>
  <c r="B519" i="2"/>
  <c r="B513" i="2"/>
  <c r="B488" i="2"/>
  <c r="B482" i="2"/>
  <c r="B477" i="2"/>
  <c r="B471" i="2"/>
  <c r="B465" i="2"/>
  <c r="B459" i="2"/>
  <c r="B438" i="2"/>
  <c r="B420" i="2"/>
  <c r="B426" i="2"/>
  <c r="B414" i="2"/>
  <c r="B401" i="2"/>
  <c r="B395" i="2"/>
  <c r="B389" i="2"/>
  <c r="B383" i="2"/>
  <c r="B377" i="2"/>
  <c r="B363" i="2"/>
  <c r="B357" i="2"/>
  <c r="B351" i="2"/>
  <c r="B345" i="2"/>
  <c r="B339" i="2"/>
  <c r="B333" i="2"/>
  <c r="B327" i="2"/>
  <c r="B321" i="2"/>
  <c r="B315" i="2"/>
  <c r="B309" i="2"/>
  <c r="B303" i="2"/>
  <c r="B297" i="2"/>
  <c r="B291" i="2"/>
  <c r="B285" i="2"/>
  <c r="B279" i="2"/>
  <c r="B273" i="2"/>
  <c r="B267" i="2"/>
  <c r="B261" i="2"/>
  <c r="B255" i="2"/>
  <c r="B249" i="2"/>
  <c r="B243" i="2"/>
  <c r="B237" i="2"/>
  <c r="B231" i="2"/>
  <c r="B225" i="2"/>
  <c r="B219" i="2"/>
  <c r="B213" i="2"/>
  <c r="B207" i="2"/>
  <c r="B201" i="2"/>
  <c r="B195" i="2"/>
  <c r="B189" i="2"/>
  <c r="B183" i="2"/>
  <c r="B177" i="2"/>
  <c r="B171" i="2"/>
  <c r="B165" i="2"/>
  <c r="B160" i="2"/>
  <c r="B158" i="2"/>
  <c r="B149" i="2"/>
  <c r="B136" i="2"/>
  <c r="B131" i="2"/>
  <c r="B126" i="2"/>
  <c r="B122" i="2"/>
  <c r="B117" i="2"/>
  <c r="B108" i="2"/>
  <c r="B98" i="2"/>
  <c r="B68" i="2"/>
  <c r="B59" i="2"/>
  <c r="B57" i="2"/>
  <c r="B52" i="2"/>
  <c r="B45" i="2"/>
  <c r="B48" i="2" s="1"/>
  <c r="B50" i="2"/>
  <c r="B33" i="2"/>
  <c r="B37" i="2" s="1"/>
  <c r="B16" i="2"/>
  <c r="B577" i="2" l="1"/>
  <c r="B567" i="2"/>
  <c r="B493" i="2"/>
  <c r="B544" i="2" l="1"/>
  <c r="B533" i="2"/>
  <c r="B537" i="2" s="1"/>
  <c r="B576" i="2" l="1"/>
  <c r="B18" i="1"/>
  <c r="B22" i="1"/>
  <c r="B94" i="2" l="1"/>
  <c r="B573" i="2" s="1"/>
  <c r="B24" i="2"/>
  <c r="B9" i="2"/>
  <c r="B561" i="2"/>
  <c r="B559" i="2"/>
  <c r="B543" i="2"/>
  <c r="B542" i="2"/>
  <c r="B540" i="2"/>
  <c r="B539" i="2"/>
  <c r="B506" i="2"/>
  <c r="B157" i="2"/>
  <c r="B155" i="2"/>
  <c r="B143" i="2"/>
  <c r="B141" i="2"/>
  <c r="B96" i="2"/>
  <c r="B92" i="2"/>
  <c r="B91" i="2"/>
  <c r="B85" i="2"/>
  <c r="B82" i="2"/>
  <c r="B84" i="2" s="1"/>
  <c r="B80" i="2"/>
  <c r="B77" i="2"/>
  <c r="B79" i="2" s="1"/>
  <c r="B62" i="2"/>
  <c r="B61" i="2"/>
  <c r="B56" i="2"/>
  <c r="B55" i="2"/>
  <c r="B49" i="2"/>
  <c r="B41" i="2"/>
  <c r="B574" i="2" s="1"/>
  <c r="B23" i="2"/>
  <c r="B19" i="2"/>
  <c r="B7" i="2"/>
  <c r="B43" i="1"/>
  <c r="B41" i="1"/>
  <c r="B38" i="1"/>
  <c r="B34" i="1"/>
  <c r="B17" i="1"/>
  <c r="B16" i="1" s="1"/>
  <c r="B14" i="1"/>
  <c r="B10" i="1"/>
  <c r="B8" i="1"/>
  <c r="B575" i="2" l="1"/>
  <c r="B568" i="2"/>
  <c r="B7" i="1"/>
  <c r="B28" i="1"/>
  <c r="B21" i="2"/>
  <c r="B72" i="2"/>
  <c r="B569" i="2"/>
  <c r="B570" i="2"/>
  <c r="B566" i="2"/>
  <c r="B571" i="2"/>
  <c r="B154" i="2"/>
  <c r="B140" i="2"/>
  <c r="B565" i="2"/>
  <c r="B46" i="1" l="1"/>
  <c r="B564" i="2" l="1"/>
</calcChain>
</file>

<file path=xl/sharedStrings.xml><?xml version="1.0" encoding="utf-8"?>
<sst xmlns="http://schemas.openxmlformats.org/spreadsheetml/2006/main" count="696" uniqueCount="203">
  <si>
    <t>Pajamų pavadinimas</t>
  </si>
  <si>
    <t>MOKESČIAI</t>
  </si>
  <si>
    <t>Pajamų ir pelno mokesčiai</t>
  </si>
  <si>
    <t xml:space="preserve">Gyventojų pajamų mokestis </t>
  </si>
  <si>
    <t>Turto mokesčiai</t>
  </si>
  <si>
    <t>Žemės mokestis</t>
  </si>
  <si>
    <t>Paveldimo turto mokestis</t>
  </si>
  <si>
    <t>Nekilnojamojo turto mokestis</t>
  </si>
  <si>
    <t>Prekių ir paslaugų mokesčiai</t>
  </si>
  <si>
    <t>DOTACIJOS</t>
  </si>
  <si>
    <t>Dotacijos iš kitų valdžios sektoriaus subjektų</t>
  </si>
  <si>
    <t>Specialioji tikslinė dotacija</t>
  </si>
  <si>
    <t xml:space="preserve">Valstybinėms (valstybės perduotoms savivaldybėms) funkcijoms atlikti       </t>
  </si>
  <si>
    <t>Ugdymo reikmėms finansuoti</t>
  </si>
  <si>
    <t>Mokykloms (klasėms arba grupėms), skirtoms šalies (regiono) mokiniams, turintiems specialiųjų ugdymosi poreikių, ir kitoms savivaldybėms perduotoms įstaigoms išlaikyti</t>
  </si>
  <si>
    <t>Dotacija savivaldybėms iš Europos Sąjungos, kitos tarptautinės finansinės paramos ir bendrojo finansavimo lėšų</t>
  </si>
  <si>
    <t>Kitos dotacijos</t>
  </si>
  <si>
    <t>Valstybės lėšos vietinės reikšmės keliams (gatvėms) tiesti, taisyti, prižiūrėti ir saugaus eismo sąlygoms užtikrinti</t>
  </si>
  <si>
    <t>KITOS PAJAMOS</t>
  </si>
  <si>
    <t>Turto pajamos</t>
  </si>
  <si>
    <t>Dividendai</t>
  </si>
  <si>
    <t xml:space="preserve">Nuomos mokestis už valstybinę žemę </t>
  </si>
  <si>
    <t>Mokesčiai už valstybinius gamtos išteklius</t>
  </si>
  <si>
    <t>Pajamos už prekes ir paslaugas</t>
  </si>
  <si>
    <t>Biudžetinių įstaigų pajamos už prekes ir paslaugas</t>
  </si>
  <si>
    <t>Pajamos už ilgalaikio ir trumpalaikio materialiojo turto  nuomą</t>
  </si>
  <si>
    <t>Įmokos už išlaikymą švietimo, socialinės apsaugos ir kitose įstaigose</t>
  </si>
  <si>
    <t>Rinkliavos</t>
  </si>
  <si>
    <t>Valstybės rinkliavos</t>
  </si>
  <si>
    <t>Vietinės rinkliavos</t>
  </si>
  <si>
    <t>Pajamos iš baudų,  konfiskuoto turto ir kitų netesybų</t>
  </si>
  <si>
    <t>Kitos neišvardytos pajamos</t>
  </si>
  <si>
    <t>Materialiojo ir nematerialiojo turto realizavimo pajamos</t>
  </si>
  <si>
    <t>Iš viso pajamų</t>
  </si>
  <si>
    <t>Asignavimų valdytojas</t>
  </si>
  <si>
    <t>01 SAVIVALDYBĖS VALDYMO  PROGRAMA</t>
  </si>
  <si>
    <t xml:space="preserve">Savivaldybės kontrolės ir audito tarnyba </t>
  </si>
  <si>
    <t>Iš jų – Savivaldybės  biudžeto lėšos</t>
  </si>
  <si>
    <t xml:space="preserve">Savivaldybės administracija </t>
  </si>
  <si>
    <t xml:space="preserve">Savivaldybės administracijos Strateginio planavimo ir finansų skyrius </t>
  </si>
  <si>
    <t>Panevėžio apskaitos centras</t>
  </si>
  <si>
    <t>Iš viso  01 programai</t>
  </si>
  <si>
    <t>Iš jų: Savivaldybės biudžeto lėšos</t>
  </si>
  <si>
    <t>02 INVESTICIJŲ PROJEKTŲ PROGRAMA</t>
  </si>
  <si>
    <t>Stasio Eidrigevičiaus menų centras</t>
  </si>
  <si>
    <t>Iš viso 02 programai</t>
  </si>
  <si>
    <t>03 URBANISTINĖS PLĖTROS PROGRAMA</t>
  </si>
  <si>
    <t>Iš jų – Savivaldybės biudžeto lėšos</t>
  </si>
  <si>
    <t>Iš viso 03 programai</t>
  </si>
  <si>
    <t>Iš viso 04 programai</t>
  </si>
  <si>
    <t>Iš jų:  Savivaldybės biudžeto lėšos</t>
  </si>
  <si>
    <t>05 EKONOMINĖS PLĖTROS IR VERSLO SKATINIMO 
PROGRAMA</t>
  </si>
  <si>
    <t>Savivaldybės administracija</t>
  </si>
  <si>
    <t>Iš viso 05 programai</t>
  </si>
  <si>
    <t>06 SAVIVALDYBĖS TURTO VALDYMO PROGRAMA</t>
  </si>
  <si>
    <t>Iš viso 06 programai</t>
  </si>
  <si>
    <t>08 RINKODAROS  PROGRAMA</t>
  </si>
  <si>
    <t>Iš viso 08 programai</t>
  </si>
  <si>
    <t>09 INFORMACINĖS VISUOMENĖS PLĖTROS 
PROGRAMA</t>
  </si>
  <si>
    <t>Iš viso 09 programai</t>
  </si>
  <si>
    <t>10 MIESTO INFRASTRUKTŪROS OBJEKTŲ PLĖTROS,
 MODERNIZAVIMO IR PRIEŽIŪROS  PROGRAMA</t>
  </si>
  <si>
    <t>Iš viso 10 programai</t>
  </si>
  <si>
    <t>11 KULTŪROS IR MENO PROGRAMA</t>
  </si>
  <si>
    <t>Elenos Mezginaitės viešoji biblioteka</t>
  </si>
  <si>
    <t>Dailės galerija</t>
  </si>
  <si>
    <t>Kraštotyros muziejus</t>
  </si>
  <si>
    <t>Lėlių vežimo teatras</t>
  </si>
  <si>
    <t>Muzikinis teatras</t>
  </si>
  <si>
    <t>Iš viso 11 programai</t>
  </si>
  <si>
    <t>12  SPORTO PROGRAMA</t>
  </si>
  <si>
    <t>Sporto centras</t>
  </si>
  <si>
    <t>Iš viso 12 programai</t>
  </si>
  <si>
    <t>13 ŠVIETIMO IR UGDYMO PROGRAMA</t>
  </si>
  <si>
    <t>Kastyčio Ramanausko lopšelis-darželis</t>
  </si>
  <si>
    <t>Juozo Balčikonio gimnazija</t>
  </si>
  <si>
    <t>Vytauto Žemkalnio gimnazija</t>
  </si>
  <si>
    <t>5-oji gimnazija</t>
  </si>
  <si>
    <t>Juozo Miltinio gimnazija</t>
  </si>
  <si>
    <t>Raimundo Sargūno sporto gimnazija</t>
  </si>
  <si>
    <t>Rožyno progimnazija</t>
  </si>
  <si>
    <t>Beržų progimnazija</t>
  </si>
  <si>
    <t>Mykolo Karkos pagrindinė mokykla</t>
  </si>
  <si>
    <t>Alfonso Lipniūno progimnazija</t>
  </si>
  <si>
    <t>Pradinė mokykla</t>
  </si>
  <si>
    <t>Dailės mokykla</t>
  </si>
  <si>
    <t>Gamtos mokykla</t>
  </si>
  <si>
    <t>Moksleivių namai</t>
  </si>
  <si>
    <t>Švietimo centras</t>
  </si>
  <si>
    <t>Iš viso 13 programai</t>
  </si>
  <si>
    <t>14 VISUOMENĖS INICIATYVŲ SKATINIMO IR 
SAUGUMO UŽTIKRINIMO PROGRAMA</t>
  </si>
  <si>
    <t>Iš viso 14 programai</t>
  </si>
  <si>
    <t>15 SOCIALINĖS PARAMOS ĮGYVENDINIMO
 PROGRAMA</t>
  </si>
  <si>
    <t>Socialinių paslaugų centras</t>
  </si>
  <si>
    <t>Specialioji mokykla-daugiafunkcis centras</t>
  </si>
  <si>
    <t>Atviras jaunimo centras</t>
  </si>
  <si>
    <t>Iš viso 15 programai</t>
  </si>
  <si>
    <t>Visuomenės sveikatos biuras</t>
  </si>
  <si>
    <t>Iš viso 16 programai</t>
  </si>
  <si>
    <t xml:space="preserve">Iš viso: </t>
  </si>
  <si>
    <t>Mokesčiai už aplinkos teršimą</t>
  </si>
  <si>
    <t>04 APLINKOS APSAUGOS RĖMIMO 
PROGRAMA</t>
  </si>
  <si>
    <t>Panevėžio nekilnojamojo turto valdymo centras</t>
  </si>
  <si>
    <t>Panevėžio kultūros centras</t>
  </si>
  <si>
    <t xml:space="preserve">         Savivaldybės aplinkos apsaugos rėmimo specialiosios programos lėšos</t>
  </si>
  <si>
    <t>16 VISUOMENĖS SVEIKATOS RĖMIMO 
PROGRAMA</t>
  </si>
  <si>
    <t xml:space="preserve">          Savivaldybės aplinkos apsaugos rėmimo specialiosios programos lėšos</t>
  </si>
  <si>
    <t>Gautos Europos Sąjungos, kitos tarptautinės finansinės paramos ir bendrojo finansavimo lėšos</t>
  </si>
  <si>
    <t>Broniaus Vaidučio Kutavičiaus muzikos mokykla</t>
  </si>
  <si>
    <t>Socialinių pokyčių centras</t>
  </si>
  <si>
    <t>Iš jų:  paskoloms grąžinti Savivaldybės biudžeto lėšos</t>
  </si>
  <si>
    <t>Iš jų: Savivaldybės aplinkos apsaugos rėmimo specialiosios programos lėšos</t>
  </si>
  <si>
    <t>Iš jų:  Savivaldybės aplinkos apsaugos rėmimo specialiosios programos lėšos</t>
  </si>
  <si>
    <t xml:space="preserve">          Savivaldybės aplinkos apsaugos rėmimo specialiosios programos lėšų likutis</t>
  </si>
  <si>
    <t xml:space="preserve">         Savivaldybės aplinkos apsaugos rėmimo specialiosios programos lėšų likutis</t>
  </si>
  <si>
    <t>Iš viso (tūkst. Eur)</t>
  </si>
  <si>
    <t xml:space="preserve">          Valstybės lėšos kitoms dotacijoms</t>
  </si>
  <si>
    <t xml:space="preserve">           palūkanoms už paskolas ir kitus finansinius įsipareigojimus mokėti </t>
  </si>
  <si>
    <t xml:space="preserve">         Valstybės lėšos valstybinėms (valstybės perduotoms savivaldybėms) funkcijoms atlikti                                                                      </t>
  </si>
  <si>
    <t xml:space="preserve">         Valstybės lėšos kitoms dotacijoms</t>
  </si>
  <si>
    <t xml:space="preserve">         Skolintos lėšos</t>
  </si>
  <si>
    <t xml:space="preserve">         Europos Sąjungos ir kitos tarptautinės finansinės paramos lėšos</t>
  </si>
  <si>
    <t xml:space="preserve">         Ankstesnių metų lėšų likutis</t>
  </si>
  <si>
    <t xml:space="preserve">          Savivaldybės biudžeto lėšos Administracijai</t>
  </si>
  <si>
    <t>Iš jų –  Europos Sąjungos ir kitos tarptautinės finansinės paramos lėšos</t>
  </si>
  <si>
    <t xml:space="preserve">          Lėšos iš pajamų už prekes ir paslaugas</t>
  </si>
  <si>
    <t xml:space="preserve">          Ankstesnių metų lėšų likutis</t>
  </si>
  <si>
    <t xml:space="preserve">         Valstybės lėšos vietinės reikšmės keliams (gatvėms) tiesti, taisyti, prižiūrėti ir saugaus eismo sąlygoms užtikrinti</t>
  </si>
  <si>
    <t xml:space="preserve">          Valstybės lėšos vietinės reikšmės keliams (gatvėms) tiesti, taisyti, prižiūrėti ir saugaus eismo sąlygoms užtikrinti</t>
  </si>
  <si>
    <t xml:space="preserve">          Valstybės  lėšos ugdymo reikmėms finansuoti</t>
  </si>
  <si>
    <t xml:space="preserve">          Europos Sąjungos ir kitos tarptautinės finansinės paramos lėšos</t>
  </si>
  <si>
    <t xml:space="preserve">          Valstybės lėšos regioninėms įstaigoms ir klasėms finansuoti</t>
  </si>
  <si>
    <t xml:space="preserve">          Valstybės lėšos valstybinėms (valstybės perduotoms savivaldybėms) funkcijoms atlikti                                                                        </t>
  </si>
  <si>
    <t xml:space="preserve">          Valstybės lėšos valstybinėms (valstybės perduotoms savivaldybėms) funkcijoms atlikti                                                                      </t>
  </si>
  <si>
    <t xml:space="preserve">          Valstybės lėšos valstybinėms (valstybės perduotoms savivaldybėms) funkcijoms atlikti                                                      </t>
  </si>
  <si>
    <t xml:space="preserve">          Valstybės lėšos valstybinėms (valstybės perduotoms savivaldybėms) funkcijoms atlikti                                                                         </t>
  </si>
  <si>
    <t xml:space="preserve">          Valstybės lėšos valstybinėms (valstybės perduotoms savivaldybėms) funkcijoms atlikti                                                                              </t>
  </si>
  <si>
    <t xml:space="preserve">          Valstybės lėšos valstybinėms (valstybės perduotoms savivaldybėms) funkcijoms atlikti                                                                   </t>
  </si>
  <si>
    <t xml:space="preserve">          Valstybės lėšos valstybinėms (valstybės perduotoms savivaldybėms) funkcijoms atlikti                                                                 </t>
  </si>
  <si>
    <t xml:space="preserve">          Valstybės lėšos valstybinėms (valstybės perduotoms savivaldybėms) funkcijoms atlikti                                                                       </t>
  </si>
  <si>
    <t xml:space="preserve">          Skolintos lėšos</t>
  </si>
  <si>
    <t xml:space="preserve">          Valstybės lėšos valstybinėms (valstybės perduotoms savivaldybėms) funkcijoms atlikti                            </t>
  </si>
  <si>
    <t>Iš jų:  Savivaldybės  biudžeto lėšos Tarybos darbui, mero, jo politinio (asmeninio) pasitikėjimo tarnautojų darbui</t>
  </si>
  <si>
    <t xml:space="preserve">          Savivaldybės biudžeto lėšos mero fondui</t>
  </si>
  <si>
    <t xml:space="preserve">          Savivaldybės biudžeto lėšos mero rezervui</t>
  </si>
  <si>
    <t>Pedagoginė psichologinė tarnyba</t>
  </si>
  <si>
    <t xml:space="preserve">        PANEVĖŽIO MIESTO SAVIVALDYBĖS 2026 METŲ BIUDŽETO PAJAMOS           </t>
  </si>
  <si>
    <t xml:space="preserve">    2026 M. ASIGNAVIMAI PAGAL ASIGNAVIMŲ VALDYTOJUS IR PROGRAMAS</t>
  </si>
  <si>
    <t>Suaugusiųjų mokymo centras</t>
  </si>
  <si>
    <t>Palūkanos už paskolas</t>
  </si>
  <si>
    <t>Iš jų  – Europos Sąjungos ir kitos tarptautinės finansinės paramos lėšos</t>
  </si>
  <si>
    <t>Valstybės lėšos kapitalo investicijoms finansuoti</t>
  </si>
  <si>
    <t xml:space="preserve">         Valstybės lėšos kapitalo investicijoms</t>
  </si>
  <si>
    <t xml:space="preserve">          Valstybės lėšos kapitalo investicijoms</t>
  </si>
  <si>
    <t xml:space="preserve">         Valstybės lėšos kapitalo investicijoms finansuoti</t>
  </si>
  <si>
    <t xml:space="preserve">          Valstybės lėšos kapitalo investicijoms finansuoti</t>
  </si>
  <si>
    <t>Kino centras „Garsas“</t>
  </si>
  <si>
    <t>Teatras „Menas“</t>
  </si>
  <si>
    <t>Lopšelis-darželis „Draugystė“</t>
  </si>
  <si>
    <t>Lopšelis-darželis „Pušynėlis“</t>
  </si>
  <si>
    <t>Lopšelis-darželis „Jūratė“</t>
  </si>
  <si>
    <t>Lopšelis-darželis „Aušra“</t>
  </si>
  <si>
    <t>Lopšelis-darželis „Vyturėlis“</t>
  </si>
  <si>
    <t>Lopšelis-darželis „Žibutė“</t>
  </si>
  <si>
    <t>Lopšelis-darželis „Gintarėlis“</t>
  </si>
  <si>
    <t>Lopšelis-darželis „Sigutė“</t>
  </si>
  <si>
    <t>Lopšelis-darželis „Žilvinas“</t>
  </si>
  <si>
    <t>Lopšelis-darželis „Nykštukas“</t>
  </si>
  <si>
    <t>Lopšelis-darželis „Kastytis“</t>
  </si>
  <si>
    <t>Lopšelis-darželis „Varpelis“</t>
  </si>
  <si>
    <t>Lopšelis-darželis „Kregždutė“</t>
  </si>
  <si>
    <t>Lopšelis-darželis „Pasaka“</t>
  </si>
  <si>
    <t>Lopšelis-darželis „Žvaigždutė“</t>
  </si>
  <si>
    <t>Lopšelis-darželis „Riešutėlis“</t>
  </si>
  <si>
    <t>Lopšelis-darželis „Rugelis“</t>
  </si>
  <si>
    <t>Lopšelis-darželis „Dobilas“</t>
  </si>
  <si>
    <t>Lopšelis-darželis „Vaivorykštė“</t>
  </si>
  <si>
    <t>Lopšelis-darželis „Vaikystė“</t>
  </si>
  <si>
    <t>Lopšelis-darželis „Papartis“</t>
  </si>
  <si>
    <t>Lopšelis-darželis „Žilvitis“</t>
  </si>
  <si>
    <t>Lopšelis-darželis „Puriena“</t>
  </si>
  <si>
    <t>Lopšelis-darželis „Voveraitė“</t>
  </si>
  <si>
    <t>Lopšelis-darželis „Rūta“</t>
  </si>
  <si>
    <t>Lopšelis-darželis „Taika“</t>
  </si>
  <si>
    <t>Lopšelis-darželis „Diemedis“</t>
  </si>
  <si>
    <t>Regos centras „Linelis“</t>
  </si>
  <si>
    <t>„Minties“ inžinerijos gimnazija</t>
  </si>
  <si>
    <t>„Vilties“ progimnazija</t>
  </si>
  <si>
    <t>„Saulėtekio“ progimnazija</t>
  </si>
  <si>
    <t>„Žemynos“ progimnazija</t>
  </si>
  <si>
    <t>„Vyturio“ progimnazija</t>
  </si>
  <si>
    <t>„Ąžuolo“ progimnazija</t>
  </si>
  <si>
    <t>„Šaltinio“ progimnazija</t>
  </si>
  <si>
    <t>„Šviesos“ ugdymo centras</t>
  </si>
  <si>
    <t>IŠ SAVIVALDYBĖS BIUDŽETO IŠLAIKOMŲ ĮSTAIGŲ PAJAMŲ UŽ TEIKIAMAS PASLAUGAS ĮMOKOS Į SAVIVALDYBĖS BIUDŽETĄ 2026 METAMS</t>
  </si>
  <si>
    <t>Savivaldybės institucijos ir įstaigos pavadinimas</t>
  </si>
  <si>
    <t>Iš jų:</t>
  </si>
  <si>
    <t xml:space="preserve">įmokos už išlaikymą švietimo, socialinės apsaugos ir kitose įstaigose </t>
  </si>
  <si>
    <t xml:space="preserve">pajamos už prekes ir paslaugas </t>
  </si>
  <si>
    <r>
      <t>pajamos už ilgalaikio ir trumpalaikio materialiojo turto nuomą</t>
    </r>
    <r>
      <rPr>
        <sz val="10"/>
        <rFont val="Times New Roman"/>
        <family val="1"/>
        <charset val="186"/>
      </rPr>
      <t xml:space="preserve">       </t>
    </r>
  </si>
  <si>
    <t>Nekilnojamojo turto valdymo centras</t>
  </si>
  <si>
    <t xml:space="preserve">Kastyčio Ramanausko lopšelis-darželis </t>
  </si>
  <si>
    <t xml:space="preserve">Regos centras „Linelis“ </t>
  </si>
  <si>
    <t>Iš viso: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</si>
</sst>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left" vertical="center" wrapText="1"/>
    </xf>
    <xf numFmtId="164" fontId="3" fillId="2" borderId="8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left" vertical="center" wrapText="1"/>
    </xf>
    <xf numFmtId="164" fontId="4" fillId="2" borderId="4" xfId="0" applyNumberFormat="1" applyFont="1" applyFill="1" applyBorder="1" applyAlignment="1">
      <alignment horizontal="left" vertical="center" wrapText="1"/>
    </xf>
    <xf numFmtId="164" fontId="1" fillId="2" borderId="10" xfId="0" applyNumberFormat="1" applyFont="1" applyFill="1" applyBorder="1" applyAlignment="1">
      <alignment horizontal="left" vertical="center" wrapText="1"/>
    </xf>
    <xf numFmtId="164" fontId="4" fillId="2" borderId="10" xfId="0" applyNumberFormat="1" applyFont="1" applyFill="1" applyBorder="1" applyAlignment="1">
      <alignment horizontal="left" vertical="center" wrapText="1"/>
    </xf>
    <xf numFmtId="164" fontId="2" fillId="2" borderId="0" xfId="0" applyNumberFormat="1" applyFont="1" applyFill="1"/>
    <xf numFmtId="164" fontId="2" fillId="2" borderId="2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/>
    <xf numFmtId="164" fontId="1" fillId="2" borderId="6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1" fillId="2" borderId="2" xfId="0" applyNumberFormat="1" applyFont="1" applyFill="1" applyBorder="1" applyAlignment="1">
      <alignment vertical="center" wrapText="1"/>
    </xf>
    <xf numFmtId="164" fontId="4" fillId="2" borderId="2" xfId="0" applyNumberFormat="1" applyFont="1" applyFill="1" applyBorder="1" applyAlignment="1">
      <alignment vertical="center" wrapText="1"/>
    </xf>
    <xf numFmtId="164" fontId="3" fillId="2" borderId="4" xfId="0" applyNumberFormat="1" applyFont="1" applyFill="1" applyBorder="1" applyAlignment="1">
      <alignment vertical="center" wrapText="1"/>
    </xf>
    <xf numFmtId="164" fontId="4" fillId="2" borderId="4" xfId="0" applyNumberFormat="1" applyFont="1" applyFill="1" applyBorder="1" applyAlignment="1">
      <alignment vertical="center" wrapText="1"/>
    </xf>
    <xf numFmtId="164" fontId="4" fillId="2" borderId="2" xfId="0" applyNumberFormat="1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vertical="center" wrapText="1"/>
    </xf>
    <xf numFmtId="164" fontId="1" fillId="2" borderId="4" xfId="0" applyNumberFormat="1" applyFont="1" applyFill="1" applyBorder="1" applyAlignment="1">
      <alignment horizontal="left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vertical="center"/>
    </xf>
    <xf numFmtId="164" fontId="4" fillId="2" borderId="10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7" fillId="2" borderId="13" xfId="0" applyFont="1" applyFill="1" applyBorder="1" applyAlignment="1">
      <alignment horizontal="left" vertic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 wrapText="1"/>
    </xf>
    <xf numFmtId="164" fontId="2" fillId="2" borderId="5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top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top" wrapText="1"/>
    </xf>
    <xf numFmtId="164" fontId="1" fillId="2" borderId="13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4" fontId="1" fillId="2" borderId="9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2371726</xdr:colOff>
      <xdr:row>0</xdr:row>
      <xdr:rowOff>76201</xdr:rowOff>
    </xdr:from>
    <xdr:to>
      <xdr:col>2</xdr:col>
      <xdr:colOff>1</xdr:colOff>
      <xdr:row>0</xdr:row>
      <xdr:rowOff>1123951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BB56662-F80D-4C52-8ECA-8C94FA72A76F}"/>
            </a:ext>
          </a:extLst>
        </xdr:cNvPr>
        <xdr:cNvSpPr txBox="1">
          <a:spLocks noChangeArrowheads="1"/>
        </xdr:cNvSpPr>
      </xdr:nvSpPr>
      <xdr:spPr bwMode="auto">
        <a:xfrm>
          <a:off x="2371726" y="76201"/>
          <a:ext cx="2857500" cy="104775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2026 m. vasario 26 d. sprendimo Nr. 1-32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(Panevėžio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          sprendimo Nr.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redakcija)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 priedas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2400300</xdr:colOff>
      <xdr:row>0</xdr:row>
      <xdr:rowOff>66675</xdr:rowOff>
    </xdr:from>
    <xdr:to>
      <xdr:col>1</xdr:col>
      <xdr:colOff>1190625</xdr:colOff>
      <xdr:row>0</xdr:row>
      <xdr:rowOff>1114425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98E16A3-499F-47C2-87B0-B6BB615940FE}"/>
            </a:ext>
          </a:extLst>
        </xdr:cNvPr>
        <xdr:cNvSpPr txBox="1">
          <a:spLocks noChangeArrowheads="1"/>
        </xdr:cNvSpPr>
      </xdr:nvSpPr>
      <xdr:spPr bwMode="auto">
        <a:xfrm>
          <a:off x="2400300" y="66675"/>
          <a:ext cx="2857500" cy="104775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2026 m. vasario 26 d. sprendimo Nr. 1-32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(Panevėžio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           sprendimo Nr.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redakcija)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 priedas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0</xdr:row>
      <xdr:rowOff>0</xdr:rowOff>
    </xdr:from>
    <xdr:to>
      <xdr:col>4</xdr:col>
      <xdr:colOff>1162050</xdr:colOff>
      <xdr:row>1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E1C4424-0EDB-4F19-9459-0E749DB60537}"/>
            </a:ext>
          </a:extLst>
        </xdr:cNvPr>
        <xdr:cNvSpPr txBox="1">
          <a:spLocks noChangeArrowheads="1"/>
        </xdr:cNvSpPr>
      </xdr:nvSpPr>
      <xdr:spPr bwMode="auto">
        <a:xfrm>
          <a:off x="2714625" y="0"/>
          <a:ext cx="2857500" cy="97155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2026 m. vasario 26 d. sprendimo Nr. 1-32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(Panevėžio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           sprendimo Nr.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redakcija)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 priedas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4"/>
  <sheetViews>
    <sheetView topLeftCell="A21" workbookViewId="0">
      <selection activeCell="E38" sqref="E38"/>
    </sheetView>
  </sheetViews>
  <sheetFormatPr defaultColWidth="8.81640625" defaultRowHeight="13" x14ac:dyDescent="0.3"/>
  <cols>
    <col min="1" max="1" width="59.7265625" style="3" customWidth="1"/>
    <col min="2" max="2" width="18.7265625" style="3" customWidth="1"/>
    <col min="3" max="16384" width="8.81640625" style="3"/>
  </cols>
  <sheetData>
    <row r="1" spans="1:2" ht="100.5" customHeight="1" x14ac:dyDescent="0.3">
      <c r="A1" s="1"/>
      <c r="B1" s="2"/>
    </row>
    <row r="2" spans="1:2" ht="19.149999999999999" customHeight="1" x14ac:dyDescent="0.3">
      <c r="A2" s="1"/>
      <c r="B2" s="2"/>
    </row>
    <row r="3" spans="1:2" ht="15" x14ac:dyDescent="0.3">
      <c r="A3" s="60" t="s">
        <v>145</v>
      </c>
      <c r="B3" s="60"/>
    </row>
    <row r="4" spans="1:2" ht="14" x14ac:dyDescent="0.3">
      <c r="A4" s="61"/>
      <c r="B4" s="61"/>
    </row>
    <row r="5" spans="1:2" ht="14" x14ac:dyDescent="0.3">
      <c r="A5" s="2"/>
      <c r="B5" s="2"/>
    </row>
    <row r="6" spans="1:2" ht="24.75" customHeight="1" x14ac:dyDescent="0.3">
      <c r="A6" s="4" t="s">
        <v>0</v>
      </c>
      <c r="B6" s="4" t="s">
        <v>114</v>
      </c>
    </row>
    <row r="7" spans="1:2" ht="18.75" customHeight="1" x14ac:dyDescent="0.3">
      <c r="A7" s="5" t="s">
        <v>1</v>
      </c>
      <c r="B7" s="6">
        <f>SUM(B8+B10+B14)</f>
        <v>108983</v>
      </c>
    </row>
    <row r="8" spans="1:2" ht="15.75" customHeight="1" x14ac:dyDescent="0.3">
      <c r="A8" s="5" t="s">
        <v>2</v>
      </c>
      <c r="B8" s="6">
        <f>SUM(B9:B9)</f>
        <v>104388</v>
      </c>
    </row>
    <row r="9" spans="1:2" ht="17.25" customHeight="1" x14ac:dyDescent="0.3">
      <c r="A9" s="7" t="s">
        <v>3</v>
      </c>
      <c r="B9" s="8">
        <v>104388</v>
      </c>
    </row>
    <row r="10" spans="1:2" ht="15.75" customHeight="1" x14ac:dyDescent="0.3">
      <c r="A10" s="5" t="s">
        <v>4</v>
      </c>
      <c r="B10" s="6">
        <f>SUM(B11:B13)</f>
        <v>4230</v>
      </c>
    </row>
    <row r="11" spans="1:2" ht="16.5" customHeight="1" x14ac:dyDescent="0.3">
      <c r="A11" s="7" t="s">
        <v>5</v>
      </c>
      <c r="B11" s="8">
        <v>600</v>
      </c>
    </row>
    <row r="12" spans="1:2" ht="16.5" customHeight="1" x14ac:dyDescent="0.3">
      <c r="A12" s="7" t="s">
        <v>6</v>
      </c>
      <c r="B12" s="8">
        <v>130</v>
      </c>
    </row>
    <row r="13" spans="1:2" ht="16.5" customHeight="1" x14ac:dyDescent="0.3">
      <c r="A13" s="7" t="s">
        <v>7</v>
      </c>
      <c r="B13" s="8">
        <v>3500</v>
      </c>
    </row>
    <row r="14" spans="1:2" ht="14" x14ac:dyDescent="0.3">
      <c r="A14" s="5" t="s">
        <v>8</v>
      </c>
      <c r="B14" s="6">
        <f>SUM(B15:B15)</f>
        <v>365</v>
      </c>
    </row>
    <row r="15" spans="1:2" ht="14" x14ac:dyDescent="0.3">
      <c r="A15" s="7" t="s">
        <v>99</v>
      </c>
      <c r="B15" s="8">
        <v>365</v>
      </c>
    </row>
    <row r="16" spans="1:2" ht="16.5" customHeight="1" x14ac:dyDescent="0.3">
      <c r="A16" s="5" t="s">
        <v>9</v>
      </c>
      <c r="B16" s="6">
        <f>B17</f>
        <v>106022.40000000002</v>
      </c>
    </row>
    <row r="17" spans="1:2" ht="14" x14ac:dyDescent="0.3">
      <c r="A17" s="5" t="s">
        <v>10</v>
      </c>
      <c r="B17" s="6">
        <f>SUM(B18+B24+B22)</f>
        <v>106022.40000000002</v>
      </c>
    </row>
    <row r="18" spans="1:2" ht="14" x14ac:dyDescent="0.3">
      <c r="A18" s="5" t="s">
        <v>11</v>
      </c>
      <c r="B18" s="6">
        <f>B19+B20+B21</f>
        <v>72692.300000000017</v>
      </c>
    </row>
    <row r="19" spans="1:2" ht="21" customHeight="1" x14ac:dyDescent="0.3">
      <c r="A19" s="7" t="s">
        <v>12</v>
      </c>
      <c r="B19" s="8">
        <v>11523.7</v>
      </c>
    </row>
    <row r="20" spans="1:2" ht="16.5" customHeight="1" x14ac:dyDescent="0.3">
      <c r="A20" s="7" t="s">
        <v>13</v>
      </c>
      <c r="B20" s="8">
        <v>58514.400000000016</v>
      </c>
    </row>
    <row r="21" spans="1:2" ht="42" x14ac:dyDescent="0.3">
      <c r="A21" s="7" t="s">
        <v>14</v>
      </c>
      <c r="B21" s="8">
        <v>2654.2</v>
      </c>
    </row>
    <row r="22" spans="1:2" ht="35.5" customHeight="1" x14ac:dyDescent="0.3">
      <c r="A22" s="5" t="s">
        <v>15</v>
      </c>
      <c r="B22" s="6">
        <f>SUM(B23:B23)</f>
        <v>19291.5</v>
      </c>
    </row>
    <row r="23" spans="1:2" ht="35.5" customHeight="1" x14ac:dyDescent="0.3">
      <c r="A23" s="7" t="s">
        <v>106</v>
      </c>
      <c r="B23" s="8">
        <v>19291.5</v>
      </c>
    </row>
    <row r="24" spans="1:2" ht="16.5" customHeight="1" x14ac:dyDescent="0.3">
      <c r="A24" s="5" t="s">
        <v>16</v>
      </c>
      <c r="B24" s="6">
        <f>B25+B26+B27</f>
        <v>14038.6</v>
      </c>
    </row>
    <row r="25" spans="1:2" ht="16.5" customHeight="1" x14ac:dyDescent="0.3">
      <c r="A25" s="7" t="s">
        <v>150</v>
      </c>
      <c r="B25" s="8">
        <v>3025.3</v>
      </c>
    </row>
    <row r="26" spans="1:2" ht="34.5" customHeight="1" x14ac:dyDescent="0.3">
      <c r="A26" s="7" t="s">
        <v>17</v>
      </c>
      <c r="B26" s="8">
        <v>4626.2</v>
      </c>
    </row>
    <row r="27" spans="1:2" ht="18" customHeight="1" x14ac:dyDescent="0.3">
      <c r="A27" s="7" t="s">
        <v>16</v>
      </c>
      <c r="B27" s="8">
        <v>6387.1</v>
      </c>
    </row>
    <row r="28" spans="1:2" ht="14" x14ac:dyDescent="0.3">
      <c r="A28" s="5" t="s">
        <v>18</v>
      </c>
      <c r="B28" s="6">
        <f>SUM(B29+B34+B38+B41+B43)</f>
        <v>9376.7000000000007</v>
      </c>
    </row>
    <row r="29" spans="1:2" ht="18" customHeight="1" x14ac:dyDescent="0.3">
      <c r="A29" s="5" t="s">
        <v>19</v>
      </c>
      <c r="B29" s="6">
        <f>SUM(B30:B33)</f>
        <v>2113.4</v>
      </c>
    </row>
    <row r="30" spans="1:2" ht="18" customHeight="1" x14ac:dyDescent="0.3">
      <c r="A30" s="7" t="s">
        <v>148</v>
      </c>
      <c r="B30" s="8">
        <v>5</v>
      </c>
    </row>
    <row r="31" spans="1:2" ht="14" x14ac:dyDescent="0.3">
      <c r="A31" s="7" t="s">
        <v>20</v>
      </c>
      <c r="B31" s="8">
        <v>1178.4000000000001</v>
      </c>
    </row>
    <row r="32" spans="1:2" ht="14" x14ac:dyDescent="0.3">
      <c r="A32" s="7" t="s">
        <v>21</v>
      </c>
      <c r="B32" s="8">
        <v>880</v>
      </c>
    </row>
    <row r="33" spans="1:2" ht="14" x14ac:dyDescent="0.3">
      <c r="A33" s="7" t="s">
        <v>22</v>
      </c>
      <c r="B33" s="8">
        <v>50</v>
      </c>
    </row>
    <row r="34" spans="1:2" ht="14" x14ac:dyDescent="0.3">
      <c r="A34" s="5" t="s">
        <v>23</v>
      </c>
      <c r="B34" s="6">
        <f>B35+B36+B37</f>
        <v>5678.3</v>
      </c>
    </row>
    <row r="35" spans="1:2" ht="17.25" customHeight="1" x14ac:dyDescent="0.3">
      <c r="A35" s="7" t="s">
        <v>24</v>
      </c>
      <c r="B35" s="9">
        <v>1048.4000000000001</v>
      </c>
    </row>
    <row r="36" spans="1:2" ht="14.5" customHeight="1" x14ac:dyDescent="0.3">
      <c r="A36" s="7" t="s">
        <v>25</v>
      </c>
      <c r="B36" s="9">
        <v>1511.9</v>
      </c>
    </row>
    <row r="37" spans="1:2" ht="16.149999999999999" customHeight="1" x14ac:dyDescent="0.3">
      <c r="A37" s="7" t="s">
        <v>26</v>
      </c>
      <c r="B37" s="9">
        <v>3118</v>
      </c>
    </row>
    <row r="38" spans="1:2" ht="17.25" customHeight="1" x14ac:dyDescent="0.3">
      <c r="A38" s="5" t="s">
        <v>27</v>
      </c>
      <c r="B38" s="10">
        <f>SUM(B39:B40)</f>
        <v>1200</v>
      </c>
    </row>
    <row r="39" spans="1:2" ht="14" x14ac:dyDescent="0.3">
      <c r="A39" s="7" t="s">
        <v>28</v>
      </c>
      <c r="B39" s="9">
        <v>50</v>
      </c>
    </row>
    <row r="40" spans="1:2" ht="14" x14ac:dyDescent="0.3">
      <c r="A40" s="7" t="s">
        <v>29</v>
      </c>
      <c r="B40" s="9">
        <v>1150</v>
      </c>
    </row>
    <row r="41" spans="1:2" ht="14" x14ac:dyDescent="0.3">
      <c r="A41" s="5" t="s">
        <v>30</v>
      </c>
      <c r="B41" s="6">
        <f>B42</f>
        <v>185</v>
      </c>
    </row>
    <row r="42" spans="1:2" ht="14" x14ac:dyDescent="0.3">
      <c r="A42" s="7" t="s">
        <v>30</v>
      </c>
      <c r="B42" s="8">
        <v>185</v>
      </c>
    </row>
    <row r="43" spans="1:2" ht="17.5" customHeight="1" x14ac:dyDescent="0.3">
      <c r="A43" s="5" t="s">
        <v>31</v>
      </c>
      <c r="B43" s="6">
        <f>SUM(B44)</f>
        <v>200</v>
      </c>
    </row>
    <row r="44" spans="1:2" ht="14" x14ac:dyDescent="0.3">
      <c r="A44" s="7" t="s">
        <v>31</v>
      </c>
      <c r="B44" s="8">
        <v>200</v>
      </c>
    </row>
    <row r="45" spans="1:2" ht="14" x14ac:dyDescent="0.3">
      <c r="A45" s="5" t="s">
        <v>32</v>
      </c>
      <c r="B45" s="6">
        <v>564</v>
      </c>
    </row>
    <row r="46" spans="1:2" ht="18" customHeight="1" x14ac:dyDescent="0.3">
      <c r="A46" s="5" t="s">
        <v>33</v>
      </c>
      <c r="B46" s="6">
        <f>B7+B16+B28+B45</f>
        <v>224946.10000000003</v>
      </c>
    </row>
    <row r="54" spans="2:2" x14ac:dyDescent="0.3">
      <c r="B54" s="21"/>
    </row>
  </sheetData>
  <mergeCells count="2">
    <mergeCell ref="A3:B3"/>
    <mergeCell ref="A4:B4"/>
  </mergeCells>
  <phoneticPr fontId="5" type="noConversion"/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80"/>
  <sheetViews>
    <sheetView tabSelected="1" topLeftCell="A556" workbookViewId="0">
      <selection activeCell="B513" sqref="B513"/>
    </sheetView>
  </sheetViews>
  <sheetFormatPr defaultColWidth="9.1796875" defaultRowHeight="14" x14ac:dyDescent="0.3"/>
  <cols>
    <col min="1" max="1" width="61" style="2" customWidth="1"/>
    <col min="2" max="2" width="18.26953125" style="2" customWidth="1"/>
    <col min="3" max="16384" width="9.1796875" style="2"/>
  </cols>
  <sheetData>
    <row r="1" spans="1:2" ht="81.75" customHeight="1" x14ac:dyDescent="0.3"/>
    <row r="2" spans="1:2" ht="29.25" customHeight="1" x14ac:dyDescent="0.3"/>
    <row r="3" spans="1:2" ht="30.75" customHeight="1" x14ac:dyDescent="0.3">
      <c r="A3" s="66" t="s">
        <v>146</v>
      </c>
      <c r="B3" s="66"/>
    </row>
    <row r="5" spans="1:2" s="32" customFormat="1" ht="24" customHeight="1" x14ac:dyDescent="0.35">
      <c r="A5" s="4" t="s">
        <v>34</v>
      </c>
      <c r="B5" s="4" t="s">
        <v>114</v>
      </c>
    </row>
    <row r="6" spans="1:2" s="32" customFormat="1" ht="23.25" customHeight="1" x14ac:dyDescent="0.35">
      <c r="A6" s="67" t="s">
        <v>35</v>
      </c>
      <c r="B6" s="68"/>
    </row>
    <row r="7" spans="1:2" s="32" customFormat="1" ht="18.75" customHeight="1" x14ac:dyDescent="0.35">
      <c r="A7" s="16" t="s">
        <v>36</v>
      </c>
      <c r="B7" s="24">
        <f>B8</f>
        <v>431.4</v>
      </c>
    </row>
    <row r="8" spans="1:2" s="32" customFormat="1" ht="18.75" customHeight="1" x14ac:dyDescent="0.35">
      <c r="A8" s="12" t="s">
        <v>37</v>
      </c>
      <c r="B8" s="25">
        <v>431.4</v>
      </c>
    </row>
    <row r="9" spans="1:2" s="32" customFormat="1" ht="18.75" customHeight="1" x14ac:dyDescent="0.35">
      <c r="A9" s="11" t="s">
        <v>38</v>
      </c>
      <c r="B9" s="26">
        <f>SUM(B10:B15)</f>
        <v>12229.2</v>
      </c>
    </row>
    <row r="10" spans="1:2" s="32" customFormat="1" ht="25.5" customHeight="1" x14ac:dyDescent="0.35">
      <c r="A10" s="12" t="s">
        <v>141</v>
      </c>
      <c r="B10" s="27">
        <v>886.9</v>
      </c>
    </row>
    <row r="11" spans="1:2" s="32" customFormat="1" ht="18.75" customHeight="1" x14ac:dyDescent="0.35">
      <c r="A11" s="12" t="s">
        <v>142</v>
      </c>
      <c r="B11" s="27">
        <v>35</v>
      </c>
    </row>
    <row r="12" spans="1:2" s="32" customFormat="1" ht="18.75" customHeight="1" x14ac:dyDescent="0.35">
      <c r="A12" s="12" t="s">
        <v>143</v>
      </c>
      <c r="B12" s="27">
        <v>298.5</v>
      </c>
    </row>
    <row r="13" spans="1:2" s="32" customFormat="1" ht="18.75" customHeight="1" x14ac:dyDescent="0.35">
      <c r="A13" s="12" t="s">
        <v>122</v>
      </c>
      <c r="B13" s="27">
        <v>10180.1</v>
      </c>
    </row>
    <row r="14" spans="1:2" s="32" customFormat="1" ht="27" customHeight="1" x14ac:dyDescent="0.35">
      <c r="A14" s="12" t="s">
        <v>140</v>
      </c>
      <c r="B14" s="27">
        <v>749.59999999999991</v>
      </c>
    </row>
    <row r="15" spans="1:2" s="32" customFormat="1" ht="27" customHeight="1" x14ac:dyDescent="0.35">
      <c r="A15" s="12" t="s">
        <v>115</v>
      </c>
      <c r="B15" s="27">
        <v>79.100000000000009</v>
      </c>
    </row>
    <row r="16" spans="1:2" s="32" customFormat="1" ht="31.5" customHeight="1" x14ac:dyDescent="0.35">
      <c r="A16" s="11" t="s">
        <v>39</v>
      </c>
      <c r="B16" s="26">
        <f>SUM(B17:B18)</f>
        <v>1187.5</v>
      </c>
    </row>
    <row r="17" spans="1:2" s="32" customFormat="1" ht="17.5" customHeight="1" x14ac:dyDescent="0.35">
      <c r="A17" s="12" t="s">
        <v>109</v>
      </c>
      <c r="B17" s="28">
        <v>887.5</v>
      </c>
    </row>
    <row r="18" spans="1:2" s="32" customFormat="1" ht="19.899999999999999" customHeight="1" x14ac:dyDescent="0.35">
      <c r="A18" s="12" t="s">
        <v>116</v>
      </c>
      <c r="B18" s="28">
        <v>300</v>
      </c>
    </row>
    <row r="19" spans="1:2" s="32" customFormat="1" ht="18.75" customHeight="1" x14ac:dyDescent="0.35">
      <c r="A19" s="11" t="s">
        <v>40</v>
      </c>
      <c r="B19" s="26">
        <f>SUM(B20)</f>
        <v>1795.7</v>
      </c>
    </row>
    <row r="20" spans="1:2" s="32" customFormat="1" ht="18.75" customHeight="1" x14ac:dyDescent="0.35">
      <c r="A20" s="14" t="s">
        <v>37</v>
      </c>
      <c r="B20" s="27">
        <v>1795.7</v>
      </c>
    </row>
    <row r="21" spans="1:2" s="32" customFormat="1" ht="18.75" customHeight="1" x14ac:dyDescent="0.35">
      <c r="A21" s="11" t="s">
        <v>41</v>
      </c>
      <c r="B21" s="26">
        <f>B7+B9+B16+B19</f>
        <v>15643.800000000001</v>
      </c>
    </row>
    <row r="22" spans="1:2" s="32" customFormat="1" ht="18.75" customHeight="1" x14ac:dyDescent="0.35">
      <c r="A22" s="12" t="s">
        <v>42</v>
      </c>
      <c r="B22" s="27">
        <f>B8+B10+B11+B12+B13+B17+B18+B20</f>
        <v>14815.1</v>
      </c>
    </row>
    <row r="23" spans="1:2" s="32" customFormat="1" ht="27" customHeight="1" x14ac:dyDescent="0.35">
      <c r="A23" s="12" t="s">
        <v>117</v>
      </c>
      <c r="B23" s="27">
        <f>B14</f>
        <v>749.59999999999991</v>
      </c>
    </row>
    <row r="24" spans="1:2" s="32" customFormat="1" ht="27" customHeight="1" x14ac:dyDescent="0.35">
      <c r="A24" s="13" t="s">
        <v>118</v>
      </c>
      <c r="B24" s="8">
        <f>B15</f>
        <v>79.100000000000009</v>
      </c>
    </row>
    <row r="25" spans="1:2" s="32" customFormat="1" ht="23.25" customHeight="1" x14ac:dyDescent="0.35">
      <c r="A25" s="62" t="s">
        <v>43</v>
      </c>
      <c r="B25" s="63"/>
    </row>
    <row r="26" spans="1:2" s="32" customFormat="1" ht="18.75" customHeight="1" x14ac:dyDescent="0.35">
      <c r="A26" s="15" t="s">
        <v>38</v>
      </c>
      <c r="B26" s="26">
        <f>SUM(B27:B32)</f>
        <v>34631.1</v>
      </c>
    </row>
    <row r="27" spans="1:2" s="32" customFormat="1" ht="18.75" customHeight="1" x14ac:dyDescent="0.35">
      <c r="A27" s="12" t="s">
        <v>42</v>
      </c>
      <c r="B27" s="28">
        <v>3041.4</v>
      </c>
    </row>
    <row r="28" spans="1:2" s="32" customFormat="1" ht="18.75" customHeight="1" x14ac:dyDescent="0.35">
      <c r="A28" s="13" t="s">
        <v>151</v>
      </c>
      <c r="B28" s="8">
        <v>1415</v>
      </c>
    </row>
    <row r="29" spans="1:2" s="32" customFormat="1" ht="18.75" customHeight="1" x14ac:dyDescent="0.35">
      <c r="A29" s="13" t="s">
        <v>118</v>
      </c>
      <c r="B29" s="8">
        <v>705</v>
      </c>
    </row>
    <row r="30" spans="1:2" s="32" customFormat="1" ht="18.75" customHeight="1" x14ac:dyDescent="0.35">
      <c r="A30" s="13" t="s">
        <v>119</v>
      </c>
      <c r="B30" s="8">
        <v>4927.3</v>
      </c>
    </row>
    <row r="31" spans="1:2" s="32" customFormat="1" ht="18.75" customHeight="1" x14ac:dyDescent="0.35">
      <c r="A31" s="13" t="s">
        <v>120</v>
      </c>
      <c r="B31" s="8">
        <v>17833.2</v>
      </c>
    </row>
    <row r="32" spans="1:2" s="32" customFormat="1" ht="18.75" customHeight="1" x14ac:dyDescent="0.35">
      <c r="A32" s="14" t="s">
        <v>121</v>
      </c>
      <c r="B32" s="28">
        <v>6709.2</v>
      </c>
    </row>
    <row r="33" spans="1:2" s="32" customFormat="1" ht="18.75" customHeight="1" x14ac:dyDescent="0.35">
      <c r="A33" s="15" t="s">
        <v>108</v>
      </c>
      <c r="B33" s="29">
        <f>SUM(B34:B34)</f>
        <v>293.10000000000002</v>
      </c>
    </row>
    <row r="34" spans="1:2" s="32" customFormat="1" ht="18.75" customHeight="1" x14ac:dyDescent="0.35">
      <c r="A34" s="12" t="s">
        <v>149</v>
      </c>
      <c r="B34" s="27">
        <v>293.10000000000002</v>
      </c>
    </row>
    <row r="35" spans="1:2" s="32" customFormat="1" ht="18.75" customHeight="1" x14ac:dyDescent="0.35">
      <c r="A35" s="11" t="s">
        <v>96</v>
      </c>
      <c r="B35" s="44">
        <f>B36</f>
        <v>100</v>
      </c>
    </row>
    <row r="36" spans="1:2" s="32" customFormat="1" ht="18.75" customHeight="1" x14ac:dyDescent="0.35">
      <c r="A36" s="14" t="s">
        <v>123</v>
      </c>
      <c r="B36" s="25">
        <v>100</v>
      </c>
    </row>
    <row r="37" spans="1:2" s="32" customFormat="1" ht="18.75" customHeight="1" x14ac:dyDescent="0.35">
      <c r="A37" s="11" t="s">
        <v>45</v>
      </c>
      <c r="B37" s="24">
        <f>B26+B33+B35</f>
        <v>35024.199999999997</v>
      </c>
    </row>
    <row r="38" spans="1:2" s="32" customFormat="1" ht="18.75" customHeight="1" x14ac:dyDescent="0.35">
      <c r="A38" s="13" t="s">
        <v>42</v>
      </c>
      <c r="B38" s="8">
        <f>B27</f>
        <v>3041.4</v>
      </c>
    </row>
    <row r="39" spans="1:2" s="32" customFormat="1" ht="18.75" customHeight="1" x14ac:dyDescent="0.35">
      <c r="A39" s="13" t="s">
        <v>151</v>
      </c>
      <c r="B39" s="8">
        <f>B28</f>
        <v>1415</v>
      </c>
    </row>
    <row r="40" spans="1:2" s="32" customFormat="1" ht="18.75" customHeight="1" x14ac:dyDescent="0.35">
      <c r="A40" s="13" t="s">
        <v>118</v>
      </c>
      <c r="B40" s="8">
        <f>B29</f>
        <v>705</v>
      </c>
    </row>
    <row r="41" spans="1:2" s="32" customFormat="1" ht="18.75" customHeight="1" x14ac:dyDescent="0.35">
      <c r="A41" s="13" t="s">
        <v>119</v>
      </c>
      <c r="B41" s="8">
        <f>B30</f>
        <v>4927.3</v>
      </c>
    </row>
    <row r="42" spans="1:2" s="32" customFormat="1" ht="18.75" customHeight="1" x14ac:dyDescent="0.35">
      <c r="A42" s="12" t="s">
        <v>120</v>
      </c>
      <c r="B42" s="27">
        <f>B31+B34+B36</f>
        <v>18226.3</v>
      </c>
    </row>
    <row r="43" spans="1:2" s="32" customFormat="1" ht="18.75" customHeight="1" x14ac:dyDescent="0.35">
      <c r="A43" s="14" t="s">
        <v>121</v>
      </c>
      <c r="B43" s="27">
        <f>B32</f>
        <v>6709.2</v>
      </c>
    </row>
    <row r="44" spans="1:2" s="32" customFormat="1" ht="24" customHeight="1" x14ac:dyDescent="0.35">
      <c r="A44" s="62" t="s">
        <v>46</v>
      </c>
      <c r="B44" s="63"/>
    </row>
    <row r="45" spans="1:2" s="32" customFormat="1" ht="18.75" customHeight="1" x14ac:dyDescent="0.35">
      <c r="A45" s="15" t="s">
        <v>38</v>
      </c>
      <c r="B45" s="26">
        <f>SUM(B46:B47)</f>
        <v>785.90000000000009</v>
      </c>
    </row>
    <row r="46" spans="1:2" s="32" customFormat="1" ht="18.75" customHeight="1" x14ac:dyDescent="0.35">
      <c r="A46" s="12" t="s">
        <v>42</v>
      </c>
      <c r="B46" s="27">
        <v>407.6</v>
      </c>
    </row>
    <row r="47" spans="1:2" s="32" customFormat="1" ht="18.75" customHeight="1" x14ac:dyDescent="0.35">
      <c r="A47" s="12" t="s">
        <v>121</v>
      </c>
      <c r="B47" s="27">
        <v>378.3</v>
      </c>
    </row>
    <row r="48" spans="1:2" s="32" customFormat="1" ht="18.75" customHeight="1" x14ac:dyDescent="0.35">
      <c r="A48" s="11" t="s">
        <v>48</v>
      </c>
      <c r="B48" s="26">
        <f>B45</f>
        <v>785.90000000000009</v>
      </c>
    </row>
    <row r="49" spans="1:2" s="32" customFormat="1" ht="18.75" customHeight="1" x14ac:dyDescent="0.35">
      <c r="A49" s="12" t="s">
        <v>42</v>
      </c>
      <c r="B49" s="28">
        <f>B46</f>
        <v>407.6</v>
      </c>
    </row>
    <row r="50" spans="1:2" s="32" customFormat="1" ht="18.75" customHeight="1" x14ac:dyDescent="0.35">
      <c r="A50" s="12" t="s">
        <v>121</v>
      </c>
      <c r="B50" s="28">
        <f>B47</f>
        <v>378.3</v>
      </c>
    </row>
    <row r="51" spans="1:2" s="32" customFormat="1" ht="33" customHeight="1" x14ac:dyDescent="0.35">
      <c r="A51" s="62" t="s">
        <v>100</v>
      </c>
      <c r="B51" s="63"/>
    </row>
    <row r="52" spans="1:2" s="32" customFormat="1" ht="18.75" customHeight="1" x14ac:dyDescent="0.35">
      <c r="A52" s="17" t="s">
        <v>38</v>
      </c>
      <c r="B52" s="6">
        <f>SUM(B53:B54)</f>
        <v>521.29999999999995</v>
      </c>
    </row>
    <row r="53" spans="1:2" s="32" customFormat="1" ht="18.75" customHeight="1" x14ac:dyDescent="0.35">
      <c r="A53" s="13" t="s">
        <v>110</v>
      </c>
      <c r="B53" s="8">
        <v>332</v>
      </c>
    </row>
    <row r="54" spans="1:2" s="32" customFormat="1" ht="28.9" customHeight="1" x14ac:dyDescent="0.35">
      <c r="A54" s="13" t="s">
        <v>112</v>
      </c>
      <c r="B54" s="8">
        <v>189.3</v>
      </c>
    </row>
    <row r="55" spans="1:2" s="32" customFormat="1" ht="18.75" customHeight="1" x14ac:dyDescent="0.35">
      <c r="A55" s="18" t="s">
        <v>49</v>
      </c>
      <c r="B55" s="6">
        <f>B52</f>
        <v>521.29999999999995</v>
      </c>
    </row>
    <row r="56" spans="1:2" s="32" customFormat="1" ht="18.75" customHeight="1" x14ac:dyDescent="0.35">
      <c r="A56" s="13" t="s">
        <v>111</v>
      </c>
      <c r="B56" s="8">
        <f>B53</f>
        <v>332</v>
      </c>
    </row>
    <row r="57" spans="1:2" s="32" customFormat="1" ht="28.9" customHeight="1" x14ac:dyDescent="0.35">
      <c r="A57" s="13" t="s">
        <v>112</v>
      </c>
      <c r="B57" s="8">
        <f>B54</f>
        <v>189.3</v>
      </c>
    </row>
    <row r="58" spans="1:2" s="32" customFormat="1" ht="35.25" customHeight="1" x14ac:dyDescent="0.35">
      <c r="A58" s="62" t="s">
        <v>51</v>
      </c>
      <c r="B58" s="63"/>
    </row>
    <row r="59" spans="1:2" s="32" customFormat="1" ht="18.75" customHeight="1" x14ac:dyDescent="0.35">
      <c r="A59" s="43" t="s">
        <v>52</v>
      </c>
      <c r="B59" s="24">
        <f>SUM(B60:B60)</f>
        <v>3401</v>
      </c>
    </row>
    <row r="60" spans="1:2" s="32" customFormat="1" ht="18.75" customHeight="1" x14ac:dyDescent="0.35">
      <c r="A60" s="12" t="s">
        <v>47</v>
      </c>
      <c r="B60" s="27">
        <v>3401</v>
      </c>
    </row>
    <row r="61" spans="1:2" s="32" customFormat="1" ht="18.75" customHeight="1" x14ac:dyDescent="0.35">
      <c r="A61" s="11" t="s">
        <v>53</v>
      </c>
      <c r="B61" s="26">
        <f>SUM(B59)</f>
        <v>3401</v>
      </c>
    </row>
    <row r="62" spans="1:2" s="32" customFormat="1" ht="18.75" customHeight="1" x14ac:dyDescent="0.35">
      <c r="A62" s="12" t="s">
        <v>47</v>
      </c>
      <c r="B62" s="27">
        <f>B60</f>
        <v>3401</v>
      </c>
    </row>
    <row r="63" spans="1:2" s="32" customFormat="1" ht="30" customHeight="1" x14ac:dyDescent="0.35">
      <c r="A63" s="62" t="s">
        <v>54</v>
      </c>
      <c r="B63" s="63"/>
    </row>
    <row r="64" spans="1:2" s="32" customFormat="1" ht="18.75" customHeight="1" x14ac:dyDescent="0.35">
      <c r="A64" s="15" t="s">
        <v>38</v>
      </c>
      <c r="B64" s="26">
        <f>SUM(B65:B67)</f>
        <v>2056.1</v>
      </c>
    </row>
    <row r="65" spans="1:2" s="32" customFormat="1" ht="18.75" customHeight="1" x14ac:dyDescent="0.35">
      <c r="A65" s="12" t="s">
        <v>42</v>
      </c>
      <c r="B65" s="27">
        <v>350</v>
      </c>
    </row>
    <row r="66" spans="1:2" s="32" customFormat="1" ht="18.75" customHeight="1" x14ac:dyDescent="0.35">
      <c r="A66" s="35" t="s">
        <v>124</v>
      </c>
      <c r="B66" s="27">
        <v>850</v>
      </c>
    </row>
    <row r="67" spans="1:2" s="32" customFormat="1" ht="18.75" customHeight="1" x14ac:dyDescent="0.35">
      <c r="A67" s="14" t="s">
        <v>121</v>
      </c>
      <c r="B67" s="25">
        <v>856.1</v>
      </c>
    </row>
    <row r="68" spans="1:2" s="32" customFormat="1" ht="18.75" customHeight="1" x14ac:dyDescent="0.35">
      <c r="A68" s="42" t="s">
        <v>101</v>
      </c>
      <c r="B68" s="24">
        <f>SUM(B69:B71)</f>
        <v>4502.3</v>
      </c>
    </row>
    <row r="69" spans="1:2" s="32" customFormat="1" ht="18.75" customHeight="1" x14ac:dyDescent="0.35">
      <c r="A69" s="12" t="s">
        <v>42</v>
      </c>
      <c r="B69" s="27">
        <v>4060.7</v>
      </c>
    </row>
    <row r="70" spans="1:2" s="32" customFormat="1" ht="18.75" customHeight="1" x14ac:dyDescent="0.35">
      <c r="A70" s="35" t="s">
        <v>124</v>
      </c>
      <c r="B70" s="27">
        <v>295</v>
      </c>
    </row>
    <row r="71" spans="1:2" s="32" customFormat="1" ht="18.75" customHeight="1" x14ac:dyDescent="0.35">
      <c r="A71" s="12" t="s">
        <v>121</v>
      </c>
      <c r="B71" s="25">
        <v>146.6</v>
      </c>
    </row>
    <row r="72" spans="1:2" s="32" customFormat="1" ht="18.75" customHeight="1" x14ac:dyDescent="0.35">
      <c r="A72" s="11" t="s">
        <v>55</v>
      </c>
      <c r="B72" s="24">
        <f>B64+B68</f>
        <v>6558.4</v>
      </c>
    </row>
    <row r="73" spans="1:2" s="32" customFormat="1" ht="18.75" customHeight="1" x14ac:dyDescent="0.35">
      <c r="A73" s="12" t="s">
        <v>42</v>
      </c>
      <c r="B73" s="25">
        <f>B65+B69</f>
        <v>4410.7</v>
      </c>
    </row>
    <row r="74" spans="1:2" s="32" customFormat="1" ht="18.75" customHeight="1" x14ac:dyDescent="0.35">
      <c r="A74" s="35" t="s">
        <v>124</v>
      </c>
      <c r="B74" s="27">
        <f>B66+B70</f>
        <v>1145</v>
      </c>
    </row>
    <row r="75" spans="1:2" s="32" customFormat="1" ht="18.75" customHeight="1" x14ac:dyDescent="0.35">
      <c r="A75" s="14" t="s">
        <v>125</v>
      </c>
      <c r="B75" s="27">
        <f>B67+B71</f>
        <v>1002.7</v>
      </c>
    </row>
    <row r="76" spans="1:2" s="32" customFormat="1" ht="28.5" customHeight="1" x14ac:dyDescent="0.35">
      <c r="A76" s="64" t="s">
        <v>56</v>
      </c>
      <c r="B76" s="65"/>
    </row>
    <row r="77" spans="1:2" s="32" customFormat="1" ht="18.75" customHeight="1" x14ac:dyDescent="0.35">
      <c r="A77" s="15" t="s">
        <v>38</v>
      </c>
      <c r="B77" s="6">
        <f>B78</f>
        <v>420</v>
      </c>
    </row>
    <row r="78" spans="1:2" s="32" customFormat="1" ht="18.75" customHeight="1" x14ac:dyDescent="0.35">
      <c r="A78" s="14" t="s">
        <v>47</v>
      </c>
      <c r="B78" s="8">
        <v>420</v>
      </c>
    </row>
    <row r="79" spans="1:2" s="32" customFormat="1" ht="18.75" customHeight="1" x14ac:dyDescent="0.35">
      <c r="A79" s="11" t="s">
        <v>57</v>
      </c>
      <c r="B79" s="6">
        <f>B77</f>
        <v>420</v>
      </c>
    </row>
    <row r="80" spans="1:2" s="32" customFormat="1" ht="18.75" customHeight="1" x14ac:dyDescent="0.35">
      <c r="A80" s="14" t="s">
        <v>47</v>
      </c>
      <c r="B80" s="8">
        <f>B78</f>
        <v>420</v>
      </c>
    </row>
    <row r="81" spans="1:2" s="32" customFormat="1" ht="33" customHeight="1" x14ac:dyDescent="0.35">
      <c r="A81" s="62" t="s">
        <v>58</v>
      </c>
      <c r="B81" s="63"/>
    </row>
    <row r="82" spans="1:2" s="32" customFormat="1" ht="18.75" customHeight="1" x14ac:dyDescent="0.35">
      <c r="A82" s="15" t="s">
        <v>38</v>
      </c>
      <c r="B82" s="26">
        <f>B83</f>
        <v>418</v>
      </c>
    </row>
    <row r="83" spans="1:2" s="32" customFormat="1" ht="18.75" customHeight="1" x14ac:dyDescent="0.35">
      <c r="A83" s="14" t="s">
        <v>47</v>
      </c>
      <c r="B83" s="27">
        <v>418</v>
      </c>
    </row>
    <row r="84" spans="1:2" s="32" customFormat="1" ht="18.75" customHeight="1" x14ac:dyDescent="0.35">
      <c r="A84" s="16" t="s">
        <v>59</v>
      </c>
      <c r="B84" s="6">
        <f>B82</f>
        <v>418</v>
      </c>
    </row>
    <row r="85" spans="1:2" s="32" customFormat="1" ht="18.75" customHeight="1" x14ac:dyDescent="0.35">
      <c r="A85" s="13" t="s">
        <v>47</v>
      </c>
      <c r="B85" s="20">
        <f>B83</f>
        <v>418</v>
      </c>
    </row>
    <row r="86" spans="1:2" s="32" customFormat="1" ht="38.25" customHeight="1" x14ac:dyDescent="0.35">
      <c r="A86" s="62" t="s">
        <v>60</v>
      </c>
      <c r="B86" s="63"/>
    </row>
    <row r="87" spans="1:2" s="32" customFormat="1" ht="18.75" customHeight="1" x14ac:dyDescent="0.35">
      <c r="A87" s="43" t="s">
        <v>38</v>
      </c>
      <c r="B87" s="24">
        <f>SUM(B88:B90)</f>
        <v>20125.8</v>
      </c>
    </row>
    <row r="88" spans="1:2" s="32" customFormat="1" ht="18.75" customHeight="1" x14ac:dyDescent="0.35">
      <c r="A88" s="12" t="s">
        <v>42</v>
      </c>
      <c r="B88" s="27">
        <v>13889.300000000001</v>
      </c>
    </row>
    <row r="89" spans="1:2" s="32" customFormat="1" ht="18.75" customHeight="1" x14ac:dyDescent="0.35">
      <c r="A89" s="12" t="s">
        <v>153</v>
      </c>
      <c r="B89" s="28">
        <v>1610.3</v>
      </c>
    </row>
    <row r="90" spans="1:2" s="32" customFormat="1" ht="30.75" customHeight="1" x14ac:dyDescent="0.35">
      <c r="A90" s="12" t="s">
        <v>126</v>
      </c>
      <c r="B90" s="28">
        <v>4626.2</v>
      </c>
    </row>
    <row r="91" spans="1:2" s="32" customFormat="1" ht="18.75" customHeight="1" x14ac:dyDescent="0.35">
      <c r="A91" s="11" t="s">
        <v>61</v>
      </c>
      <c r="B91" s="6">
        <f>B87</f>
        <v>20125.8</v>
      </c>
    </row>
    <row r="92" spans="1:2" s="32" customFormat="1" ht="18.75" customHeight="1" x14ac:dyDescent="0.35">
      <c r="A92" s="12" t="s">
        <v>50</v>
      </c>
      <c r="B92" s="8">
        <f>B88</f>
        <v>13889.300000000001</v>
      </c>
    </row>
    <row r="93" spans="1:2" s="32" customFormat="1" ht="18.75" customHeight="1" x14ac:dyDescent="0.35">
      <c r="A93" s="12" t="s">
        <v>154</v>
      </c>
      <c r="B93" s="8">
        <f>B89</f>
        <v>1610.3</v>
      </c>
    </row>
    <row r="94" spans="1:2" s="32" customFormat="1" ht="30" customHeight="1" x14ac:dyDescent="0.35">
      <c r="A94" s="14" t="s">
        <v>127</v>
      </c>
      <c r="B94" s="8">
        <f>B90</f>
        <v>4626.2</v>
      </c>
    </row>
    <row r="95" spans="1:2" s="32" customFormat="1" ht="28.5" customHeight="1" x14ac:dyDescent="0.35">
      <c r="A95" s="62" t="s">
        <v>62</v>
      </c>
      <c r="B95" s="63"/>
    </row>
    <row r="96" spans="1:2" s="32" customFormat="1" ht="18.75" customHeight="1" x14ac:dyDescent="0.35">
      <c r="A96" s="15" t="s">
        <v>38</v>
      </c>
      <c r="B96" s="6">
        <f>B97</f>
        <v>247</v>
      </c>
    </row>
    <row r="97" spans="1:2" s="32" customFormat="1" ht="18.75" customHeight="1" x14ac:dyDescent="0.35">
      <c r="A97" s="12" t="s">
        <v>47</v>
      </c>
      <c r="B97" s="8">
        <v>247</v>
      </c>
    </row>
    <row r="98" spans="1:2" s="32" customFormat="1" ht="18.75" customHeight="1" x14ac:dyDescent="0.35">
      <c r="A98" s="34" t="s">
        <v>63</v>
      </c>
      <c r="B98" s="26">
        <f>SUM(B99:B102)</f>
        <v>1576.9</v>
      </c>
    </row>
    <row r="99" spans="1:2" s="32" customFormat="1" ht="18.75" customHeight="1" x14ac:dyDescent="0.35">
      <c r="A99" s="12" t="s">
        <v>42</v>
      </c>
      <c r="B99" s="27">
        <v>1534.7</v>
      </c>
    </row>
    <row r="100" spans="1:2" s="32" customFormat="1" ht="18.75" customHeight="1" x14ac:dyDescent="0.35">
      <c r="A100" s="12" t="s">
        <v>115</v>
      </c>
      <c r="B100" s="27">
        <v>32.799999999999997</v>
      </c>
    </row>
    <row r="101" spans="1:2" s="32" customFormat="1" ht="18.75" customHeight="1" x14ac:dyDescent="0.35">
      <c r="A101" s="35" t="s">
        <v>124</v>
      </c>
      <c r="B101" s="27">
        <v>5</v>
      </c>
    </row>
    <row r="102" spans="1:2" s="32" customFormat="1" ht="18.75" customHeight="1" x14ac:dyDescent="0.35">
      <c r="A102" s="14" t="s">
        <v>125</v>
      </c>
      <c r="B102" s="27">
        <v>4.4000000000000004</v>
      </c>
    </row>
    <row r="103" spans="1:2" s="32" customFormat="1" ht="18.75" customHeight="1" x14ac:dyDescent="0.35">
      <c r="A103" s="34" t="s">
        <v>64</v>
      </c>
      <c r="B103" s="26">
        <f>SUM(B104:B107)</f>
        <v>487.1</v>
      </c>
    </row>
    <row r="104" spans="1:2" s="32" customFormat="1" ht="18.75" customHeight="1" x14ac:dyDescent="0.35">
      <c r="A104" s="12" t="s">
        <v>50</v>
      </c>
      <c r="B104" s="27">
        <v>440.9</v>
      </c>
    </row>
    <row r="105" spans="1:2" s="32" customFormat="1" ht="18.75" customHeight="1" x14ac:dyDescent="0.35">
      <c r="A105" s="12" t="s">
        <v>115</v>
      </c>
      <c r="B105" s="27">
        <v>23</v>
      </c>
    </row>
    <row r="106" spans="1:2" s="32" customFormat="1" ht="18.75" customHeight="1" x14ac:dyDescent="0.35">
      <c r="A106" s="35" t="s">
        <v>124</v>
      </c>
      <c r="B106" s="27">
        <v>17.100000000000001</v>
      </c>
    </row>
    <row r="107" spans="1:2" s="32" customFormat="1" ht="18.75" customHeight="1" x14ac:dyDescent="0.35">
      <c r="A107" s="14" t="s">
        <v>125</v>
      </c>
      <c r="B107" s="27">
        <v>6.1</v>
      </c>
    </row>
    <row r="108" spans="1:2" s="32" customFormat="1" ht="18.75" customHeight="1" x14ac:dyDescent="0.35">
      <c r="A108" s="34" t="s">
        <v>65</v>
      </c>
      <c r="B108" s="26">
        <f>SUM(B109:B111)</f>
        <v>1003.9</v>
      </c>
    </row>
    <row r="109" spans="1:2" s="32" customFormat="1" ht="18.75" customHeight="1" x14ac:dyDescent="0.35">
      <c r="A109" s="12" t="s">
        <v>50</v>
      </c>
      <c r="B109" s="27">
        <v>983.4</v>
      </c>
    </row>
    <row r="110" spans="1:2" s="32" customFormat="1" ht="18.75" customHeight="1" x14ac:dyDescent="0.35">
      <c r="A110" s="12" t="s">
        <v>115</v>
      </c>
      <c r="B110" s="28">
        <v>4.5</v>
      </c>
    </row>
    <row r="111" spans="1:2" s="32" customFormat="1" ht="18.75" customHeight="1" x14ac:dyDescent="0.35">
      <c r="A111" s="35" t="s">
        <v>124</v>
      </c>
      <c r="B111" s="28">
        <v>16</v>
      </c>
    </row>
    <row r="112" spans="1:2" s="32" customFormat="1" ht="18.75" customHeight="1" x14ac:dyDescent="0.35">
      <c r="A112" s="34" t="s">
        <v>66</v>
      </c>
      <c r="B112" s="26">
        <f>SUM(B113:B116)</f>
        <v>808.9</v>
      </c>
    </row>
    <row r="113" spans="1:2" s="32" customFormat="1" ht="18.75" customHeight="1" x14ac:dyDescent="0.35">
      <c r="A113" s="12" t="s">
        <v>50</v>
      </c>
      <c r="B113" s="27">
        <v>763</v>
      </c>
    </row>
    <row r="114" spans="1:2" s="32" customFormat="1" ht="18.75" customHeight="1" x14ac:dyDescent="0.35">
      <c r="A114" s="12" t="s">
        <v>115</v>
      </c>
      <c r="B114" s="27">
        <v>15</v>
      </c>
    </row>
    <row r="115" spans="1:2" s="32" customFormat="1" ht="18.75" customHeight="1" x14ac:dyDescent="0.35">
      <c r="A115" s="12" t="s">
        <v>124</v>
      </c>
      <c r="B115" s="27">
        <v>25</v>
      </c>
    </row>
    <row r="116" spans="1:2" s="32" customFormat="1" ht="18.75" customHeight="1" x14ac:dyDescent="0.35">
      <c r="A116" s="12" t="s">
        <v>125</v>
      </c>
      <c r="B116" s="27">
        <v>5.9</v>
      </c>
    </row>
    <row r="117" spans="1:2" s="32" customFormat="1" ht="18.75" customHeight="1" x14ac:dyDescent="0.35">
      <c r="A117" s="34" t="s">
        <v>156</v>
      </c>
      <c r="B117" s="26">
        <f>SUM(B118:B121)</f>
        <v>929</v>
      </c>
    </row>
    <row r="118" spans="1:2" s="32" customFormat="1" ht="18.75" customHeight="1" x14ac:dyDescent="0.35">
      <c r="A118" s="12" t="s">
        <v>42</v>
      </c>
      <c r="B118" s="27">
        <v>817.6</v>
      </c>
    </row>
    <row r="119" spans="1:2" s="32" customFormat="1" ht="18.75" customHeight="1" x14ac:dyDescent="0.35">
      <c r="A119" s="12" t="s">
        <v>115</v>
      </c>
      <c r="B119" s="27">
        <v>23</v>
      </c>
    </row>
    <row r="120" spans="1:2" s="32" customFormat="1" ht="18.75" customHeight="1" x14ac:dyDescent="0.35">
      <c r="A120" s="35" t="s">
        <v>124</v>
      </c>
      <c r="B120" s="27">
        <v>60</v>
      </c>
    </row>
    <row r="121" spans="1:2" s="32" customFormat="1" ht="18.75" customHeight="1" x14ac:dyDescent="0.35">
      <c r="A121" s="12" t="s">
        <v>125</v>
      </c>
      <c r="B121" s="27">
        <v>28.4</v>
      </c>
    </row>
    <row r="122" spans="1:2" s="32" customFormat="1" ht="18.75" customHeight="1" x14ac:dyDescent="0.35">
      <c r="A122" s="34" t="s">
        <v>102</v>
      </c>
      <c r="B122" s="26">
        <f>SUM(B123:B125)</f>
        <v>1604.2</v>
      </c>
    </row>
    <row r="123" spans="1:2" s="32" customFormat="1" ht="18.75" customHeight="1" x14ac:dyDescent="0.35">
      <c r="A123" s="12" t="s">
        <v>42</v>
      </c>
      <c r="B123" s="27">
        <v>1379.8</v>
      </c>
    </row>
    <row r="124" spans="1:2" s="32" customFormat="1" ht="18.75" customHeight="1" x14ac:dyDescent="0.35">
      <c r="A124" s="35" t="s">
        <v>124</v>
      </c>
      <c r="B124" s="27">
        <v>170</v>
      </c>
    </row>
    <row r="125" spans="1:2" s="32" customFormat="1" ht="18.75" customHeight="1" x14ac:dyDescent="0.35">
      <c r="A125" s="12" t="s">
        <v>125</v>
      </c>
      <c r="B125" s="27">
        <v>54.4</v>
      </c>
    </row>
    <row r="126" spans="1:2" s="32" customFormat="1" ht="18.75" customHeight="1" x14ac:dyDescent="0.35">
      <c r="A126" s="34" t="s">
        <v>67</v>
      </c>
      <c r="B126" s="26">
        <f>SUM(B127:B130)</f>
        <v>2846.9</v>
      </c>
    </row>
    <row r="127" spans="1:2" s="32" customFormat="1" ht="18.75" customHeight="1" x14ac:dyDescent="0.35">
      <c r="A127" s="12" t="s">
        <v>42</v>
      </c>
      <c r="B127" s="27">
        <v>2479.3000000000002</v>
      </c>
    </row>
    <row r="128" spans="1:2" s="32" customFormat="1" ht="18.75" customHeight="1" x14ac:dyDescent="0.35">
      <c r="A128" s="12" t="s">
        <v>115</v>
      </c>
      <c r="B128" s="27">
        <v>70.099999999999994</v>
      </c>
    </row>
    <row r="129" spans="1:2" s="32" customFormat="1" ht="18.75" customHeight="1" x14ac:dyDescent="0.35">
      <c r="A129" s="35" t="s">
        <v>124</v>
      </c>
      <c r="B129" s="27">
        <v>205</v>
      </c>
    </row>
    <row r="130" spans="1:2" s="32" customFormat="1" ht="18.75" customHeight="1" x14ac:dyDescent="0.35">
      <c r="A130" s="14" t="s">
        <v>125</v>
      </c>
      <c r="B130" s="27">
        <v>92.5</v>
      </c>
    </row>
    <row r="131" spans="1:2" s="32" customFormat="1" ht="18.75" customHeight="1" x14ac:dyDescent="0.35">
      <c r="A131" s="36" t="s">
        <v>44</v>
      </c>
      <c r="B131" s="26">
        <f>SUM(B132:B135)</f>
        <v>2466.5</v>
      </c>
    </row>
    <row r="132" spans="1:2" s="32" customFormat="1" ht="18.75" customHeight="1" x14ac:dyDescent="0.35">
      <c r="A132" s="35" t="s">
        <v>42</v>
      </c>
      <c r="B132" s="27">
        <v>1908.1999999999998</v>
      </c>
    </row>
    <row r="133" spans="1:2" s="32" customFormat="1" ht="18.75" customHeight="1" x14ac:dyDescent="0.35">
      <c r="A133" s="12" t="s">
        <v>115</v>
      </c>
      <c r="B133" s="27">
        <v>81.5</v>
      </c>
    </row>
    <row r="134" spans="1:2" s="32" customFormat="1" ht="18.75" customHeight="1" x14ac:dyDescent="0.35">
      <c r="A134" s="35" t="s">
        <v>124</v>
      </c>
      <c r="B134" s="27">
        <v>309.5</v>
      </c>
    </row>
    <row r="135" spans="1:2" s="32" customFormat="1" ht="18.75" customHeight="1" x14ac:dyDescent="0.35">
      <c r="A135" s="14" t="s">
        <v>125</v>
      </c>
      <c r="B135" s="27">
        <v>167.3</v>
      </c>
    </row>
    <row r="136" spans="1:2" s="32" customFormat="1" ht="18.75" customHeight="1" x14ac:dyDescent="0.35">
      <c r="A136" s="34" t="s">
        <v>155</v>
      </c>
      <c r="B136" s="26">
        <f>SUM(B137:B139)</f>
        <v>123.80000000000004</v>
      </c>
    </row>
    <row r="137" spans="1:2" s="32" customFormat="1" ht="18.75" customHeight="1" x14ac:dyDescent="0.35">
      <c r="A137" s="12" t="s">
        <v>42</v>
      </c>
      <c r="B137" s="27">
        <v>101.90000000000003</v>
      </c>
    </row>
    <row r="138" spans="1:2" s="32" customFormat="1" ht="18.75" customHeight="1" x14ac:dyDescent="0.35">
      <c r="A138" s="35" t="s">
        <v>124</v>
      </c>
      <c r="B138" s="27">
        <v>21.5</v>
      </c>
    </row>
    <row r="139" spans="1:2" s="32" customFormat="1" ht="18.75" customHeight="1" x14ac:dyDescent="0.35">
      <c r="A139" s="12" t="s">
        <v>125</v>
      </c>
      <c r="B139" s="27">
        <v>0.4</v>
      </c>
    </row>
    <row r="140" spans="1:2" s="32" customFormat="1" ht="18.75" customHeight="1" x14ac:dyDescent="0.35">
      <c r="A140" s="33" t="s">
        <v>68</v>
      </c>
      <c r="B140" s="26">
        <f>B96+B98+B103+B108+B112+B117+B122+B126+B136+B131</f>
        <v>12094.199999999999</v>
      </c>
    </row>
    <row r="141" spans="1:2" s="32" customFormat="1" ht="18.75" customHeight="1" x14ac:dyDescent="0.35">
      <c r="A141" s="12" t="s">
        <v>42</v>
      </c>
      <c r="B141" s="27">
        <f>B97+B99+B104+B109+B113+B118+B123+B127+B137+B132</f>
        <v>10655.8</v>
      </c>
    </row>
    <row r="142" spans="1:2" s="32" customFormat="1" ht="18.75" customHeight="1" x14ac:dyDescent="0.35">
      <c r="A142" s="12" t="s">
        <v>115</v>
      </c>
      <c r="B142" s="28">
        <f>B100+B105+B110+B114+B119+B128+B133</f>
        <v>249.89999999999998</v>
      </c>
    </row>
    <row r="143" spans="1:2" s="32" customFormat="1" ht="18.75" customHeight="1" x14ac:dyDescent="0.35">
      <c r="A143" s="35" t="s">
        <v>124</v>
      </c>
      <c r="B143" s="27">
        <f>B101+B111+B115+B120+B124+B129+B138+B106+B134</f>
        <v>829.1</v>
      </c>
    </row>
    <row r="144" spans="1:2" s="32" customFormat="1" ht="18.75" customHeight="1" x14ac:dyDescent="0.35">
      <c r="A144" s="14" t="s">
        <v>125</v>
      </c>
      <c r="B144" s="25">
        <f>B102+B107+B116+B121+B125+B130+B135+B139</f>
        <v>359.4</v>
      </c>
    </row>
    <row r="145" spans="1:2" s="32" customFormat="1" ht="27" customHeight="1" x14ac:dyDescent="0.35">
      <c r="A145" s="64" t="s">
        <v>69</v>
      </c>
      <c r="B145" s="65"/>
    </row>
    <row r="146" spans="1:2" s="32" customFormat="1" ht="18.75" customHeight="1" x14ac:dyDescent="0.35">
      <c r="A146" s="15" t="s">
        <v>38</v>
      </c>
      <c r="B146" s="6">
        <f>SUM(B147:B148)</f>
        <v>1942.3</v>
      </c>
    </row>
    <row r="147" spans="1:2" s="32" customFormat="1" ht="18.75" customHeight="1" x14ac:dyDescent="0.35">
      <c r="A147" s="12" t="s">
        <v>42</v>
      </c>
      <c r="B147" s="8">
        <v>1915</v>
      </c>
    </row>
    <row r="148" spans="1:2" s="32" customFormat="1" ht="18.75" customHeight="1" x14ac:dyDescent="0.35">
      <c r="A148" s="12" t="s">
        <v>115</v>
      </c>
      <c r="B148" s="25">
        <v>27.3</v>
      </c>
    </row>
    <row r="149" spans="1:2" s="32" customFormat="1" ht="18.75" customHeight="1" x14ac:dyDescent="0.35">
      <c r="A149" s="33" t="s">
        <v>70</v>
      </c>
      <c r="B149" s="24">
        <f>SUM(B150:B153)</f>
        <v>2308</v>
      </c>
    </row>
    <row r="150" spans="1:2" s="32" customFormat="1" ht="18.75" customHeight="1" x14ac:dyDescent="0.35">
      <c r="A150" s="12" t="s">
        <v>42</v>
      </c>
      <c r="B150" s="27">
        <v>1978.8</v>
      </c>
    </row>
    <row r="151" spans="1:2" s="32" customFormat="1" ht="18.75" customHeight="1" x14ac:dyDescent="0.35">
      <c r="A151" s="12" t="s">
        <v>115</v>
      </c>
      <c r="B151" s="27">
        <v>120.2</v>
      </c>
    </row>
    <row r="152" spans="1:2" s="32" customFormat="1" ht="18.75" customHeight="1" x14ac:dyDescent="0.35">
      <c r="A152" s="35" t="s">
        <v>124</v>
      </c>
      <c r="B152" s="27">
        <v>161.6</v>
      </c>
    </row>
    <row r="153" spans="1:2" s="32" customFormat="1" ht="18.75" customHeight="1" x14ac:dyDescent="0.35">
      <c r="A153" s="14" t="s">
        <v>125</v>
      </c>
      <c r="B153" s="27">
        <v>47.4</v>
      </c>
    </row>
    <row r="154" spans="1:2" s="32" customFormat="1" ht="18.75" customHeight="1" x14ac:dyDescent="0.35">
      <c r="A154" s="33" t="s">
        <v>71</v>
      </c>
      <c r="B154" s="26">
        <f>B149+B146</f>
        <v>4250.3</v>
      </c>
    </row>
    <row r="155" spans="1:2" s="32" customFormat="1" ht="18.75" customHeight="1" x14ac:dyDescent="0.35">
      <c r="A155" s="12" t="s">
        <v>42</v>
      </c>
      <c r="B155" s="27">
        <f>B150+B147</f>
        <v>3893.8</v>
      </c>
    </row>
    <row r="156" spans="1:2" s="32" customFormat="1" ht="18.75" customHeight="1" x14ac:dyDescent="0.35">
      <c r="A156" s="12" t="s">
        <v>115</v>
      </c>
      <c r="B156" s="27">
        <f>B148+B151</f>
        <v>147.5</v>
      </c>
    </row>
    <row r="157" spans="1:2" s="32" customFormat="1" ht="18.75" customHeight="1" x14ac:dyDescent="0.35">
      <c r="A157" s="35" t="s">
        <v>124</v>
      </c>
      <c r="B157" s="27">
        <f>B152</f>
        <v>161.6</v>
      </c>
    </row>
    <row r="158" spans="1:2" s="32" customFormat="1" ht="18.75" customHeight="1" x14ac:dyDescent="0.35">
      <c r="A158" s="14" t="s">
        <v>125</v>
      </c>
      <c r="B158" s="27">
        <f>B153</f>
        <v>47.4</v>
      </c>
    </row>
    <row r="159" spans="1:2" s="32" customFormat="1" ht="25.5" customHeight="1" x14ac:dyDescent="0.35">
      <c r="A159" s="62" t="s">
        <v>72</v>
      </c>
      <c r="B159" s="63"/>
    </row>
    <row r="160" spans="1:2" s="32" customFormat="1" ht="18.75" customHeight="1" x14ac:dyDescent="0.35">
      <c r="A160" s="34" t="s">
        <v>38</v>
      </c>
      <c r="B160" s="26">
        <f>SUM(B161:B164)</f>
        <v>5399.4</v>
      </c>
    </row>
    <row r="161" spans="1:2" s="32" customFormat="1" ht="18.75" customHeight="1" x14ac:dyDescent="0.35">
      <c r="A161" s="12" t="s">
        <v>50</v>
      </c>
      <c r="B161" s="27">
        <v>439.9</v>
      </c>
    </row>
    <row r="162" spans="1:2" s="32" customFormat="1" ht="18.75" customHeight="1" x14ac:dyDescent="0.35">
      <c r="A162" s="35" t="s">
        <v>128</v>
      </c>
      <c r="B162" s="27">
        <v>3851.4</v>
      </c>
    </row>
    <row r="163" spans="1:2" s="32" customFormat="1" ht="18.75" customHeight="1" x14ac:dyDescent="0.35">
      <c r="A163" s="12" t="s">
        <v>115</v>
      </c>
      <c r="B163" s="27">
        <v>824.09999999999991</v>
      </c>
    </row>
    <row r="164" spans="1:2" s="32" customFormat="1" ht="18.75" customHeight="1" x14ac:dyDescent="0.35">
      <c r="A164" s="35" t="s">
        <v>129</v>
      </c>
      <c r="B164" s="27">
        <v>284</v>
      </c>
    </row>
    <row r="165" spans="1:2" s="32" customFormat="1" ht="18.75" customHeight="1" x14ac:dyDescent="0.35">
      <c r="A165" s="34" t="s">
        <v>157</v>
      </c>
      <c r="B165" s="26">
        <f>SUM(B166:B170)</f>
        <v>1763.6</v>
      </c>
    </row>
    <row r="166" spans="1:2" s="32" customFormat="1" ht="18.75" customHeight="1" x14ac:dyDescent="0.35">
      <c r="A166" s="12" t="s">
        <v>42</v>
      </c>
      <c r="B166" s="27">
        <v>1008</v>
      </c>
    </row>
    <row r="167" spans="1:2" s="32" customFormat="1" ht="18.75" customHeight="1" x14ac:dyDescent="0.35">
      <c r="A167" s="35" t="s">
        <v>124</v>
      </c>
      <c r="B167" s="27">
        <v>92.3</v>
      </c>
    </row>
    <row r="168" spans="1:2" s="32" customFormat="1" ht="18.75" customHeight="1" x14ac:dyDescent="0.35">
      <c r="A168" s="35" t="s">
        <v>128</v>
      </c>
      <c r="B168" s="27">
        <v>586.4</v>
      </c>
    </row>
    <row r="169" spans="1:2" s="32" customFormat="1" ht="18.75" customHeight="1" x14ac:dyDescent="0.35">
      <c r="A169" s="12" t="s">
        <v>115</v>
      </c>
      <c r="B169" s="25">
        <v>71.7</v>
      </c>
    </row>
    <row r="170" spans="1:2" s="32" customFormat="1" ht="18.75" customHeight="1" x14ac:dyDescent="0.35">
      <c r="A170" s="12" t="s">
        <v>125</v>
      </c>
      <c r="B170" s="25">
        <v>5.2</v>
      </c>
    </row>
    <row r="171" spans="1:2" s="32" customFormat="1" ht="18.75" customHeight="1" x14ac:dyDescent="0.35">
      <c r="A171" s="11" t="s">
        <v>158</v>
      </c>
      <c r="B171" s="24">
        <f>SUM(B172:B176)</f>
        <v>1013.5</v>
      </c>
    </row>
    <row r="172" spans="1:2" s="32" customFormat="1" ht="18.75" customHeight="1" x14ac:dyDescent="0.35">
      <c r="A172" s="12" t="s">
        <v>42</v>
      </c>
      <c r="B172" s="27">
        <v>507.7</v>
      </c>
    </row>
    <row r="173" spans="1:2" s="32" customFormat="1" ht="18.75" customHeight="1" x14ac:dyDescent="0.35">
      <c r="A173" s="35" t="s">
        <v>124</v>
      </c>
      <c r="B173" s="27">
        <v>58.9</v>
      </c>
    </row>
    <row r="174" spans="1:2" s="32" customFormat="1" ht="18.75" customHeight="1" x14ac:dyDescent="0.35">
      <c r="A174" s="35" t="s">
        <v>128</v>
      </c>
      <c r="B174" s="27">
        <v>400.7</v>
      </c>
    </row>
    <row r="175" spans="1:2" s="32" customFormat="1" ht="18.75" customHeight="1" x14ac:dyDescent="0.35">
      <c r="A175" s="12" t="s">
        <v>115</v>
      </c>
      <c r="B175" s="27">
        <v>39</v>
      </c>
    </row>
    <row r="176" spans="1:2" s="32" customFormat="1" ht="18.75" customHeight="1" x14ac:dyDescent="0.35">
      <c r="A176" s="12" t="s">
        <v>125</v>
      </c>
      <c r="B176" s="27">
        <v>7.2</v>
      </c>
    </row>
    <row r="177" spans="1:2" s="32" customFormat="1" ht="18.75" customHeight="1" x14ac:dyDescent="0.35">
      <c r="A177" s="11" t="s">
        <v>159</v>
      </c>
      <c r="B177" s="26">
        <f>SUM(B178:B182)</f>
        <v>2026.6</v>
      </c>
    </row>
    <row r="178" spans="1:2" s="32" customFormat="1" ht="18.75" customHeight="1" x14ac:dyDescent="0.35">
      <c r="A178" s="12" t="s">
        <v>42</v>
      </c>
      <c r="B178" s="27">
        <v>1140</v>
      </c>
    </row>
    <row r="179" spans="1:2" s="32" customFormat="1" ht="18.75" customHeight="1" x14ac:dyDescent="0.35">
      <c r="A179" s="35" t="s">
        <v>124</v>
      </c>
      <c r="B179" s="27">
        <v>71.7</v>
      </c>
    </row>
    <row r="180" spans="1:2" s="32" customFormat="1" ht="18.75" customHeight="1" x14ac:dyDescent="0.35">
      <c r="A180" s="35" t="s">
        <v>128</v>
      </c>
      <c r="B180" s="27">
        <v>711.4</v>
      </c>
    </row>
    <row r="181" spans="1:2" s="32" customFormat="1" ht="18.75" customHeight="1" x14ac:dyDescent="0.35">
      <c r="A181" s="12" t="s">
        <v>115</v>
      </c>
      <c r="B181" s="27">
        <v>97.8</v>
      </c>
    </row>
    <row r="182" spans="1:2" s="32" customFormat="1" ht="18.75" customHeight="1" x14ac:dyDescent="0.35">
      <c r="A182" s="14" t="s">
        <v>125</v>
      </c>
      <c r="B182" s="27">
        <v>5.7</v>
      </c>
    </row>
    <row r="183" spans="1:2" s="32" customFormat="1" ht="18.75" customHeight="1" x14ac:dyDescent="0.35">
      <c r="A183" s="16" t="s">
        <v>160</v>
      </c>
      <c r="B183" s="26">
        <f>SUM(B184:B188)</f>
        <v>1512.8000000000002</v>
      </c>
    </row>
    <row r="184" spans="1:2" s="32" customFormat="1" ht="18.75" customHeight="1" x14ac:dyDescent="0.35">
      <c r="A184" s="12" t="s">
        <v>42</v>
      </c>
      <c r="B184" s="27">
        <v>773.2</v>
      </c>
    </row>
    <row r="185" spans="1:2" s="32" customFormat="1" ht="18.75" customHeight="1" x14ac:dyDescent="0.35">
      <c r="A185" s="35" t="s">
        <v>124</v>
      </c>
      <c r="B185" s="27">
        <v>93.6</v>
      </c>
    </row>
    <row r="186" spans="1:2" s="32" customFormat="1" ht="18.75" customHeight="1" x14ac:dyDescent="0.35">
      <c r="A186" s="35" t="s">
        <v>128</v>
      </c>
      <c r="B186" s="27">
        <v>571.5</v>
      </c>
    </row>
    <row r="187" spans="1:2" s="32" customFormat="1" ht="18.75" customHeight="1" x14ac:dyDescent="0.35">
      <c r="A187" s="35" t="s">
        <v>115</v>
      </c>
      <c r="B187" s="27">
        <v>73.900000000000006</v>
      </c>
    </row>
    <row r="188" spans="1:2" s="32" customFormat="1" ht="18.75" customHeight="1" x14ac:dyDescent="0.35">
      <c r="A188" s="14" t="s">
        <v>125</v>
      </c>
      <c r="B188" s="27">
        <v>0.6</v>
      </c>
    </row>
    <row r="189" spans="1:2" s="32" customFormat="1" ht="18.75" customHeight="1" x14ac:dyDescent="0.35">
      <c r="A189" s="11" t="s">
        <v>161</v>
      </c>
      <c r="B189" s="26">
        <f>SUM(B190:B194)</f>
        <v>1637</v>
      </c>
    </row>
    <row r="190" spans="1:2" s="32" customFormat="1" ht="18.75" customHeight="1" x14ac:dyDescent="0.35">
      <c r="A190" s="12" t="s">
        <v>42</v>
      </c>
      <c r="B190" s="27">
        <v>806.6</v>
      </c>
    </row>
    <row r="191" spans="1:2" s="32" customFormat="1" ht="18.75" customHeight="1" x14ac:dyDescent="0.35">
      <c r="A191" s="35" t="s">
        <v>124</v>
      </c>
      <c r="B191" s="27">
        <v>122.8</v>
      </c>
    </row>
    <row r="192" spans="1:2" s="32" customFormat="1" ht="18.75" customHeight="1" x14ac:dyDescent="0.35">
      <c r="A192" s="35" t="s">
        <v>128</v>
      </c>
      <c r="B192" s="27">
        <v>635.9</v>
      </c>
    </row>
    <row r="193" spans="1:2" s="32" customFormat="1" ht="18.75" customHeight="1" x14ac:dyDescent="0.35">
      <c r="A193" s="35" t="s">
        <v>115</v>
      </c>
      <c r="B193" s="27">
        <v>64.400000000000006</v>
      </c>
    </row>
    <row r="194" spans="1:2" s="32" customFormat="1" ht="18.75" customHeight="1" x14ac:dyDescent="0.35">
      <c r="A194" s="12" t="s">
        <v>125</v>
      </c>
      <c r="B194" s="27">
        <v>7.3</v>
      </c>
    </row>
    <row r="195" spans="1:2" s="32" customFormat="1" ht="18.75" customHeight="1" x14ac:dyDescent="0.35">
      <c r="A195" s="11" t="s">
        <v>162</v>
      </c>
      <c r="B195" s="26">
        <f>SUM(B196:B200)</f>
        <v>969</v>
      </c>
    </row>
    <row r="196" spans="1:2" s="32" customFormat="1" ht="18.75" customHeight="1" x14ac:dyDescent="0.35">
      <c r="A196" s="12" t="s">
        <v>42</v>
      </c>
      <c r="B196" s="27">
        <v>562.29999999999995</v>
      </c>
    </row>
    <row r="197" spans="1:2" s="32" customFormat="1" ht="18.75" customHeight="1" x14ac:dyDescent="0.35">
      <c r="A197" s="35" t="s">
        <v>124</v>
      </c>
      <c r="B197" s="27">
        <v>50.6</v>
      </c>
    </row>
    <row r="198" spans="1:2" s="32" customFormat="1" ht="18.75" customHeight="1" x14ac:dyDescent="0.35">
      <c r="A198" s="35" t="s">
        <v>128</v>
      </c>
      <c r="B198" s="27">
        <v>316.10000000000002</v>
      </c>
    </row>
    <row r="199" spans="1:2" s="32" customFormat="1" ht="18.75" customHeight="1" x14ac:dyDescent="0.35">
      <c r="A199" s="35" t="s">
        <v>115</v>
      </c>
      <c r="B199" s="25">
        <v>37.799999999999997</v>
      </c>
    </row>
    <row r="200" spans="1:2" s="32" customFormat="1" ht="18.75" customHeight="1" x14ac:dyDescent="0.35">
      <c r="A200" s="14" t="s">
        <v>125</v>
      </c>
      <c r="B200" s="25">
        <v>2.2000000000000002</v>
      </c>
    </row>
    <row r="201" spans="1:2" s="32" customFormat="1" ht="18.75" customHeight="1" x14ac:dyDescent="0.35">
      <c r="A201" s="16" t="s">
        <v>163</v>
      </c>
      <c r="B201" s="24">
        <f>SUM(B202:B206)</f>
        <v>917.1</v>
      </c>
    </row>
    <row r="202" spans="1:2" s="32" customFormat="1" ht="18.75" customHeight="1" x14ac:dyDescent="0.35">
      <c r="A202" s="12" t="s">
        <v>42</v>
      </c>
      <c r="B202" s="27">
        <v>456.5</v>
      </c>
    </row>
    <row r="203" spans="1:2" s="32" customFormat="1" ht="18.75" customHeight="1" x14ac:dyDescent="0.35">
      <c r="A203" s="35" t="s">
        <v>124</v>
      </c>
      <c r="B203" s="27">
        <v>56</v>
      </c>
    </row>
    <row r="204" spans="1:2" s="32" customFormat="1" ht="18.75" customHeight="1" x14ac:dyDescent="0.35">
      <c r="A204" s="35" t="s">
        <v>128</v>
      </c>
      <c r="B204" s="30">
        <v>359.3</v>
      </c>
    </row>
    <row r="205" spans="1:2" s="32" customFormat="1" ht="18.75" customHeight="1" x14ac:dyDescent="0.35">
      <c r="A205" s="35" t="s">
        <v>115</v>
      </c>
      <c r="B205" s="30">
        <v>36.1</v>
      </c>
    </row>
    <row r="206" spans="1:2" s="32" customFormat="1" ht="18.75" customHeight="1" x14ac:dyDescent="0.35">
      <c r="A206" s="14" t="s">
        <v>125</v>
      </c>
      <c r="B206" s="30">
        <v>9.1999999999999993</v>
      </c>
    </row>
    <row r="207" spans="1:2" s="32" customFormat="1" ht="18.75" customHeight="1" x14ac:dyDescent="0.35">
      <c r="A207" s="37" t="s">
        <v>164</v>
      </c>
      <c r="B207" s="22">
        <f>SUM(B208:B212)</f>
        <v>1341.5</v>
      </c>
    </row>
    <row r="208" spans="1:2" s="32" customFormat="1" ht="18.75" customHeight="1" x14ac:dyDescent="0.35">
      <c r="A208" s="12" t="s">
        <v>42</v>
      </c>
      <c r="B208" s="30">
        <v>772.6</v>
      </c>
    </row>
    <row r="209" spans="1:2" s="32" customFormat="1" ht="18.75" customHeight="1" x14ac:dyDescent="0.35">
      <c r="A209" s="35" t="s">
        <v>124</v>
      </c>
      <c r="B209" s="30">
        <v>74.8</v>
      </c>
    </row>
    <row r="210" spans="1:2" s="32" customFormat="1" ht="18.75" customHeight="1" x14ac:dyDescent="0.35">
      <c r="A210" s="35" t="s">
        <v>128</v>
      </c>
      <c r="B210" s="30">
        <v>421.8</v>
      </c>
    </row>
    <row r="211" spans="1:2" s="32" customFormat="1" ht="18.75" customHeight="1" x14ac:dyDescent="0.35">
      <c r="A211" s="35" t="s">
        <v>115</v>
      </c>
      <c r="B211" s="30">
        <v>58.699999999999996</v>
      </c>
    </row>
    <row r="212" spans="1:2" s="32" customFormat="1" ht="18.75" customHeight="1" x14ac:dyDescent="0.35">
      <c r="A212" s="14" t="s">
        <v>125</v>
      </c>
      <c r="B212" s="30">
        <v>13.6</v>
      </c>
    </row>
    <row r="213" spans="1:2" s="32" customFormat="1" ht="18.75" customHeight="1" x14ac:dyDescent="0.35">
      <c r="A213" s="37" t="s">
        <v>73</v>
      </c>
      <c r="B213" s="22">
        <f>SUM(B214:B218)</f>
        <v>1445.7999999999997</v>
      </c>
    </row>
    <row r="214" spans="1:2" s="32" customFormat="1" ht="18.75" customHeight="1" x14ac:dyDescent="0.35">
      <c r="A214" s="12" t="s">
        <v>42</v>
      </c>
      <c r="B214" s="30">
        <v>780.3</v>
      </c>
    </row>
    <row r="215" spans="1:2" s="32" customFormat="1" ht="18.75" customHeight="1" x14ac:dyDescent="0.35">
      <c r="A215" s="35" t="s">
        <v>124</v>
      </c>
      <c r="B215" s="30">
        <v>73.599999999999994</v>
      </c>
    </row>
    <row r="216" spans="1:2" s="32" customFormat="1" ht="18.75" customHeight="1" x14ac:dyDescent="0.35">
      <c r="A216" s="35" t="s">
        <v>128</v>
      </c>
      <c r="B216" s="30">
        <v>513.20000000000005</v>
      </c>
    </row>
    <row r="217" spans="1:2" s="32" customFormat="1" ht="18.75" customHeight="1" x14ac:dyDescent="0.35">
      <c r="A217" s="35" t="s">
        <v>115</v>
      </c>
      <c r="B217" s="30">
        <v>74.099999999999994</v>
      </c>
    </row>
    <row r="218" spans="1:2" s="32" customFormat="1" ht="18.75" customHeight="1" x14ac:dyDescent="0.35">
      <c r="A218" s="14" t="s">
        <v>125</v>
      </c>
      <c r="B218" s="30">
        <v>4.5999999999999996</v>
      </c>
    </row>
    <row r="219" spans="1:2" s="32" customFormat="1" ht="18.75" customHeight="1" x14ac:dyDescent="0.35">
      <c r="A219" s="37" t="s">
        <v>165</v>
      </c>
      <c r="B219" s="22">
        <f>SUM(B220:B224)</f>
        <v>925</v>
      </c>
    </row>
    <row r="220" spans="1:2" s="32" customFormat="1" ht="18.75" customHeight="1" x14ac:dyDescent="0.35">
      <c r="A220" s="12" t="s">
        <v>42</v>
      </c>
      <c r="B220" s="30">
        <v>447.7</v>
      </c>
    </row>
    <row r="221" spans="1:2" s="32" customFormat="1" ht="18.75" customHeight="1" x14ac:dyDescent="0.35">
      <c r="A221" s="35" t="s">
        <v>124</v>
      </c>
      <c r="B221" s="30">
        <v>57.3</v>
      </c>
    </row>
    <row r="222" spans="1:2" s="32" customFormat="1" ht="18.75" customHeight="1" x14ac:dyDescent="0.35">
      <c r="A222" s="35" t="s">
        <v>128</v>
      </c>
      <c r="B222" s="30">
        <v>380.3</v>
      </c>
    </row>
    <row r="223" spans="1:2" s="32" customFormat="1" ht="18.75" customHeight="1" x14ac:dyDescent="0.35">
      <c r="A223" s="35" t="s">
        <v>115</v>
      </c>
      <c r="B223" s="30">
        <v>36.1</v>
      </c>
    </row>
    <row r="224" spans="1:2" s="32" customFormat="1" ht="18.75" customHeight="1" x14ac:dyDescent="0.35">
      <c r="A224" s="12" t="s">
        <v>125</v>
      </c>
      <c r="B224" s="30">
        <v>3.6</v>
      </c>
    </row>
    <row r="225" spans="1:2" s="32" customFormat="1" ht="18.75" customHeight="1" x14ac:dyDescent="0.35">
      <c r="A225" s="37" t="s">
        <v>166</v>
      </c>
      <c r="B225" s="22">
        <f>SUM(B226:B230)</f>
        <v>962.30000000000007</v>
      </c>
    </row>
    <row r="226" spans="1:2" s="32" customFormat="1" ht="18.75" customHeight="1" x14ac:dyDescent="0.35">
      <c r="A226" s="12" t="s">
        <v>42</v>
      </c>
      <c r="B226" s="30">
        <v>510.50000000000006</v>
      </c>
    </row>
    <row r="227" spans="1:2" s="32" customFormat="1" ht="18.75" customHeight="1" x14ac:dyDescent="0.35">
      <c r="A227" s="35" t="s">
        <v>124</v>
      </c>
      <c r="B227" s="30">
        <v>51.4</v>
      </c>
    </row>
    <row r="228" spans="1:2" s="32" customFormat="1" ht="18.75" customHeight="1" x14ac:dyDescent="0.35">
      <c r="A228" s="35" t="s">
        <v>128</v>
      </c>
      <c r="B228" s="30">
        <v>356</v>
      </c>
    </row>
    <row r="229" spans="1:2" s="32" customFormat="1" ht="18.75" customHeight="1" x14ac:dyDescent="0.35">
      <c r="A229" s="35" t="s">
        <v>115</v>
      </c>
      <c r="B229" s="40">
        <v>42.3</v>
      </c>
    </row>
    <row r="230" spans="1:2" s="32" customFormat="1" ht="18.75" customHeight="1" x14ac:dyDescent="0.35">
      <c r="A230" s="12" t="s">
        <v>125</v>
      </c>
      <c r="B230" s="40">
        <v>2.1</v>
      </c>
    </row>
    <row r="231" spans="1:2" s="32" customFormat="1" ht="18.75" customHeight="1" x14ac:dyDescent="0.35">
      <c r="A231" s="37" t="s">
        <v>167</v>
      </c>
      <c r="B231" s="23">
        <f>SUM(B232:B236)</f>
        <v>1596</v>
      </c>
    </row>
    <row r="232" spans="1:2" s="32" customFormat="1" ht="18.75" customHeight="1" x14ac:dyDescent="0.35">
      <c r="A232" s="12" t="s">
        <v>42</v>
      </c>
      <c r="B232" s="30">
        <v>752</v>
      </c>
    </row>
    <row r="233" spans="1:2" s="32" customFormat="1" ht="18.75" customHeight="1" x14ac:dyDescent="0.35">
      <c r="A233" s="35" t="s">
        <v>124</v>
      </c>
      <c r="B233" s="30">
        <v>115</v>
      </c>
    </row>
    <row r="234" spans="1:2" s="32" customFormat="1" ht="18.75" customHeight="1" x14ac:dyDescent="0.35">
      <c r="A234" s="35" t="s">
        <v>128</v>
      </c>
      <c r="B234" s="30">
        <v>660.7</v>
      </c>
    </row>
    <row r="235" spans="1:2" s="32" customFormat="1" ht="18.75" customHeight="1" x14ac:dyDescent="0.35">
      <c r="A235" s="35" t="s">
        <v>115</v>
      </c>
      <c r="B235" s="30">
        <v>63</v>
      </c>
    </row>
    <row r="236" spans="1:2" s="32" customFormat="1" ht="18.75" customHeight="1" x14ac:dyDescent="0.35">
      <c r="A236" s="12" t="s">
        <v>125</v>
      </c>
      <c r="B236" s="30">
        <v>5.3</v>
      </c>
    </row>
    <row r="237" spans="1:2" s="32" customFormat="1" ht="18.75" customHeight="1" x14ac:dyDescent="0.35">
      <c r="A237" s="37" t="s">
        <v>168</v>
      </c>
      <c r="B237" s="22">
        <f>SUM(B238:B242)</f>
        <v>676</v>
      </c>
    </row>
    <row r="238" spans="1:2" s="32" customFormat="1" ht="18.75" customHeight="1" x14ac:dyDescent="0.35">
      <c r="A238" s="12" t="s">
        <v>42</v>
      </c>
      <c r="B238" s="30">
        <v>439.3</v>
      </c>
    </row>
    <row r="239" spans="1:2" s="32" customFormat="1" ht="18.75" customHeight="1" x14ac:dyDescent="0.35">
      <c r="A239" s="35" t="s">
        <v>124</v>
      </c>
      <c r="B239" s="30">
        <v>18.600000000000001</v>
      </c>
    </row>
    <row r="240" spans="1:2" s="32" customFormat="1" ht="18.75" customHeight="1" x14ac:dyDescent="0.35">
      <c r="A240" s="35" t="s">
        <v>128</v>
      </c>
      <c r="B240" s="30">
        <v>175.7</v>
      </c>
    </row>
    <row r="241" spans="1:2" s="32" customFormat="1" ht="18.75" customHeight="1" x14ac:dyDescent="0.35">
      <c r="A241" s="35" t="s">
        <v>115</v>
      </c>
      <c r="B241" s="40">
        <v>36.299999999999997</v>
      </c>
    </row>
    <row r="242" spans="1:2" s="32" customFormat="1" ht="18.75" customHeight="1" x14ac:dyDescent="0.35">
      <c r="A242" s="14" t="s">
        <v>125</v>
      </c>
      <c r="B242" s="40">
        <v>6.1</v>
      </c>
    </row>
    <row r="243" spans="1:2" s="32" customFormat="1" ht="18.75" customHeight="1" x14ac:dyDescent="0.35">
      <c r="A243" s="38" t="s">
        <v>169</v>
      </c>
      <c r="B243" s="23">
        <f>SUM(B244:B248)</f>
        <v>1130.0999999999999</v>
      </c>
    </row>
    <row r="244" spans="1:2" s="32" customFormat="1" ht="18.75" customHeight="1" x14ac:dyDescent="0.35">
      <c r="A244" s="12" t="s">
        <v>42</v>
      </c>
      <c r="B244" s="30">
        <v>591</v>
      </c>
    </row>
    <row r="245" spans="1:2" s="32" customFormat="1" ht="18.75" customHeight="1" x14ac:dyDescent="0.35">
      <c r="A245" s="35" t="s">
        <v>124</v>
      </c>
      <c r="B245" s="30">
        <v>70.599999999999994</v>
      </c>
    </row>
    <row r="246" spans="1:2" s="32" customFormat="1" ht="18.75" customHeight="1" x14ac:dyDescent="0.35">
      <c r="A246" s="35" t="s">
        <v>128</v>
      </c>
      <c r="B246" s="30">
        <v>415.7</v>
      </c>
    </row>
    <row r="247" spans="1:2" s="32" customFormat="1" ht="18.75" customHeight="1" x14ac:dyDescent="0.35">
      <c r="A247" s="35" t="s">
        <v>115</v>
      </c>
      <c r="B247" s="30">
        <v>50</v>
      </c>
    </row>
    <row r="248" spans="1:2" s="32" customFormat="1" ht="18.75" customHeight="1" x14ac:dyDescent="0.35">
      <c r="A248" s="14" t="s">
        <v>125</v>
      </c>
      <c r="B248" s="30">
        <v>2.8</v>
      </c>
    </row>
    <row r="249" spans="1:2" s="32" customFormat="1" ht="18.75" customHeight="1" x14ac:dyDescent="0.35">
      <c r="A249" s="37" t="s">
        <v>170</v>
      </c>
      <c r="B249" s="22">
        <f>SUM(B250:B254)</f>
        <v>1621.4</v>
      </c>
    </row>
    <row r="250" spans="1:2" s="32" customFormat="1" ht="18.75" customHeight="1" x14ac:dyDescent="0.35">
      <c r="A250" s="12" t="s">
        <v>42</v>
      </c>
      <c r="B250" s="30">
        <v>931.5</v>
      </c>
    </row>
    <row r="251" spans="1:2" s="32" customFormat="1" ht="18.75" customHeight="1" x14ac:dyDescent="0.35">
      <c r="A251" s="35" t="s">
        <v>124</v>
      </c>
      <c r="B251" s="30">
        <v>47.4</v>
      </c>
    </row>
    <row r="252" spans="1:2" s="32" customFormat="1" ht="18.75" customHeight="1" x14ac:dyDescent="0.35">
      <c r="A252" s="35" t="s">
        <v>128</v>
      </c>
      <c r="B252" s="30">
        <v>566</v>
      </c>
    </row>
    <row r="253" spans="1:2" s="32" customFormat="1" ht="18.75" customHeight="1" x14ac:dyDescent="0.35">
      <c r="A253" s="35" t="s">
        <v>115</v>
      </c>
      <c r="B253" s="30">
        <v>70.400000000000006</v>
      </c>
    </row>
    <row r="254" spans="1:2" s="32" customFormat="1" ht="18.75" customHeight="1" x14ac:dyDescent="0.35">
      <c r="A254" s="12" t="s">
        <v>125</v>
      </c>
      <c r="B254" s="30">
        <v>6.1</v>
      </c>
    </row>
    <row r="255" spans="1:2" s="32" customFormat="1" ht="18.75" customHeight="1" x14ac:dyDescent="0.35">
      <c r="A255" s="37" t="s">
        <v>171</v>
      </c>
      <c r="B255" s="22">
        <f>SUM(B256:B260)</f>
        <v>1467.3</v>
      </c>
    </row>
    <row r="256" spans="1:2" s="32" customFormat="1" ht="18.75" customHeight="1" x14ac:dyDescent="0.35">
      <c r="A256" s="12" t="s">
        <v>42</v>
      </c>
      <c r="B256" s="30">
        <v>748.6</v>
      </c>
    </row>
    <row r="257" spans="1:2" s="32" customFormat="1" ht="18.75" customHeight="1" x14ac:dyDescent="0.35">
      <c r="A257" s="35" t="s">
        <v>124</v>
      </c>
      <c r="B257" s="30">
        <v>94.6</v>
      </c>
    </row>
    <row r="258" spans="1:2" s="32" customFormat="1" ht="18.75" customHeight="1" x14ac:dyDescent="0.35">
      <c r="A258" s="35" t="s">
        <v>128</v>
      </c>
      <c r="B258" s="30">
        <v>559.20000000000005</v>
      </c>
    </row>
    <row r="259" spans="1:2" s="32" customFormat="1" ht="18.75" customHeight="1" x14ac:dyDescent="0.35">
      <c r="A259" s="35" t="s">
        <v>115</v>
      </c>
      <c r="B259" s="40">
        <v>58.6</v>
      </c>
    </row>
    <row r="260" spans="1:2" s="32" customFormat="1" ht="18.75" customHeight="1" x14ac:dyDescent="0.35">
      <c r="A260" s="14" t="s">
        <v>125</v>
      </c>
      <c r="B260" s="40">
        <v>6.3</v>
      </c>
    </row>
    <row r="261" spans="1:2" s="32" customFormat="1" ht="18.75" customHeight="1" x14ac:dyDescent="0.35">
      <c r="A261" s="38" t="s">
        <v>172</v>
      </c>
      <c r="B261" s="23">
        <f>SUM(B262:B266)</f>
        <v>1245.2</v>
      </c>
    </row>
    <row r="262" spans="1:2" s="32" customFormat="1" ht="18.75" customHeight="1" x14ac:dyDescent="0.35">
      <c r="A262" s="12" t="s">
        <v>42</v>
      </c>
      <c r="B262" s="30">
        <v>706</v>
      </c>
    </row>
    <row r="263" spans="1:2" s="32" customFormat="1" ht="18.75" customHeight="1" x14ac:dyDescent="0.35">
      <c r="A263" s="35" t="s">
        <v>124</v>
      </c>
      <c r="B263" s="30">
        <v>77.400000000000006</v>
      </c>
    </row>
    <row r="264" spans="1:2" s="32" customFormat="1" ht="18.75" customHeight="1" x14ac:dyDescent="0.35">
      <c r="A264" s="35" t="s">
        <v>128</v>
      </c>
      <c r="B264" s="30">
        <v>407.5</v>
      </c>
    </row>
    <row r="265" spans="1:2" s="32" customFormat="1" ht="18.75" customHeight="1" x14ac:dyDescent="0.35">
      <c r="A265" s="35" t="s">
        <v>115</v>
      </c>
      <c r="B265" s="30">
        <v>50.2</v>
      </c>
    </row>
    <row r="266" spans="1:2" s="32" customFormat="1" ht="18.75" customHeight="1" x14ac:dyDescent="0.35">
      <c r="A266" s="12" t="s">
        <v>125</v>
      </c>
      <c r="B266" s="30">
        <v>4.0999999999999996</v>
      </c>
    </row>
    <row r="267" spans="1:2" s="32" customFormat="1" ht="18.75" customHeight="1" x14ac:dyDescent="0.35">
      <c r="A267" s="37" t="s">
        <v>173</v>
      </c>
      <c r="B267" s="22">
        <f>SUM(B268:B272)</f>
        <v>1444.4</v>
      </c>
    </row>
    <row r="268" spans="1:2" s="32" customFormat="1" ht="18.75" customHeight="1" x14ac:dyDescent="0.35">
      <c r="A268" s="12" t="s">
        <v>42</v>
      </c>
      <c r="B268" s="30">
        <v>774.5</v>
      </c>
    </row>
    <row r="269" spans="1:2" s="32" customFormat="1" ht="18.75" customHeight="1" x14ac:dyDescent="0.35">
      <c r="A269" s="35" t="s">
        <v>124</v>
      </c>
      <c r="B269" s="30">
        <v>81</v>
      </c>
    </row>
    <row r="270" spans="1:2" s="32" customFormat="1" ht="18.75" customHeight="1" x14ac:dyDescent="0.35">
      <c r="A270" s="35" t="s">
        <v>128</v>
      </c>
      <c r="B270" s="30">
        <v>523</v>
      </c>
    </row>
    <row r="271" spans="1:2" s="32" customFormat="1" ht="18.75" customHeight="1" x14ac:dyDescent="0.35">
      <c r="A271" s="35" t="s">
        <v>115</v>
      </c>
      <c r="B271" s="40">
        <v>56</v>
      </c>
    </row>
    <row r="272" spans="1:2" s="32" customFormat="1" ht="18.75" customHeight="1" x14ac:dyDescent="0.35">
      <c r="A272" s="14" t="s">
        <v>125</v>
      </c>
      <c r="B272" s="40">
        <v>9.9</v>
      </c>
    </row>
    <row r="273" spans="1:2" s="32" customFormat="1" ht="18.75" customHeight="1" x14ac:dyDescent="0.35">
      <c r="A273" s="38" t="s">
        <v>174</v>
      </c>
      <c r="B273" s="23">
        <f>SUM(B274:B278)</f>
        <v>1374.7</v>
      </c>
    </row>
    <row r="274" spans="1:2" s="32" customFormat="1" ht="18.75" customHeight="1" x14ac:dyDescent="0.35">
      <c r="A274" s="12" t="s">
        <v>50</v>
      </c>
      <c r="B274" s="30">
        <v>763.5</v>
      </c>
    </row>
    <row r="275" spans="1:2" s="32" customFormat="1" ht="18.75" customHeight="1" x14ac:dyDescent="0.35">
      <c r="A275" s="35" t="s">
        <v>124</v>
      </c>
      <c r="B275" s="30">
        <v>89.7</v>
      </c>
    </row>
    <row r="276" spans="1:2" s="32" customFormat="1" ht="18.75" customHeight="1" x14ac:dyDescent="0.35">
      <c r="A276" s="35" t="s">
        <v>128</v>
      </c>
      <c r="B276" s="30">
        <v>456.6</v>
      </c>
    </row>
    <row r="277" spans="1:2" s="32" customFormat="1" ht="18.75" customHeight="1" x14ac:dyDescent="0.35">
      <c r="A277" s="35" t="s">
        <v>115</v>
      </c>
      <c r="B277" s="30">
        <v>58.3</v>
      </c>
    </row>
    <row r="278" spans="1:2" s="32" customFormat="1" ht="18.75" customHeight="1" x14ac:dyDescent="0.35">
      <c r="A278" s="12" t="s">
        <v>125</v>
      </c>
      <c r="B278" s="30">
        <v>6.6</v>
      </c>
    </row>
    <row r="279" spans="1:2" s="32" customFormat="1" ht="18.75" customHeight="1" x14ac:dyDescent="0.35">
      <c r="A279" s="37" t="s">
        <v>175</v>
      </c>
      <c r="B279" s="22">
        <f>SUM(B280:B284)</f>
        <v>1257.3000000000002</v>
      </c>
    </row>
    <row r="280" spans="1:2" s="32" customFormat="1" ht="18.75" customHeight="1" x14ac:dyDescent="0.35">
      <c r="A280" s="12" t="s">
        <v>50</v>
      </c>
      <c r="B280" s="30">
        <v>663.7</v>
      </c>
    </row>
    <row r="281" spans="1:2" s="32" customFormat="1" ht="18.75" customHeight="1" x14ac:dyDescent="0.35">
      <c r="A281" s="35" t="s">
        <v>124</v>
      </c>
      <c r="B281" s="30">
        <v>71.7</v>
      </c>
    </row>
    <row r="282" spans="1:2" s="32" customFormat="1" ht="18.75" customHeight="1" x14ac:dyDescent="0.35">
      <c r="A282" s="35" t="s">
        <v>128</v>
      </c>
      <c r="B282" s="30">
        <v>464.3</v>
      </c>
    </row>
    <row r="283" spans="1:2" s="32" customFormat="1" ht="18.75" customHeight="1" x14ac:dyDescent="0.35">
      <c r="A283" s="35" t="s">
        <v>115</v>
      </c>
      <c r="B283" s="40">
        <v>54.199999999999996</v>
      </c>
    </row>
    <row r="284" spans="1:2" s="32" customFormat="1" ht="18.75" customHeight="1" x14ac:dyDescent="0.35">
      <c r="A284" s="14" t="s">
        <v>125</v>
      </c>
      <c r="B284" s="40">
        <v>3.4</v>
      </c>
    </row>
    <row r="285" spans="1:2" s="32" customFormat="1" ht="18.75" customHeight="1" x14ac:dyDescent="0.35">
      <c r="A285" s="38" t="s">
        <v>176</v>
      </c>
      <c r="B285" s="23">
        <f>SUM(B286:B290)</f>
        <v>1765</v>
      </c>
    </row>
    <row r="286" spans="1:2" s="32" customFormat="1" ht="18.75" customHeight="1" x14ac:dyDescent="0.35">
      <c r="A286" s="12" t="s">
        <v>50</v>
      </c>
      <c r="B286" s="30">
        <v>952.1</v>
      </c>
    </row>
    <row r="287" spans="1:2" s="32" customFormat="1" ht="18.75" customHeight="1" x14ac:dyDescent="0.35">
      <c r="A287" s="35" t="s">
        <v>124</v>
      </c>
      <c r="B287" s="30">
        <v>87.7</v>
      </c>
    </row>
    <row r="288" spans="1:2" s="32" customFormat="1" ht="18.75" customHeight="1" x14ac:dyDescent="0.35">
      <c r="A288" s="35" t="s">
        <v>128</v>
      </c>
      <c r="B288" s="30">
        <v>640.79999999999995</v>
      </c>
    </row>
    <row r="289" spans="1:2" s="32" customFormat="1" ht="18.75" customHeight="1" x14ac:dyDescent="0.35">
      <c r="A289" s="35" t="s">
        <v>115</v>
      </c>
      <c r="B289" s="30">
        <v>73.899999999999991</v>
      </c>
    </row>
    <row r="290" spans="1:2" s="32" customFormat="1" ht="18.75" customHeight="1" x14ac:dyDescent="0.35">
      <c r="A290" s="12" t="s">
        <v>125</v>
      </c>
      <c r="B290" s="30">
        <v>10.5</v>
      </c>
    </row>
    <row r="291" spans="1:2" s="32" customFormat="1" ht="18.75" customHeight="1" x14ac:dyDescent="0.35">
      <c r="A291" s="37" t="s">
        <v>177</v>
      </c>
      <c r="B291" s="22">
        <f>SUM(B292:B296)</f>
        <v>1505.8999999999999</v>
      </c>
    </row>
    <row r="292" spans="1:2" s="32" customFormat="1" ht="18.75" customHeight="1" x14ac:dyDescent="0.35">
      <c r="A292" s="12" t="s">
        <v>50</v>
      </c>
      <c r="B292" s="30">
        <v>758.4</v>
      </c>
    </row>
    <row r="293" spans="1:2" s="32" customFormat="1" ht="18.75" customHeight="1" x14ac:dyDescent="0.35">
      <c r="A293" s="35" t="s">
        <v>124</v>
      </c>
      <c r="B293" s="30">
        <v>97.3</v>
      </c>
    </row>
    <row r="294" spans="1:2" s="32" customFormat="1" ht="18.75" customHeight="1" x14ac:dyDescent="0.35">
      <c r="A294" s="35" t="s">
        <v>128</v>
      </c>
      <c r="B294" s="30">
        <v>572.29999999999995</v>
      </c>
    </row>
    <row r="295" spans="1:2" s="32" customFormat="1" ht="18.75" customHeight="1" x14ac:dyDescent="0.35">
      <c r="A295" s="35" t="s">
        <v>115</v>
      </c>
      <c r="B295" s="40">
        <v>64.3</v>
      </c>
    </row>
    <row r="296" spans="1:2" s="32" customFormat="1" ht="18.75" customHeight="1" x14ac:dyDescent="0.35">
      <c r="A296" s="14" t="s">
        <v>125</v>
      </c>
      <c r="B296" s="40">
        <v>13.6</v>
      </c>
    </row>
    <row r="297" spans="1:2" s="32" customFormat="1" ht="18.75" customHeight="1" x14ac:dyDescent="0.35">
      <c r="A297" s="38" t="s">
        <v>178</v>
      </c>
      <c r="B297" s="23">
        <f>SUM(B298:B302)</f>
        <v>1534.8999999999999</v>
      </c>
    </row>
    <row r="298" spans="1:2" s="32" customFormat="1" ht="18.75" customHeight="1" x14ac:dyDescent="0.35">
      <c r="A298" s="12" t="s">
        <v>50</v>
      </c>
      <c r="B298" s="30">
        <v>729.8</v>
      </c>
    </row>
    <row r="299" spans="1:2" s="32" customFormat="1" ht="18.75" customHeight="1" x14ac:dyDescent="0.35">
      <c r="A299" s="35" t="s">
        <v>124</v>
      </c>
      <c r="B299" s="30">
        <v>118.8</v>
      </c>
    </row>
    <row r="300" spans="1:2" s="32" customFormat="1" ht="18.75" customHeight="1" x14ac:dyDescent="0.35">
      <c r="A300" s="35" t="s">
        <v>128</v>
      </c>
      <c r="B300" s="30">
        <v>612.20000000000005</v>
      </c>
    </row>
    <row r="301" spans="1:2" s="32" customFormat="1" ht="18.75" customHeight="1" x14ac:dyDescent="0.35">
      <c r="A301" s="35" t="s">
        <v>115</v>
      </c>
      <c r="B301" s="30">
        <v>69</v>
      </c>
    </row>
    <row r="302" spans="1:2" s="32" customFormat="1" ht="18.75" customHeight="1" x14ac:dyDescent="0.35">
      <c r="A302" s="12" t="s">
        <v>125</v>
      </c>
      <c r="B302" s="30">
        <v>5.0999999999999996</v>
      </c>
    </row>
    <row r="303" spans="1:2" s="32" customFormat="1" ht="18.75" customHeight="1" x14ac:dyDescent="0.35">
      <c r="A303" s="37" t="s">
        <v>179</v>
      </c>
      <c r="B303" s="22">
        <f>SUM(B304:B308)</f>
        <v>1759.1999999999998</v>
      </c>
    </row>
    <row r="304" spans="1:2" s="32" customFormat="1" ht="18.75" customHeight="1" x14ac:dyDescent="0.35">
      <c r="A304" s="12" t="s">
        <v>50</v>
      </c>
      <c r="B304" s="30">
        <v>870.4</v>
      </c>
    </row>
    <row r="305" spans="1:2" s="32" customFormat="1" ht="18.75" customHeight="1" x14ac:dyDescent="0.35">
      <c r="A305" s="35" t="s">
        <v>124</v>
      </c>
      <c r="B305" s="30">
        <v>122.9</v>
      </c>
    </row>
    <row r="306" spans="1:2" s="32" customFormat="1" ht="18.75" customHeight="1" x14ac:dyDescent="0.35">
      <c r="A306" s="35" t="s">
        <v>128</v>
      </c>
      <c r="B306" s="30">
        <v>684.8</v>
      </c>
    </row>
    <row r="307" spans="1:2" s="32" customFormat="1" ht="18.75" customHeight="1" x14ac:dyDescent="0.35">
      <c r="A307" s="35" t="s">
        <v>115</v>
      </c>
      <c r="B307" s="40">
        <v>68.5</v>
      </c>
    </row>
    <row r="308" spans="1:2" s="32" customFormat="1" ht="18.75" customHeight="1" x14ac:dyDescent="0.35">
      <c r="A308" s="14" t="s">
        <v>125</v>
      </c>
      <c r="B308" s="40">
        <v>12.6</v>
      </c>
    </row>
    <row r="309" spans="1:2" s="32" customFormat="1" ht="18.75" customHeight="1" x14ac:dyDescent="0.35">
      <c r="A309" s="38" t="s">
        <v>180</v>
      </c>
      <c r="B309" s="23">
        <f>SUM(B310:B314)</f>
        <v>1440.8</v>
      </c>
    </row>
    <row r="310" spans="1:2" s="32" customFormat="1" ht="18.75" customHeight="1" x14ac:dyDescent="0.35">
      <c r="A310" s="12" t="s">
        <v>50</v>
      </c>
      <c r="B310" s="30">
        <v>727.9</v>
      </c>
    </row>
    <row r="311" spans="1:2" s="32" customFormat="1" ht="18.75" customHeight="1" x14ac:dyDescent="0.35">
      <c r="A311" s="35" t="s">
        <v>124</v>
      </c>
      <c r="B311" s="30">
        <v>91.1</v>
      </c>
    </row>
    <row r="312" spans="1:2" s="32" customFormat="1" ht="18.75" customHeight="1" x14ac:dyDescent="0.35">
      <c r="A312" s="35" t="s">
        <v>128</v>
      </c>
      <c r="B312" s="30">
        <v>558.79999999999995</v>
      </c>
    </row>
    <row r="313" spans="1:2" s="32" customFormat="1" ht="18.75" customHeight="1" x14ac:dyDescent="0.35">
      <c r="A313" s="35" t="s">
        <v>115</v>
      </c>
      <c r="B313" s="30">
        <v>57</v>
      </c>
    </row>
    <row r="314" spans="1:2" s="32" customFormat="1" ht="18.75" customHeight="1" x14ac:dyDescent="0.35">
      <c r="A314" s="12" t="s">
        <v>125</v>
      </c>
      <c r="B314" s="30">
        <v>6</v>
      </c>
    </row>
    <row r="315" spans="1:2" s="32" customFormat="1" ht="18.75" customHeight="1" x14ac:dyDescent="0.35">
      <c r="A315" s="37" t="s">
        <v>181</v>
      </c>
      <c r="B315" s="22">
        <f>SUM(B316:B320)</f>
        <v>1251.3000000000002</v>
      </c>
    </row>
    <row r="316" spans="1:2" s="32" customFormat="1" ht="18.75" customHeight="1" x14ac:dyDescent="0.35">
      <c r="A316" s="12" t="s">
        <v>50</v>
      </c>
      <c r="B316" s="30">
        <v>657.1</v>
      </c>
    </row>
    <row r="317" spans="1:2" s="32" customFormat="1" ht="18.75" customHeight="1" x14ac:dyDescent="0.35">
      <c r="A317" s="35" t="s">
        <v>124</v>
      </c>
      <c r="B317" s="30">
        <v>72.5</v>
      </c>
    </row>
    <row r="318" spans="1:2" s="32" customFormat="1" ht="18.75" customHeight="1" x14ac:dyDescent="0.35">
      <c r="A318" s="35" t="s">
        <v>128</v>
      </c>
      <c r="B318" s="30">
        <v>468.8</v>
      </c>
    </row>
    <row r="319" spans="1:2" s="32" customFormat="1" ht="18.75" customHeight="1" x14ac:dyDescent="0.35">
      <c r="A319" s="35" t="s">
        <v>115</v>
      </c>
      <c r="B319" s="40">
        <v>50</v>
      </c>
    </row>
    <row r="320" spans="1:2" s="32" customFormat="1" ht="18.75" customHeight="1" x14ac:dyDescent="0.35">
      <c r="A320" s="14" t="s">
        <v>125</v>
      </c>
      <c r="B320" s="40">
        <v>2.9</v>
      </c>
    </row>
    <row r="321" spans="1:2" s="32" customFormat="1" ht="18.75" customHeight="1" x14ac:dyDescent="0.35">
      <c r="A321" s="38" t="s">
        <v>182</v>
      </c>
      <c r="B321" s="23">
        <f>SUM(B322:B326)</f>
        <v>1212.1999999999998</v>
      </c>
    </row>
    <row r="322" spans="1:2" s="32" customFormat="1" ht="18.75" customHeight="1" x14ac:dyDescent="0.35">
      <c r="A322" s="12" t="s">
        <v>50</v>
      </c>
      <c r="B322" s="30">
        <v>607.5</v>
      </c>
    </row>
    <row r="323" spans="1:2" s="32" customFormat="1" ht="18.75" customHeight="1" x14ac:dyDescent="0.35">
      <c r="A323" s="35" t="s">
        <v>124</v>
      </c>
      <c r="B323" s="30">
        <v>82.1</v>
      </c>
    </row>
    <row r="324" spans="1:2" s="32" customFormat="1" ht="18.75" customHeight="1" x14ac:dyDescent="0.35">
      <c r="A324" s="35" t="s">
        <v>128</v>
      </c>
      <c r="B324" s="30">
        <v>472</v>
      </c>
    </row>
    <row r="325" spans="1:2" s="32" customFormat="1" ht="18.75" customHeight="1" x14ac:dyDescent="0.35">
      <c r="A325" s="35" t="s">
        <v>115</v>
      </c>
      <c r="B325" s="30">
        <v>47.5</v>
      </c>
    </row>
    <row r="326" spans="1:2" s="32" customFormat="1" ht="18.75" customHeight="1" x14ac:dyDescent="0.35">
      <c r="A326" s="12" t="s">
        <v>125</v>
      </c>
      <c r="B326" s="30">
        <v>3.1</v>
      </c>
    </row>
    <row r="327" spans="1:2" s="32" customFormat="1" ht="18.75" customHeight="1" x14ac:dyDescent="0.35">
      <c r="A327" s="37" t="s">
        <v>183</v>
      </c>
      <c r="B327" s="22">
        <f>SUM(B328:B332)</f>
        <v>1431.8</v>
      </c>
    </row>
    <row r="328" spans="1:2" s="32" customFormat="1" ht="18.75" customHeight="1" x14ac:dyDescent="0.35">
      <c r="A328" s="12" t="s">
        <v>42</v>
      </c>
      <c r="B328" s="30">
        <v>740.8</v>
      </c>
    </row>
    <row r="329" spans="1:2" s="32" customFormat="1" ht="18.75" customHeight="1" x14ac:dyDescent="0.35">
      <c r="A329" s="35" t="s">
        <v>124</v>
      </c>
      <c r="B329" s="30">
        <v>98</v>
      </c>
    </row>
    <row r="330" spans="1:2" s="32" customFormat="1" ht="18.75" customHeight="1" x14ac:dyDescent="0.35">
      <c r="A330" s="35" t="s">
        <v>128</v>
      </c>
      <c r="B330" s="30">
        <v>522.9</v>
      </c>
    </row>
    <row r="331" spans="1:2" s="32" customFormat="1" ht="18.75" customHeight="1" x14ac:dyDescent="0.35">
      <c r="A331" s="35" t="s">
        <v>115</v>
      </c>
      <c r="B331" s="40">
        <v>56.9</v>
      </c>
    </row>
    <row r="332" spans="1:2" s="32" customFormat="1" ht="18.75" customHeight="1" x14ac:dyDescent="0.35">
      <c r="A332" s="14" t="s">
        <v>125</v>
      </c>
      <c r="B332" s="40">
        <v>13.2</v>
      </c>
    </row>
    <row r="333" spans="1:2" s="32" customFormat="1" ht="18.75" customHeight="1" x14ac:dyDescent="0.35">
      <c r="A333" s="38" t="s">
        <v>184</v>
      </c>
      <c r="B333" s="23">
        <f>SUM(B334:B338)</f>
        <v>1359.9000000000003</v>
      </c>
    </row>
    <row r="334" spans="1:2" s="32" customFormat="1" ht="18.75" customHeight="1" x14ac:dyDescent="0.35">
      <c r="A334" s="12" t="s">
        <v>42</v>
      </c>
      <c r="B334" s="30">
        <v>677.40000000000009</v>
      </c>
    </row>
    <row r="335" spans="1:2" s="32" customFormat="1" ht="18.75" customHeight="1" x14ac:dyDescent="0.35">
      <c r="A335" s="35" t="s">
        <v>124</v>
      </c>
      <c r="B335" s="30">
        <v>73.2</v>
      </c>
    </row>
    <row r="336" spans="1:2" s="32" customFormat="1" ht="18.75" customHeight="1" x14ac:dyDescent="0.35">
      <c r="A336" s="35" t="s">
        <v>128</v>
      </c>
      <c r="B336" s="30">
        <v>549.20000000000005</v>
      </c>
    </row>
    <row r="337" spans="1:2" s="32" customFormat="1" ht="18.75" customHeight="1" x14ac:dyDescent="0.35">
      <c r="A337" s="35" t="s">
        <v>115</v>
      </c>
      <c r="B337" s="30">
        <v>53.2</v>
      </c>
    </row>
    <row r="338" spans="1:2" s="32" customFormat="1" ht="18.75" customHeight="1" x14ac:dyDescent="0.35">
      <c r="A338" s="14" t="s">
        <v>125</v>
      </c>
      <c r="B338" s="30">
        <v>6.9</v>
      </c>
    </row>
    <row r="339" spans="1:2" s="32" customFormat="1" ht="18.75" customHeight="1" x14ac:dyDescent="0.35">
      <c r="A339" s="37" t="s">
        <v>74</v>
      </c>
      <c r="B339" s="22">
        <f>SUM(B340:B344)</f>
        <v>2860</v>
      </c>
    </row>
    <row r="340" spans="1:2" s="32" customFormat="1" ht="18.75" customHeight="1" x14ac:dyDescent="0.35">
      <c r="A340" s="12" t="s">
        <v>42</v>
      </c>
      <c r="B340" s="30">
        <v>460.90000000000003</v>
      </c>
    </row>
    <row r="341" spans="1:2" s="32" customFormat="1" ht="18.75" customHeight="1" x14ac:dyDescent="0.35">
      <c r="A341" s="35" t="s">
        <v>124</v>
      </c>
      <c r="B341" s="30">
        <v>8.5</v>
      </c>
    </row>
    <row r="342" spans="1:2" s="32" customFormat="1" ht="18.75" customHeight="1" x14ac:dyDescent="0.35">
      <c r="A342" s="35" t="s">
        <v>128</v>
      </c>
      <c r="B342" s="30">
        <v>2358.9</v>
      </c>
    </row>
    <row r="343" spans="1:2" s="32" customFormat="1" ht="18.75" customHeight="1" x14ac:dyDescent="0.35">
      <c r="A343" s="35" t="s">
        <v>115</v>
      </c>
      <c r="B343" s="30">
        <v>30.5</v>
      </c>
    </row>
    <row r="344" spans="1:2" s="32" customFormat="1" ht="18.75" customHeight="1" x14ac:dyDescent="0.35">
      <c r="A344" s="14" t="s">
        <v>125</v>
      </c>
      <c r="B344" s="30">
        <v>1.2</v>
      </c>
    </row>
    <row r="345" spans="1:2" s="32" customFormat="1" ht="18.75" customHeight="1" x14ac:dyDescent="0.35">
      <c r="A345" s="37" t="s">
        <v>75</v>
      </c>
      <c r="B345" s="22">
        <f>SUM(B346:B350)</f>
        <v>3270.8</v>
      </c>
    </row>
    <row r="346" spans="1:2" s="32" customFormat="1" ht="18.75" customHeight="1" x14ac:dyDescent="0.35">
      <c r="A346" s="12" t="s">
        <v>42</v>
      </c>
      <c r="B346" s="30">
        <v>552.79999999999995</v>
      </c>
    </row>
    <row r="347" spans="1:2" s="32" customFormat="1" ht="18.75" customHeight="1" x14ac:dyDescent="0.35">
      <c r="A347" s="35" t="s">
        <v>124</v>
      </c>
      <c r="B347" s="30">
        <v>13.2</v>
      </c>
    </row>
    <row r="348" spans="1:2" s="32" customFormat="1" ht="18.75" customHeight="1" x14ac:dyDescent="0.35">
      <c r="A348" s="35" t="s">
        <v>128</v>
      </c>
      <c r="B348" s="30">
        <v>2657</v>
      </c>
    </row>
    <row r="349" spans="1:2" s="32" customFormat="1" ht="18.75" customHeight="1" x14ac:dyDescent="0.35">
      <c r="A349" s="35" t="s">
        <v>115</v>
      </c>
      <c r="B349" s="30">
        <v>44.8</v>
      </c>
    </row>
    <row r="350" spans="1:2" s="32" customFormat="1" ht="18.75" customHeight="1" x14ac:dyDescent="0.35">
      <c r="A350" s="14" t="s">
        <v>125</v>
      </c>
      <c r="B350" s="30">
        <v>3</v>
      </c>
    </row>
    <row r="351" spans="1:2" s="32" customFormat="1" ht="18.75" customHeight="1" x14ac:dyDescent="0.35">
      <c r="A351" s="37" t="s">
        <v>76</v>
      </c>
      <c r="B351" s="22">
        <f>SUM(B352:B356)</f>
        <v>2834.7000000000003</v>
      </c>
    </row>
    <row r="352" spans="1:2" s="32" customFormat="1" ht="18.75" customHeight="1" x14ac:dyDescent="0.35">
      <c r="A352" s="12" t="s">
        <v>42</v>
      </c>
      <c r="B352" s="30">
        <v>449.8</v>
      </c>
    </row>
    <row r="353" spans="1:2" s="32" customFormat="1" ht="18.75" customHeight="1" x14ac:dyDescent="0.35">
      <c r="A353" s="35" t="s">
        <v>124</v>
      </c>
      <c r="B353" s="30">
        <v>6.5</v>
      </c>
    </row>
    <row r="354" spans="1:2" s="32" customFormat="1" ht="18.75" customHeight="1" x14ac:dyDescent="0.35">
      <c r="A354" s="35" t="s">
        <v>128</v>
      </c>
      <c r="B354" s="30">
        <v>2351.9</v>
      </c>
    </row>
    <row r="355" spans="1:2" s="32" customFormat="1" ht="18.75" customHeight="1" x14ac:dyDescent="0.35">
      <c r="A355" s="35" t="s">
        <v>115</v>
      </c>
      <c r="B355" s="30">
        <v>26</v>
      </c>
    </row>
    <row r="356" spans="1:2" s="32" customFormat="1" ht="18.75" customHeight="1" x14ac:dyDescent="0.35">
      <c r="A356" s="12" t="s">
        <v>125</v>
      </c>
      <c r="B356" s="30">
        <v>0.5</v>
      </c>
    </row>
    <row r="357" spans="1:2" s="32" customFormat="1" ht="18.75" customHeight="1" x14ac:dyDescent="0.35">
      <c r="A357" s="37" t="s">
        <v>77</v>
      </c>
      <c r="B357" s="22">
        <f>SUM(B358:B362)</f>
        <v>3040.4</v>
      </c>
    </row>
    <row r="358" spans="1:2" s="32" customFormat="1" ht="18.75" customHeight="1" x14ac:dyDescent="0.35">
      <c r="A358" s="12" t="s">
        <v>42</v>
      </c>
      <c r="B358" s="30">
        <v>498.50000000000006</v>
      </c>
    </row>
    <row r="359" spans="1:2" s="32" customFormat="1" ht="18.75" customHeight="1" x14ac:dyDescent="0.35">
      <c r="A359" s="35" t="s">
        <v>124</v>
      </c>
      <c r="B359" s="30">
        <v>4.4000000000000004</v>
      </c>
    </row>
    <row r="360" spans="1:2" s="32" customFormat="1" ht="18.75" customHeight="1" x14ac:dyDescent="0.35">
      <c r="A360" s="35" t="s">
        <v>128</v>
      </c>
      <c r="B360" s="30">
        <v>2505.1999999999998</v>
      </c>
    </row>
    <row r="361" spans="1:2" s="32" customFormat="1" ht="18.75" customHeight="1" x14ac:dyDescent="0.35">
      <c r="A361" s="35" t="s">
        <v>115</v>
      </c>
      <c r="B361" s="40">
        <v>26.3</v>
      </c>
    </row>
    <row r="362" spans="1:2" s="32" customFormat="1" ht="18.75" customHeight="1" x14ac:dyDescent="0.35">
      <c r="A362" s="14" t="s">
        <v>125</v>
      </c>
      <c r="B362" s="40">
        <v>6</v>
      </c>
    </row>
    <row r="363" spans="1:2" s="32" customFormat="1" ht="18.75" customHeight="1" x14ac:dyDescent="0.35">
      <c r="A363" s="38" t="s">
        <v>185</v>
      </c>
      <c r="B363" s="23">
        <f>SUM(B364:B369)</f>
        <v>2923.7</v>
      </c>
    </row>
    <row r="364" spans="1:2" s="32" customFormat="1" ht="18.75" customHeight="1" x14ac:dyDescent="0.35">
      <c r="A364" s="12" t="s">
        <v>42</v>
      </c>
      <c r="B364" s="30">
        <v>525.9</v>
      </c>
    </row>
    <row r="365" spans="1:2" s="32" customFormat="1" ht="18.75" customHeight="1" x14ac:dyDescent="0.35">
      <c r="A365" s="35" t="s">
        <v>124</v>
      </c>
      <c r="B365" s="30">
        <v>16.399999999999999</v>
      </c>
    </row>
    <row r="366" spans="1:2" s="32" customFormat="1" ht="18.75" customHeight="1" x14ac:dyDescent="0.35">
      <c r="A366" s="12" t="s">
        <v>130</v>
      </c>
      <c r="B366" s="30">
        <v>1.1000000000000001</v>
      </c>
    </row>
    <row r="367" spans="1:2" s="32" customFormat="1" ht="18.75" customHeight="1" x14ac:dyDescent="0.35">
      <c r="A367" s="35" t="s">
        <v>128</v>
      </c>
      <c r="B367" s="30">
        <v>2349.1</v>
      </c>
    </row>
    <row r="368" spans="1:2" s="32" customFormat="1" ht="18.75" customHeight="1" x14ac:dyDescent="0.35">
      <c r="A368" s="35" t="s">
        <v>115</v>
      </c>
      <c r="B368" s="30">
        <v>26.5</v>
      </c>
    </row>
    <row r="369" spans="1:2" s="32" customFormat="1" ht="18.75" customHeight="1" x14ac:dyDescent="0.35">
      <c r="A369" s="14" t="s">
        <v>125</v>
      </c>
      <c r="B369" s="30">
        <v>4.7</v>
      </c>
    </row>
    <row r="370" spans="1:2" s="32" customFormat="1" ht="18.75" customHeight="1" x14ac:dyDescent="0.35">
      <c r="A370" s="34" t="s">
        <v>78</v>
      </c>
      <c r="B370" s="22">
        <f>SUM(B371:B376)</f>
        <v>2989.3</v>
      </c>
    </row>
    <row r="371" spans="1:2" s="32" customFormat="1" ht="18.75" customHeight="1" x14ac:dyDescent="0.35">
      <c r="A371" s="12" t="s">
        <v>42</v>
      </c>
      <c r="B371" s="30">
        <v>107.3</v>
      </c>
    </row>
    <row r="372" spans="1:2" s="32" customFormat="1" ht="18.75" customHeight="1" x14ac:dyDescent="0.35">
      <c r="A372" s="35" t="s">
        <v>124</v>
      </c>
      <c r="B372" s="30">
        <v>24</v>
      </c>
    </row>
    <row r="373" spans="1:2" s="32" customFormat="1" ht="18.75" customHeight="1" x14ac:dyDescent="0.35">
      <c r="A373" s="12" t="s">
        <v>130</v>
      </c>
      <c r="B373" s="30">
        <v>1069.3</v>
      </c>
    </row>
    <row r="374" spans="1:2" s="32" customFormat="1" ht="18.75" customHeight="1" x14ac:dyDescent="0.35">
      <c r="A374" s="35" t="s">
        <v>128</v>
      </c>
      <c r="B374" s="30">
        <v>1615.4</v>
      </c>
    </row>
    <row r="375" spans="1:2" s="32" customFormat="1" ht="18.75" customHeight="1" x14ac:dyDescent="0.35">
      <c r="A375" s="35" t="s">
        <v>115</v>
      </c>
      <c r="B375" s="30">
        <v>159</v>
      </c>
    </row>
    <row r="376" spans="1:2" s="32" customFormat="1" ht="18.75" customHeight="1" x14ac:dyDescent="0.35">
      <c r="A376" s="14" t="s">
        <v>125</v>
      </c>
      <c r="B376" s="30">
        <v>14.3</v>
      </c>
    </row>
    <row r="377" spans="1:2" s="32" customFormat="1" ht="18.75" customHeight="1" x14ac:dyDescent="0.35">
      <c r="A377" s="37" t="s">
        <v>186</v>
      </c>
      <c r="B377" s="22">
        <f>SUM(B378:B382)</f>
        <v>3166.2999999999997</v>
      </c>
    </row>
    <row r="378" spans="1:2" s="32" customFormat="1" ht="18.75" customHeight="1" x14ac:dyDescent="0.35">
      <c r="A378" s="12" t="s">
        <v>42</v>
      </c>
      <c r="B378" s="30">
        <v>616.79999999999995</v>
      </c>
    </row>
    <row r="379" spans="1:2" s="32" customFormat="1" ht="18.75" customHeight="1" x14ac:dyDescent="0.35">
      <c r="A379" s="35" t="s">
        <v>124</v>
      </c>
      <c r="B379" s="30">
        <v>30.3</v>
      </c>
    </row>
    <row r="380" spans="1:2" s="32" customFormat="1" ht="18.75" customHeight="1" x14ac:dyDescent="0.35">
      <c r="A380" s="35" t="s">
        <v>128</v>
      </c>
      <c r="B380" s="30">
        <v>2468.1</v>
      </c>
    </row>
    <row r="381" spans="1:2" s="32" customFormat="1" ht="18.75" customHeight="1" x14ac:dyDescent="0.35">
      <c r="A381" s="35" t="s">
        <v>115</v>
      </c>
      <c r="B381" s="30">
        <v>44.1</v>
      </c>
    </row>
    <row r="382" spans="1:2" s="32" customFormat="1" ht="18.75" customHeight="1" x14ac:dyDescent="0.35">
      <c r="A382" s="14" t="s">
        <v>125</v>
      </c>
      <c r="B382" s="30">
        <v>7</v>
      </c>
    </row>
    <row r="383" spans="1:2" s="32" customFormat="1" ht="18.75" customHeight="1" x14ac:dyDescent="0.35">
      <c r="A383" s="37" t="s">
        <v>79</v>
      </c>
      <c r="B383" s="22">
        <f>SUM(B384:B388)</f>
        <v>2290.6999999999998</v>
      </c>
    </row>
    <row r="384" spans="1:2" s="32" customFormat="1" ht="18.75" customHeight="1" x14ac:dyDescent="0.35">
      <c r="A384" s="12" t="s">
        <v>42</v>
      </c>
      <c r="B384" s="30">
        <v>495.7</v>
      </c>
    </row>
    <row r="385" spans="1:2" s="32" customFormat="1" ht="18.75" customHeight="1" x14ac:dyDescent="0.35">
      <c r="A385" s="35" t="s">
        <v>124</v>
      </c>
      <c r="B385" s="30">
        <v>62.5</v>
      </c>
    </row>
    <row r="386" spans="1:2" s="32" customFormat="1" ht="18.75" customHeight="1" x14ac:dyDescent="0.35">
      <c r="A386" s="35" t="s">
        <v>128</v>
      </c>
      <c r="B386" s="30">
        <v>1691</v>
      </c>
    </row>
    <row r="387" spans="1:2" s="32" customFormat="1" ht="18.75" customHeight="1" x14ac:dyDescent="0.35">
      <c r="A387" s="35" t="s">
        <v>115</v>
      </c>
      <c r="B387" s="30">
        <v>24.6</v>
      </c>
    </row>
    <row r="388" spans="1:2" s="32" customFormat="1" ht="18.75" customHeight="1" x14ac:dyDescent="0.35">
      <c r="A388" s="12" t="s">
        <v>125</v>
      </c>
      <c r="B388" s="30">
        <v>16.899999999999999</v>
      </c>
    </row>
    <row r="389" spans="1:2" s="32" customFormat="1" ht="18.75" customHeight="1" x14ac:dyDescent="0.35">
      <c r="A389" s="37" t="s">
        <v>80</v>
      </c>
      <c r="B389" s="22">
        <f>SUM(B390:B394)</f>
        <v>2075.3000000000002</v>
      </c>
    </row>
    <row r="390" spans="1:2" s="32" customFormat="1" ht="18.75" customHeight="1" x14ac:dyDescent="0.35">
      <c r="A390" s="12" t="s">
        <v>42</v>
      </c>
      <c r="B390" s="30">
        <v>569.6</v>
      </c>
    </row>
    <row r="391" spans="1:2" s="32" customFormat="1" ht="18.75" customHeight="1" x14ac:dyDescent="0.35">
      <c r="A391" s="35" t="s">
        <v>124</v>
      </c>
      <c r="B391" s="30">
        <v>10</v>
      </c>
    </row>
    <row r="392" spans="1:2" s="32" customFormat="1" ht="18.75" customHeight="1" x14ac:dyDescent="0.35">
      <c r="A392" s="12" t="s">
        <v>130</v>
      </c>
      <c r="B392" s="30">
        <v>69.5</v>
      </c>
    </row>
    <row r="393" spans="1:2" s="32" customFormat="1" ht="18.75" customHeight="1" x14ac:dyDescent="0.35">
      <c r="A393" s="35" t="s">
        <v>128</v>
      </c>
      <c r="B393" s="30">
        <v>1424.7</v>
      </c>
    </row>
    <row r="394" spans="1:2" s="32" customFormat="1" ht="18.75" customHeight="1" x14ac:dyDescent="0.35">
      <c r="A394" s="14" t="s">
        <v>125</v>
      </c>
      <c r="B394" s="40">
        <v>1.5</v>
      </c>
    </row>
    <row r="395" spans="1:2" s="32" customFormat="1" ht="18.75" customHeight="1" x14ac:dyDescent="0.35">
      <c r="A395" s="38" t="s">
        <v>187</v>
      </c>
      <c r="B395" s="23">
        <f>SUM(B396:B400)</f>
        <v>3019.2000000000003</v>
      </c>
    </row>
    <row r="396" spans="1:2" s="32" customFormat="1" ht="18.75" customHeight="1" x14ac:dyDescent="0.35">
      <c r="A396" s="12" t="s">
        <v>42</v>
      </c>
      <c r="B396" s="30">
        <v>531.70000000000005</v>
      </c>
    </row>
    <row r="397" spans="1:2" s="32" customFormat="1" ht="18.75" customHeight="1" x14ac:dyDescent="0.35">
      <c r="A397" s="35" t="s">
        <v>124</v>
      </c>
      <c r="B397" s="30">
        <v>15.8</v>
      </c>
    </row>
    <row r="398" spans="1:2" s="32" customFormat="1" ht="18.75" customHeight="1" x14ac:dyDescent="0.35">
      <c r="A398" s="35" t="s">
        <v>128</v>
      </c>
      <c r="B398" s="30">
        <v>2401.3000000000002</v>
      </c>
    </row>
    <row r="399" spans="1:2" s="32" customFormat="1" ht="18.75" customHeight="1" x14ac:dyDescent="0.35">
      <c r="A399" s="35" t="s">
        <v>115</v>
      </c>
      <c r="B399" s="30">
        <v>68</v>
      </c>
    </row>
    <row r="400" spans="1:2" s="32" customFormat="1" ht="18.75" customHeight="1" x14ac:dyDescent="0.35">
      <c r="A400" s="12" t="s">
        <v>125</v>
      </c>
      <c r="B400" s="30">
        <v>2.4</v>
      </c>
    </row>
    <row r="401" spans="1:2" s="32" customFormat="1" ht="18.75" customHeight="1" x14ac:dyDescent="0.35">
      <c r="A401" s="37" t="s">
        <v>81</v>
      </c>
      <c r="B401" s="22">
        <f>SUM(B402:B407)</f>
        <v>4635</v>
      </c>
    </row>
    <row r="402" spans="1:2" s="32" customFormat="1" ht="18.75" customHeight="1" x14ac:dyDescent="0.35">
      <c r="A402" s="12" t="s">
        <v>42</v>
      </c>
      <c r="B402" s="30">
        <v>704.5</v>
      </c>
    </row>
    <row r="403" spans="1:2" s="32" customFormat="1" ht="18.75" customHeight="1" x14ac:dyDescent="0.35">
      <c r="A403" s="35" t="s">
        <v>124</v>
      </c>
      <c r="B403" s="30">
        <v>58</v>
      </c>
    </row>
    <row r="404" spans="1:2" s="32" customFormat="1" ht="18.75" customHeight="1" x14ac:dyDescent="0.35">
      <c r="A404" s="12" t="s">
        <v>130</v>
      </c>
      <c r="B404" s="30">
        <v>385.4</v>
      </c>
    </row>
    <row r="405" spans="1:2" s="32" customFormat="1" ht="18.75" customHeight="1" x14ac:dyDescent="0.35">
      <c r="A405" s="35" t="s">
        <v>128</v>
      </c>
      <c r="B405" s="30">
        <v>3426.9</v>
      </c>
    </row>
    <row r="406" spans="1:2" s="32" customFormat="1" ht="18.75" customHeight="1" x14ac:dyDescent="0.35">
      <c r="A406" s="35" t="s">
        <v>115</v>
      </c>
      <c r="B406" s="40">
        <v>37.700000000000003</v>
      </c>
    </row>
    <row r="407" spans="1:2" s="32" customFormat="1" ht="18.75" customHeight="1" x14ac:dyDescent="0.35">
      <c r="A407" s="14" t="s">
        <v>125</v>
      </c>
      <c r="B407" s="40">
        <v>22.5</v>
      </c>
    </row>
    <row r="408" spans="1:2" s="32" customFormat="1" ht="18.75" customHeight="1" x14ac:dyDescent="0.35">
      <c r="A408" s="38" t="s">
        <v>188</v>
      </c>
      <c r="B408" s="23">
        <f>SUM(B409:B413)</f>
        <v>3620</v>
      </c>
    </row>
    <row r="409" spans="1:2" s="32" customFormat="1" ht="18.75" customHeight="1" x14ac:dyDescent="0.35">
      <c r="A409" s="12" t="s">
        <v>42</v>
      </c>
      <c r="B409" s="30">
        <v>1100</v>
      </c>
    </row>
    <row r="410" spans="1:2" s="32" customFormat="1" ht="18.75" customHeight="1" x14ac:dyDescent="0.35">
      <c r="A410" s="35" t="s">
        <v>124</v>
      </c>
      <c r="B410" s="30">
        <v>94</v>
      </c>
    </row>
    <row r="411" spans="1:2" s="32" customFormat="1" ht="18.75" customHeight="1" x14ac:dyDescent="0.35">
      <c r="A411" s="35" t="s">
        <v>128</v>
      </c>
      <c r="B411" s="30">
        <v>2350.4</v>
      </c>
    </row>
    <row r="412" spans="1:2" s="32" customFormat="1" ht="18.75" customHeight="1" x14ac:dyDescent="0.35">
      <c r="A412" s="35" t="s">
        <v>115</v>
      </c>
      <c r="B412" s="30">
        <v>56.5</v>
      </c>
    </row>
    <row r="413" spans="1:2" s="32" customFormat="1" ht="18.75" customHeight="1" x14ac:dyDescent="0.35">
      <c r="A413" s="14" t="s">
        <v>125</v>
      </c>
      <c r="B413" s="30">
        <v>19.100000000000001</v>
      </c>
    </row>
    <row r="414" spans="1:2" s="32" customFormat="1" ht="18.75" customHeight="1" x14ac:dyDescent="0.35">
      <c r="A414" s="37" t="s">
        <v>189</v>
      </c>
      <c r="B414" s="22">
        <f>SUM(B415:B419)</f>
        <v>3409.2</v>
      </c>
    </row>
    <row r="415" spans="1:2" s="32" customFormat="1" ht="18.75" customHeight="1" x14ac:dyDescent="0.35">
      <c r="A415" s="12" t="s">
        <v>42</v>
      </c>
      <c r="B415" s="30">
        <v>788.1</v>
      </c>
    </row>
    <row r="416" spans="1:2" s="32" customFormat="1" ht="18.75" customHeight="1" x14ac:dyDescent="0.35">
      <c r="A416" s="35" t="s">
        <v>124</v>
      </c>
      <c r="B416" s="30">
        <v>21.5</v>
      </c>
    </row>
    <row r="417" spans="1:2" s="32" customFormat="1" ht="18.75" customHeight="1" x14ac:dyDescent="0.35">
      <c r="A417" s="35" t="s">
        <v>128</v>
      </c>
      <c r="B417" s="30">
        <v>2553.1999999999998</v>
      </c>
    </row>
    <row r="418" spans="1:2" s="32" customFormat="1" ht="18.75" customHeight="1" x14ac:dyDescent="0.35">
      <c r="A418" s="35" t="s">
        <v>115</v>
      </c>
      <c r="B418" s="30">
        <v>44.1</v>
      </c>
    </row>
    <row r="419" spans="1:2" s="32" customFormat="1" ht="18.75" customHeight="1" x14ac:dyDescent="0.35">
      <c r="A419" s="14" t="s">
        <v>125</v>
      </c>
      <c r="B419" s="30">
        <v>2.2999999999999998</v>
      </c>
    </row>
    <row r="420" spans="1:2" s="32" customFormat="1" ht="18.75" customHeight="1" x14ac:dyDescent="0.35">
      <c r="A420" s="37" t="s">
        <v>82</v>
      </c>
      <c r="B420" s="22">
        <f>SUM(B421:B425)</f>
        <v>1745.9</v>
      </c>
    </row>
    <row r="421" spans="1:2" s="32" customFormat="1" ht="18.75" customHeight="1" x14ac:dyDescent="0.35">
      <c r="A421" s="12" t="s">
        <v>42</v>
      </c>
      <c r="B421" s="30">
        <v>467.1</v>
      </c>
    </row>
    <row r="422" spans="1:2" s="32" customFormat="1" ht="18.75" customHeight="1" x14ac:dyDescent="0.35">
      <c r="A422" s="35" t="s">
        <v>124</v>
      </c>
      <c r="B422" s="30">
        <v>13.5</v>
      </c>
    </row>
    <row r="423" spans="1:2" s="32" customFormat="1" ht="18.75" customHeight="1" x14ac:dyDescent="0.35">
      <c r="A423" s="35" t="s">
        <v>128</v>
      </c>
      <c r="B423" s="30">
        <v>1235.7</v>
      </c>
    </row>
    <row r="424" spans="1:2" s="32" customFormat="1" ht="18.75" customHeight="1" x14ac:dyDescent="0.35">
      <c r="A424" s="35" t="s">
        <v>115</v>
      </c>
      <c r="B424" s="30">
        <v>24.6</v>
      </c>
    </row>
    <row r="425" spans="1:2" s="32" customFormat="1" ht="18.75" customHeight="1" x14ac:dyDescent="0.35">
      <c r="A425" s="14" t="s">
        <v>125</v>
      </c>
      <c r="B425" s="30">
        <v>5</v>
      </c>
    </row>
    <row r="426" spans="1:2" s="32" customFormat="1" ht="18.75" customHeight="1" x14ac:dyDescent="0.35">
      <c r="A426" s="37" t="s">
        <v>190</v>
      </c>
      <c r="B426" s="22">
        <f>SUM(B427:B431)</f>
        <v>2503.2000000000003</v>
      </c>
    </row>
    <row r="427" spans="1:2" s="32" customFormat="1" ht="18.75" customHeight="1" x14ac:dyDescent="0.35">
      <c r="A427" s="12" t="s">
        <v>42</v>
      </c>
      <c r="B427" s="30">
        <v>559.1</v>
      </c>
    </row>
    <row r="428" spans="1:2" s="32" customFormat="1" ht="18.75" customHeight="1" x14ac:dyDescent="0.35">
      <c r="A428" s="35" t="s">
        <v>124</v>
      </c>
      <c r="B428" s="30">
        <v>18.899999999999999</v>
      </c>
    </row>
    <row r="429" spans="1:2" s="32" customFormat="1" ht="18.75" customHeight="1" x14ac:dyDescent="0.35">
      <c r="A429" s="35" t="s">
        <v>128</v>
      </c>
      <c r="B429" s="30">
        <v>1882.5</v>
      </c>
    </row>
    <row r="430" spans="1:2" s="32" customFormat="1" ht="18.75" customHeight="1" x14ac:dyDescent="0.35">
      <c r="A430" s="35" t="s">
        <v>115</v>
      </c>
      <c r="B430" s="30">
        <v>37.799999999999997</v>
      </c>
    </row>
    <row r="431" spans="1:2" s="32" customFormat="1" ht="18.75" customHeight="1" x14ac:dyDescent="0.35">
      <c r="A431" s="14" t="s">
        <v>125</v>
      </c>
      <c r="B431" s="30">
        <v>4.9000000000000004</v>
      </c>
    </row>
    <row r="432" spans="1:2" s="32" customFormat="1" ht="18.75" customHeight="1" x14ac:dyDescent="0.35">
      <c r="A432" s="37" t="s">
        <v>191</v>
      </c>
      <c r="B432" s="22">
        <f>SUM(B433:B437)</f>
        <v>2735.4</v>
      </c>
    </row>
    <row r="433" spans="1:2" s="32" customFormat="1" ht="18.75" customHeight="1" x14ac:dyDescent="0.35">
      <c r="A433" s="12" t="s">
        <v>42</v>
      </c>
      <c r="B433" s="30">
        <v>682.8</v>
      </c>
    </row>
    <row r="434" spans="1:2" s="32" customFormat="1" ht="18.75" customHeight="1" x14ac:dyDescent="0.35">
      <c r="A434" s="35" t="s">
        <v>124</v>
      </c>
      <c r="B434" s="30">
        <v>17</v>
      </c>
    </row>
    <row r="435" spans="1:2" s="32" customFormat="1" ht="18.75" customHeight="1" x14ac:dyDescent="0.35">
      <c r="A435" s="35" t="s">
        <v>128</v>
      </c>
      <c r="B435" s="30">
        <v>1969.3</v>
      </c>
    </row>
    <row r="436" spans="1:2" s="32" customFormat="1" ht="18.75" customHeight="1" x14ac:dyDescent="0.35">
      <c r="A436" s="35" t="s">
        <v>115</v>
      </c>
      <c r="B436" s="30">
        <v>62.5</v>
      </c>
    </row>
    <row r="437" spans="1:2" s="32" customFormat="1" ht="18.75" customHeight="1" x14ac:dyDescent="0.35">
      <c r="A437" s="12" t="s">
        <v>125</v>
      </c>
      <c r="B437" s="30">
        <v>3.8</v>
      </c>
    </row>
    <row r="438" spans="1:2" s="32" customFormat="1" ht="18.75" customHeight="1" x14ac:dyDescent="0.35">
      <c r="A438" s="37" t="s">
        <v>83</v>
      </c>
      <c r="B438" s="22">
        <f>SUM(B439:B443)</f>
        <v>1754.3</v>
      </c>
    </row>
    <row r="439" spans="1:2" s="32" customFormat="1" ht="18.75" customHeight="1" x14ac:dyDescent="0.35">
      <c r="A439" s="12" t="s">
        <v>42</v>
      </c>
      <c r="B439" s="30">
        <v>464.5</v>
      </c>
    </row>
    <row r="440" spans="1:2" s="32" customFormat="1" ht="18.75" customHeight="1" x14ac:dyDescent="0.35">
      <c r="A440" s="35" t="s">
        <v>124</v>
      </c>
      <c r="B440" s="30">
        <v>58.8</v>
      </c>
    </row>
    <row r="441" spans="1:2" s="32" customFormat="1" ht="18.75" customHeight="1" x14ac:dyDescent="0.35">
      <c r="A441" s="35" t="s">
        <v>128</v>
      </c>
      <c r="B441" s="30">
        <v>1172.9000000000001</v>
      </c>
    </row>
    <row r="442" spans="1:2" s="32" customFormat="1" ht="18.75" customHeight="1" x14ac:dyDescent="0.35">
      <c r="A442" s="35" t="s">
        <v>115</v>
      </c>
      <c r="B442" s="40">
        <v>49.3</v>
      </c>
    </row>
    <row r="443" spans="1:2" s="32" customFormat="1" ht="18.75" customHeight="1" x14ac:dyDescent="0.35">
      <c r="A443" s="12" t="s">
        <v>125</v>
      </c>
      <c r="B443" s="40">
        <v>8.8000000000000007</v>
      </c>
    </row>
    <row r="444" spans="1:2" s="32" customFormat="1" ht="18.75" customHeight="1" x14ac:dyDescent="0.35">
      <c r="A444" s="34" t="s">
        <v>192</v>
      </c>
      <c r="B444" s="23">
        <f>SUM(B445:B451)</f>
        <v>3413.4</v>
      </c>
    </row>
    <row r="445" spans="1:2" s="32" customFormat="1" ht="18.75" customHeight="1" x14ac:dyDescent="0.35">
      <c r="A445" s="35" t="s">
        <v>42</v>
      </c>
      <c r="B445" s="30">
        <v>115.1</v>
      </c>
    </row>
    <row r="446" spans="1:2" s="32" customFormat="1" ht="18.75" customHeight="1" x14ac:dyDescent="0.35">
      <c r="A446" s="35" t="s">
        <v>124</v>
      </c>
      <c r="B446" s="30">
        <v>31</v>
      </c>
    </row>
    <row r="447" spans="1:2" s="32" customFormat="1" ht="18.75" customHeight="1" x14ac:dyDescent="0.35">
      <c r="A447" s="12" t="s">
        <v>130</v>
      </c>
      <c r="B447" s="30">
        <v>1022.2</v>
      </c>
    </row>
    <row r="448" spans="1:2" s="32" customFormat="1" ht="18.75" customHeight="1" x14ac:dyDescent="0.35">
      <c r="A448" s="35" t="s">
        <v>128</v>
      </c>
      <c r="B448" s="30">
        <v>2029.2</v>
      </c>
    </row>
    <row r="449" spans="1:2" s="32" customFormat="1" ht="18.75" customHeight="1" x14ac:dyDescent="0.35">
      <c r="A449" s="35" t="s">
        <v>115</v>
      </c>
      <c r="B449" s="30">
        <v>70.5</v>
      </c>
    </row>
    <row r="450" spans="1:2" s="32" customFormat="1" ht="18.75" customHeight="1" x14ac:dyDescent="0.35">
      <c r="A450" s="12" t="s">
        <v>129</v>
      </c>
      <c r="B450" s="30">
        <v>143.30000000000001</v>
      </c>
    </row>
    <row r="451" spans="1:2" s="32" customFormat="1" ht="18.75" customHeight="1" x14ac:dyDescent="0.35">
      <c r="A451" s="14" t="s">
        <v>125</v>
      </c>
      <c r="B451" s="30">
        <v>2.1</v>
      </c>
    </row>
    <row r="452" spans="1:2" s="32" customFormat="1" ht="18.75" customHeight="1" x14ac:dyDescent="0.35">
      <c r="A452" s="36" t="s">
        <v>147</v>
      </c>
      <c r="B452" s="23">
        <f>SUM(B453:B458)</f>
        <v>638.79999999999995</v>
      </c>
    </row>
    <row r="453" spans="1:2" s="32" customFormat="1" ht="18.75" customHeight="1" x14ac:dyDescent="0.35">
      <c r="A453" s="12" t="s">
        <v>42</v>
      </c>
      <c r="B453" s="30">
        <v>214.4</v>
      </c>
    </row>
    <row r="454" spans="1:2" s="32" customFormat="1" ht="18.75" customHeight="1" x14ac:dyDescent="0.35">
      <c r="A454" s="35" t="s">
        <v>124</v>
      </c>
      <c r="B454" s="30">
        <v>0.60000000000000009</v>
      </c>
    </row>
    <row r="455" spans="1:2" s="32" customFormat="1" ht="18.75" customHeight="1" x14ac:dyDescent="0.35">
      <c r="A455" s="12" t="s">
        <v>130</v>
      </c>
      <c r="B455" s="30">
        <v>6</v>
      </c>
    </row>
    <row r="456" spans="1:2" s="32" customFormat="1" ht="18.75" customHeight="1" x14ac:dyDescent="0.35">
      <c r="A456" s="35" t="s">
        <v>128</v>
      </c>
      <c r="B456" s="30">
        <v>396.79999999999995</v>
      </c>
    </row>
    <row r="457" spans="1:2" s="32" customFormat="1" ht="18.75" customHeight="1" x14ac:dyDescent="0.35">
      <c r="A457" s="35" t="s">
        <v>115</v>
      </c>
      <c r="B457" s="30">
        <v>19.100000000000001</v>
      </c>
    </row>
    <row r="458" spans="1:2" s="32" customFormat="1" ht="18.75" customHeight="1" x14ac:dyDescent="0.35">
      <c r="A458" s="12" t="s">
        <v>125</v>
      </c>
      <c r="B458" s="30">
        <v>1.9</v>
      </c>
    </row>
    <row r="459" spans="1:2" s="32" customFormat="1" ht="18.75" customHeight="1" x14ac:dyDescent="0.35">
      <c r="A459" s="37" t="s">
        <v>107</v>
      </c>
      <c r="B459" s="22">
        <f>SUM(B460:B464)</f>
        <v>2858.7000000000003</v>
      </c>
    </row>
    <row r="460" spans="1:2" s="32" customFormat="1" ht="18.75" customHeight="1" x14ac:dyDescent="0.35">
      <c r="A460" s="12" t="s">
        <v>42</v>
      </c>
      <c r="B460" s="30">
        <v>2240.6999999999998</v>
      </c>
    </row>
    <row r="461" spans="1:2" s="32" customFormat="1" ht="18.75" customHeight="1" x14ac:dyDescent="0.35">
      <c r="A461" s="35" t="s">
        <v>124</v>
      </c>
      <c r="B461" s="30">
        <v>236</v>
      </c>
    </row>
    <row r="462" spans="1:2" s="32" customFormat="1" ht="18.75" customHeight="1" x14ac:dyDescent="0.35">
      <c r="A462" s="35" t="s">
        <v>128</v>
      </c>
      <c r="B462" s="30">
        <v>206.9</v>
      </c>
    </row>
    <row r="463" spans="1:2" s="32" customFormat="1" ht="18.75" customHeight="1" x14ac:dyDescent="0.35">
      <c r="A463" s="35" t="s">
        <v>115</v>
      </c>
      <c r="B463" s="30">
        <v>140.30000000000001</v>
      </c>
    </row>
    <row r="464" spans="1:2" s="32" customFormat="1" ht="18.75" customHeight="1" x14ac:dyDescent="0.35">
      <c r="A464" s="12" t="s">
        <v>125</v>
      </c>
      <c r="B464" s="30">
        <v>34.799999999999997</v>
      </c>
    </row>
    <row r="465" spans="1:2" s="32" customFormat="1" ht="18.75" customHeight="1" x14ac:dyDescent="0.35">
      <c r="A465" s="37" t="s">
        <v>84</v>
      </c>
      <c r="B465" s="22">
        <f>SUM(B466:B470)</f>
        <v>686.4</v>
      </c>
    </row>
    <row r="466" spans="1:2" s="32" customFormat="1" ht="18.75" customHeight="1" x14ac:dyDescent="0.35">
      <c r="A466" s="12" t="s">
        <v>42</v>
      </c>
      <c r="B466" s="30">
        <v>486.8</v>
      </c>
    </row>
    <row r="467" spans="1:2" s="32" customFormat="1" ht="18.75" customHeight="1" x14ac:dyDescent="0.35">
      <c r="A467" s="35" t="s">
        <v>124</v>
      </c>
      <c r="B467" s="30">
        <v>70</v>
      </c>
    </row>
    <row r="468" spans="1:2" s="32" customFormat="1" ht="18.75" customHeight="1" x14ac:dyDescent="0.35">
      <c r="A468" s="35" t="s">
        <v>128</v>
      </c>
      <c r="B468" s="30">
        <v>80.099999999999994</v>
      </c>
    </row>
    <row r="469" spans="1:2" s="32" customFormat="1" ht="18.75" customHeight="1" x14ac:dyDescent="0.35">
      <c r="A469" s="35" t="s">
        <v>115</v>
      </c>
      <c r="B469" s="30">
        <v>25.7</v>
      </c>
    </row>
    <row r="470" spans="1:2" s="32" customFormat="1" ht="18.75" customHeight="1" x14ac:dyDescent="0.35">
      <c r="A470" s="12" t="s">
        <v>125</v>
      </c>
      <c r="B470" s="30">
        <v>23.8</v>
      </c>
    </row>
    <row r="471" spans="1:2" s="32" customFormat="1" ht="18.75" customHeight="1" x14ac:dyDescent="0.35">
      <c r="A471" s="37" t="s">
        <v>85</v>
      </c>
      <c r="B471" s="22">
        <f>SUM(B472:B476)</f>
        <v>637.70000000000005</v>
      </c>
    </row>
    <row r="472" spans="1:2" s="32" customFormat="1" ht="18.75" customHeight="1" x14ac:dyDescent="0.35">
      <c r="A472" s="12" t="s">
        <v>42</v>
      </c>
      <c r="B472" s="30">
        <v>591.70000000000005</v>
      </c>
    </row>
    <row r="473" spans="1:2" s="32" customFormat="1" ht="18.75" customHeight="1" x14ac:dyDescent="0.35">
      <c r="A473" s="35" t="s">
        <v>124</v>
      </c>
      <c r="B473" s="30">
        <v>10</v>
      </c>
    </row>
    <row r="474" spans="1:2" s="32" customFormat="1" ht="18.75" customHeight="1" x14ac:dyDescent="0.35">
      <c r="A474" s="35" t="s">
        <v>115</v>
      </c>
      <c r="B474" s="30">
        <v>17.7</v>
      </c>
    </row>
    <row r="475" spans="1:2" s="32" customFormat="1" ht="18.75" customHeight="1" x14ac:dyDescent="0.35">
      <c r="A475" s="12" t="s">
        <v>129</v>
      </c>
      <c r="B475" s="30">
        <v>14.5</v>
      </c>
    </row>
    <row r="476" spans="1:2" s="32" customFormat="1" ht="18.75" customHeight="1" x14ac:dyDescent="0.35">
      <c r="A476" s="12" t="s">
        <v>125</v>
      </c>
      <c r="B476" s="30">
        <v>3.8</v>
      </c>
    </row>
    <row r="477" spans="1:2" s="32" customFormat="1" ht="18.75" customHeight="1" x14ac:dyDescent="0.35">
      <c r="A477" s="37" t="s">
        <v>86</v>
      </c>
      <c r="B477" s="22">
        <f>SUM(B478:B481)</f>
        <v>781.7</v>
      </c>
    </row>
    <row r="478" spans="1:2" s="32" customFormat="1" ht="18.75" customHeight="1" x14ac:dyDescent="0.35">
      <c r="A478" s="12" t="s">
        <v>42</v>
      </c>
      <c r="B478" s="30">
        <v>708.6</v>
      </c>
    </row>
    <row r="479" spans="1:2" s="32" customFormat="1" ht="18.75" customHeight="1" x14ac:dyDescent="0.35">
      <c r="A479" s="35" t="s">
        <v>124</v>
      </c>
      <c r="B479" s="31">
        <v>40.799999999999997</v>
      </c>
    </row>
    <row r="480" spans="1:2" s="32" customFormat="1" ht="18.75" customHeight="1" x14ac:dyDescent="0.35">
      <c r="A480" s="35" t="s">
        <v>115</v>
      </c>
      <c r="B480" s="31">
        <v>27.1</v>
      </c>
    </row>
    <row r="481" spans="1:2" s="32" customFormat="1" ht="18.75" customHeight="1" x14ac:dyDescent="0.35">
      <c r="A481" s="14" t="s">
        <v>125</v>
      </c>
      <c r="B481" s="31">
        <v>5.2</v>
      </c>
    </row>
    <row r="482" spans="1:2" s="32" customFormat="1" ht="18.75" customHeight="1" x14ac:dyDescent="0.35">
      <c r="A482" s="38" t="s">
        <v>87</v>
      </c>
      <c r="B482" s="22">
        <f>SUM(B483:B487)</f>
        <v>1604.9</v>
      </c>
    </row>
    <row r="483" spans="1:2" s="32" customFormat="1" ht="18.75" customHeight="1" x14ac:dyDescent="0.35">
      <c r="A483" s="12" t="s">
        <v>42</v>
      </c>
      <c r="B483" s="30">
        <v>906.7</v>
      </c>
    </row>
    <row r="484" spans="1:2" s="32" customFormat="1" ht="18.75" customHeight="1" x14ac:dyDescent="0.35">
      <c r="A484" s="35" t="s">
        <v>124</v>
      </c>
      <c r="B484" s="30">
        <v>38.5</v>
      </c>
    </row>
    <row r="485" spans="1:2" s="32" customFormat="1" ht="18.75" customHeight="1" x14ac:dyDescent="0.35">
      <c r="A485" s="35" t="s">
        <v>115</v>
      </c>
      <c r="B485" s="30">
        <v>89.6</v>
      </c>
    </row>
    <row r="486" spans="1:2" s="32" customFormat="1" ht="18.75" customHeight="1" x14ac:dyDescent="0.35">
      <c r="A486" s="12" t="s">
        <v>129</v>
      </c>
      <c r="B486" s="30">
        <v>560.70000000000005</v>
      </c>
    </row>
    <row r="487" spans="1:2" s="32" customFormat="1" ht="18.75" customHeight="1" x14ac:dyDescent="0.35">
      <c r="A487" s="14" t="s">
        <v>125</v>
      </c>
      <c r="B487" s="30">
        <v>9.4</v>
      </c>
    </row>
    <row r="488" spans="1:2" s="32" customFormat="1" ht="18.75" customHeight="1" x14ac:dyDescent="0.35">
      <c r="A488" s="37" t="s">
        <v>144</v>
      </c>
      <c r="B488" s="22">
        <f>SUM(B489:B492)</f>
        <v>865.4</v>
      </c>
    </row>
    <row r="489" spans="1:2" s="32" customFormat="1" ht="18.75" customHeight="1" x14ac:dyDescent="0.35">
      <c r="A489" s="12" t="s">
        <v>42</v>
      </c>
      <c r="B489" s="30">
        <v>260</v>
      </c>
    </row>
    <row r="490" spans="1:2" s="32" customFormat="1" ht="18.75" customHeight="1" x14ac:dyDescent="0.35">
      <c r="A490" s="12" t="s">
        <v>124</v>
      </c>
      <c r="B490" s="30">
        <v>4.5</v>
      </c>
    </row>
    <row r="491" spans="1:2" s="32" customFormat="1" ht="18.75" customHeight="1" x14ac:dyDescent="0.35">
      <c r="A491" s="35" t="s">
        <v>128</v>
      </c>
      <c r="B491" s="30">
        <v>599</v>
      </c>
    </row>
    <row r="492" spans="1:2" s="32" customFormat="1" ht="18.75" customHeight="1" x14ac:dyDescent="0.35">
      <c r="A492" s="12" t="s">
        <v>125</v>
      </c>
      <c r="B492" s="30">
        <v>1.9</v>
      </c>
    </row>
    <row r="493" spans="1:2" s="32" customFormat="1" ht="18.75" customHeight="1" x14ac:dyDescent="0.35">
      <c r="A493" s="37" t="s">
        <v>88</v>
      </c>
      <c r="B493" s="22">
        <f>B160+B165+B171+B177+B183+B189+B195+B201+B207+B213+B219+B225+B231+B237+B243+B249+B255+B261+B267+B273+B279+B285+B291+B297+B303+B309+B315+B321+B327+B333+B339+B345+B351+B357+B363+B370+B377+B383+B389+B395+B401+B408+B414+B420+B426+B432+B438+B444+B452+B459+B465+B471+B477+B482+B488</f>
        <v>105347.39999999997</v>
      </c>
    </row>
    <row r="494" spans="1:2" s="32" customFormat="1" ht="18.75" customHeight="1" x14ac:dyDescent="0.35">
      <c r="A494" s="12" t="s">
        <v>42</v>
      </c>
      <c r="B494" s="30">
        <f>B161+B166+B172+B178+B184+B190+B196+B202+B208+B214+B220+B226+B232+B238+B244+B250+B256+B262+B268+B274+B280+B286+B292+B298+B304+B310+B316+B322+B328+B334+B340+B346+B352+B358+B364+B371+B378+B384+B390+B396+B402+B409+B415+B421+B427+B433+B439+B453+B460+B466+B472+B478+B483+B489+B445</f>
        <v>36395.899999999994</v>
      </c>
    </row>
    <row r="495" spans="1:2" s="32" customFormat="1" ht="18.75" customHeight="1" x14ac:dyDescent="0.35">
      <c r="A495" s="35" t="s">
        <v>124</v>
      </c>
      <c r="B495" s="30">
        <f>B167+B173+B179+B185+B191+B197+B203+B209+B215+B221+B227+B233+B239+B245+B251+B257+B263+B269+B275+B281+B287+B293+B299+B305+B311+B317+B323+B329+B335+B341+B347+B353+B359+B365+B372+B379+B385+B391+B397+B403+B410+B416+B422+B428+B434+B440+B446+B454+B461+B467+B473+B479+B484+B490</f>
        <v>3217.3000000000006</v>
      </c>
    </row>
    <row r="496" spans="1:2" s="32" customFormat="1" ht="18.75" customHeight="1" x14ac:dyDescent="0.35">
      <c r="A496" s="35" t="s">
        <v>128</v>
      </c>
      <c r="B496" s="30">
        <f>B162+B168+B174+B180+B186+B192+B198+B204+B210+B216+B222+B228+B234+B240+B246+B252+B258+B264+B270+B276+B282+B288+B294+B300+B306+B312+B318+B324+B330+B336+B342+B348+B354+B360+B367+B374+B380+B386+B393+B398+B405+B411+B417+B423+B429+B435+B441+B448+B456+B462+B468+B491</f>
        <v>58140.000000000007</v>
      </c>
    </row>
    <row r="497" spans="1:2" s="32" customFormat="1" ht="18.75" customHeight="1" x14ac:dyDescent="0.35">
      <c r="A497" s="12" t="s">
        <v>130</v>
      </c>
      <c r="B497" s="31">
        <f>SUM(B366+B373+B392+B404+B447+B455)</f>
        <v>2553.5</v>
      </c>
    </row>
    <row r="498" spans="1:2" s="32" customFormat="1" ht="18.75" customHeight="1" x14ac:dyDescent="0.35">
      <c r="A498" s="12" t="s">
        <v>115</v>
      </c>
      <c r="B498" s="31">
        <f>B163+B169+B175+B181+B187+B193+B199+B205+B211+B217+B223+B229+B235+B241+B247+B253+B259+B265+B271+B277+B283+B289+B295+B301+B307+B313+B319+B325+B331+B337+B343+B349+B355+B361+B368+B375+B381+B387+B399+B406+B412+B418+B424+B457+B430+B436+B442+B449+B463+B469+B474+B480+B485</f>
        <v>3645.5999999999995</v>
      </c>
    </row>
    <row r="499" spans="1:2" s="32" customFormat="1" ht="18.75" customHeight="1" x14ac:dyDescent="0.35">
      <c r="A499" s="12" t="s">
        <v>129</v>
      </c>
      <c r="B499" s="30">
        <f>B164+B450+B475+B486</f>
        <v>1002.5</v>
      </c>
    </row>
    <row r="500" spans="1:2" s="32" customFormat="1" ht="18.75" customHeight="1" x14ac:dyDescent="0.35">
      <c r="A500" s="14" t="s">
        <v>125</v>
      </c>
      <c r="B500" s="30">
        <f>B170+B176+B182+B188+B194+B200+B206+B212+B218+B224+B230+B236+B242+B248+B254+B260+B266+B272+B278+B284+B290+B296+B302+B308+B314+B320+B326+B332+B338+B344+B350+B356+B362+B369+B376+B382+B388+B394+B400+B407+B413+B419+B425+B431+B437+B443+B451+B458+B464+B470+B476+B481+B487+B492</f>
        <v>392.59999999999997</v>
      </c>
    </row>
    <row r="501" spans="1:2" s="32" customFormat="1" ht="34.5" customHeight="1" x14ac:dyDescent="0.35">
      <c r="A501" s="62" t="s">
        <v>89</v>
      </c>
      <c r="B501" s="63"/>
    </row>
    <row r="502" spans="1:2" s="32" customFormat="1" ht="18.75" customHeight="1" x14ac:dyDescent="0.35">
      <c r="A502" s="46" t="s">
        <v>38</v>
      </c>
      <c r="B502" s="47">
        <f>SUM(B503:B504)</f>
        <v>368.20000000000005</v>
      </c>
    </row>
    <row r="503" spans="1:2" s="32" customFormat="1" ht="18.75" customHeight="1" x14ac:dyDescent="0.35">
      <c r="A503" s="13" t="s">
        <v>50</v>
      </c>
      <c r="B503" s="41">
        <v>316.60000000000002</v>
      </c>
    </row>
    <row r="504" spans="1:2" s="32" customFormat="1" ht="18.75" customHeight="1" x14ac:dyDescent="0.35">
      <c r="A504" s="12" t="s">
        <v>115</v>
      </c>
      <c r="B504" s="41">
        <v>51.6</v>
      </c>
    </row>
    <row r="505" spans="1:2" s="32" customFormat="1" ht="18.75" customHeight="1" x14ac:dyDescent="0.35">
      <c r="A505" s="46" t="s">
        <v>90</v>
      </c>
      <c r="B505" s="47">
        <f>SUM(B502)</f>
        <v>368.20000000000005</v>
      </c>
    </row>
    <row r="506" spans="1:2" s="32" customFormat="1" ht="18.75" customHeight="1" x14ac:dyDescent="0.35">
      <c r="A506" s="45" t="s">
        <v>42</v>
      </c>
      <c r="B506" s="41">
        <f>B503</f>
        <v>316.60000000000002</v>
      </c>
    </row>
    <row r="507" spans="1:2" s="32" customFormat="1" ht="18.75" customHeight="1" x14ac:dyDescent="0.35">
      <c r="A507" s="12" t="s">
        <v>115</v>
      </c>
      <c r="B507" s="30">
        <f>B504</f>
        <v>51.6</v>
      </c>
    </row>
    <row r="508" spans="1:2" s="32" customFormat="1" ht="34.5" customHeight="1" x14ac:dyDescent="0.35">
      <c r="A508" s="62" t="s">
        <v>91</v>
      </c>
      <c r="B508" s="63"/>
    </row>
    <row r="509" spans="1:2" s="32" customFormat="1" ht="18.75" customHeight="1" x14ac:dyDescent="0.35">
      <c r="A509" s="36" t="s">
        <v>38</v>
      </c>
      <c r="B509" s="23">
        <f>SUM(B510:B512)</f>
        <v>24326.5</v>
      </c>
    </row>
    <row r="510" spans="1:2" s="32" customFormat="1" ht="18.75" customHeight="1" x14ac:dyDescent="0.35">
      <c r="A510" s="12" t="s">
        <v>42</v>
      </c>
      <c r="B510" s="30">
        <v>15653.5</v>
      </c>
    </row>
    <row r="511" spans="1:2" s="32" customFormat="1" ht="26.25" customHeight="1" x14ac:dyDescent="0.35">
      <c r="A511" s="12" t="s">
        <v>131</v>
      </c>
      <c r="B511" s="30">
        <v>7463</v>
      </c>
    </row>
    <row r="512" spans="1:2" s="32" customFormat="1" ht="26.25" customHeight="1" x14ac:dyDescent="0.35">
      <c r="A512" s="12" t="s">
        <v>115</v>
      </c>
      <c r="B512" s="30">
        <v>1210</v>
      </c>
    </row>
    <row r="513" spans="1:2" s="32" customFormat="1" ht="18.75" customHeight="1" x14ac:dyDescent="0.35">
      <c r="A513" s="37" t="s">
        <v>92</v>
      </c>
      <c r="B513" s="23">
        <f>SUM(B514:B518)</f>
        <v>4827</v>
      </c>
    </row>
    <row r="514" spans="1:2" s="32" customFormat="1" ht="18.75" customHeight="1" x14ac:dyDescent="0.35">
      <c r="A514" s="12" t="s">
        <v>42</v>
      </c>
      <c r="B514" s="30">
        <v>3407.5</v>
      </c>
    </row>
    <row r="515" spans="1:2" s="32" customFormat="1" ht="28.5" customHeight="1" x14ac:dyDescent="0.35">
      <c r="A515" s="12" t="s">
        <v>132</v>
      </c>
      <c r="B515" s="30">
        <v>1088.8</v>
      </c>
    </row>
    <row r="516" spans="1:2" s="32" customFormat="1" ht="28.5" customHeight="1" x14ac:dyDescent="0.35">
      <c r="A516" s="12" t="s">
        <v>115</v>
      </c>
      <c r="B516" s="30">
        <v>176.2</v>
      </c>
    </row>
    <row r="517" spans="1:2" s="32" customFormat="1" ht="18.75" customHeight="1" x14ac:dyDescent="0.35">
      <c r="A517" s="35" t="s">
        <v>124</v>
      </c>
      <c r="B517" s="30">
        <v>130</v>
      </c>
    </row>
    <row r="518" spans="1:2" s="32" customFormat="1" ht="18.75" customHeight="1" x14ac:dyDescent="0.35">
      <c r="A518" s="12" t="s">
        <v>125</v>
      </c>
      <c r="B518" s="40">
        <v>24.5</v>
      </c>
    </row>
    <row r="519" spans="1:2" s="32" customFormat="1" ht="18.75" customHeight="1" x14ac:dyDescent="0.35">
      <c r="A519" s="37" t="s">
        <v>108</v>
      </c>
      <c r="B519" s="23">
        <f>SUM(B520:B524)</f>
        <v>2078.5000000000005</v>
      </c>
    </row>
    <row r="520" spans="1:2" s="32" customFormat="1" ht="18.75" customHeight="1" x14ac:dyDescent="0.35">
      <c r="A520" s="12" t="s">
        <v>42</v>
      </c>
      <c r="B520" s="30">
        <v>1075.9000000000001</v>
      </c>
    </row>
    <row r="521" spans="1:2" s="32" customFormat="1" ht="23.25" customHeight="1" x14ac:dyDescent="0.35">
      <c r="A521" s="12" t="s">
        <v>133</v>
      </c>
      <c r="B521" s="30">
        <v>761.9</v>
      </c>
    </row>
    <row r="522" spans="1:2" s="32" customFormat="1" ht="23.25" customHeight="1" x14ac:dyDescent="0.35">
      <c r="A522" s="12" t="s">
        <v>115</v>
      </c>
      <c r="B522" s="30">
        <v>61.9</v>
      </c>
    </row>
    <row r="523" spans="1:2" s="32" customFormat="1" ht="18.75" customHeight="1" x14ac:dyDescent="0.35">
      <c r="A523" s="35" t="s">
        <v>124</v>
      </c>
      <c r="B523" s="30">
        <v>132.4</v>
      </c>
    </row>
    <row r="524" spans="1:2" s="32" customFormat="1" ht="18.75" customHeight="1" x14ac:dyDescent="0.35">
      <c r="A524" s="14" t="s">
        <v>125</v>
      </c>
      <c r="B524" s="30">
        <v>46.4</v>
      </c>
    </row>
    <row r="525" spans="1:2" s="32" customFormat="1" ht="18.75" customHeight="1" x14ac:dyDescent="0.35">
      <c r="A525" s="38" t="s">
        <v>93</v>
      </c>
      <c r="B525" s="22">
        <f>SUM(B526:B532)</f>
        <v>1237.2000000000003</v>
      </c>
    </row>
    <row r="526" spans="1:2" s="32" customFormat="1" ht="18.75" customHeight="1" x14ac:dyDescent="0.35">
      <c r="A526" s="12" t="s">
        <v>42</v>
      </c>
      <c r="B526" s="30">
        <v>300.89999999999998</v>
      </c>
    </row>
    <row r="527" spans="1:2" s="32" customFormat="1" ht="24" customHeight="1" x14ac:dyDescent="0.35">
      <c r="A527" s="12" t="s">
        <v>134</v>
      </c>
      <c r="B527" s="30">
        <v>339.8</v>
      </c>
    </row>
    <row r="528" spans="1:2" s="32" customFormat="1" ht="18.75" customHeight="1" x14ac:dyDescent="0.35">
      <c r="A528" s="12" t="s">
        <v>130</v>
      </c>
      <c r="B528" s="30">
        <v>100.7</v>
      </c>
    </row>
    <row r="529" spans="1:2" s="32" customFormat="1" ht="18.75" customHeight="1" x14ac:dyDescent="0.35">
      <c r="A529" s="12" t="s">
        <v>115</v>
      </c>
      <c r="B529" s="30">
        <v>49.9</v>
      </c>
    </row>
    <row r="530" spans="1:2" s="32" customFormat="1" ht="18.75" customHeight="1" x14ac:dyDescent="0.35">
      <c r="A530" s="35" t="s">
        <v>124</v>
      </c>
      <c r="B530" s="30">
        <v>58.1</v>
      </c>
    </row>
    <row r="531" spans="1:2" s="32" customFormat="1" ht="18.75" customHeight="1" x14ac:dyDescent="0.35">
      <c r="A531" s="35" t="s">
        <v>128</v>
      </c>
      <c r="B531" s="30">
        <v>374.4</v>
      </c>
    </row>
    <row r="532" spans="1:2" s="32" customFormat="1" ht="18.75" customHeight="1" x14ac:dyDescent="0.35">
      <c r="A532" s="14" t="s">
        <v>125</v>
      </c>
      <c r="B532" s="30">
        <v>13.4</v>
      </c>
    </row>
    <row r="533" spans="1:2" s="32" customFormat="1" ht="18.75" customHeight="1" x14ac:dyDescent="0.35">
      <c r="A533" s="34" t="s">
        <v>94</v>
      </c>
      <c r="B533" s="22">
        <f>B534+B535+B536</f>
        <v>360.09999999999997</v>
      </c>
    </row>
    <row r="534" spans="1:2" s="32" customFormat="1" ht="18.75" customHeight="1" x14ac:dyDescent="0.35">
      <c r="A534" s="12" t="s">
        <v>42</v>
      </c>
      <c r="B534" s="30">
        <v>287</v>
      </c>
    </row>
    <row r="535" spans="1:2" s="32" customFormat="1" ht="18.75" customHeight="1" x14ac:dyDescent="0.35">
      <c r="A535" s="12" t="s">
        <v>115</v>
      </c>
      <c r="B535" s="40">
        <v>10.4</v>
      </c>
    </row>
    <row r="536" spans="1:2" s="32" customFormat="1" ht="18.75" customHeight="1" x14ac:dyDescent="0.35">
      <c r="A536" s="12" t="s">
        <v>129</v>
      </c>
      <c r="B536" s="40">
        <v>62.7</v>
      </c>
    </row>
    <row r="537" spans="1:2" s="32" customFormat="1" ht="18.75" customHeight="1" x14ac:dyDescent="0.35">
      <c r="A537" s="37" t="s">
        <v>95</v>
      </c>
      <c r="B537" s="23">
        <f>B509+B513+B519+B525+B533</f>
        <v>32829.300000000003</v>
      </c>
    </row>
    <row r="538" spans="1:2" s="32" customFormat="1" ht="18.75" customHeight="1" x14ac:dyDescent="0.35">
      <c r="A538" s="12" t="s">
        <v>42</v>
      </c>
      <c r="B538" s="30">
        <f>B510+B514+B520+B526+B534</f>
        <v>20724.800000000003</v>
      </c>
    </row>
    <row r="539" spans="1:2" s="32" customFormat="1" ht="30" customHeight="1" x14ac:dyDescent="0.35">
      <c r="A539" s="12" t="s">
        <v>135</v>
      </c>
      <c r="B539" s="30">
        <f>B511+B515+B521+B527</f>
        <v>9653.4999999999982</v>
      </c>
    </row>
    <row r="540" spans="1:2" s="32" customFormat="1" ht="18.75" customHeight="1" x14ac:dyDescent="0.35">
      <c r="A540" s="12" t="s">
        <v>130</v>
      </c>
      <c r="B540" s="30">
        <f>B528</f>
        <v>100.7</v>
      </c>
    </row>
    <row r="541" spans="1:2" s="32" customFormat="1" ht="18.75" customHeight="1" x14ac:dyDescent="0.35">
      <c r="A541" s="12" t="s">
        <v>115</v>
      </c>
      <c r="B541" s="30">
        <f>B512+B516+B522+B529+B535</f>
        <v>1508.4000000000003</v>
      </c>
    </row>
    <row r="542" spans="1:2" s="32" customFormat="1" ht="18.75" customHeight="1" x14ac:dyDescent="0.35">
      <c r="A542" s="35" t="s">
        <v>124</v>
      </c>
      <c r="B542" s="30">
        <f>B517+B523+B530</f>
        <v>320.5</v>
      </c>
    </row>
    <row r="543" spans="1:2" s="32" customFormat="1" ht="18.75" customHeight="1" x14ac:dyDescent="0.35">
      <c r="A543" s="35" t="s">
        <v>128</v>
      </c>
      <c r="B543" s="31">
        <f>B531</f>
        <v>374.4</v>
      </c>
    </row>
    <row r="544" spans="1:2" s="32" customFormat="1" ht="18.75" customHeight="1" x14ac:dyDescent="0.35">
      <c r="A544" s="12" t="s">
        <v>129</v>
      </c>
      <c r="B544" s="31">
        <f>B536</f>
        <v>62.7</v>
      </c>
    </row>
    <row r="545" spans="1:2" s="32" customFormat="1" ht="18.75" customHeight="1" x14ac:dyDescent="0.35">
      <c r="A545" s="12" t="s">
        <v>125</v>
      </c>
      <c r="B545" s="31">
        <f>B518+B524+B532</f>
        <v>84.300000000000011</v>
      </c>
    </row>
    <row r="546" spans="1:2" s="32" customFormat="1" ht="33.75" customHeight="1" x14ac:dyDescent="0.35">
      <c r="A546" s="62" t="s">
        <v>104</v>
      </c>
      <c r="B546" s="63"/>
    </row>
    <row r="547" spans="1:2" s="32" customFormat="1" ht="18.75" customHeight="1" x14ac:dyDescent="0.35">
      <c r="A547" s="38" t="s">
        <v>38</v>
      </c>
      <c r="B547" s="23">
        <f>SUM(B548:B549)</f>
        <v>22.8</v>
      </c>
    </row>
    <row r="548" spans="1:2" s="32" customFormat="1" ht="18.75" customHeight="1" x14ac:dyDescent="0.35">
      <c r="A548" s="12" t="s">
        <v>42</v>
      </c>
      <c r="B548" s="40">
        <v>10</v>
      </c>
    </row>
    <row r="549" spans="1:2" s="32" customFormat="1" ht="31.5" customHeight="1" x14ac:dyDescent="0.35">
      <c r="A549" s="12" t="s">
        <v>136</v>
      </c>
      <c r="B549" s="30">
        <v>12.8</v>
      </c>
    </row>
    <row r="550" spans="1:2" s="32" customFormat="1" ht="18.75" customHeight="1" x14ac:dyDescent="0.35">
      <c r="A550" s="37" t="s">
        <v>96</v>
      </c>
      <c r="B550" s="22">
        <f>SUM(B551:B556)</f>
        <v>1262.7</v>
      </c>
    </row>
    <row r="551" spans="1:2" s="32" customFormat="1" ht="18.75" customHeight="1" x14ac:dyDescent="0.35">
      <c r="A551" s="12" t="s">
        <v>42</v>
      </c>
      <c r="B551" s="30">
        <v>30.4</v>
      </c>
    </row>
    <row r="552" spans="1:2" s="32" customFormat="1" ht="18.75" customHeight="1" x14ac:dyDescent="0.35">
      <c r="A552" s="12" t="s">
        <v>103</v>
      </c>
      <c r="B552" s="30">
        <v>83</v>
      </c>
    </row>
    <row r="553" spans="1:2" s="32" customFormat="1" ht="28.15" customHeight="1" x14ac:dyDescent="0.35">
      <c r="A553" s="12" t="s">
        <v>113</v>
      </c>
      <c r="B553" s="30">
        <v>24.3</v>
      </c>
    </row>
    <row r="554" spans="1:2" s="32" customFormat="1" ht="18.75" customHeight="1" x14ac:dyDescent="0.35">
      <c r="A554" s="35" t="s">
        <v>124</v>
      </c>
      <c r="B554" s="30">
        <v>4.8</v>
      </c>
    </row>
    <row r="555" spans="1:2" s="32" customFormat="1" ht="31.5" customHeight="1" x14ac:dyDescent="0.35">
      <c r="A555" s="12" t="s">
        <v>137</v>
      </c>
      <c r="B555" s="30">
        <v>1107.8</v>
      </c>
    </row>
    <row r="556" spans="1:2" s="32" customFormat="1" ht="18.649999999999999" customHeight="1" x14ac:dyDescent="0.35">
      <c r="A556" s="14" t="s">
        <v>125</v>
      </c>
      <c r="B556" s="30">
        <v>12.4</v>
      </c>
    </row>
    <row r="557" spans="1:2" s="32" customFormat="1" ht="18.75" customHeight="1" x14ac:dyDescent="0.35">
      <c r="A557" s="38" t="s">
        <v>97</v>
      </c>
      <c r="B557" s="22">
        <f>B547+B550</f>
        <v>1285.5</v>
      </c>
    </row>
    <row r="558" spans="1:2" s="32" customFormat="1" ht="18.75" customHeight="1" x14ac:dyDescent="0.35">
      <c r="A558" s="39" t="s">
        <v>42</v>
      </c>
      <c r="B558" s="30">
        <f>B548+B551</f>
        <v>40.4</v>
      </c>
    </row>
    <row r="559" spans="1:2" s="32" customFormat="1" ht="18.75" customHeight="1" x14ac:dyDescent="0.35">
      <c r="A559" s="35" t="s">
        <v>105</v>
      </c>
      <c r="B559" s="30">
        <f>B552</f>
        <v>83</v>
      </c>
    </row>
    <row r="560" spans="1:2" s="32" customFormat="1" ht="28.15" customHeight="1" x14ac:dyDescent="0.35">
      <c r="A560" s="12" t="s">
        <v>112</v>
      </c>
      <c r="B560" s="30">
        <f>B553</f>
        <v>24.3</v>
      </c>
    </row>
    <row r="561" spans="1:2" s="32" customFormat="1" ht="18" customHeight="1" x14ac:dyDescent="0.35">
      <c r="A561" s="35" t="s">
        <v>124</v>
      </c>
      <c r="B561" s="30">
        <f>B554</f>
        <v>4.8</v>
      </c>
    </row>
    <row r="562" spans="1:2" s="32" customFormat="1" ht="29.25" customHeight="1" x14ac:dyDescent="0.35">
      <c r="A562" s="12" t="s">
        <v>138</v>
      </c>
      <c r="B562" s="30">
        <f>B549+B555</f>
        <v>1120.5999999999999</v>
      </c>
    </row>
    <row r="563" spans="1:2" s="32" customFormat="1" ht="29.25" customHeight="1" x14ac:dyDescent="0.35">
      <c r="A563" s="12" t="s">
        <v>125</v>
      </c>
      <c r="B563" s="30">
        <f>B556</f>
        <v>12.4</v>
      </c>
    </row>
    <row r="564" spans="1:2" s="32" customFormat="1" ht="18.75" customHeight="1" x14ac:dyDescent="0.35">
      <c r="A564" s="37" t="s">
        <v>98</v>
      </c>
      <c r="B564" s="22">
        <f>B21+B37+B48+B55+B61+B72+B79+B84+B91+B140+B154+B493+B505+B537+B557</f>
        <v>239073.3</v>
      </c>
    </row>
    <row r="565" spans="1:2" s="32" customFormat="1" ht="18.75" customHeight="1" x14ac:dyDescent="0.35">
      <c r="A565" s="12" t="s">
        <v>42</v>
      </c>
      <c r="B565" s="30">
        <f>B22+B38+B49+B62+B73+B80+B92+B141+B155+B494+B506+B538+B558+B85</f>
        <v>112830.39999999999</v>
      </c>
    </row>
    <row r="566" spans="1:2" s="32" customFormat="1" ht="18.75" customHeight="1" x14ac:dyDescent="0.35">
      <c r="A566" s="12" t="s">
        <v>105</v>
      </c>
      <c r="B566" s="30">
        <f>B56+B559</f>
        <v>415</v>
      </c>
    </row>
    <row r="567" spans="1:2" s="32" customFormat="1" ht="34.15" customHeight="1" x14ac:dyDescent="0.35">
      <c r="A567" s="12" t="s">
        <v>112</v>
      </c>
      <c r="B567" s="30">
        <f>B57+B560</f>
        <v>213.60000000000002</v>
      </c>
    </row>
    <row r="568" spans="1:2" s="32" customFormat="1" ht="25.5" customHeight="1" x14ac:dyDescent="0.35">
      <c r="A568" s="12" t="s">
        <v>132</v>
      </c>
      <c r="B568" s="30">
        <f>B23+B539+B562</f>
        <v>11523.699999999999</v>
      </c>
    </row>
    <row r="569" spans="1:2" s="32" customFormat="1" ht="18.75" customHeight="1" x14ac:dyDescent="0.35">
      <c r="A569" s="39" t="s">
        <v>124</v>
      </c>
      <c r="B569" s="30">
        <f>B74+B143+B157+B495+B542+B561</f>
        <v>5678.3</v>
      </c>
    </row>
    <row r="570" spans="1:2" s="32" customFormat="1" ht="18.75" customHeight="1" x14ac:dyDescent="0.35">
      <c r="A570" s="35" t="s">
        <v>128</v>
      </c>
      <c r="B570" s="30">
        <f>B496+B543</f>
        <v>58514.400000000009</v>
      </c>
    </row>
    <row r="571" spans="1:2" s="32" customFormat="1" ht="18.75" customHeight="1" x14ac:dyDescent="0.35">
      <c r="A571" s="12" t="s">
        <v>130</v>
      </c>
      <c r="B571" s="30">
        <f>B497+B540</f>
        <v>2654.2</v>
      </c>
    </row>
    <row r="572" spans="1:2" s="32" customFormat="1" ht="18.75" customHeight="1" x14ac:dyDescent="0.35">
      <c r="A572" s="12" t="s">
        <v>152</v>
      </c>
      <c r="B572" s="30">
        <f>B39+B93</f>
        <v>3025.3</v>
      </c>
    </row>
    <row r="573" spans="1:2" s="32" customFormat="1" ht="29.25" customHeight="1" x14ac:dyDescent="0.35">
      <c r="A573" s="12" t="s">
        <v>127</v>
      </c>
      <c r="B573" s="30">
        <f>B94</f>
        <v>4626.2</v>
      </c>
    </row>
    <row r="574" spans="1:2" s="32" customFormat="1" ht="18.75" customHeight="1" x14ac:dyDescent="0.35">
      <c r="A574" s="12" t="s">
        <v>139</v>
      </c>
      <c r="B574" s="30">
        <f>B41</f>
        <v>4927.3</v>
      </c>
    </row>
    <row r="575" spans="1:2" s="32" customFormat="1" ht="18.75" customHeight="1" x14ac:dyDescent="0.35">
      <c r="A575" s="12" t="s">
        <v>115</v>
      </c>
      <c r="B575" s="30">
        <f>B24+B40+B142+B156+B498+B507+B541</f>
        <v>6387.1</v>
      </c>
    </row>
    <row r="576" spans="1:2" s="32" customFormat="1" ht="18.75" customHeight="1" x14ac:dyDescent="0.35">
      <c r="A576" s="12" t="s">
        <v>129</v>
      </c>
      <c r="B576" s="30">
        <f>SUM(B42+B499+B544)</f>
        <v>19291.5</v>
      </c>
    </row>
    <row r="577" spans="1:2" s="32" customFormat="1" ht="18.75" customHeight="1" x14ac:dyDescent="0.35">
      <c r="A577" s="14" t="s">
        <v>125</v>
      </c>
      <c r="B577" s="30">
        <f>B43+B50+B75+B144+B158+B500+B545+B563</f>
        <v>8986.2999999999993</v>
      </c>
    </row>
    <row r="578" spans="1:2" x14ac:dyDescent="0.3">
      <c r="B578" s="19"/>
    </row>
    <row r="579" spans="1:2" x14ac:dyDescent="0.3">
      <c r="B579" s="19"/>
    </row>
    <row r="580" spans="1:2" x14ac:dyDescent="0.3">
      <c r="B580" s="19"/>
    </row>
  </sheetData>
  <mergeCells count="16">
    <mergeCell ref="A3:B3"/>
    <mergeCell ref="A76:B76"/>
    <mergeCell ref="A81:B81"/>
    <mergeCell ref="A86:B86"/>
    <mergeCell ref="A95:B95"/>
    <mergeCell ref="A6:B6"/>
    <mergeCell ref="A25:B25"/>
    <mergeCell ref="A44:B44"/>
    <mergeCell ref="A51:B51"/>
    <mergeCell ref="A58:B58"/>
    <mergeCell ref="A63:B63"/>
    <mergeCell ref="A159:B159"/>
    <mergeCell ref="A501:B501"/>
    <mergeCell ref="A508:B508"/>
    <mergeCell ref="A546:B546"/>
    <mergeCell ref="A145:B145"/>
  </mergeCells>
  <phoneticPr fontId="5" type="noConversion"/>
  <pageMargins left="0.7" right="0.7" top="0.75" bottom="0.75" header="0.3" footer="0.3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3B0FD-680B-4E04-B7D3-3A43F61CA2E7}">
  <dimension ref="A1:E79"/>
  <sheetViews>
    <sheetView workbookViewId="0">
      <selection activeCell="H12" sqref="H12"/>
    </sheetView>
  </sheetViews>
  <sheetFormatPr defaultColWidth="8.81640625" defaultRowHeight="12.5" x14ac:dyDescent="0.25"/>
  <cols>
    <col min="1" max="1" width="33.7265625" style="48" customWidth="1"/>
    <col min="2" max="2" width="9.26953125" style="48" customWidth="1"/>
    <col min="3" max="3" width="12.81640625" style="48" customWidth="1"/>
    <col min="4" max="4" width="10.26953125" style="48" customWidth="1"/>
    <col min="5" max="5" width="18" style="48" customWidth="1"/>
    <col min="6" max="16384" width="8.81640625" style="48"/>
  </cols>
  <sheetData>
    <row r="1" spans="1:5" ht="83.25" customHeight="1" x14ac:dyDescent="0.3">
      <c r="A1" s="3"/>
      <c r="B1" s="3"/>
      <c r="C1" s="3"/>
      <c r="D1" s="3"/>
      <c r="E1" s="3"/>
    </row>
    <row r="2" spans="1:5" ht="45.75" customHeight="1" x14ac:dyDescent="0.25">
      <c r="A2" s="66" t="s">
        <v>193</v>
      </c>
      <c r="B2" s="66"/>
      <c r="C2" s="66"/>
      <c r="D2" s="66"/>
      <c r="E2" s="66"/>
    </row>
    <row r="3" spans="1:5" ht="13" hidden="1" x14ac:dyDescent="0.3">
      <c r="A3" s="3"/>
      <c r="B3" s="3"/>
      <c r="C3" s="3"/>
      <c r="D3" s="3"/>
      <c r="E3" s="3"/>
    </row>
    <row r="4" spans="1:5" ht="13" x14ac:dyDescent="0.3">
      <c r="A4" s="3"/>
      <c r="B4" s="3"/>
      <c r="C4" s="3"/>
      <c r="D4" s="3"/>
      <c r="E4" s="3"/>
    </row>
    <row r="5" spans="1:5" ht="15.75" customHeight="1" x14ac:dyDescent="0.35">
      <c r="A5" s="69" t="s">
        <v>194</v>
      </c>
      <c r="B5" s="69" t="s">
        <v>114</v>
      </c>
      <c r="C5" s="72" t="s">
        <v>195</v>
      </c>
      <c r="D5" s="73"/>
      <c r="E5" s="74"/>
    </row>
    <row r="6" spans="1:5" ht="45.75" customHeight="1" x14ac:dyDescent="0.25">
      <c r="A6" s="70"/>
      <c r="B6" s="70"/>
      <c r="C6" s="75" t="s">
        <v>196</v>
      </c>
      <c r="D6" s="77" t="s">
        <v>197</v>
      </c>
      <c r="E6" s="69" t="s">
        <v>198</v>
      </c>
    </row>
    <row r="7" spans="1:5" ht="69" customHeight="1" x14ac:dyDescent="0.25">
      <c r="A7" s="71"/>
      <c r="B7" s="71"/>
      <c r="C7" s="76"/>
      <c r="D7" s="78"/>
      <c r="E7" s="71"/>
    </row>
    <row r="8" spans="1:5" ht="18.75" customHeight="1" x14ac:dyDescent="0.25">
      <c r="A8" s="49" t="s">
        <v>52</v>
      </c>
      <c r="B8" s="50">
        <f>C8+D8+E8</f>
        <v>850</v>
      </c>
      <c r="C8" s="8"/>
      <c r="D8" s="51"/>
      <c r="E8" s="52">
        <v>850</v>
      </c>
    </row>
    <row r="9" spans="1:5" ht="15.5" x14ac:dyDescent="0.25">
      <c r="A9" s="53" t="s">
        <v>70</v>
      </c>
      <c r="B9" s="50">
        <f t="shared" ref="B9:B72" si="0">C9+D9+E9</f>
        <v>161.6</v>
      </c>
      <c r="C9" s="8">
        <v>110</v>
      </c>
      <c r="D9" s="8"/>
      <c r="E9" s="54">
        <v>51.6</v>
      </c>
    </row>
    <row r="10" spans="1:5" ht="31" x14ac:dyDescent="0.25">
      <c r="A10" s="53" t="s">
        <v>199</v>
      </c>
      <c r="B10" s="50">
        <f t="shared" si="0"/>
        <v>295</v>
      </c>
      <c r="C10" s="8"/>
      <c r="D10" s="8"/>
      <c r="E10" s="54">
        <v>295</v>
      </c>
    </row>
    <row r="11" spans="1:5" ht="15.5" x14ac:dyDescent="0.25">
      <c r="A11" s="53" t="s">
        <v>63</v>
      </c>
      <c r="B11" s="50">
        <f t="shared" si="0"/>
        <v>5</v>
      </c>
      <c r="C11" s="8"/>
      <c r="D11" s="8">
        <v>4.8</v>
      </c>
      <c r="E11" s="41">
        <v>0.2</v>
      </c>
    </row>
    <row r="12" spans="1:5" ht="15.5" x14ac:dyDescent="0.25">
      <c r="A12" s="53" t="s">
        <v>44</v>
      </c>
      <c r="B12" s="50">
        <f t="shared" si="0"/>
        <v>309.5</v>
      </c>
      <c r="C12" s="8"/>
      <c r="D12" s="8">
        <v>273.5</v>
      </c>
      <c r="E12" s="41">
        <v>36</v>
      </c>
    </row>
    <row r="13" spans="1:5" ht="15.5" x14ac:dyDescent="0.25">
      <c r="A13" s="53" t="s">
        <v>65</v>
      </c>
      <c r="B13" s="50">
        <f t="shared" si="0"/>
        <v>16</v>
      </c>
      <c r="C13" s="8"/>
      <c r="D13" s="8">
        <v>16</v>
      </c>
      <c r="E13" s="41"/>
    </row>
    <row r="14" spans="1:5" ht="15.5" x14ac:dyDescent="0.25">
      <c r="A14" s="53" t="s">
        <v>64</v>
      </c>
      <c r="B14" s="50">
        <f t="shared" si="0"/>
        <v>17.100000000000001</v>
      </c>
      <c r="C14" s="8"/>
      <c r="D14" s="8">
        <v>15.1</v>
      </c>
      <c r="E14" s="41">
        <v>2</v>
      </c>
    </row>
    <row r="15" spans="1:5" ht="15.5" x14ac:dyDescent="0.25">
      <c r="A15" s="53" t="s">
        <v>156</v>
      </c>
      <c r="B15" s="50">
        <f t="shared" si="0"/>
        <v>60</v>
      </c>
      <c r="C15" s="8"/>
      <c r="D15" s="8">
        <v>51</v>
      </c>
      <c r="E15" s="41">
        <v>9</v>
      </c>
    </row>
    <row r="16" spans="1:5" ht="15.5" x14ac:dyDescent="0.25">
      <c r="A16" s="53" t="s">
        <v>67</v>
      </c>
      <c r="B16" s="50">
        <f t="shared" si="0"/>
        <v>205</v>
      </c>
      <c r="C16" s="8"/>
      <c r="D16" s="8">
        <v>150</v>
      </c>
      <c r="E16" s="41">
        <v>55</v>
      </c>
    </row>
    <row r="17" spans="1:5" ht="15.5" x14ac:dyDescent="0.25">
      <c r="A17" s="53" t="s">
        <v>66</v>
      </c>
      <c r="B17" s="50">
        <f t="shared" si="0"/>
        <v>25</v>
      </c>
      <c r="C17" s="8"/>
      <c r="D17" s="8">
        <v>25</v>
      </c>
      <c r="E17" s="41"/>
    </row>
    <row r="18" spans="1:5" ht="15.5" x14ac:dyDescent="0.25">
      <c r="A18" s="55" t="s">
        <v>102</v>
      </c>
      <c r="B18" s="50">
        <f t="shared" si="0"/>
        <v>170</v>
      </c>
      <c r="C18" s="20"/>
      <c r="D18" s="20">
        <v>106</v>
      </c>
      <c r="E18" s="41">
        <v>64</v>
      </c>
    </row>
    <row r="19" spans="1:5" ht="15.5" x14ac:dyDescent="0.25">
      <c r="A19" s="55" t="s">
        <v>155</v>
      </c>
      <c r="B19" s="50">
        <f t="shared" si="0"/>
        <v>21.5</v>
      </c>
      <c r="C19" s="20"/>
      <c r="D19" s="8">
        <v>21.5</v>
      </c>
      <c r="E19" s="41"/>
    </row>
    <row r="20" spans="1:5" ht="15.5" x14ac:dyDescent="0.35">
      <c r="A20" s="56" t="s">
        <v>157</v>
      </c>
      <c r="B20" s="50">
        <f t="shared" si="0"/>
        <v>92.3</v>
      </c>
      <c r="C20" s="8">
        <v>88</v>
      </c>
      <c r="D20" s="8">
        <v>4</v>
      </c>
      <c r="E20" s="41">
        <v>0.3</v>
      </c>
    </row>
    <row r="21" spans="1:5" ht="15.5" x14ac:dyDescent="0.35">
      <c r="A21" s="56" t="s">
        <v>158</v>
      </c>
      <c r="B21" s="50">
        <f t="shared" si="0"/>
        <v>58.9</v>
      </c>
      <c r="C21" s="8">
        <v>54.3</v>
      </c>
      <c r="D21" s="8">
        <v>4.2</v>
      </c>
      <c r="E21" s="41">
        <v>0.4</v>
      </c>
    </row>
    <row r="22" spans="1:5" ht="15.5" x14ac:dyDescent="0.35">
      <c r="A22" s="56" t="s">
        <v>159</v>
      </c>
      <c r="B22" s="50">
        <f t="shared" si="0"/>
        <v>71.7</v>
      </c>
      <c r="C22" s="8">
        <v>66.099999999999994</v>
      </c>
      <c r="D22" s="8">
        <v>5.2</v>
      </c>
      <c r="E22" s="41">
        <v>0.4</v>
      </c>
    </row>
    <row r="23" spans="1:5" ht="15.5" x14ac:dyDescent="0.35">
      <c r="A23" s="56" t="s">
        <v>160</v>
      </c>
      <c r="B23" s="50">
        <f t="shared" si="0"/>
        <v>93.6</v>
      </c>
      <c r="C23" s="8">
        <v>90</v>
      </c>
      <c r="D23" s="8">
        <v>3</v>
      </c>
      <c r="E23" s="41">
        <v>0.6</v>
      </c>
    </row>
    <row r="24" spans="1:5" ht="15.5" x14ac:dyDescent="0.35">
      <c r="A24" s="56" t="s">
        <v>161</v>
      </c>
      <c r="B24" s="50">
        <f t="shared" si="0"/>
        <v>122.8</v>
      </c>
      <c r="C24" s="8">
        <v>118</v>
      </c>
      <c r="D24" s="8">
        <v>4</v>
      </c>
      <c r="E24" s="41">
        <v>0.8</v>
      </c>
    </row>
    <row r="25" spans="1:5" ht="15.5" x14ac:dyDescent="0.35">
      <c r="A25" s="56" t="s">
        <v>162</v>
      </c>
      <c r="B25" s="50">
        <f t="shared" si="0"/>
        <v>50.6</v>
      </c>
      <c r="C25" s="8">
        <v>47.5</v>
      </c>
      <c r="D25" s="8">
        <v>2.9</v>
      </c>
      <c r="E25" s="41">
        <v>0.2</v>
      </c>
    </row>
    <row r="26" spans="1:5" ht="15.5" x14ac:dyDescent="0.35">
      <c r="A26" s="56" t="s">
        <v>163</v>
      </c>
      <c r="B26" s="50">
        <f t="shared" si="0"/>
        <v>55.999999999999993</v>
      </c>
      <c r="C26" s="8">
        <v>54.3</v>
      </c>
      <c r="D26" s="8">
        <v>1.3</v>
      </c>
      <c r="E26" s="41">
        <v>0.4</v>
      </c>
    </row>
    <row r="27" spans="1:5" ht="15.5" x14ac:dyDescent="0.35">
      <c r="A27" s="56" t="s">
        <v>164</v>
      </c>
      <c r="B27" s="50">
        <f t="shared" si="0"/>
        <v>74.8</v>
      </c>
      <c r="C27" s="8">
        <v>70.5</v>
      </c>
      <c r="D27" s="8">
        <v>3.6</v>
      </c>
      <c r="E27" s="41">
        <v>0.7</v>
      </c>
    </row>
    <row r="28" spans="1:5" ht="30.75" customHeight="1" x14ac:dyDescent="0.35">
      <c r="A28" s="56" t="s">
        <v>200</v>
      </c>
      <c r="B28" s="50">
        <f t="shared" si="0"/>
        <v>73.599999999999994</v>
      </c>
      <c r="C28" s="8">
        <v>68.8</v>
      </c>
      <c r="D28" s="8">
        <v>4.5</v>
      </c>
      <c r="E28" s="41">
        <v>0.3</v>
      </c>
    </row>
    <row r="29" spans="1:5" ht="15.5" x14ac:dyDescent="0.35">
      <c r="A29" s="56" t="s">
        <v>165</v>
      </c>
      <c r="B29" s="50">
        <f t="shared" si="0"/>
        <v>57.3</v>
      </c>
      <c r="C29" s="8">
        <v>54.6</v>
      </c>
      <c r="D29" s="8">
        <v>2.4</v>
      </c>
      <c r="E29" s="41">
        <v>0.3</v>
      </c>
    </row>
    <row r="30" spans="1:5" ht="15.5" x14ac:dyDescent="0.35">
      <c r="A30" s="56" t="s">
        <v>166</v>
      </c>
      <c r="B30" s="50">
        <f t="shared" si="0"/>
        <v>51.4</v>
      </c>
      <c r="C30" s="8">
        <v>50</v>
      </c>
      <c r="D30" s="8">
        <v>1.1000000000000001</v>
      </c>
      <c r="E30" s="41">
        <v>0.3</v>
      </c>
    </row>
    <row r="31" spans="1:5" ht="15.5" x14ac:dyDescent="0.35">
      <c r="A31" s="56" t="s">
        <v>167</v>
      </c>
      <c r="B31" s="50">
        <f t="shared" si="0"/>
        <v>115</v>
      </c>
      <c r="C31" s="8">
        <v>111.2</v>
      </c>
      <c r="D31" s="8">
        <v>3.3</v>
      </c>
      <c r="E31" s="41">
        <v>0.5</v>
      </c>
    </row>
    <row r="32" spans="1:5" ht="15.5" x14ac:dyDescent="0.35">
      <c r="A32" s="56" t="s">
        <v>168</v>
      </c>
      <c r="B32" s="50">
        <f t="shared" si="0"/>
        <v>18.600000000000001</v>
      </c>
      <c r="C32" s="8">
        <v>17.899999999999999</v>
      </c>
      <c r="D32" s="8">
        <v>0.60000000000000009</v>
      </c>
      <c r="E32" s="41">
        <v>9.9999999999999978E-2</v>
      </c>
    </row>
    <row r="33" spans="1:5" ht="15.5" x14ac:dyDescent="0.35">
      <c r="A33" s="56" t="s">
        <v>169</v>
      </c>
      <c r="B33" s="50">
        <f t="shared" si="0"/>
        <v>70.599999999999994</v>
      </c>
      <c r="C33" s="8">
        <v>69.7</v>
      </c>
      <c r="D33" s="8">
        <v>0.6</v>
      </c>
      <c r="E33" s="41">
        <v>0.3</v>
      </c>
    </row>
    <row r="34" spans="1:5" ht="15.5" x14ac:dyDescent="0.35">
      <c r="A34" s="56" t="s">
        <v>170</v>
      </c>
      <c r="B34" s="50">
        <f t="shared" si="0"/>
        <v>47.4</v>
      </c>
      <c r="C34" s="8">
        <v>42.3</v>
      </c>
      <c r="D34" s="8">
        <v>4.5</v>
      </c>
      <c r="E34" s="41">
        <v>0.6</v>
      </c>
    </row>
    <row r="35" spans="1:5" ht="15.5" x14ac:dyDescent="0.35">
      <c r="A35" s="56" t="s">
        <v>171</v>
      </c>
      <c r="B35" s="50">
        <f t="shared" si="0"/>
        <v>94.6</v>
      </c>
      <c r="C35" s="8">
        <v>91</v>
      </c>
      <c r="D35" s="8">
        <v>3.3</v>
      </c>
      <c r="E35" s="41">
        <v>0.3</v>
      </c>
    </row>
    <row r="36" spans="1:5" ht="15.5" x14ac:dyDescent="0.35">
      <c r="A36" s="56" t="s">
        <v>172</v>
      </c>
      <c r="B36" s="50">
        <f t="shared" si="0"/>
        <v>77.400000000000006</v>
      </c>
      <c r="C36" s="8">
        <v>73</v>
      </c>
      <c r="D36" s="8">
        <v>3.9</v>
      </c>
      <c r="E36" s="41">
        <v>0.5</v>
      </c>
    </row>
    <row r="37" spans="1:5" ht="15.5" x14ac:dyDescent="0.35">
      <c r="A37" s="56" t="s">
        <v>173</v>
      </c>
      <c r="B37" s="50">
        <f t="shared" si="0"/>
        <v>81</v>
      </c>
      <c r="C37" s="8">
        <v>77</v>
      </c>
      <c r="D37" s="8">
        <v>3.5</v>
      </c>
      <c r="E37" s="41">
        <v>0.5</v>
      </c>
    </row>
    <row r="38" spans="1:5" ht="15.5" x14ac:dyDescent="0.35">
      <c r="A38" s="56" t="s">
        <v>174</v>
      </c>
      <c r="B38" s="50">
        <f t="shared" si="0"/>
        <v>89.7</v>
      </c>
      <c r="C38" s="8">
        <v>83</v>
      </c>
      <c r="D38" s="8">
        <v>6.5</v>
      </c>
      <c r="E38" s="41">
        <v>0.2</v>
      </c>
    </row>
    <row r="39" spans="1:5" ht="15.5" x14ac:dyDescent="0.35">
      <c r="A39" s="56" t="s">
        <v>175</v>
      </c>
      <c r="B39" s="50">
        <f t="shared" si="0"/>
        <v>71.7</v>
      </c>
      <c r="C39" s="8">
        <v>68.2</v>
      </c>
      <c r="D39" s="8">
        <v>3</v>
      </c>
      <c r="E39" s="41">
        <v>0.5</v>
      </c>
    </row>
    <row r="40" spans="1:5" ht="15.5" x14ac:dyDescent="0.35">
      <c r="A40" s="56" t="s">
        <v>176</v>
      </c>
      <c r="B40" s="50">
        <f t="shared" si="0"/>
        <v>87.700000000000017</v>
      </c>
      <c r="C40" s="8">
        <v>83.100000000000009</v>
      </c>
      <c r="D40" s="8">
        <v>4.2</v>
      </c>
      <c r="E40" s="41">
        <v>0.4</v>
      </c>
    </row>
    <row r="41" spans="1:5" ht="15.5" x14ac:dyDescent="0.35">
      <c r="A41" s="56" t="s">
        <v>177</v>
      </c>
      <c r="B41" s="50">
        <f t="shared" si="0"/>
        <v>97.3</v>
      </c>
      <c r="C41" s="8">
        <v>95</v>
      </c>
      <c r="D41" s="8">
        <v>1.8</v>
      </c>
      <c r="E41" s="41">
        <v>0.5</v>
      </c>
    </row>
    <row r="42" spans="1:5" ht="15.5" x14ac:dyDescent="0.35">
      <c r="A42" s="56" t="s">
        <v>178</v>
      </c>
      <c r="B42" s="50">
        <f t="shared" si="0"/>
        <v>118.8</v>
      </c>
      <c r="C42" s="8">
        <v>113.4</v>
      </c>
      <c r="D42" s="8">
        <v>4.5999999999999996</v>
      </c>
      <c r="E42" s="41">
        <v>0.8</v>
      </c>
    </row>
    <row r="43" spans="1:5" ht="15.5" x14ac:dyDescent="0.35">
      <c r="A43" s="56" t="s">
        <v>179</v>
      </c>
      <c r="B43" s="50">
        <f t="shared" si="0"/>
        <v>122.9</v>
      </c>
      <c r="C43" s="8">
        <v>121</v>
      </c>
      <c r="D43" s="8">
        <v>1.7</v>
      </c>
      <c r="E43" s="41">
        <v>0.2</v>
      </c>
    </row>
    <row r="44" spans="1:5" ht="15.5" x14ac:dyDescent="0.35">
      <c r="A44" s="56" t="s">
        <v>180</v>
      </c>
      <c r="B44" s="50">
        <f t="shared" si="0"/>
        <v>91.1</v>
      </c>
      <c r="C44" s="8">
        <v>89.1</v>
      </c>
      <c r="D44" s="8">
        <v>1.7</v>
      </c>
      <c r="E44" s="41">
        <v>0.3</v>
      </c>
    </row>
    <row r="45" spans="1:5" ht="15.5" x14ac:dyDescent="0.35">
      <c r="A45" s="56" t="s">
        <v>181</v>
      </c>
      <c r="B45" s="50">
        <f t="shared" si="0"/>
        <v>72.5</v>
      </c>
      <c r="C45" s="8">
        <v>67</v>
      </c>
      <c r="D45" s="8">
        <v>5</v>
      </c>
      <c r="E45" s="41">
        <v>0.5</v>
      </c>
    </row>
    <row r="46" spans="1:5" ht="15.5" x14ac:dyDescent="0.35">
      <c r="A46" s="56" t="s">
        <v>182</v>
      </c>
      <c r="B46" s="50">
        <f t="shared" si="0"/>
        <v>82.1</v>
      </c>
      <c r="C46" s="8">
        <v>78.599999999999994</v>
      </c>
      <c r="D46" s="8">
        <v>2.6</v>
      </c>
      <c r="E46" s="41">
        <v>0.9</v>
      </c>
    </row>
    <row r="47" spans="1:5" ht="15.5" x14ac:dyDescent="0.35">
      <c r="A47" s="56" t="s">
        <v>183</v>
      </c>
      <c r="B47" s="50">
        <f t="shared" si="0"/>
        <v>98</v>
      </c>
      <c r="C47" s="8">
        <v>95.9</v>
      </c>
      <c r="D47" s="8">
        <v>1.8</v>
      </c>
      <c r="E47" s="41">
        <v>0.3</v>
      </c>
    </row>
    <row r="48" spans="1:5" ht="15.5" x14ac:dyDescent="0.35">
      <c r="A48" s="56" t="s">
        <v>201</v>
      </c>
      <c r="B48" s="50">
        <f t="shared" si="0"/>
        <v>73.2</v>
      </c>
      <c r="C48" s="8">
        <v>69.400000000000006</v>
      </c>
      <c r="D48" s="8">
        <v>3.3</v>
      </c>
      <c r="E48" s="41">
        <v>0.5</v>
      </c>
    </row>
    <row r="49" spans="1:5" ht="15.5" x14ac:dyDescent="0.35">
      <c r="A49" s="56" t="s">
        <v>74</v>
      </c>
      <c r="B49" s="50">
        <f t="shared" si="0"/>
        <v>8.5</v>
      </c>
      <c r="C49" s="8"/>
      <c r="D49" s="8"/>
      <c r="E49" s="41">
        <v>8.5</v>
      </c>
    </row>
    <row r="50" spans="1:5" ht="15.5" x14ac:dyDescent="0.35">
      <c r="A50" s="56" t="s">
        <v>75</v>
      </c>
      <c r="B50" s="50">
        <f t="shared" si="0"/>
        <v>13.2</v>
      </c>
      <c r="C50" s="8">
        <v>5.5</v>
      </c>
      <c r="D50" s="8">
        <v>4.2</v>
      </c>
      <c r="E50" s="41">
        <v>3.5</v>
      </c>
    </row>
    <row r="51" spans="1:5" ht="15.5" x14ac:dyDescent="0.35">
      <c r="A51" s="56" t="s">
        <v>76</v>
      </c>
      <c r="B51" s="50">
        <f t="shared" si="0"/>
        <v>6.5</v>
      </c>
      <c r="C51" s="8"/>
      <c r="D51" s="8">
        <v>3</v>
      </c>
      <c r="E51" s="41">
        <v>3.5</v>
      </c>
    </row>
    <row r="52" spans="1:5" ht="15.5" x14ac:dyDescent="0.35">
      <c r="A52" s="56" t="s">
        <v>77</v>
      </c>
      <c r="B52" s="50">
        <f t="shared" si="0"/>
        <v>4.4000000000000004</v>
      </c>
      <c r="C52" s="8"/>
      <c r="D52" s="8"/>
      <c r="E52" s="41">
        <v>4.4000000000000004</v>
      </c>
    </row>
    <row r="53" spans="1:5" ht="15.5" x14ac:dyDescent="0.35">
      <c r="A53" s="56" t="s">
        <v>185</v>
      </c>
      <c r="B53" s="50">
        <f t="shared" si="0"/>
        <v>16.399999999999999</v>
      </c>
      <c r="C53" s="8"/>
      <c r="D53" s="8">
        <v>4.2</v>
      </c>
      <c r="E53" s="41">
        <v>12.2</v>
      </c>
    </row>
    <row r="54" spans="1:5" ht="15.5" x14ac:dyDescent="0.35">
      <c r="A54" s="56" t="s">
        <v>78</v>
      </c>
      <c r="B54" s="50">
        <f t="shared" si="0"/>
        <v>24</v>
      </c>
      <c r="C54" s="8"/>
      <c r="D54" s="8">
        <v>22</v>
      </c>
      <c r="E54" s="41">
        <v>2</v>
      </c>
    </row>
    <row r="55" spans="1:5" ht="18.75" customHeight="1" x14ac:dyDescent="0.35">
      <c r="A55" s="56" t="s">
        <v>186</v>
      </c>
      <c r="B55" s="50">
        <f t="shared" si="0"/>
        <v>30.3</v>
      </c>
      <c r="C55" s="8">
        <v>15.5</v>
      </c>
      <c r="D55" s="8"/>
      <c r="E55" s="41">
        <v>14.8</v>
      </c>
    </row>
    <row r="56" spans="1:5" ht="15.5" x14ac:dyDescent="0.35">
      <c r="A56" s="56" t="s">
        <v>79</v>
      </c>
      <c r="B56" s="50">
        <f t="shared" si="0"/>
        <v>62.5</v>
      </c>
      <c r="C56" s="8">
        <v>13</v>
      </c>
      <c r="D56" s="8">
        <v>44.3</v>
      </c>
      <c r="E56" s="41">
        <v>5.2</v>
      </c>
    </row>
    <row r="57" spans="1:5" ht="15.5" x14ac:dyDescent="0.35">
      <c r="A57" s="56" t="s">
        <v>80</v>
      </c>
      <c r="B57" s="50">
        <f t="shared" si="0"/>
        <v>10</v>
      </c>
      <c r="C57" s="8"/>
      <c r="D57" s="8"/>
      <c r="E57" s="41">
        <v>10</v>
      </c>
    </row>
    <row r="58" spans="1:5" ht="15.5" x14ac:dyDescent="0.35">
      <c r="A58" s="56" t="s">
        <v>187</v>
      </c>
      <c r="B58" s="50">
        <f t="shared" si="0"/>
        <v>15.799999999999999</v>
      </c>
      <c r="C58" s="8">
        <v>10.7</v>
      </c>
      <c r="D58" s="8"/>
      <c r="E58" s="41">
        <v>5.0999999999999996</v>
      </c>
    </row>
    <row r="59" spans="1:5" ht="15.5" x14ac:dyDescent="0.35">
      <c r="A59" s="56" t="s">
        <v>81</v>
      </c>
      <c r="B59" s="50">
        <f t="shared" si="0"/>
        <v>58</v>
      </c>
      <c r="C59" s="8">
        <v>6</v>
      </c>
      <c r="D59" s="8">
        <v>43</v>
      </c>
      <c r="E59" s="41">
        <v>9</v>
      </c>
    </row>
    <row r="60" spans="1:5" ht="15.5" x14ac:dyDescent="0.35">
      <c r="A60" s="56" t="s">
        <v>188</v>
      </c>
      <c r="B60" s="50">
        <f t="shared" si="0"/>
        <v>94</v>
      </c>
      <c r="C60" s="8">
        <v>18</v>
      </c>
      <c r="D60" s="8">
        <v>62</v>
      </c>
      <c r="E60" s="41">
        <v>14</v>
      </c>
    </row>
    <row r="61" spans="1:5" ht="15.5" x14ac:dyDescent="0.35">
      <c r="A61" s="56" t="s">
        <v>189</v>
      </c>
      <c r="B61" s="50">
        <f t="shared" si="0"/>
        <v>21.5</v>
      </c>
      <c r="C61" s="8">
        <v>11.5</v>
      </c>
      <c r="D61" s="8"/>
      <c r="E61" s="41">
        <v>10</v>
      </c>
    </row>
    <row r="62" spans="1:5" ht="15.5" x14ac:dyDescent="0.35">
      <c r="A62" s="56" t="s">
        <v>82</v>
      </c>
      <c r="B62" s="50">
        <f t="shared" si="0"/>
        <v>13.5</v>
      </c>
      <c r="C62" s="8">
        <v>6.5</v>
      </c>
      <c r="D62" s="8"/>
      <c r="E62" s="41">
        <v>7</v>
      </c>
    </row>
    <row r="63" spans="1:5" ht="15.5" x14ac:dyDescent="0.35">
      <c r="A63" s="56" t="s">
        <v>190</v>
      </c>
      <c r="B63" s="50">
        <f t="shared" si="0"/>
        <v>18.899999999999999</v>
      </c>
      <c r="C63" s="8">
        <v>7.5</v>
      </c>
      <c r="D63" s="8"/>
      <c r="E63" s="41">
        <v>11.4</v>
      </c>
    </row>
    <row r="64" spans="1:5" ht="15.5" x14ac:dyDescent="0.35">
      <c r="A64" s="56" t="s">
        <v>191</v>
      </c>
      <c r="B64" s="50">
        <f t="shared" si="0"/>
        <v>17</v>
      </c>
      <c r="C64" s="8">
        <v>12</v>
      </c>
      <c r="D64" s="8"/>
      <c r="E64" s="41">
        <v>5</v>
      </c>
    </row>
    <row r="65" spans="1:5" ht="15.5" x14ac:dyDescent="0.35">
      <c r="A65" s="56" t="s">
        <v>83</v>
      </c>
      <c r="B65" s="50">
        <f t="shared" si="0"/>
        <v>58.8</v>
      </c>
      <c r="C65" s="8">
        <v>51.8</v>
      </c>
      <c r="D65" s="8"/>
      <c r="E65" s="41">
        <v>7</v>
      </c>
    </row>
    <row r="66" spans="1:5" ht="15.5" x14ac:dyDescent="0.25">
      <c r="A66" s="57" t="s">
        <v>192</v>
      </c>
      <c r="B66" s="50">
        <f t="shared" si="0"/>
        <v>31</v>
      </c>
      <c r="C66" s="8"/>
      <c r="D66" s="8">
        <v>30</v>
      </c>
      <c r="E66" s="41">
        <v>1</v>
      </c>
    </row>
    <row r="67" spans="1:5" ht="15.5" x14ac:dyDescent="0.25">
      <c r="A67" s="53" t="s">
        <v>147</v>
      </c>
      <c r="B67" s="50">
        <f t="shared" si="0"/>
        <v>0.60000000000000009</v>
      </c>
      <c r="C67" s="8"/>
      <c r="D67" s="8"/>
      <c r="E67" s="41">
        <v>0.60000000000000009</v>
      </c>
    </row>
    <row r="68" spans="1:5" ht="31" x14ac:dyDescent="0.35">
      <c r="A68" s="56" t="s">
        <v>107</v>
      </c>
      <c r="B68" s="50">
        <f t="shared" si="0"/>
        <v>236</v>
      </c>
      <c r="C68" s="8">
        <v>220</v>
      </c>
      <c r="D68" s="8">
        <v>14</v>
      </c>
      <c r="E68" s="41">
        <v>2</v>
      </c>
    </row>
    <row r="69" spans="1:5" ht="15.5" x14ac:dyDescent="0.25">
      <c r="A69" s="53" t="s">
        <v>84</v>
      </c>
      <c r="B69" s="50">
        <f t="shared" si="0"/>
        <v>70</v>
      </c>
      <c r="C69" s="8">
        <v>70</v>
      </c>
      <c r="D69" s="8"/>
      <c r="E69" s="41"/>
    </row>
    <row r="70" spans="1:5" ht="15.5" x14ac:dyDescent="0.25">
      <c r="A70" s="53" t="s">
        <v>85</v>
      </c>
      <c r="B70" s="50">
        <f t="shared" si="0"/>
        <v>10</v>
      </c>
      <c r="C70" s="8"/>
      <c r="D70" s="8">
        <v>10</v>
      </c>
      <c r="E70" s="41"/>
    </row>
    <row r="71" spans="1:5" ht="15.5" x14ac:dyDescent="0.35">
      <c r="A71" s="56" t="s">
        <v>86</v>
      </c>
      <c r="B71" s="50">
        <f t="shared" si="0"/>
        <v>40.799999999999997</v>
      </c>
      <c r="C71" s="8">
        <v>40</v>
      </c>
      <c r="D71" s="8">
        <v>0.8</v>
      </c>
      <c r="E71" s="41"/>
    </row>
    <row r="72" spans="1:5" ht="15.5" x14ac:dyDescent="0.25">
      <c r="A72" s="53" t="s">
        <v>87</v>
      </c>
      <c r="B72" s="50">
        <f t="shared" si="0"/>
        <v>38.5</v>
      </c>
      <c r="C72" s="8">
        <v>30</v>
      </c>
      <c r="D72" s="8">
        <v>8.5</v>
      </c>
      <c r="E72" s="41"/>
    </row>
    <row r="73" spans="1:5" ht="15.5" x14ac:dyDescent="0.35">
      <c r="A73" s="56" t="s">
        <v>144</v>
      </c>
      <c r="B73" s="50">
        <f>C73+D73+E73</f>
        <v>4.5</v>
      </c>
      <c r="C73" s="8"/>
      <c r="D73" s="8">
        <v>4.5</v>
      </c>
      <c r="E73" s="41"/>
    </row>
    <row r="74" spans="1:5" ht="15.5" x14ac:dyDescent="0.25">
      <c r="A74" s="53" t="s">
        <v>92</v>
      </c>
      <c r="B74" s="50">
        <f>C74+D74+E74</f>
        <v>130</v>
      </c>
      <c r="C74" s="8">
        <v>106</v>
      </c>
      <c r="D74" s="8">
        <v>24</v>
      </c>
      <c r="E74" s="41"/>
    </row>
    <row r="75" spans="1:5" ht="15.5" x14ac:dyDescent="0.25">
      <c r="A75" s="53" t="s">
        <v>108</v>
      </c>
      <c r="B75" s="50">
        <f>C75+D75+E75</f>
        <v>132.4</v>
      </c>
      <c r="C75" s="8">
        <v>129.1</v>
      </c>
      <c r="D75" s="8">
        <v>3.3</v>
      </c>
      <c r="E75" s="41"/>
    </row>
    <row r="76" spans="1:5" ht="34.5" customHeight="1" x14ac:dyDescent="0.25">
      <c r="A76" s="53" t="s">
        <v>93</v>
      </c>
      <c r="B76" s="50">
        <f>C76+D76+E76</f>
        <v>58.099999999999994</v>
      </c>
      <c r="C76" s="8">
        <v>47</v>
      </c>
      <c r="D76" s="8">
        <v>10.8</v>
      </c>
      <c r="E76" s="41">
        <v>0.3</v>
      </c>
    </row>
    <row r="77" spans="1:5" ht="15.5" x14ac:dyDescent="0.25">
      <c r="A77" s="53" t="s">
        <v>96</v>
      </c>
      <c r="B77" s="50">
        <f>C77+D77+E77</f>
        <v>4.8</v>
      </c>
      <c r="C77" s="50"/>
      <c r="D77" s="50">
        <v>4.8</v>
      </c>
      <c r="E77" s="41"/>
    </row>
    <row r="78" spans="1:5" ht="15" x14ac:dyDescent="0.25">
      <c r="A78" s="58" t="s">
        <v>202</v>
      </c>
      <c r="B78" s="59">
        <f>SUM(B8:B77)</f>
        <v>5678.3</v>
      </c>
      <c r="C78" s="59">
        <f>SUM(C8:C77)</f>
        <v>3118</v>
      </c>
      <c r="D78" s="59">
        <f>SUM(D8:D77)</f>
        <v>1048.3999999999999</v>
      </c>
      <c r="E78" s="6">
        <f>SUM(E8:E77)</f>
        <v>1511.8999999999999</v>
      </c>
    </row>
    <row r="79" spans="1:5" ht="13" x14ac:dyDescent="0.3">
      <c r="A79" s="3"/>
      <c r="B79" s="3"/>
      <c r="C79" s="3"/>
      <c r="D79" s="3"/>
      <c r="E79" s="3"/>
    </row>
  </sheetData>
  <mergeCells count="7">
    <mergeCell ref="A2:E2"/>
    <mergeCell ref="A5:A7"/>
    <mergeCell ref="B5:B7"/>
    <mergeCell ref="C5:E5"/>
    <mergeCell ref="C6:C7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3</vt:i4>
      </vt:variant>
    </vt:vector>
  </HeadingPairs>
  <TitlesOfParts>
    <vt:vector size="6" baseType="lpstr">
      <vt:lpstr>1 priedas</vt:lpstr>
      <vt:lpstr>2 priedas</vt:lpstr>
      <vt:lpstr>3 priedas</vt:lpstr>
      <vt:lpstr>'1 priedas'!Print_Titles</vt:lpstr>
      <vt:lpstr>'2 priedas'!Print_Titles</vt:lpstr>
      <vt:lpstr>'3 priedas'!Print_Titles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Audronė Meškauskienė</dc:creator>
  <cp:lastModifiedBy>Diana Brazdžiunienė</cp:lastModifiedBy>
  <cp:lastPrinted>2026-09-07T11:05:11Z</cp:lastPrinted>
  <dcterms:created xsi:type="dcterms:W3CDTF">2022-06-15T06:26:45Z</dcterms:created>
  <dcterms:modified xsi:type="dcterms:W3CDTF">2026-09-22T08:02:23Z</dcterms:modified>
</cp:coreProperties>
</file>