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6-25 medžiaga\"/>
    </mc:Choice>
  </mc:AlternateContent>
  <xr:revisionPtr revIDLastSave="0" documentId="8_{B0321E87-C58B-408F-87DB-3ACC14B71EB8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5" i="2" l="1"/>
  <c r="B491" i="2"/>
  <c r="B492" i="2"/>
  <c r="B445" i="2"/>
  <c r="B437" i="2"/>
  <c r="B363" i="2"/>
  <c r="B87" i="2"/>
  <c r="B93" i="2"/>
  <c r="B495" i="2"/>
  <c r="B500" i="2"/>
  <c r="B40" i="2"/>
  <c r="B26" i="2"/>
  <c r="B39" i="2" l="1"/>
  <c r="B24" i="1"/>
  <c r="B401" i="2" l="1"/>
  <c r="B150" i="2" l="1"/>
  <c r="B140" i="2"/>
  <c r="B73" i="2"/>
  <c r="B64" i="2"/>
  <c r="B43" i="2"/>
  <c r="B29" i="1"/>
  <c r="B534" i="2" l="1"/>
  <c r="B531" i="2"/>
  <c r="B498" i="2"/>
  <c r="B22" i="2" l="1"/>
  <c r="B540" i="2"/>
  <c r="B551" i="2"/>
  <c r="B425" i="2"/>
  <c r="B138" i="2"/>
  <c r="B75" i="2"/>
  <c r="B74" i="2"/>
  <c r="B42" i="2"/>
  <c r="B35" i="2"/>
  <c r="B38" i="2"/>
  <c r="B493" i="2" l="1"/>
  <c r="B490" i="2"/>
  <c r="B489" i="2"/>
  <c r="B488" i="2"/>
  <c r="B487" i="2"/>
  <c r="B543" i="2"/>
  <c r="B550" i="2" s="1"/>
  <c r="B555" i="2"/>
  <c r="B556" i="2"/>
  <c r="B553" i="2"/>
  <c r="B538" i="2"/>
  <c r="B502" i="2"/>
  <c r="B518" i="2"/>
  <c r="B512" i="2"/>
  <c r="B506" i="2"/>
  <c r="B481" i="2"/>
  <c r="B475" i="2"/>
  <c r="B470" i="2"/>
  <c r="B464" i="2"/>
  <c r="B458" i="2"/>
  <c r="B452" i="2"/>
  <c r="B431" i="2"/>
  <c r="B413" i="2"/>
  <c r="B419" i="2"/>
  <c r="B407" i="2"/>
  <c r="B394" i="2"/>
  <c r="B388" i="2"/>
  <c r="B382" i="2"/>
  <c r="B376" i="2"/>
  <c r="B370" i="2"/>
  <c r="B357" i="2"/>
  <c r="B351" i="2"/>
  <c r="B345" i="2"/>
  <c r="B339" i="2"/>
  <c r="B333" i="2"/>
  <c r="B327" i="2"/>
  <c r="B321" i="2"/>
  <c r="B315" i="2"/>
  <c r="B309" i="2"/>
  <c r="B303" i="2"/>
  <c r="B297" i="2"/>
  <c r="B291" i="2"/>
  <c r="B285" i="2"/>
  <c r="B279" i="2"/>
  <c r="B273" i="2"/>
  <c r="B267" i="2"/>
  <c r="B261" i="2"/>
  <c r="B255" i="2"/>
  <c r="B249" i="2"/>
  <c r="B243" i="2"/>
  <c r="B237" i="2"/>
  <c r="B231" i="2"/>
  <c r="B225" i="2"/>
  <c r="B219" i="2"/>
  <c r="B213" i="2"/>
  <c r="B207" i="2"/>
  <c r="B201" i="2"/>
  <c r="B195" i="2"/>
  <c r="B189" i="2"/>
  <c r="B183" i="2"/>
  <c r="B177" i="2"/>
  <c r="B171" i="2"/>
  <c r="B165" i="2"/>
  <c r="B159" i="2"/>
  <c r="B154" i="2"/>
  <c r="B152" i="2"/>
  <c r="B143" i="2"/>
  <c r="B130" i="2"/>
  <c r="B126" i="2"/>
  <c r="B122" i="2"/>
  <c r="B118" i="2"/>
  <c r="B114" i="2"/>
  <c r="B110" i="2"/>
  <c r="B107" i="2"/>
  <c r="B103" i="2"/>
  <c r="B98" i="2"/>
  <c r="B68" i="2"/>
  <c r="B59" i="2"/>
  <c r="B57" i="2"/>
  <c r="B52" i="2"/>
  <c r="B45" i="2"/>
  <c r="B48" i="2" s="1"/>
  <c r="B50" i="2"/>
  <c r="B33" i="2"/>
  <c r="B37" i="2" s="1"/>
  <c r="B16" i="2"/>
  <c r="B570" i="2" l="1"/>
  <c r="B560" i="2"/>
  <c r="B486" i="2"/>
  <c r="B537" i="2" l="1"/>
  <c r="B526" i="2"/>
  <c r="B530" i="2" s="1"/>
  <c r="B569" i="2" l="1"/>
  <c r="B18" i="1"/>
  <c r="B22" i="1"/>
  <c r="B94" i="2" l="1"/>
  <c r="B566" i="2" s="1"/>
  <c r="B24" i="2"/>
  <c r="B9" i="2"/>
  <c r="B554" i="2"/>
  <c r="B552" i="2"/>
  <c r="B536" i="2"/>
  <c r="B535" i="2"/>
  <c r="B533" i="2"/>
  <c r="B532" i="2"/>
  <c r="B499" i="2"/>
  <c r="B151" i="2"/>
  <c r="B149" i="2"/>
  <c r="B137" i="2"/>
  <c r="B136" i="2"/>
  <c r="B135" i="2"/>
  <c r="B96" i="2"/>
  <c r="B92" i="2"/>
  <c r="B91" i="2"/>
  <c r="B85" i="2"/>
  <c r="B82" i="2"/>
  <c r="B84" i="2" s="1"/>
  <c r="B80" i="2"/>
  <c r="B77" i="2"/>
  <c r="B79" i="2" s="1"/>
  <c r="B62" i="2"/>
  <c r="B61" i="2"/>
  <c r="B56" i="2"/>
  <c r="B55" i="2"/>
  <c r="B49" i="2"/>
  <c r="B41" i="2"/>
  <c r="B567" i="2" s="1"/>
  <c r="B23" i="2"/>
  <c r="B19" i="2"/>
  <c r="B7" i="2"/>
  <c r="B43" i="1"/>
  <c r="B41" i="1"/>
  <c r="B38" i="1"/>
  <c r="B34" i="1"/>
  <c r="B17" i="1"/>
  <c r="B16" i="1" s="1"/>
  <c r="B14" i="1"/>
  <c r="B10" i="1"/>
  <c r="B8" i="1"/>
  <c r="B568" i="2" l="1"/>
  <c r="B561" i="2"/>
  <c r="B7" i="1"/>
  <c r="B28" i="1"/>
  <c r="B21" i="2"/>
  <c r="B72" i="2"/>
  <c r="B562" i="2"/>
  <c r="B563" i="2"/>
  <c r="B559" i="2"/>
  <c r="B564" i="2"/>
  <c r="B148" i="2"/>
  <c r="B134" i="2"/>
  <c r="B558" i="2"/>
  <c r="B46" i="1" l="1"/>
  <c r="B557" i="2" l="1"/>
</calcChain>
</file>

<file path=xl/sharedStrings.xml><?xml version="1.0" encoding="utf-8"?>
<sst xmlns="http://schemas.openxmlformats.org/spreadsheetml/2006/main" count="611" uniqueCount="193">
  <si>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</si>
  <si>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</si>
  <si>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</si>
  <si>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</si>
  <si>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</si>
  <si>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</si>
  <si>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</si>
  <si>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</si>
  <si>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</si>
  <si>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</si>
  <si>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</si>
  <si>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</si>
  <si>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</si>
  <si>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</si>
  <si>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</si>
  <si>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</si>
  <si>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</si>
  <si>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</si>
  <si>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</si>
  <si>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</si>
  <si>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</si>
  <si>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</si>
  <si>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</si>
  <si>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</si>
  <si>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</si>
  <si>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</si>
  <si>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</si>
  <si>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</si>
  <si>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</si>
  <si>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</si>
  <si>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</si>
  <si>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</si>
  <si>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</si>
  <si>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</si>
  <si>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</si>
  <si>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</si>
  <si>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</si>
  <si>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</si>
  <si>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</si>
  <si>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</si>
  <si>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</si>
  <si>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</si>
  <si>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</si>
  <si>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</si>
  <si>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</si>
  <si>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</si>
  <si>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</si>
  <si>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</si>
  <si>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</si>
  <si>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</si>
  <si>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</si>
  <si>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</si>
  <si>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</si>
  <si>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</si>
  <si>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</si>
  <si>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</si>
  <si>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</si>
  <si>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</si>
  <si>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</si>
  <si>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</si>
  <si>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</si>
  <si>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</si>
  <si>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</si>
  <si>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</si>
  <si>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</si>
  <si>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</si>
  <si>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</si>
  <si>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Muzikinis teatras</t>
  </si>
  <si>
    <t>Iš viso 11 programai</t>
  </si>
  <si>
    <t>12  SPORTO PROGRAMA</t>
  </si>
  <si>
    <t>Sporto centras</t>
  </si>
  <si>
    <t>Iš viso 12 programai</t>
  </si>
  <si>
    <t>13 ŠVIETIMO IR UGDYMO PROGRAMA</t>
  </si>
  <si>
    <t>Kastyčio Ramanausko lopšelis-darželis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</si>
  <si>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</si>
  <si>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</si>
  <si>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</si>
  <si>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</si>
  <si>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</si>
  <si>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Rožyno progimnazija</t>
  </si>
  <si>
    <t>Beržų progimnazija</t>
  </si>
  <si>
    <t>Mykolo Karkos pagrindinė mokykla</t>
  </si>
  <si>
    <t>Alfonso Lipniūno progimnazija</t>
  </si>
  <si>
    <t>Pradinė mokykla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</si>
  <si>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</si>
  <si>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</si>
  <si>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</si>
  <si>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</si>
  <si>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</si>
  <si>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</si>
  <si>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</si>
  <si>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</si>
  <si>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</si>
  <si>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</si>
  <si>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</si>
  <si>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</si>
  <si>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</si>
  <si>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</si>
  <si>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</si>
  <si>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</si>
  <si>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04 APLINKOS APSAUGOS RĖMIMO 
PROGRAMA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</si>
  <si>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</si>
  <si>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</si>
  <si>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</si>
  <si>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>16 VISUOMENĖS SVEIKATOS RĖMIMO 
PROGRAMA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</si>
  <si>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</si>
  <si>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</si>
  <si>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</si>
  <si>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</si>
  <si>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</si>
  <si>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</si>
  <si>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</si>
  <si>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</si>
  <si>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</si>
  <si>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</si>
  <si>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</si>
  <si>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</si>
  <si>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</si>
  <si>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</si>
  <si>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</si>
  <si>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</si>
  <si>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</si>
  <si>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</si>
  <si>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</si>
  <si>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</si>
  <si>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</si>
  <si>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</si>
  <si>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</si>
  <si>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</si>
  <si>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</si>
  <si>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</si>
  <si>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</si>
  <si>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</si>
  <si>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</si>
  <si>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</si>
  <si>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</si>
  <si>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</si>
  <si>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</si>
  <si>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</si>
  <si>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Skolintos lėšos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</si>
  <si>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</si>
  <si>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</si>
  <si>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</si>
  <si>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</si>
  <si>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Pedagoginė psichologinė tarnyba</t>
  </si>
  <si>
    <t xml:space="preserve">        PANEVĖŽIO MIESTO SAVIVALDYBĖS 2026 METŲ BIUDŽETO PAJAMOS           </t>
  </si>
  <si>
    <t xml:space="preserve">    2026 M. ASIGNAVIMAI PAGAL ASIGNAVIMŲ VALDYTOJUS IR PROGRAMAS</t>
  </si>
  <si>
    <t>Suaugusiųjų mokymo centras</t>
  </si>
  <si>
    <t>Palūkanos už paskolas</t>
  </si>
  <si>
    <t>Iš jų  – Europos Sąjungos ir kitos tarptautinės finansinės paramos lėšos</t>
  </si>
  <si>
    <t>Valstybės lėšos kapitalo investicijoms finansuoti</t>
  </si>
  <si>
    <t xml:space="preserve">         Valstybės lėšos kapitalo investicijoms</t>
  </si>
  <si>
    <t xml:space="preserve">          Valstybės lėšos kapitalo investicijoms</t>
  </si>
  <si>
    <t xml:space="preserve">         Valstybės lėšos kapitalo investicijoms finansuoti</t>
  </si>
  <si>
    <t xml:space="preserve">          Valstybės lėšos kapitalo investicijoms finansuoti</t>
  </si>
  <si>
    <t>Kino centras „Garsas“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</si>
  <si>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</si>
  <si>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</si>
  <si>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</si>
  <si>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</si>
  <si>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</si>
  <si>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</si>
  <si>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</si>
  <si>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</si>
  <si>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</si>
  <si>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</si>
  <si>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</si>
  <si>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</si>
  <si>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</si>
  <si>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</si>
  <si>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</si>
  <si>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</si>
  <si>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</si>
  <si>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</si>
  <si>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</si>
  <si>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</si>
  <si>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</si>
  <si>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</si>
  <si>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</si>
  <si>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</si>
  <si>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</si>
  <si>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</si>
  <si>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</si>
  <si>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</si>
  <si>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Regos centras „Linelis“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</si>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</sst>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2371726</xdr:colOff>
      <xdr:row>0</xdr:row>
      <xdr:rowOff>76201</xdr:rowOff>
    </xdr:from>
    <xdr:to>
      <xdr:col>2</xdr:col>
      <xdr:colOff>1</xdr:colOff>
      <xdr:row>0</xdr:row>
      <xdr:rowOff>1123951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B56662-F80D-4C52-8ECA-8C94FA72A76F}"/>
            </a:ext>
          </a:extLst>
        </xdr:cNvPr>
        <xdr:cNvSpPr txBox="1">
          <a:spLocks noChangeArrowheads="1"/>
        </xdr:cNvSpPr>
      </xdr:nvSpPr>
      <xdr:spPr bwMode="auto">
        <a:xfrm>
          <a:off x="2371726" y="76201"/>
          <a:ext cx="2857500" cy="1047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vasario 26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2400300</xdr:colOff>
      <xdr:row>0</xdr:row>
      <xdr:rowOff>66675</xdr:rowOff>
    </xdr:from>
    <xdr:to>
      <xdr:col>1</xdr:col>
      <xdr:colOff>1190625</xdr:colOff>
      <xdr:row>0</xdr:row>
      <xdr:rowOff>1114425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98E16A3-499F-47C2-87B0-B6BB615940FE}"/>
            </a:ext>
          </a:extLst>
        </xdr:cNvPr>
        <xdr:cNvSpPr txBox="1">
          <a:spLocks noChangeArrowheads="1"/>
        </xdr:cNvSpPr>
      </xdr:nvSpPr>
      <xdr:spPr bwMode="auto">
        <a:xfrm>
          <a:off x="2400300" y="66675"/>
          <a:ext cx="2857500" cy="1047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vasario 26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opLeftCell="A31" workbookViewId="0">
      <selection activeCell="D26" sqref="D26"/>
    </sheetView>
  </sheetViews>
  <sheetFormatPr defaultColWidth="8.90625" defaultRowHeight="13" x14ac:dyDescent="0.3"/>
  <cols>
    <col min="1" max="1" width="59.6328125" style="3" customWidth="1"/>
    <col min="2" max="2" width="18.6328125" style="3" customWidth="1"/>
    <col min="3" max="16384" width="8.90625" style="3"/>
  </cols>
  <sheetData>
    <row r="1" spans="1:2" ht="100.5" customHeight="1" x14ac:dyDescent="0.3">
      <c r="A1" s="1"/>
      <c r="B1" s="2"/>
    </row>
    <row r="2" spans="1:2" ht="19.25" customHeight="1" x14ac:dyDescent="0.3">
      <c r="A2" s="1"/>
      <c r="B2" s="2"/>
    </row>
    <row r="3" spans="1:2" ht="15" x14ac:dyDescent="0.3">
      <c r="A3" s="48" t="s">
        <v>145</v>
      </c>
      <c r="B3" s="48"/>
    </row>
    <row r="4" spans="1:2" ht="14" x14ac:dyDescent="0.3">
      <c r="A4" s="49"/>
      <c r="B4" s="49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114</v>
      </c>
    </row>
    <row r="7" spans="1:2" ht="18.75" customHeight="1" x14ac:dyDescent="0.3">
      <c r="A7" s="5" t="s">
        <v>1</v>
      </c>
      <c r="B7" s="6">
        <f>SUM(B8+B10+B14)</f>
        <v>108983</v>
      </c>
    </row>
    <row r="8" spans="1:2" ht="15.75" customHeight="1" x14ac:dyDescent="0.3">
      <c r="A8" s="5" t="s">
        <v>2</v>
      </c>
      <c r="B8" s="6">
        <f>SUM(B9:B9)</f>
        <v>104388</v>
      </c>
    </row>
    <row r="9" spans="1:2" ht="17.25" customHeight="1" x14ac:dyDescent="0.3">
      <c r="A9" s="7" t="s">
        <v>3</v>
      </c>
      <c r="B9" s="8">
        <v>104388</v>
      </c>
    </row>
    <row r="10" spans="1:2" ht="15.75" customHeight="1" x14ac:dyDescent="0.3">
      <c r="A10" s="5" t="s">
        <v>4</v>
      </c>
      <c r="B10" s="6">
        <f>SUM(B11:B13)</f>
        <v>4230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3500</v>
      </c>
    </row>
    <row r="14" spans="1:2" ht="14" x14ac:dyDescent="0.3">
      <c r="A14" s="5" t="s">
        <v>8</v>
      </c>
      <c r="B14" s="6">
        <f>SUM(B15:B15)</f>
        <v>365</v>
      </c>
    </row>
    <row r="15" spans="1:2" ht="14" x14ac:dyDescent="0.3">
      <c r="A15" s="7" t="s">
        <v>99</v>
      </c>
      <c r="B15" s="8">
        <v>365</v>
      </c>
    </row>
    <row r="16" spans="1:2" ht="16.5" customHeight="1" x14ac:dyDescent="0.3">
      <c r="A16" s="5" t="s">
        <v>9</v>
      </c>
      <c r="B16" s="6">
        <f>B17</f>
        <v>104594.10000000002</v>
      </c>
    </row>
    <row r="17" spans="1:2" ht="14" x14ac:dyDescent="0.3">
      <c r="A17" s="5" t="s">
        <v>10</v>
      </c>
      <c r="B17" s="6">
        <f>SUM(B18+B24+B22)</f>
        <v>104594.10000000002</v>
      </c>
    </row>
    <row r="18" spans="1:2" ht="14" x14ac:dyDescent="0.3">
      <c r="A18" s="5" t="s">
        <v>11</v>
      </c>
      <c r="B18" s="6">
        <f>B19+B20+B21</f>
        <v>72680.500000000015</v>
      </c>
    </row>
    <row r="19" spans="1:2" ht="21" customHeight="1" x14ac:dyDescent="0.3">
      <c r="A19" s="7" t="s">
        <v>12</v>
      </c>
      <c r="B19" s="8">
        <v>11511.899999999998</v>
      </c>
    </row>
    <row r="20" spans="1:2" ht="16.5" customHeight="1" x14ac:dyDescent="0.3">
      <c r="A20" s="7" t="s">
        <v>13</v>
      </c>
      <c r="B20" s="8">
        <v>58514.400000000016</v>
      </c>
    </row>
    <row r="21" spans="1:2" ht="42" x14ac:dyDescent="0.3">
      <c r="A21" s="7" t="s">
        <v>14</v>
      </c>
      <c r="B21" s="8">
        <v>2654.2</v>
      </c>
    </row>
    <row r="22" spans="1:2" ht="35.4" customHeight="1" x14ac:dyDescent="0.3">
      <c r="A22" s="5" t="s">
        <v>15</v>
      </c>
      <c r="B22" s="6">
        <f>SUM(B23:B23)</f>
        <v>19105.2</v>
      </c>
    </row>
    <row r="23" spans="1:2" ht="35.4" customHeight="1" x14ac:dyDescent="0.3">
      <c r="A23" s="7" t="s">
        <v>106</v>
      </c>
      <c r="B23" s="8">
        <v>19105.2</v>
      </c>
    </row>
    <row r="24" spans="1:2" ht="16.5" customHeight="1" x14ac:dyDescent="0.3">
      <c r="A24" s="5" t="s">
        <v>16</v>
      </c>
      <c r="B24" s="6">
        <f>B25+B26+B27</f>
        <v>12808.400000000001</v>
      </c>
    </row>
    <row r="25" spans="1:2" ht="16.5" customHeight="1" x14ac:dyDescent="0.3">
      <c r="A25" s="7" t="s">
        <v>150</v>
      </c>
      <c r="B25" s="8">
        <v>2125.3000000000002</v>
      </c>
    </row>
    <row r="26" spans="1:2" ht="34.5" customHeight="1" x14ac:dyDescent="0.3">
      <c r="A26" s="7" t="s">
        <v>17</v>
      </c>
      <c r="B26" s="8">
        <v>4626.2</v>
      </c>
    </row>
    <row r="27" spans="1:2" ht="18" customHeight="1" x14ac:dyDescent="0.3">
      <c r="A27" s="7" t="s">
        <v>16</v>
      </c>
      <c r="B27" s="8">
        <v>6056.9000000000005</v>
      </c>
    </row>
    <row r="28" spans="1:2" ht="14" x14ac:dyDescent="0.3">
      <c r="A28" s="5" t="s">
        <v>18</v>
      </c>
      <c r="B28" s="6">
        <f>SUM(B29+B34+B38+B41+B43)</f>
        <v>8548.9000000000015</v>
      </c>
    </row>
    <row r="29" spans="1:2" ht="18" customHeight="1" x14ac:dyDescent="0.3">
      <c r="A29" s="5" t="s">
        <v>19</v>
      </c>
      <c r="B29" s="6">
        <f>SUM(B30:B33)</f>
        <v>1268</v>
      </c>
    </row>
    <row r="30" spans="1:2" ht="18" customHeight="1" x14ac:dyDescent="0.3">
      <c r="A30" s="7" t="s">
        <v>148</v>
      </c>
      <c r="B30" s="8">
        <v>5</v>
      </c>
    </row>
    <row r="31" spans="1:2" ht="14" x14ac:dyDescent="0.3">
      <c r="A31" s="7" t="s">
        <v>20</v>
      </c>
      <c r="B31" s="8">
        <v>333</v>
      </c>
    </row>
    <row r="32" spans="1:2" ht="14" x14ac:dyDescent="0.3">
      <c r="A32" s="7" t="s">
        <v>21</v>
      </c>
      <c r="B32" s="8">
        <v>880</v>
      </c>
    </row>
    <row r="33" spans="1:2" ht="14" x14ac:dyDescent="0.3">
      <c r="A33" s="7" t="s">
        <v>22</v>
      </c>
      <c r="B33" s="8">
        <v>50</v>
      </c>
    </row>
    <row r="34" spans="1:2" ht="14" x14ac:dyDescent="0.3">
      <c r="A34" s="5" t="s">
        <v>23</v>
      </c>
      <c r="B34" s="6">
        <f>B35+B36+B37</f>
        <v>5695.9000000000005</v>
      </c>
    </row>
    <row r="35" spans="1:2" ht="17.25" customHeight="1" x14ac:dyDescent="0.3">
      <c r="A35" s="7" t="s">
        <v>24</v>
      </c>
      <c r="B35" s="9">
        <v>1045.4000000000001</v>
      </c>
    </row>
    <row r="36" spans="1:2" ht="14.4" customHeight="1" x14ac:dyDescent="0.3">
      <c r="A36" s="7" t="s">
        <v>25</v>
      </c>
      <c r="B36" s="9">
        <v>1512.2</v>
      </c>
    </row>
    <row r="37" spans="1:2" ht="16.25" customHeight="1" x14ac:dyDescent="0.3">
      <c r="A37" s="7" t="s">
        <v>26</v>
      </c>
      <c r="B37" s="9">
        <v>3138.3</v>
      </c>
    </row>
    <row r="38" spans="1:2" ht="17.25" customHeight="1" x14ac:dyDescent="0.3">
      <c r="A38" s="5" t="s">
        <v>27</v>
      </c>
      <c r="B38" s="10">
        <f>SUM(B39:B40)</f>
        <v>1200</v>
      </c>
    </row>
    <row r="39" spans="1:2" ht="14" x14ac:dyDescent="0.3">
      <c r="A39" s="7" t="s">
        <v>28</v>
      </c>
      <c r="B39" s="9">
        <v>50</v>
      </c>
    </row>
    <row r="40" spans="1:2" ht="14" x14ac:dyDescent="0.3">
      <c r="A40" s="7" t="s">
        <v>29</v>
      </c>
      <c r="B40" s="9">
        <v>1150</v>
      </c>
    </row>
    <row r="41" spans="1:2" ht="14" x14ac:dyDescent="0.3">
      <c r="A41" s="5" t="s">
        <v>30</v>
      </c>
      <c r="B41" s="6">
        <f>B42</f>
        <v>185</v>
      </c>
    </row>
    <row r="42" spans="1:2" ht="14" x14ac:dyDescent="0.3">
      <c r="A42" s="7" t="s">
        <v>30</v>
      </c>
      <c r="B42" s="8">
        <v>185</v>
      </c>
    </row>
    <row r="43" spans="1:2" ht="17.399999999999999" customHeight="1" x14ac:dyDescent="0.3">
      <c r="A43" s="5" t="s">
        <v>31</v>
      </c>
      <c r="B43" s="6">
        <f>SUM(B44)</f>
        <v>200</v>
      </c>
    </row>
    <row r="44" spans="1:2" ht="14" x14ac:dyDescent="0.3">
      <c r="A44" s="7" t="s">
        <v>31</v>
      </c>
      <c r="B44" s="8">
        <v>200</v>
      </c>
    </row>
    <row r="45" spans="1:2" ht="14" x14ac:dyDescent="0.3">
      <c r="A45" s="5" t="s">
        <v>32</v>
      </c>
      <c r="B45" s="6">
        <v>414</v>
      </c>
    </row>
    <row r="46" spans="1:2" ht="18" customHeight="1" x14ac:dyDescent="0.3">
      <c r="A46" s="5" t="s">
        <v>33</v>
      </c>
      <c r="B46" s="6">
        <f>B7+B16+B28+B45</f>
        <v>222540.00000000003</v>
      </c>
    </row>
    <row r="54" spans="2:2" x14ac:dyDescent="0.3">
      <c r="B54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73"/>
  <sheetViews>
    <sheetView tabSelected="1" topLeftCell="A553" workbookViewId="0">
      <selection activeCell="A201" sqref="A201"/>
    </sheetView>
  </sheetViews>
  <sheetFormatPr defaultColWidth="9.08984375" defaultRowHeight="14" x14ac:dyDescent="0.3"/>
  <cols>
    <col min="1" max="1" width="61" style="2" customWidth="1"/>
    <col min="2" max="2" width="18.36328125" style="2" customWidth="1"/>
    <col min="3" max="16384" width="9.08984375" style="2"/>
  </cols>
  <sheetData>
    <row r="1" spans="1:2" ht="81.75" customHeight="1" x14ac:dyDescent="0.3"/>
    <row r="2" spans="1:2" ht="29.25" customHeight="1" x14ac:dyDescent="0.3"/>
    <row r="3" spans="1:2" ht="30.75" customHeight="1" x14ac:dyDescent="0.3">
      <c r="A3" s="54" t="s">
        <v>146</v>
      </c>
      <c r="B3" s="54"/>
    </row>
    <row r="5" spans="1:2" s="32" customFormat="1" ht="24" customHeight="1" x14ac:dyDescent="0.35">
      <c r="A5" s="4" t="s">
        <v>34</v>
      </c>
      <c r="B5" s="4" t="s">
        <v>114</v>
      </c>
    </row>
    <row r="6" spans="1:2" s="32" customFormat="1" ht="23.25" customHeight="1" x14ac:dyDescent="0.35">
      <c r="A6" s="55" t="s">
        <v>35</v>
      </c>
      <c r="B6" s="56"/>
    </row>
    <row r="7" spans="1:2" s="32" customFormat="1" ht="18.75" customHeight="1" x14ac:dyDescent="0.35">
      <c r="A7" s="16" t="s">
        <v>36</v>
      </c>
      <c r="B7" s="24">
        <f>B8</f>
        <v>431.4</v>
      </c>
    </row>
    <row r="8" spans="1:2" s="32" customFormat="1" ht="18.75" customHeight="1" x14ac:dyDescent="0.35">
      <c r="A8" s="12" t="s">
        <v>37</v>
      </c>
      <c r="B8" s="25">
        <v>431.4</v>
      </c>
    </row>
    <row r="9" spans="1:2" s="32" customFormat="1" ht="18.75" customHeight="1" x14ac:dyDescent="0.35">
      <c r="A9" s="11" t="s">
        <v>38</v>
      </c>
      <c r="B9" s="26">
        <f>SUM(B10:B15)</f>
        <v>12228.9</v>
      </c>
    </row>
    <row r="10" spans="1:2" s="32" customFormat="1" ht="25.5" customHeight="1" x14ac:dyDescent="0.35">
      <c r="A10" s="12" t="s">
        <v>141</v>
      </c>
      <c r="B10" s="27">
        <v>886.9</v>
      </c>
    </row>
    <row r="11" spans="1:2" s="32" customFormat="1" ht="18.75" customHeight="1" x14ac:dyDescent="0.35">
      <c r="A11" s="12" t="s">
        <v>142</v>
      </c>
      <c r="B11" s="27">
        <v>35</v>
      </c>
    </row>
    <row r="12" spans="1:2" s="32" customFormat="1" ht="18.75" customHeight="1" x14ac:dyDescent="0.35">
      <c r="A12" s="12" t="s">
        <v>143</v>
      </c>
      <c r="B12" s="27">
        <v>294.89999999999998</v>
      </c>
    </row>
    <row r="13" spans="1:2" s="32" customFormat="1" ht="18.75" customHeight="1" x14ac:dyDescent="0.35">
      <c r="A13" s="12" t="s">
        <v>122</v>
      </c>
      <c r="B13" s="27">
        <v>10180.1</v>
      </c>
    </row>
    <row r="14" spans="1:2" s="32" customFormat="1" ht="27" customHeight="1" x14ac:dyDescent="0.35">
      <c r="A14" s="12" t="s">
        <v>140</v>
      </c>
      <c r="B14" s="27">
        <v>748.69999999999993</v>
      </c>
    </row>
    <row r="15" spans="1:2" s="32" customFormat="1" ht="27" customHeight="1" x14ac:dyDescent="0.35">
      <c r="A15" s="12" t="s">
        <v>115</v>
      </c>
      <c r="B15" s="27">
        <v>83.300000000000011</v>
      </c>
    </row>
    <row r="16" spans="1:2" s="32" customFormat="1" ht="31.5" customHeight="1" x14ac:dyDescent="0.35">
      <c r="A16" s="11" t="s">
        <v>39</v>
      </c>
      <c r="B16" s="26">
        <f>SUM(B17:B18)</f>
        <v>1187.5</v>
      </c>
    </row>
    <row r="17" spans="1:2" s="32" customFormat="1" ht="17.399999999999999" customHeight="1" x14ac:dyDescent="0.35">
      <c r="A17" s="12" t="s">
        <v>109</v>
      </c>
      <c r="B17" s="28">
        <v>887.5</v>
      </c>
    </row>
    <row r="18" spans="1:2" s="32" customFormat="1" ht="20" customHeight="1" x14ac:dyDescent="0.35">
      <c r="A18" s="12" t="s">
        <v>116</v>
      </c>
      <c r="B18" s="28">
        <v>300</v>
      </c>
    </row>
    <row r="19" spans="1:2" s="32" customFormat="1" ht="18.75" customHeight="1" x14ac:dyDescent="0.35">
      <c r="A19" s="11" t="s">
        <v>40</v>
      </c>
      <c r="B19" s="26">
        <f>SUM(B20)</f>
        <v>1795.7</v>
      </c>
    </row>
    <row r="20" spans="1:2" s="32" customFormat="1" ht="18.75" customHeight="1" x14ac:dyDescent="0.35">
      <c r="A20" s="14" t="s">
        <v>37</v>
      </c>
      <c r="B20" s="27">
        <v>1795.7</v>
      </c>
    </row>
    <row r="21" spans="1:2" s="32" customFormat="1" ht="18.75" customHeight="1" x14ac:dyDescent="0.35">
      <c r="A21" s="11" t="s">
        <v>41</v>
      </c>
      <c r="B21" s="26">
        <f>B7+B9+B16+B19</f>
        <v>15643.5</v>
      </c>
    </row>
    <row r="22" spans="1:2" s="32" customFormat="1" ht="18.75" customHeight="1" x14ac:dyDescent="0.35">
      <c r="A22" s="12" t="s">
        <v>42</v>
      </c>
      <c r="B22" s="27">
        <f>B8+B10+B11+B12+B13+B17+B18+B20</f>
        <v>14811.5</v>
      </c>
    </row>
    <row r="23" spans="1:2" s="32" customFormat="1" ht="27" customHeight="1" x14ac:dyDescent="0.35">
      <c r="A23" s="12" t="s">
        <v>117</v>
      </c>
      <c r="B23" s="27">
        <f>B14</f>
        <v>748.69999999999993</v>
      </c>
    </row>
    <row r="24" spans="1:2" s="32" customFormat="1" ht="27" customHeight="1" x14ac:dyDescent="0.35">
      <c r="A24" s="13" t="s">
        <v>118</v>
      </c>
      <c r="B24" s="8">
        <f>B15</f>
        <v>83.300000000000011</v>
      </c>
    </row>
    <row r="25" spans="1:2" s="32" customFormat="1" ht="23.25" customHeight="1" x14ac:dyDescent="0.35">
      <c r="A25" s="50" t="s">
        <v>43</v>
      </c>
      <c r="B25" s="51"/>
    </row>
    <row r="26" spans="1:2" s="32" customFormat="1" ht="18.75" customHeight="1" x14ac:dyDescent="0.35">
      <c r="A26" s="15" t="s">
        <v>38</v>
      </c>
      <c r="B26" s="26">
        <f>SUM(B27:B32)</f>
        <v>33543.299999999996</v>
      </c>
    </row>
    <row r="27" spans="1:2" s="32" customFormat="1" ht="18.75" customHeight="1" x14ac:dyDescent="0.35">
      <c r="A27" s="12" t="s">
        <v>42</v>
      </c>
      <c r="B27" s="28">
        <v>2413.6</v>
      </c>
    </row>
    <row r="28" spans="1:2" s="32" customFormat="1" ht="18.75" customHeight="1" x14ac:dyDescent="0.35">
      <c r="A28" s="13" t="s">
        <v>151</v>
      </c>
      <c r="B28" s="8">
        <v>1015</v>
      </c>
    </row>
    <row r="29" spans="1:2" s="32" customFormat="1" ht="18.75" customHeight="1" x14ac:dyDescent="0.35">
      <c r="A29" s="13" t="s">
        <v>118</v>
      </c>
      <c r="B29" s="8">
        <v>645</v>
      </c>
    </row>
    <row r="30" spans="1:2" s="32" customFormat="1" ht="18.75" customHeight="1" x14ac:dyDescent="0.35">
      <c r="A30" s="13" t="s">
        <v>119</v>
      </c>
      <c r="B30" s="8">
        <v>4927.3</v>
      </c>
    </row>
    <row r="31" spans="1:2" s="32" customFormat="1" ht="18.75" customHeight="1" x14ac:dyDescent="0.35">
      <c r="A31" s="13" t="s">
        <v>120</v>
      </c>
      <c r="B31" s="8">
        <v>17833.2</v>
      </c>
    </row>
    <row r="32" spans="1:2" s="32" customFormat="1" ht="18.75" customHeight="1" x14ac:dyDescent="0.35">
      <c r="A32" s="14" t="s">
        <v>121</v>
      </c>
      <c r="B32" s="28">
        <v>6709.2</v>
      </c>
    </row>
    <row r="33" spans="1:2" s="32" customFormat="1" ht="18.75" customHeight="1" x14ac:dyDescent="0.35">
      <c r="A33" s="15" t="s">
        <v>108</v>
      </c>
      <c r="B33" s="29">
        <f>SUM(B34:B34)</f>
        <v>293.10000000000002</v>
      </c>
    </row>
    <row r="34" spans="1:2" s="32" customFormat="1" ht="18.75" customHeight="1" x14ac:dyDescent="0.35">
      <c r="A34" s="12" t="s">
        <v>149</v>
      </c>
      <c r="B34" s="27">
        <v>293.10000000000002</v>
      </c>
    </row>
    <row r="35" spans="1:2" s="32" customFormat="1" ht="18.75" customHeight="1" x14ac:dyDescent="0.35">
      <c r="A35" s="11" t="s">
        <v>96</v>
      </c>
      <c r="B35" s="44">
        <f>B36</f>
        <v>100</v>
      </c>
    </row>
    <row r="36" spans="1:2" s="32" customFormat="1" ht="18.75" customHeight="1" x14ac:dyDescent="0.35">
      <c r="A36" s="14" t="s">
        <v>123</v>
      </c>
      <c r="B36" s="25">
        <v>100</v>
      </c>
    </row>
    <row r="37" spans="1:2" s="32" customFormat="1" ht="18.75" customHeight="1" x14ac:dyDescent="0.35">
      <c r="A37" s="11" t="s">
        <v>45</v>
      </c>
      <c r="B37" s="24">
        <f>B26+B33+B35</f>
        <v>33936.399999999994</v>
      </c>
    </row>
    <row r="38" spans="1:2" s="32" customFormat="1" ht="18.75" customHeight="1" x14ac:dyDescent="0.35">
      <c r="A38" s="13" t="s">
        <v>42</v>
      </c>
      <c r="B38" s="8">
        <f>B27</f>
        <v>2413.6</v>
      </c>
    </row>
    <row r="39" spans="1:2" s="32" customFormat="1" ht="18.75" customHeight="1" x14ac:dyDescent="0.35">
      <c r="A39" s="13" t="s">
        <v>151</v>
      </c>
      <c r="B39" s="8">
        <f>B28</f>
        <v>1015</v>
      </c>
    </row>
    <row r="40" spans="1:2" s="32" customFormat="1" ht="18.75" customHeight="1" x14ac:dyDescent="0.35">
      <c r="A40" s="13" t="s">
        <v>118</v>
      </c>
      <c r="B40" s="8">
        <f>B29</f>
        <v>645</v>
      </c>
    </row>
    <row r="41" spans="1:2" s="32" customFormat="1" ht="18.75" customHeight="1" x14ac:dyDescent="0.35">
      <c r="A41" s="13" t="s">
        <v>119</v>
      </c>
      <c r="B41" s="8">
        <f>B30</f>
        <v>4927.3</v>
      </c>
    </row>
    <row r="42" spans="1:2" s="32" customFormat="1" ht="18.75" customHeight="1" x14ac:dyDescent="0.35">
      <c r="A42" s="12" t="s">
        <v>120</v>
      </c>
      <c r="B42" s="27">
        <f>B31+B34+B36</f>
        <v>18226.3</v>
      </c>
    </row>
    <row r="43" spans="1:2" s="32" customFormat="1" ht="18.75" customHeight="1" x14ac:dyDescent="0.35">
      <c r="A43" s="14" t="s">
        <v>121</v>
      </c>
      <c r="B43" s="27">
        <f>B32</f>
        <v>6709.2</v>
      </c>
    </row>
    <row r="44" spans="1:2" s="32" customFormat="1" ht="24" customHeight="1" x14ac:dyDescent="0.35">
      <c r="A44" s="50" t="s">
        <v>46</v>
      </c>
      <c r="B44" s="51"/>
    </row>
    <row r="45" spans="1:2" s="32" customFormat="1" ht="18.75" customHeight="1" x14ac:dyDescent="0.35">
      <c r="A45" s="15" t="s">
        <v>38</v>
      </c>
      <c r="B45" s="26">
        <f>SUM(B46:B47)</f>
        <v>805.90000000000009</v>
      </c>
    </row>
    <row r="46" spans="1:2" s="32" customFormat="1" ht="18.75" customHeight="1" x14ac:dyDescent="0.35">
      <c r="A46" s="12" t="s">
        <v>42</v>
      </c>
      <c r="B46" s="27">
        <v>427.6</v>
      </c>
    </row>
    <row r="47" spans="1:2" s="32" customFormat="1" ht="18.75" customHeight="1" x14ac:dyDescent="0.35">
      <c r="A47" s="12" t="s">
        <v>121</v>
      </c>
      <c r="B47" s="27">
        <v>378.3</v>
      </c>
    </row>
    <row r="48" spans="1:2" s="32" customFormat="1" ht="18.75" customHeight="1" x14ac:dyDescent="0.35">
      <c r="A48" s="11" t="s">
        <v>48</v>
      </c>
      <c r="B48" s="26">
        <f>B45</f>
        <v>805.90000000000009</v>
      </c>
    </row>
    <row r="49" spans="1:2" s="32" customFormat="1" ht="18.75" customHeight="1" x14ac:dyDescent="0.35">
      <c r="A49" s="12" t="s">
        <v>42</v>
      </c>
      <c r="B49" s="28">
        <f>B46</f>
        <v>427.6</v>
      </c>
    </row>
    <row r="50" spans="1:2" s="32" customFormat="1" ht="18.75" customHeight="1" x14ac:dyDescent="0.35">
      <c r="A50" s="12" t="s">
        <v>121</v>
      </c>
      <c r="B50" s="28">
        <f>B47</f>
        <v>378.3</v>
      </c>
    </row>
    <row r="51" spans="1:2" s="32" customFormat="1" ht="33" customHeight="1" x14ac:dyDescent="0.35">
      <c r="A51" s="50" t="s">
        <v>100</v>
      </c>
      <c r="B51" s="51"/>
    </row>
    <row r="52" spans="1:2" s="32" customFormat="1" ht="18.75" customHeight="1" x14ac:dyDescent="0.35">
      <c r="A52" s="17" t="s">
        <v>38</v>
      </c>
      <c r="B52" s="6">
        <f>SUM(B53:B54)</f>
        <v>521.29999999999995</v>
      </c>
    </row>
    <row r="53" spans="1:2" s="32" customFormat="1" ht="18.75" customHeight="1" x14ac:dyDescent="0.35">
      <c r="A53" s="13" t="s">
        <v>110</v>
      </c>
      <c r="B53" s="8">
        <v>332</v>
      </c>
    </row>
    <row r="54" spans="1:2" s="32" customFormat="1" ht="29" customHeight="1" x14ac:dyDescent="0.35">
      <c r="A54" s="13" t="s">
        <v>112</v>
      </c>
      <c r="B54" s="8">
        <v>189.3</v>
      </c>
    </row>
    <row r="55" spans="1:2" s="32" customFormat="1" ht="18.75" customHeight="1" x14ac:dyDescent="0.35">
      <c r="A55" s="18" t="s">
        <v>49</v>
      </c>
      <c r="B55" s="6">
        <f>B52</f>
        <v>521.29999999999995</v>
      </c>
    </row>
    <row r="56" spans="1:2" s="32" customFormat="1" ht="18.75" customHeight="1" x14ac:dyDescent="0.35">
      <c r="A56" s="13" t="s">
        <v>111</v>
      </c>
      <c r="B56" s="8">
        <f>B53</f>
        <v>332</v>
      </c>
    </row>
    <row r="57" spans="1:2" s="32" customFormat="1" ht="29" customHeight="1" x14ac:dyDescent="0.35">
      <c r="A57" s="13" t="s">
        <v>112</v>
      </c>
      <c r="B57" s="8">
        <f>B54</f>
        <v>189.3</v>
      </c>
    </row>
    <row r="58" spans="1:2" s="32" customFormat="1" ht="35.25" customHeight="1" x14ac:dyDescent="0.35">
      <c r="A58" s="50" t="s">
        <v>51</v>
      </c>
      <c r="B58" s="51"/>
    </row>
    <row r="59" spans="1:2" s="32" customFormat="1" ht="18.75" customHeight="1" x14ac:dyDescent="0.35">
      <c r="A59" s="43" t="s">
        <v>52</v>
      </c>
      <c r="B59" s="24">
        <f>SUM(B60:B60)</f>
        <v>3301</v>
      </c>
    </row>
    <row r="60" spans="1:2" s="32" customFormat="1" ht="18.75" customHeight="1" x14ac:dyDescent="0.35">
      <c r="A60" s="12" t="s">
        <v>47</v>
      </c>
      <c r="B60" s="27">
        <v>3301</v>
      </c>
    </row>
    <row r="61" spans="1:2" s="32" customFormat="1" ht="18.75" customHeight="1" x14ac:dyDescent="0.35">
      <c r="A61" s="11" t="s">
        <v>53</v>
      </c>
      <c r="B61" s="26">
        <f>SUM(B59)</f>
        <v>3301</v>
      </c>
    </row>
    <row r="62" spans="1:2" s="32" customFormat="1" ht="18.75" customHeight="1" x14ac:dyDescent="0.35">
      <c r="A62" s="12" t="s">
        <v>47</v>
      </c>
      <c r="B62" s="27">
        <f>B60</f>
        <v>3301</v>
      </c>
    </row>
    <row r="63" spans="1:2" s="32" customFormat="1" ht="30" customHeight="1" x14ac:dyDescent="0.35">
      <c r="A63" s="50" t="s">
        <v>54</v>
      </c>
      <c r="B63" s="51"/>
    </row>
    <row r="64" spans="1:2" s="32" customFormat="1" ht="18.75" customHeight="1" x14ac:dyDescent="0.35">
      <c r="A64" s="15" t="s">
        <v>38</v>
      </c>
      <c r="B64" s="26">
        <f>SUM(B65:B67)</f>
        <v>1886.1</v>
      </c>
    </row>
    <row r="65" spans="1:2" s="32" customFormat="1" ht="18.75" customHeight="1" x14ac:dyDescent="0.35">
      <c r="A65" s="12" t="s">
        <v>42</v>
      </c>
      <c r="B65" s="27">
        <v>180</v>
      </c>
    </row>
    <row r="66" spans="1:2" s="32" customFormat="1" ht="18.75" customHeight="1" x14ac:dyDescent="0.35">
      <c r="A66" s="35" t="s">
        <v>124</v>
      </c>
      <c r="B66" s="27">
        <v>850</v>
      </c>
    </row>
    <row r="67" spans="1:2" s="32" customFormat="1" ht="18.75" customHeight="1" x14ac:dyDescent="0.35">
      <c r="A67" s="14" t="s">
        <v>121</v>
      </c>
      <c r="B67" s="25">
        <v>856.1</v>
      </c>
    </row>
    <row r="68" spans="1:2" s="32" customFormat="1" ht="18.75" customHeight="1" x14ac:dyDescent="0.35">
      <c r="A68" s="42" t="s">
        <v>101</v>
      </c>
      <c r="B68" s="24">
        <f>SUM(B69:B71)</f>
        <v>4502.3</v>
      </c>
    </row>
    <row r="69" spans="1:2" s="32" customFormat="1" ht="18.75" customHeight="1" x14ac:dyDescent="0.35">
      <c r="A69" s="12" t="s">
        <v>42</v>
      </c>
      <c r="B69" s="27">
        <v>4060.7</v>
      </c>
    </row>
    <row r="70" spans="1:2" s="32" customFormat="1" ht="18.75" customHeight="1" x14ac:dyDescent="0.35">
      <c r="A70" s="35" t="s">
        <v>124</v>
      </c>
      <c r="B70" s="27">
        <v>295</v>
      </c>
    </row>
    <row r="71" spans="1:2" s="32" customFormat="1" ht="18.75" customHeight="1" x14ac:dyDescent="0.35">
      <c r="A71" s="12" t="s">
        <v>121</v>
      </c>
      <c r="B71" s="25">
        <v>146.6</v>
      </c>
    </row>
    <row r="72" spans="1:2" s="32" customFormat="1" ht="18.75" customHeight="1" x14ac:dyDescent="0.35">
      <c r="A72" s="11" t="s">
        <v>55</v>
      </c>
      <c r="B72" s="24">
        <f>B64+B68</f>
        <v>6388.4</v>
      </c>
    </row>
    <row r="73" spans="1:2" s="32" customFormat="1" ht="18.75" customHeight="1" x14ac:dyDescent="0.35">
      <c r="A73" s="12" t="s">
        <v>42</v>
      </c>
      <c r="B73" s="25">
        <f>B65+B69</f>
        <v>4240.7</v>
      </c>
    </row>
    <row r="74" spans="1:2" s="32" customFormat="1" ht="18.75" customHeight="1" x14ac:dyDescent="0.35">
      <c r="A74" s="35" t="s">
        <v>124</v>
      </c>
      <c r="B74" s="27">
        <f>B66+B70</f>
        <v>1145</v>
      </c>
    </row>
    <row r="75" spans="1:2" s="32" customFormat="1" ht="18.75" customHeight="1" x14ac:dyDescent="0.35">
      <c r="A75" s="14" t="s">
        <v>125</v>
      </c>
      <c r="B75" s="27">
        <f>B67+B71</f>
        <v>1002.7</v>
      </c>
    </row>
    <row r="76" spans="1:2" s="32" customFormat="1" ht="28.5" customHeight="1" x14ac:dyDescent="0.35">
      <c r="A76" s="52" t="s">
        <v>56</v>
      </c>
      <c r="B76" s="53"/>
    </row>
    <row r="77" spans="1:2" s="32" customFormat="1" ht="18.75" customHeight="1" x14ac:dyDescent="0.35">
      <c r="A77" s="15" t="s">
        <v>38</v>
      </c>
      <c r="B77" s="6">
        <f>B78</f>
        <v>420</v>
      </c>
    </row>
    <row r="78" spans="1:2" s="32" customFormat="1" ht="18.75" customHeight="1" x14ac:dyDescent="0.35">
      <c r="A78" s="14" t="s">
        <v>47</v>
      </c>
      <c r="B78" s="8">
        <v>420</v>
      </c>
    </row>
    <row r="79" spans="1:2" s="32" customFormat="1" ht="18.75" customHeight="1" x14ac:dyDescent="0.35">
      <c r="A79" s="11" t="s">
        <v>57</v>
      </c>
      <c r="B79" s="6">
        <f>B77</f>
        <v>420</v>
      </c>
    </row>
    <row r="80" spans="1:2" s="32" customFormat="1" ht="18.75" customHeight="1" x14ac:dyDescent="0.35">
      <c r="A80" s="14" t="s">
        <v>47</v>
      </c>
      <c r="B80" s="8">
        <f>B78</f>
        <v>420</v>
      </c>
    </row>
    <row r="81" spans="1:2" s="32" customFormat="1" ht="33" customHeight="1" x14ac:dyDescent="0.35">
      <c r="A81" s="50" t="s">
        <v>58</v>
      </c>
      <c r="B81" s="51"/>
    </row>
    <row r="82" spans="1:2" s="32" customFormat="1" ht="18.75" customHeight="1" x14ac:dyDescent="0.35">
      <c r="A82" s="15" t="s">
        <v>38</v>
      </c>
      <c r="B82" s="26">
        <f>B83</f>
        <v>408</v>
      </c>
    </row>
    <row r="83" spans="1:2" s="32" customFormat="1" ht="18.75" customHeight="1" x14ac:dyDescent="0.35">
      <c r="A83" s="14" t="s">
        <v>47</v>
      </c>
      <c r="B83" s="27">
        <v>408</v>
      </c>
    </row>
    <row r="84" spans="1:2" s="32" customFormat="1" ht="18.75" customHeight="1" x14ac:dyDescent="0.35">
      <c r="A84" s="16" t="s">
        <v>59</v>
      </c>
      <c r="B84" s="6">
        <f>B82</f>
        <v>408</v>
      </c>
    </row>
    <row r="85" spans="1:2" s="32" customFormat="1" ht="18.75" customHeight="1" x14ac:dyDescent="0.35">
      <c r="A85" s="13" t="s">
        <v>47</v>
      </c>
      <c r="B85" s="20">
        <f>B83</f>
        <v>408</v>
      </c>
    </row>
    <row r="86" spans="1:2" s="32" customFormat="1" ht="38.25" customHeight="1" x14ac:dyDescent="0.35">
      <c r="A86" s="50" t="s">
        <v>60</v>
      </c>
      <c r="B86" s="51"/>
    </row>
    <row r="87" spans="1:2" s="32" customFormat="1" ht="18.75" customHeight="1" x14ac:dyDescent="0.35">
      <c r="A87" s="43" t="s">
        <v>38</v>
      </c>
      <c r="B87" s="24">
        <f>SUM(B88:B90)</f>
        <v>19562.599999999999</v>
      </c>
    </row>
    <row r="88" spans="1:2" s="32" customFormat="1" ht="18.75" customHeight="1" x14ac:dyDescent="0.35">
      <c r="A88" s="12" t="s">
        <v>42</v>
      </c>
      <c r="B88" s="27">
        <v>13826.1</v>
      </c>
    </row>
    <row r="89" spans="1:2" s="32" customFormat="1" ht="18.75" customHeight="1" x14ac:dyDescent="0.35">
      <c r="A89" s="12" t="s">
        <v>153</v>
      </c>
      <c r="B89" s="28">
        <v>1110.3</v>
      </c>
    </row>
    <row r="90" spans="1:2" s="32" customFormat="1" ht="30.75" customHeight="1" x14ac:dyDescent="0.35">
      <c r="A90" s="12" t="s">
        <v>126</v>
      </c>
      <c r="B90" s="28">
        <v>4626.2</v>
      </c>
    </row>
    <row r="91" spans="1:2" s="32" customFormat="1" ht="18.75" customHeight="1" x14ac:dyDescent="0.35">
      <c r="A91" s="11" t="s">
        <v>61</v>
      </c>
      <c r="B91" s="6">
        <f>B87</f>
        <v>19562.599999999999</v>
      </c>
    </row>
    <row r="92" spans="1:2" s="32" customFormat="1" ht="18.75" customHeight="1" x14ac:dyDescent="0.35">
      <c r="A92" s="12" t="s">
        <v>50</v>
      </c>
      <c r="B92" s="8">
        <f>B88</f>
        <v>13826.1</v>
      </c>
    </row>
    <row r="93" spans="1:2" s="32" customFormat="1" ht="18.75" customHeight="1" x14ac:dyDescent="0.35">
      <c r="A93" s="12" t="s">
        <v>154</v>
      </c>
      <c r="B93" s="8">
        <f>B89</f>
        <v>1110.3</v>
      </c>
    </row>
    <row r="94" spans="1:2" s="32" customFormat="1" ht="30" customHeight="1" x14ac:dyDescent="0.35">
      <c r="A94" s="14" t="s">
        <v>127</v>
      </c>
      <c r="B94" s="8">
        <f>B90</f>
        <v>4626.2</v>
      </c>
    </row>
    <row r="95" spans="1:2" s="32" customFormat="1" ht="28.5" customHeight="1" x14ac:dyDescent="0.35">
      <c r="A95" s="50" t="s">
        <v>62</v>
      </c>
      <c r="B95" s="51"/>
    </row>
    <row r="96" spans="1:2" s="32" customFormat="1" ht="18.75" customHeight="1" x14ac:dyDescent="0.35">
      <c r="A96" s="15" t="s">
        <v>38</v>
      </c>
      <c r="B96" s="6">
        <f>B97</f>
        <v>247</v>
      </c>
    </row>
    <row r="97" spans="1:2" s="32" customFormat="1" ht="18.75" customHeight="1" x14ac:dyDescent="0.35">
      <c r="A97" s="12" t="s">
        <v>47</v>
      </c>
      <c r="B97" s="8">
        <v>247</v>
      </c>
    </row>
    <row r="98" spans="1:2" s="32" customFormat="1" ht="18.75" customHeight="1" x14ac:dyDescent="0.35">
      <c r="A98" s="34" t="s">
        <v>63</v>
      </c>
      <c r="B98" s="26">
        <f>SUM(B99:B102)</f>
        <v>1576.9</v>
      </c>
    </row>
    <row r="99" spans="1:2" s="32" customFormat="1" ht="18.75" customHeight="1" x14ac:dyDescent="0.35">
      <c r="A99" s="12" t="s">
        <v>42</v>
      </c>
      <c r="B99" s="27">
        <v>1534.7</v>
      </c>
    </row>
    <row r="100" spans="1:2" s="32" customFormat="1" ht="18.75" customHeight="1" x14ac:dyDescent="0.35">
      <c r="A100" s="12" t="s">
        <v>115</v>
      </c>
      <c r="B100" s="27">
        <v>32.799999999999997</v>
      </c>
    </row>
    <row r="101" spans="1:2" s="32" customFormat="1" ht="18.75" customHeight="1" x14ac:dyDescent="0.35">
      <c r="A101" s="35" t="s">
        <v>124</v>
      </c>
      <c r="B101" s="27">
        <v>5</v>
      </c>
    </row>
    <row r="102" spans="1:2" s="32" customFormat="1" ht="18.75" customHeight="1" x14ac:dyDescent="0.35">
      <c r="A102" s="14" t="s">
        <v>125</v>
      </c>
      <c r="B102" s="27">
        <v>4.4000000000000004</v>
      </c>
    </row>
    <row r="103" spans="1:2" s="32" customFormat="1" ht="18.75" customHeight="1" x14ac:dyDescent="0.35">
      <c r="A103" s="34" t="s">
        <v>64</v>
      </c>
      <c r="B103" s="26">
        <f>SUM(B104:B106)</f>
        <v>464.1</v>
      </c>
    </row>
    <row r="104" spans="1:2" s="32" customFormat="1" ht="18.75" customHeight="1" x14ac:dyDescent="0.35">
      <c r="A104" s="12" t="s">
        <v>50</v>
      </c>
      <c r="B104" s="27">
        <v>440.9</v>
      </c>
    </row>
    <row r="105" spans="1:2" s="32" customFormat="1" ht="18.75" customHeight="1" x14ac:dyDescent="0.35">
      <c r="A105" s="35" t="s">
        <v>124</v>
      </c>
      <c r="B105" s="27">
        <v>17.100000000000001</v>
      </c>
    </row>
    <row r="106" spans="1:2" s="32" customFormat="1" ht="18.75" customHeight="1" x14ac:dyDescent="0.35">
      <c r="A106" s="14" t="s">
        <v>125</v>
      </c>
      <c r="B106" s="27">
        <v>6.1</v>
      </c>
    </row>
    <row r="107" spans="1:2" s="32" customFormat="1" ht="18.75" customHeight="1" x14ac:dyDescent="0.35">
      <c r="A107" s="34" t="s">
        <v>65</v>
      </c>
      <c r="B107" s="26">
        <f>SUM(B108:B109)</f>
        <v>999.4</v>
      </c>
    </row>
    <row r="108" spans="1:2" s="32" customFormat="1" ht="18.75" customHeight="1" x14ac:dyDescent="0.35">
      <c r="A108" s="12" t="s">
        <v>50</v>
      </c>
      <c r="B108" s="27">
        <v>983.4</v>
      </c>
    </row>
    <row r="109" spans="1:2" s="32" customFormat="1" ht="18.75" customHeight="1" x14ac:dyDescent="0.35">
      <c r="A109" s="35" t="s">
        <v>124</v>
      </c>
      <c r="B109" s="28">
        <v>16</v>
      </c>
    </row>
    <row r="110" spans="1:2" s="32" customFormat="1" ht="18.75" customHeight="1" x14ac:dyDescent="0.35">
      <c r="A110" s="34" t="s">
        <v>66</v>
      </c>
      <c r="B110" s="26">
        <f>SUM(B111:B113)</f>
        <v>763.9</v>
      </c>
    </row>
    <row r="111" spans="1:2" s="32" customFormat="1" ht="18.75" customHeight="1" x14ac:dyDescent="0.35">
      <c r="A111" s="12" t="s">
        <v>50</v>
      </c>
      <c r="B111" s="27">
        <v>733</v>
      </c>
    </row>
    <row r="112" spans="1:2" s="32" customFormat="1" ht="18.75" customHeight="1" x14ac:dyDescent="0.35">
      <c r="A112" s="12" t="s">
        <v>124</v>
      </c>
      <c r="B112" s="27">
        <v>25</v>
      </c>
    </row>
    <row r="113" spans="1:2" s="32" customFormat="1" ht="18.75" customHeight="1" x14ac:dyDescent="0.35">
      <c r="A113" s="12" t="s">
        <v>125</v>
      </c>
      <c r="B113" s="27">
        <v>5.9</v>
      </c>
    </row>
    <row r="114" spans="1:2" s="32" customFormat="1" ht="18.75" customHeight="1" x14ac:dyDescent="0.35">
      <c r="A114" s="34" t="s">
        <v>156</v>
      </c>
      <c r="B114" s="26">
        <f>SUM(B115:B117)</f>
        <v>906</v>
      </c>
    </row>
    <row r="115" spans="1:2" s="32" customFormat="1" ht="18.75" customHeight="1" x14ac:dyDescent="0.35">
      <c r="A115" s="12" t="s">
        <v>42</v>
      </c>
      <c r="B115" s="27">
        <v>817.6</v>
      </c>
    </row>
    <row r="116" spans="1:2" s="32" customFormat="1" ht="18.75" customHeight="1" x14ac:dyDescent="0.35">
      <c r="A116" s="35" t="s">
        <v>124</v>
      </c>
      <c r="B116" s="27">
        <v>60</v>
      </c>
    </row>
    <row r="117" spans="1:2" s="32" customFormat="1" ht="18.75" customHeight="1" x14ac:dyDescent="0.35">
      <c r="A117" s="12" t="s">
        <v>125</v>
      </c>
      <c r="B117" s="27">
        <v>28.4</v>
      </c>
    </row>
    <row r="118" spans="1:2" s="32" customFormat="1" ht="18.75" customHeight="1" x14ac:dyDescent="0.35">
      <c r="A118" s="34" t="s">
        <v>102</v>
      </c>
      <c r="B118" s="26">
        <f>SUM(B119:B121)</f>
        <v>1526.1000000000001</v>
      </c>
    </row>
    <row r="119" spans="1:2" s="32" customFormat="1" ht="18.75" customHeight="1" x14ac:dyDescent="0.35">
      <c r="A119" s="12" t="s">
        <v>42</v>
      </c>
      <c r="B119" s="27">
        <v>1301.7</v>
      </c>
    </row>
    <row r="120" spans="1:2" s="32" customFormat="1" ht="18.75" customHeight="1" x14ac:dyDescent="0.35">
      <c r="A120" s="35" t="s">
        <v>124</v>
      </c>
      <c r="B120" s="27">
        <v>170</v>
      </c>
    </row>
    <row r="121" spans="1:2" s="32" customFormat="1" ht="18.75" customHeight="1" x14ac:dyDescent="0.35">
      <c r="A121" s="12" t="s">
        <v>125</v>
      </c>
      <c r="B121" s="27">
        <v>54.4</v>
      </c>
    </row>
    <row r="122" spans="1:2" s="32" customFormat="1" ht="18.75" customHeight="1" x14ac:dyDescent="0.35">
      <c r="A122" s="34" t="s">
        <v>67</v>
      </c>
      <c r="B122" s="26">
        <f>SUM(B123:B125)</f>
        <v>2776.8</v>
      </c>
    </row>
    <row r="123" spans="1:2" s="32" customFormat="1" ht="18.75" customHeight="1" x14ac:dyDescent="0.35">
      <c r="A123" s="12" t="s">
        <v>42</v>
      </c>
      <c r="B123" s="27">
        <v>2479.3000000000002</v>
      </c>
    </row>
    <row r="124" spans="1:2" s="32" customFormat="1" ht="18.75" customHeight="1" x14ac:dyDescent="0.35">
      <c r="A124" s="35" t="s">
        <v>124</v>
      </c>
      <c r="B124" s="27">
        <v>205</v>
      </c>
    </row>
    <row r="125" spans="1:2" s="32" customFormat="1" ht="18.75" customHeight="1" x14ac:dyDescent="0.35">
      <c r="A125" s="14" t="s">
        <v>125</v>
      </c>
      <c r="B125" s="27">
        <v>92.5</v>
      </c>
    </row>
    <row r="126" spans="1:2" s="32" customFormat="1" ht="18.75" customHeight="1" x14ac:dyDescent="0.35">
      <c r="A126" s="36" t="s">
        <v>44</v>
      </c>
      <c r="B126" s="26">
        <f>SUM(B127:B129)</f>
        <v>2385</v>
      </c>
    </row>
    <row r="127" spans="1:2" s="32" customFormat="1" ht="18.75" customHeight="1" x14ac:dyDescent="0.35">
      <c r="A127" s="35" t="s">
        <v>42</v>
      </c>
      <c r="B127" s="27">
        <v>1908.1999999999998</v>
      </c>
    </row>
    <row r="128" spans="1:2" s="32" customFormat="1" ht="18.75" customHeight="1" x14ac:dyDescent="0.35">
      <c r="A128" s="35" t="s">
        <v>124</v>
      </c>
      <c r="B128" s="27">
        <v>309.5</v>
      </c>
    </row>
    <row r="129" spans="1:2" s="32" customFormat="1" ht="18.75" customHeight="1" x14ac:dyDescent="0.35">
      <c r="A129" s="14" t="s">
        <v>125</v>
      </c>
      <c r="B129" s="27">
        <v>167.3</v>
      </c>
    </row>
    <row r="130" spans="1:2" s="32" customFormat="1" ht="18.75" customHeight="1" x14ac:dyDescent="0.35">
      <c r="A130" s="34" t="s">
        <v>155</v>
      </c>
      <c r="B130" s="26">
        <f>SUM(B131:B133)</f>
        <v>123.80000000000004</v>
      </c>
    </row>
    <row r="131" spans="1:2" s="32" customFormat="1" ht="18.75" customHeight="1" x14ac:dyDescent="0.35">
      <c r="A131" s="12" t="s">
        <v>42</v>
      </c>
      <c r="B131" s="27">
        <v>101.90000000000003</v>
      </c>
    </row>
    <row r="132" spans="1:2" s="32" customFormat="1" ht="18.75" customHeight="1" x14ac:dyDescent="0.35">
      <c r="A132" s="35" t="s">
        <v>124</v>
      </c>
      <c r="B132" s="27">
        <v>21.5</v>
      </c>
    </row>
    <row r="133" spans="1:2" s="32" customFormat="1" ht="18.75" customHeight="1" x14ac:dyDescent="0.35">
      <c r="A133" s="12" t="s">
        <v>125</v>
      </c>
      <c r="B133" s="27">
        <v>0.4</v>
      </c>
    </row>
    <row r="134" spans="1:2" s="32" customFormat="1" ht="18.75" customHeight="1" x14ac:dyDescent="0.35">
      <c r="A134" s="33" t="s">
        <v>68</v>
      </c>
      <c r="B134" s="26">
        <f>B96+B98+B103+B107+B110+B114+B118+B122+B130+B126</f>
        <v>11769</v>
      </c>
    </row>
    <row r="135" spans="1:2" s="32" customFormat="1" ht="18.75" customHeight="1" x14ac:dyDescent="0.35">
      <c r="A135" s="12" t="s">
        <v>42</v>
      </c>
      <c r="B135" s="27">
        <f>B97+B99+B104+B108+B111+B115+B119+B123+B131+B127</f>
        <v>10547.7</v>
      </c>
    </row>
    <row r="136" spans="1:2" s="32" customFormat="1" ht="18.75" customHeight="1" x14ac:dyDescent="0.35">
      <c r="A136" s="12" t="s">
        <v>115</v>
      </c>
      <c r="B136" s="28">
        <f>B100</f>
        <v>32.799999999999997</v>
      </c>
    </row>
    <row r="137" spans="1:2" s="32" customFormat="1" ht="18.75" customHeight="1" x14ac:dyDescent="0.35">
      <c r="A137" s="35" t="s">
        <v>124</v>
      </c>
      <c r="B137" s="27">
        <f>B101+B109+B112+B116+B120+B124+B132+B105+B128</f>
        <v>829.1</v>
      </c>
    </row>
    <row r="138" spans="1:2" s="32" customFormat="1" ht="18.75" customHeight="1" x14ac:dyDescent="0.35">
      <c r="A138" s="14" t="s">
        <v>125</v>
      </c>
      <c r="B138" s="25">
        <f>B102+B106+B113+B117+B121+B125+B129+B133</f>
        <v>359.4</v>
      </c>
    </row>
    <row r="139" spans="1:2" s="32" customFormat="1" ht="27" customHeight="1" x14ac:dyDescent="0.35">
      <c r="A139" s="52" t="s">
        <v>69</v>
      </c>
      <c r="B139" s="53"/>
    </row>
    <row r="140" spans="1:2" s="32" customFormat="1" ht="18.75" customHeight="1" x14ac:dyDescent="0.35">
      <c r="A140" s="15" t="s">
        <v>38</v>
      </c>
      <c r="B140" s="6">
        <f>SUM(B141:B142)</f>
        <v>1942.3</v>
      </c>
    </row>
    <row r="141" spans="1:2" s="32" customFormat="1" ht="18.75" customHeight="1" x14ac:dyDescent="0.35">
      <c r="A141" s="12" t="s">
        <v>42</v>
      </c>
      <c r="B141" s="8">
        <v>1915</v>
      </c>
    </row>
    <row r="142" spans="1:2" s="32" customFormat="1" ht="18.75" customHeight="1" x14ac:dyDescent="0.35">
      <c r="A142" s="12" t="s">
        <v>115</v>
      </c>
      <c r="B142" s="25">
        <v>27.3</v>
      </c>
    </row>
    <row r="143" spans="1:2" s="32" customFormat="1" ht="18.75" customHeight="1" x14ac:dyDescent="0.35">
      <c r="A143" s="33" t="s">
        <v>70</v>
      </c>
      <c r="B143" s="24">
        <f>SUM(B144:B147)</f>
        <v>2296</v>
      </c>
    </row>
    <row r="144" spans="1:2" s="32" customFormat="1" ht="18.75" customHeight="1" x14ac:dyDescent="0.35">
      <c r="A144" s="12" t="s">
        <v>42</v>
      </c>
      <c r="B144" s="27">
        <v>1978.8</v>
      </c>
    </row>
    <row r="145" spans="1:2" s="32" customFormat="1" ht="18.75" customHeight="1" x14ac:dyDescent="0.35">
      <c r="A145" s="12" t="s">
        <v>115</v>
      </c>
      <c r="B145" s="27">
        <v>108.2</v>
      </c>
    </row>
    <row r="146" spans="1:2" s="32" customFormat="1" ht="18.75" customHeight="1" x14ac:dyDescent="0.35">
      <c r="A146" s="35" t="s">
        <v>124</v>
      </c>
      <c r="B146" s="27">
        <v>161.6</v>
      </c>
    </row>
    <row r="147" spans="1:2" s="32" customFormat="1" ht="18.75" customHeight="1" x14ac:dyDescent="0.35">
      <c r="A147" s="14" t="s">
        <v>125</v>
      </c>
      <c r="B147" s="27">
        <v>47.4</v>
      </c>
    </row>
    <row r="148" spans="1:2" s="32" customFormat="1" ht="18.75" customHeight="1" x14ac:dyDescent="0.35">
      <c r="A148" s="33" t="s">
        <v>71</v>
      </c>
      <c r="B148" s="26">
        <f>B143+B140</f>
        <v>4238.3</v>
      </c>
    </row>
    <row r="149" spans="1:2" s="32" customFormat="1" ht="18.75" customHeight="1" x14ac:dyDescent="0.35">
      <c r="A149" s="12" t="s">
        <v>42</v>
      </c>
      <c r="B149" s="27">
        <f>B144+B141</f>
        <v>3893.8</v>
      </c>
    </row>
    <row r="150" spans="1:2" s="32" customFormat="1" ht="18.75" customHeight="1" x14ac:dyDescent="0.35">
      <c r="A150" s="12" t="s">
        <v>115</v>
      </c>
      <c r="B150" s="27">
        <f>B142+B145</f>
        <v>135.5</v>
      </c>
    </row>
    <row r="151" spans="1:2" s="32" customFormat="1" ht="18.75" customHeight="1" x14ac:dyDescent="0.35">
      <c r="A151" s="35" t="s">
        <v>124</v>
      </c>
      <c r="B151" s="27">
        <f>B146</f>
        <v>161.6</v>
      </c>
    </row>
    <row r="152" spans="1:2" s="32" customFormat="1" ht="18.75" customHeight="1" x14ac:dyDescent="0.35">
      <c r="A152" s="14" t="s">
        <v>125</v>
      </c>
      <c r="B152" s="27">
        <f>B147</f>
        <v>47.4</v>
      </c>
    </row>
    <row r="153" spans="1:2" s="32" customFormat="1" ht="25.5" customHeight="1" x14ac:dyDescent="0.35">
      <c r="A153" s="50" t="s">
        <v>72</v>
      </c>
      <c r="B153" s="51"/>
    </row>
    <row r="154" spans="1:2" s="32" customFormat="1" ht="18.75" customHeight="1" x14ac:dyDescent="0.35">
      <c r="A154" s="34" t="s">
        <v>38</v>
      </c>
      <c r="B154" s="26">
        <f>SUM(B155:B158)</f>
        <v>5694.6</v>
      </c>
    </row>
    <row r="155" spans="1:2" s="32" customFormat="1" ht="18.75" customHeight="1" x14ac:dyDescent="0.35">
      <c r="A155" s="12" t="s">
        <v>50</v>
      </c>
      <c r="B155" s="27">
        <v>695.8</v>
      </c>
    </row>
    <row r="156" spans="1:2" s="32" customFormat="1" ht="18.75" customHeight="1" x14ac:dyDescent="0.35">
      <c r="A156" s="35" t="s">
        <v>128</v>
      </c>
      <c r="B156" s="27">
        <v>3890.7</v>
      </c>
    </row>
    <row r="157" spans="1:2" s="32" customFormat="1" ht="18.75" customHeight="1" x14ac:dyDescent="0.35">
      <c r="A157" s="12" t="s">
        <v>115</v>
      </c>
      <c r="B157" s="27">
        <v>824.09999999999991</v>
      </c>
    </row>
    <row r="158" spans="1:2" s="32" customFormat="1" ht="18.75" customHeight="1" x14ac:dyDescent="0.35">
      <c r="A158" s="35" t="s">
        <v>129</v>
      </c>
      <c r="B158" s="27">
        <v>284</v>
      </c>
    </row>
    <row r="159" spans="1:2" s="32" customFormat="1" ht="18.75" customHeight="1" x14ac:dyDescent="0.35">
      <c r="A159" s="34" t="s">
        <v>157</v>
      </c>
      <c r="B159" s="26">
        <f>SUM(B160:B164)</f>
        <v>1763.6</v>
      </c>
    </row>
    <row r="160" spans="1:2" s="32" customFormat="1" ht="18.75" customHeight="1" x14ac:dyDescent="0.35">
      <c r="A160" s="12" t="s">
        <v>42</v>
      </c>
      <c r="B160" s="27">
        <v>1008</v>
      </c>
    </row>
    <row r="161" spans="1:2" s="32" customFormat="1" ht="18.75" customHeight="1" x14ac:dyDescent="0.35">
      <c r="A161" s="35" t="s">
        <v>124</v>
      </c>
      <c r="B161" s="27">
        <v>92.3</v>
      </c>
    </row>
    <row r="162" spans="1:2" s="32" customFormat="1" ht="18.75" customHeight="1" x14ac:dyDescent="0.35">
      <c r="A162" s="35" t="s">
        <v>128</v>
      </c>
      <c r="B162" s="27">
        <v>586.4</v>
      </c>
    </row>
    <row r="163" spans="1:2" s="32" customFormat="1" ht="18.75" customHeight="1" x14ac:dyDescent="0.35">
      <c r="A163" s="12" t="s">
        <v>115</v>
      </c>
      <c r="B163" s="25">
        <v>71.7</v>
      </c>
    </row>
    <row r="164" spans="1:2" s="32" customFormat="1" ht="18.75" customHeight="1" x14ac:dyDescent="0.35">
      <c r="A164" s="12" t="s">
        <v>125</v>
      </c>
      <c r="B164" s="25">
        <v>5.2</v>
      </c>
    </row>
    <row r="165" spans="1:2" s="32" customFormat="1" ht="18.75" customHeight="1" x14ac:dyDescent="0.35">
      <c r="A165" s="11" t="s">
        <v>158</v>
      </c>
      <c r="B165" s="24">
        <f>SUM(B166:B170)</f>
        <v>1013.5</v>
      </c>
    </row>
    <row r="166" spans="1:2" s="32" customFormat="1" ht="18.75" customHeight="1" x14ac:dyDescent="0.35">
      <c r="A166" s="12" t="s">
        <v>42</v>
      </c>
      <c r="B166" s="27">
        <v>507.7</v>
      </c>
    </row>
    <row r="167" spans="1:2" s="32" customFormat="1" ht="18.75" customHeight="1" x14ac:dyDescent="0.35">
      <c r="A167" s="35" t="s">
        <v>124</v>
      </c>
      <c r="B167" s="27">
        <v>58.9</v>
      </c>
    </row>
    <row r="168" spans="1:2" s="32" customFormat="1" ht="18.75" customHeight="1" x14ac:dyDescent="0.35">
      <c r="A168" s="35" t="s">
        <v>128</v>
      </c>
      <c r="B168" s="27">
        <v>400.7</v>
      </c>
    </row>
    <row r="169" spans="1:2" s="32" customFormat="1" ht="18.75" customHeight="1" x14ac:dyDescent="0.35">
      <c r="A169" s="12" t="s">
        <v>115</v>
      </c>
      <c r="B169" s="27">
        <v>39</v>
      </c>
    </row>
    <row r="170" spans="1:2" s="32" customFormat="1" ht="18.75" customHeight="1" x14ac:dyDescent="0.35">
      <c r="A170" s="12" t="s">
        <v>125</v>
      </c>
      <c r="B170" s="27">
        <v>7.2</v>
      </c>
    </row>
    <row r="171" spans="1:2" s="32" customFormat="1" ht="18.75" customHeight="1" x14ac:dyDescent="0.35">
      <c r="A171" s="11" t="s">
        <v>159</v>
      </c>
      <c r="B171" s="26">
        <f>SUM(B172:B176)</f>
        <v>2024.4</v>
      </c>
    </row>
    <row r="172" spans="1:2" s="32" customFormat="1" ht="18.75" customHeight="1" x14ac:dyDescent="0.35">
      <c r="A172" s="12" t="s">
        <v>42</v>
      </c>
      <c r="B172" s="27">
        <v>1137.8</v>
      </c>
    </row>
    <row r="173" spans="1:2" s="32" customFormat="1" ht="18.75" customHeight="1" x14ac:dyDescent="0.35">
      <c r="A173" s="35" t="s">
        <v>124</v>
      </c>
      <c r="B173" s="27">
        <v>71.7</v>
      </c>
    </row>
    <row r="174" spans="1:2" s="32" customFormat="1" ht="18.75" customHeight="1" x14ac:dyDescent="0.35">
      <c r="A174" s="35" t="s">
        <v>128</v>
      </c>
      <c r="B174" s="27">
        <v>711.4</v>
      </c>
    </row>
    <row r="175" spans="1:2" s="32" customFormat="1" ht="18.75" customHeight="1" x14ac:dyDescent="0.35">
      <c r="A175" s="12" t="s">
        <v>115</v>
      </c>
      <c r="B175" s="27">
        <v>97.8</v>
      </c>
    </row>
    <row r="176" spans="1:2" s="32" customFormat="1" ht="18.75" customHeight="1" x14ac:dyDescent="0.35">
      <c r="A176" s="14" t="s">
        <v>125</v>
      </c>
      <c r="B176" s="27">
        <v>5.7</v>
      </c>
    </row>
    <row r="177" spans="1:2" s="32" customFormat="1" ht="18.75" customHeight="1" x14ac:dyDescent="0.35">
      <c r="A177" s="16" t="s">
        <v>160</v>
      </c>
      <c r="B177" s="26">
        <f>SUM(B178:B182)</f>
        <v>1512.8000000000002</v>
      </c>
    </row>
    <row r="178" spans="1:2" s="32" customFormat="1" ht="18.75" customHeight="1" x14ac:dyDescent="0.35">
      <c r="A178" s="12" t="s">
        <v>42</v>
      </c>
      <c r="B178" s="27">
        <v>773.2</v>
      </c>
    </row>
    <row r="179" spans="1:2" s="32" customFormat="1" ht="18.75" customHeight="1" x14ac:dyDescent="0.35">
      <c r="A179" s="35" t="s">
        <v>124</v>
      </c>
      <c r="B179" s="27">
        <v>93.6</v>
      </c>
    </row>
    <row r="180" spans="1:2" s="32" customFormat="1" ht="18.75" customHeight="1" x14ac:dyDescent="0.35">
      <c r="A180" s="35" t="s">
        <v>128</v>
      </c>
      <c r="B180" s="27">
        <v>571.5</v>
      </c>
    </row>
    <row r="181" spans="1:2" s="32" customFormat="1" ht="18.75" customHeight="1" x14ac:dyDescent="0.35">
      <c r="A181" s="35" t="s">
        <v>115</v>
      </c>
      <c r="B181" s="27">
        <v>73.900000000000006</v>
      </c>
    </row>
    <row r="182" spans="1:2" s="32" customFormat="1" ht="18.75" customHeight="1" x14ac:dyDescent="0.35">
      <c r="A182" s="14" t="s">
        <v>125</v>
      </c>
      <c r="B182" s="27">
        <v>0.6</v>
      </c>
    </row>
    <row r="183" spans="1:2" s="32" customFormat="1" ht="18.75" customHeight="1" x14ac:dyDescent="0.35">
      <c r="A183" s="11" t="s">
        <v>161</v>
      </c>
      <c r="B183" s="26">
        <f>SUM(B184:B188)</f>
        <v>1636.3</v>
      </c>
    </row>
    <row r="184" spans="1:2" s="32" customFormat="1" ht="18.75" customHeight="1" x14ac:dyDescent="0.35">
      <c r="A184" s="12" t="s">
        <v>42</v>
      </c>
      <c r="B184" s="27">
        <v>805.9</v>
      </c>
    </row>
    <row r="185" spans="1:2" s="32" customFormat="1" ht="18.75" customHeight="1" x14ac:dyDescent="0.35">
      <c r="A185" s="35" t="s">
        <v>124</v>
      </c>
      <c r="B185" s="27">
        <v>122.8</v>
      </c>
    </row>
    <row r="186" spans="1:2" s="32" customFormat="1" ht="18.75" customHeight="1" x14ac:dyDescent="0.35">
      <c r="A186" s="35" t="s">
        <v>128</v>
      </c>
      <c r="B186" s="27">
        <v>635.9</v>
      </c>
    </row>
    <row r="187" spans="1:2" s="32" customFormat="1" ht="18.75" customHeight="1" x14ac:dyDescent="0.35">
      <c r="A187" s="35" t="s">
        <v>115</v>
      </c>
      <c r="B187" s="27">
        <v>64.400000000000006</v>
      </c>
    </row>
    <row r="188" spans="1:2" s="32" customFormat="1" ht="18.75" customHeight="1" x14ac:dyDescent="0.35">
      <c r="A188" s="12" t="s">
        <v>125</v>
      </c>
      <c r="B188" s="27">
        <v>7.3</v>
      </c>
    </row>
    <row r="189" spans="1:2" s="32" customFormat="1" ht="18.75" customHeight="1" x14ac:dyDescent="0.35">
      <c r="A189" s="11" t="s">
        <v>162</v>
      </c>
      <c r="B189" s="26">
        <f>SUM(B190:B194)</f>
        <v>969</v>
      </c>
    </row>
    <row r="190" spans="1:2" s="32" customFormat="1" ht="18.75" customHeight="1" x14ac:dyDescent="0.35">
      <c r="A190" s="12" t="s">
        <v>42</v>
      </c>
      <c r="B190" s="27">
        <v>562.29999999999995</v>
      </c>
    </row>
    <row r="191" spans="1:2" s="32" customFormat="1" ht="18.75" customHeight="1" x14ac:dyDescent="0.35">
      <c r="A191" s="35" t="s">
        <v>124</v>
      </c>
      <c r="B191" s="27">
        <v>50.6</v>
      </c>
    </row>
    <row r="192" spans="1:2" s="32" customFormat="1" ht="18.75" customHeight="1" x14ac:dyDescent="0.35">
      <c r="A192" s="35" t="s">
        <v>128</v>
      </c>
      <c r="B192" s="27">
        <v>316.10000000000002</v>
      </c>
    </row>
    <row r="193" spans="1:2" s="32" customFormat="1" ht="18.75" customHeight="1" x14ac:dyDescent="0.35">
      <c r="A193" s="35" t="s">
        <v>115</v>
      </c>
      <c r="B193" s="25">
        <v>37.799999999999997</v>
      </c>
    </row>
    <row r="194" spans="1:2" s="32" customFormat="1" ht="18.75" customHeight="1" x14ac:dyDescent="0.35">
      <c r="A194" s="14" t="s">
        <v>125</v>
      </c>
      <c r="B194" s="25">
        <v>2.2000000000000002</v>
      </c>
    </row>
    <row r="195" spans="1:2" s="32" customFormat="1" ht="18.75" customHeight="1" x14ac:dyDescent="0.35">
      <c r="A195" s="16" t="s">
        <v>163</v>
      </c>
      <c r="B195" s="24">
        <f>SUM(B196:B200)</f>
        <v>917.1</v>
      </c>
    </row>
    <row r="196" spans="1:2" s="32" customFormat="1" ht="18.75" customHeight="1" x14ac:dyDescent="0.35">
      <c r="A196" s="12" t="s">
        <v>42</v>
      </c>
      <c r="B196" s="27">
        <v>456.5</v>
      </c>
    </row>
    <row r="197" spans="1:2" s="32" customFormat="1" ht="18.75" customHeight="1" x14ac:dyDescent="0.35">
      <c r="A197" s="35" t="s">
        <v>124</v>
      </c>
      <c r="B197" s="27">
        <v>56</v>
      </c>
    </row>
    <row r="198" spans="1:2" s="32" customFormat="1" ht="18.75" customHeight="1" x14ac:dyDescent="0.35">
      <c r="A198" s="35" t="s">
        <v>128</v>
      </c>
      <c r="B198" s="30">
        <v>359.3</v>
      </c>
    </row>
    <row r="199" spans="1:2" s="32" customFormat="1" ht="18.75" customHeight="1" x14ac:dyDescent="0.35">
      <c r="A199" s="35" t="s">
        <v>115</v>
      </c>
      <c r="B199" s="30">
        <v>36.1</v>
      </c>
    </row>
    <row r="200" spans="1:2" s="32" customFormat="1" ht="18.75" customHeight="1" x14ac:dyDescent="0.35">
      <c r="A200" s="14" t="s">
        <v>125</v>
      </c>
      <c r="B200" s="30">
        <v>9.1999999999999993</v>
      </c>
    </row>
    <row r="201" spans="1:2" s="32" customFormat="1" ht="18.75" customHeight="1" x14ac:dyDescent="0.35">
      <c r="A201" s="37" t="s">
        <v>164</v>
      </c>
      <c r="B201" s="22">
        <f>SUM(B202:B206)</f>
        <v>1341.5</v>
      </c>
    </row>
    <row r="202" spans="1:2" s="32" customFormat="1" ht="18.75" customHeight="1" x14ac:dyDescent="0.35">
      <c r="A202" s="12" t="s">
        <v>42</v>
      </c>
      <c r="B202" s="30">
        <v>772.6</v>
      </c>
    </row>
    <row r="203" spans="1:2" s="32" customFormat="1" ht="18.75" customHeight="1" x14ac:dyDescent="0.35">
      <c r="A203" s="35" t="s">
        <v>124</v>
      </c>
      <c r="B203" s="30">
        <v>74.8</v>
      </c>
    </row>
    <row r="204" spans="1:2" s="32" customFormat="1" ht="18.75" customHeight="1" x14ac:dyDescent="0.35">
      <c r="A204" s="35" t="s">
        <v>128</v>
      </c>
      <c r="B204" s="30">
        <v>421.8</v>
      </c>
    </row>
    <row r="205" spans="1:2" s="32" customFormat="1" ht="18.75" customHeight="1" x14ac:dyDescent="0.35">
      <c r="A205" s="35" t="s">
        <v>115</v>
      </c>
      <c r="B205" s="30">
        <v>58.699999999999996</v>
      </c>
    </row>
    <row r="206" spans="1:2" s="32" customFormat="1" ht="18.75" customHeight="1" x14ac:dyDescent="0.35">
      <c r="A206" s="14" t="s">
        <v>125</v>
      </c>
      <c r="B206" s="30">
        <v>13.6</v>
      </c>
    </row>
    <row r="207" spans="1:2" s="32" customFormat="1" ht="18.75" customHeight="1" x14ac:dyDescent="0.35">
      <c r="A207" s="37" t="s">
        <v>73</v>
      </c>
      <c r="B207" s="22">
        <f>SUM(B208:B212)</f>
        <v>1445.1999999999998</v>
      </c>
    </row>
    <row r="208" spans="1:2" s="32" customFormat="1" ht="18.75" customHeight="1" x14ac:dyDescent="0.35">
      <c r="A208" s="12" t="s">
        <v>42</v>
      </c>
      <c r="B208" s="30">
        <v>779.69999999999993</v>
      </c>
    </row>
    <row r="209" spans="1:2" s="32" customFormat="1" ht="18.75" customHeight="1" x14ac:dyDescent="0.35">
      <c r="A209" s="35" t="s">
        <v>124</v>
      </c>
      <c r="B209" s="30">
        <v>73.599999999999994</v>
      </c>
    </row>
    <row r="210" spans="1:2" s="32" customFormat="1" ht="18.75" customHeight="1" x14ac:dyDescent="0.35">
      <c r="A210" s="35" t="s">
        <v>128</v>
      </c>
      <c r="B210" s="30">
        <v>513.20000000000005</v>
      </c>
    </row>
    <row r="211" spans="1:2" s="32" customFormat="1" ht="18.75" customHeight="1" x14ac:dyDescent="0.35">
      <c r="A211" s="35" t="s">
        <v>115</v>
      </c>
      <c r="B211" s="30">
        <v>74.099999999999994</v>
      </c>
    </row>
    <row r="212" spans="1:2" s="32" customFormat="1" ht="18.75" customHeight="1" x14ac:dyDescent="0.35">
      <c r="A212" s="14" t="s">
        <v>125</v>
      </c>
      <c r="B212" s="30">
        <v>4.5999999999999996</v>
      </c>
    </row>
    <row r="213" spans="1:2" s="32" customFormat="1" ht="18.75" customHeight="1" x14ac:dyDescent="0.35">
      <c r="A213" s="37" t="s">
        <v>165</v>
      </c>
      <c r="B213" s="22">
        <f>SUM(B214:B218)</f>
        <v>925</v>
      </c>
    </row>
    <row r="214" spans="1:2" s="32" customFormat="1" ht="18.75" customHeight="1" x14ac:dyDescent="0.35">
      <c r="A214" s="12" t="s">
        <v>42</v>
      </c>
      <c r="B214" s="30">
        <v>447.7</v>
      </c>
    </row>
    <row r="215" spans="1:2" s="32" customFormat="1" ht="18.75" customHeight="1" x14ac:dyDescent="0.35">
      <c r="A215" s="35" t="s">
        <v>124</v>
      </c>
      <c r="B215" s="30">
        <v>57.3</v>
      </c>
    </row>
    <row r="216" spans="1:2" s="32" customFormat="1" ht="18.75" customHeight="1" x14ac:dyDescent="0.35">
      <c r="A216" s="35" t="s">
        <v>128</v>
      </c>
      <c r="B216" s="30">
        <v>380.3</v>
      </c>
    </row>
    <row r="217" spans="1:2" s="32" customFormat="1" ht="18.75" customHeight="1" x14ac:dyDescent="0.35">
      <c r="A217" s="35" t="s">
        <v>115</v>
      </c>
      <c r="B217" s="30">
        <v>36.1</v>
      </c>
    </row>
    <row r="218" spans="1:2" s="32" customFormat="1" ht="18.75" customHeight="1" x14ac:dyDescent="0.35">
      <c r="A218" s="12" t="s">
        <v>125</v>
      </c>
      <c r="B218" s="30">
        <v>3.6</v>
      </c>
    </row>
    <row r="219" spans="1:2" s="32" customFormat="1" ht="18.75" customHeight="1" x14ac:dyDescent="0.35">
      <c r="A219" s="37" t="s">
        <v>166</v>
      </c>
      <c r="B219" s="22">
        <f>SUM(B220:B224)</f>
        <v>962.30000000000007</v>
      </c>
    </row>
    <row r="220" spans="1:2" s="32" customFormat="1" ht="18.75" customHeight="1" x14ac:dyDescent="0.35">
      <c r="A220" s="12" t="s">
        <v>42</v>
      </c>
      <c r="B220" s="30">
        <v>510.50000000000006</v>
      </c>
    </row>
    <row r="221" spans="1:2" s="32" customFormat="1" ht="18.75" customHeight="1" x14ac:dyDescent="0.35">
      <c r="A221" s="35" t="s">
        <v>124</v>
      </c>
      <c r="B221" s="30">
        <v>51.4</v>
      </c>
    </row>
    <row r="222" spans="1:2" s="32" customFormat="1" ht="18.75" customHeight="1" x14ac:dyDescent="0.35">
      <c r="A222" s="35" t="s">
        <v>128</v>
      </c>
      <c r="B222" s="30">
        <v>356</v>
      </c>
    </row>
    <row r="223" spans="1:2" s="32" customFormat="1" ht="18.75" customHeight="1" x14ac:dyDescent="0.35">
      <c r="A223" s="35" t="s">
        <v>115</v>
      </c>
      <c r="B223" s="40">
        <v>42.3</v>
      </c>
    </row>
    <row r="224" spans="1:2" s="32" customFormat="1" ht="18.75" customHeight="1" x14ac:dyDescent="0.35">
      <c r="A224" s="12" t="s">
        <v>125</v>
      </c>
      <c r="B224" s="40">
        <v>2.1</v>
      </c>
    </row>
    <row r="225" spans="1:2" s="32" customFormat="1" ht="18.75" customHeight="1" x14ac:dyDescent="0.35">
      <c r="A225" s="37" t="s">
        <v>167</v>
      </c>
      <c r="B225" s="23">
        <f>SUM(B226:B230)</f>
        <v>1596</v>
      </c>
    </row>
    <row r="226" spans="1:2" s="32" customFormat="1" ht="18.75" customHeight="1" x14ac:dyDescent="0.35">
      <c r="A226" s="12" t="s">
        <v>42</v>
      </c>
      <c r="B226" s="30">
        <v>752</v>
      </c>
    </row>
    <row r="227" spans="1:2" s="32" customFormat="1" ht="18.75" customHeight="1" x14ac:dyDescent="0.35">
      <c r="A227" s="35" t="s">
        <v>124</v>
      </c>
      <c r="B227" s="30">
        <v>115</v>
      </c>
    </row>
    <row r="228" spans="1:2" s="32" customFormat="1" ht="18.75" customHeight="1" x14ac:dyDescent="0.35">
      <c r="A228" s="35" t="s">
        <v>128</v>
      </c>
      <c r="B228" s="30">
        <v>660.7</v>
      </c>
    </row>
    <row r="229" spans="1:2" s="32" customFormat="1" ht="18.75" customHeight="1" x14ac:dyDescent="0.35">
      <c r="A229" s="35" t="s">
        <v>115</v>
      </c>
      <c r="B229" s="30">
        <v>63</v>
      </c>
    </row>
    <row r="230" spans="1:2" s="32" customFormat="1" ht="18.75" customHeight="1" x14ac:dyDescent="0.35">
      <c r="A230" s="12" t="s">
        <v>125</v>
      </c>
      <c r="B230" s="30">
        <v>5.3</v>
      </c>
    </row>
    <row r="231" spans="1:2" s="32" customFormat="1" ht="18.75" customHeight="1" x14ac:dyDescent="0.35">
      <c r="A231" s="37" t="s">
        <v>168</v>
      </c>
      <c r="B231" s="22">
        <f>SUM(B232:B236)</f>
        <v>864.7</v>
      </c>
    </row>
    <row r="232" spans="1:2" s="32" customFormat="1" ht="18.75" customHeight="1" x14ac:dyDescent="0.35">
      <c r="A232" s="12" t="s">
        <v>42</v>
      </c>
      <c r="B232" s="30">
        <v>526</v>
      </c>
    </row>
    <row r="233" spans="1:2" s="32" customFormat="1" ht="18.75" customHeight="1" x14ac:dyDescent="0.35">
      <c r="A233" s="35" t="s">
        <v>124</v>
      </c>
      <c r="B233" s="30">
        <v>49.2</v>
      </c>
    </row>
    <row r="234" spans="1:2" s="32" customFormat="1" ht="18.75" customHeight="1" x14ac:dyDescent="0.35">
      <c r="A234" s="35" t="s">
        <v>128</v>
      </c>
      <c r="B234" s="30">
        <v>238.5</v>
      </c>
    </row>
    <row r="235" spans="1:2" s="32" customFormat="1" ht="18.75" customHeight="1" x14ac:dyDescent="0.35">
      <c r="A235" s="35" t="s">
        <v>115</v>
      </c>
      <c r="B235" s="40">
        <v>44.9</v>
      </c>
    </row>
    <row r="236" spans="1:2" s="32" customFormat="1" ht="18.75" customHeight="1" x14ac:dyDescent="0.35">
      <c r="A236" s="14" t="s">
        <v>125</v>
      </c>
      <c r="B236" s="40">
        <v>6.1</v>
      </c>
    </row>
    <row r="237" spans="1:2" s="32" customFormat="1" ht="18.75" customHeight="1" x14ac:dyDescent="0.35">
      <c r="A237" s="38" t="s">
        <v>169</v>
      </c>
      <c r="B237" s="23">
        <f>SUM(B238:B242)</f>
        <v>1130.0999999999999</v>
      </c>
    </row>
    <row r="238" spans="1:2" s="32" customFormat="1" ht="18.75" customHeight="1" x14ac:dyDescent="0.35">
      <c r="A238" s="12" t="s">
        <v>42</v>
      </c>
      <c r="B238" s="30">
        <v>591</v>
      </c>
    </row>
    <row r="239" spans="1:2" s="32" customFormat="1" ht="18.75" customHeight="1" x14ac:dyDescent="0.35">
      <c r="A239" s="35" t="s">
        <v>124</v>
      </c>
      <c r="B239" s="30">
        <v>70.599999999999994</v>
      </c>
    </row>
    <row r="240" spans="1:2" s="32" customFormat="1" ht="18.75" customHeight="1" x14ac:dyDescent="0.35">
      <c r="A240" s="35" t="s">
        <v>128</v>
      </c>
      <c r="B240" s="30">
        <v>415.7</v>
      </c>
    </row>
    <row r="241" spans="1:2" s="32" customFormat="1" ht="18.75" customHeight="1" x14ac:dyDescent="0.35">
      <c r="A241" s="35" t="s">
        <v>115</v>
      </c>
      <c r="B241" s="30">
        <v>50</v>
      </c>
    </row>
    <row r="242" spans="1:2" s="32" customFormat="1" ht="18.75" customHeight="1" x14ac:dyDescent="0.35">
      <c r="A242" s="14" t="s">
        <v>125</v>
      </c>
      <c r="B242" s="30">
        <v>2.8</v>
      </c>
    </row>
    <row r="243" spans="1:2" s="32" customFormat="1" ht="18.75" customHeight="1" x14ac:dyDescent="0.35">
      <c r="A243" s="37" t="s">
        <v>170</v>
      </c>
      <c r="B243" s="22">
        <f>SUM(B244:B248)</f>
        <v>1621.4</v>
      </c>
    </row>
    <row r="244" spans="1:2" s="32" customFormat="1" ht="18.75" customHeight="1" x14ac:dyDescent="0.35">
      <c r="A244" s="12" t="s">
        <v>42</v>
      </c>
      <c r="B244" s="30">
        <v>931.5</v>
      </c>
    </row>
    <row r="245" spans="1:2" s="32" customFormat="1" ht="18.75" customHeight="1" x14ac:dyDescent="0.35">
      <c r="A245" s="35" t="s">
        <v>124</v>
      </c>
      <c r="B245" s="30">
        <v>47.4</v>
      </c>
    </row>
    <row r="246" spans="1:2" s="32" customFormat="1" ht="18.75" customHeight="1" x14ac:dyDescent="0.35">
      <c r="A246" s="35" t="s">
        <v>128</v>
      </c>
      <c r="B246" s="30">
        <v>566</v>
      </c>
    </row>
    <row r="247" spans="1:2" s="32" customFormat="1" ht="18.75" customHeight="1" x14ac:dyDescent="0.35">
      <c r="A247" s="35" t="s">
        <v>115</v>
      </c>
      <c r="B247" s="30">
        <v>70.400000000000006</v>
      </c>
    </row>
    <row r="248" spans="1:2" s="32" customFormat="1" ht="18.75" customHeight="1" x14ac:dyDescent="0.35">
      <c r="A248" s="12" t="s">
        <v>125</v>
      </c>
      <c r="B248" s="30">
        <v>6.1</v>
      </c>
    </row>
    <row r="249" spans="1:2" s="32" customFormat="1" ht="18.75" customHeight="1" x14ac:dyDescent="0.35">
      <c r="A249" s="37" t="s">
        <v>171</v>
      </c>
      <c r="B249" s="22">
        <f>SUM(B250:B254)</f>
        <v>1467.3</v>
      </c>
    </row>
    <row r="250" spans="1:2" s="32" customFormat="1" ht="18.75" customHeight="1" x14ac:dyDescent="0.35">
      <c r="A250" s="12" t="s">
        <v>42</v>
      </c>
      <c r="B250" s="30">
        <v>748.6</v>
      </c>
    </row>
    <row r="251" spans="1:2" s="32" customFormat="1" ht="18.75" customHeight="1" x14ac:dyDescent="0.35">
      <c r="A251" s="35" t="s">
        <v>124</v>
      </c>
      <c r="B251" s="30">
        <v>94.6</v>
      </c>
    </row>
    <row r="252" spans="1:2" s="32" customFormat="1" ht="18.75" customHeight="1" x14ac:dyDescent="0.35">
      <c r="A252" s="35" t="s">
        <v>128</v>
      </c>
      <c r="B252" s="30">
        <v>559.20000000000005</v>
      </c>
    </row>
    <row r="253" spans="1:2" s="32" customFormat="1" ht="18.75" customHeight="1" x14ac:dyDescent="0.35">
      <c r="A253" s="35" t="s">
        <v>115</v>
      </c>
      <c r="B253" s="40">
        <v>58.6</v>
      </c>
    </row>
    <row r="254" spans="1:2" s="32" customFormat="1" ht="18.75" customHeight="1" x14ac:dyDescent="0.35">
      <c r="A254" s="14" t="s">
        <v>125</v>
      </c>
      <c r="B254" s="40">
        <v>6.3</v>
      </c>
    </row>
    <row r="255" spans="1:2" s="32" customFormat="1" ht="18.75" customHeight="1" x14ac:dyDescent="0.35">
      <c r="A255" s="38" t="s">
        <v>172</v>
      </c>
      <c r="B255" s="23">
        <f>SUM(B256:B260)</f>
        <v>1245.2</v>
      </c>
    </row>
    <row r="256" spans="1:2" s="32" customFormat="1" ht="18.75" customHeight="1" x14ac:dyDescent="0.35">
      <c r="A256" s="12" t="s">
        <v>42</v>
      </c>
      <c r="B256" s="30">
        <v>706</v>
      </c>
    </row>
    <row r="257" spans="1:2" s="32" customFormat="1" ht="18.75" customHeight="1" x14ac:dyDescent="0.35">
      <c r="A257" s="35" t="s">
        <v>124</v>
      </c>
      <c r="B257" s="30">
        <v>77.400000000000006</v>
      </c>
    </row>
    <row r="258" spans="1:2" s="32" customFormat="1" ht="18.75" customHeight="1" x14ac:dyDescent="0.35">
      <c r="A258" s="35" t="s">
        <v>128</v>
      </c>
      <c r="B258" s="30">
        <v>407.5</v>
      </c>
    </row>
    <row r="259" spans="1:2" s="32" customFormat="1" ht="18.75" customHeight="1" x14ac:dyDescent="0.35">
      <c r="A259" s="35" t="s">
        <v>115</v>
      </c>
      <c r="B259" s="30">
        <v>50.2</v>
      </c>
    </row>
    <row r="260" spans="1:2" s="32" customFormat="1" ht="18.75" customHeight="1" x14ac:dyDescent="0.35">
      <c r="A260" s="12" t="s">
        <v>125</v>
      </c>
      <c r="B260" s="30">
        <v>4.0999999999999996</v>
      </c>
    </row>
    <row r="261" spans="1:2" s="32" customFormat="1" ht="18.75" customHeight="1" x14ac:dyDescent="0.35">
      <c r="A261" s="37" t="s">
        <v>173</v>
      </c>
      <c r="B261" s="22">
        <f>SUM(B262:B266)</f>
        <v>1444.4</v>
      </c>
    </row>
    <row r="262" spans="1:2" s="32" customFormat="1" ht="18.75" customHeight="1" x14ac:dyDescent="0.35">
      <c r="A262" s="12" t="s">
        <v>42</v>
      </c>
      <c r="B262" s="30">
        <v>774.5</v>
      </c>
    </row>
    <row r="263" spans="1:2" s="32" customFormat="1" ht="18.75" customHeight="1" x14ac:dyDescent="0.35">
      <c r="A263" s="35" t="s">
        <v>124</v>
      </c>
      <c r="B263" s="30">
        <v>81</v>
      </c>
    </row>
    <row r="264" spans="1:2" s="32" customFormat="1" ht="18.75" customHeight="1" x14ac:dyDescent="0.35">
      <c r="A264" s="35" t="s">
        <v>128</v>
      </c>
      <c r="B264" s="30">
        <v>523</v>
      </c>
    </row>
    <row r="265" spans="1:2" s="32" customFormat="1" ht="18.75" customHeight="1" x14ac:dyDescent="0.35">
      <c r="A265" s="35" t="s">
        <v>115</v>
      </c>
      <c r="B265" s="40">
        <v>56</v>
      </c>
    </row>
    <row r="266" spans="1:2" s="32" customFormat="1" ht="18.75" customHeight="1" x14ac:dyDescent="0.35">
      <c r="A266" s="14" t="s">
        <v>125</v>
      </c>
      <c r="B266" s="40">
        <v>9.9</v>
      </c>
    </row>
    <row r="267" spans="1:2" s="32" customFormat="1" ht="18.75" customHeight="1" x14ac:dyDescent="0.35">
      <c r="A267" s="38" t="s">
        <v>174</v>
      </c>
      <c r="B267" s="23">
        <f>SUM(B268:B272)</f>
        <v>1374.7</v>
      </c>
    </row>
    <row r="268" spans="1:2" s="32" customFormat="1" ht="18.75" customHeight="1" x14ac:dyDescent="0.35">
      <c r="A268" s="12" t="s">
        <v>50</v>
      </c>
      <c r="B268" s="30">
        <v>763.5</v>
      </c>
    </row>
    <row r="269" spans="1:2" s="32" customFormat="1" ht="18.75" customHeight="1" x14ac:dyDescent="0.35">
      <c r="A269" s="35" t="s">
        <v>124</v>
      </c>
      <c r="B269" s="30">
        <v>89.7</v>
      </c>
    </row>
    <row r="270" spans="1:2" s="32" customFormat="1" ht="18.75" customHeight="1" x14ac:dyDescent="0.35">
      <c r="A270" s="35" t="s">
        <v>128</v>
      </c>
      <c r="B270" s="30">
        <v>456.6</v>
      </c>
    </row>
    <row r="271" spans="1:2" s="32" customFormat="1" ht="18.75" customHeight="1" x14ac:dyDescent="0.35">
      <c r="A271" s="35" t="s">
        <v>115</v>
      </c>
      <c r="B271" s="30">
        <v>58.3</v>
      </c>
    </row>
    <row r="272" spans="1:2" s="32" customFormat="1" ht="18.75" customHeight="1" x14ac:dyDescent="0.35">
      <c r="A272" s="12" t="s">
        <v>125</v>
      </c>
      <c r="B272" s="30">
        <v>6.6</v>
      </c>
    </row>
    <row r="273" spans="1:2" s="32" customFormat="1" ht="18.75" customHeight="1" x14ac:dyDescent="0.35">
      <c r="A273" s="37" t="s">
        <v>175</v>
      </c>
      <c r="B273" s="22">
        <f>SUM(B274:B278)</f>
        <v>1257.3000000000002</v>
      </c>
    </row>
    <row r="274" spans="1:2" s="32" customFormat="1" ht="18.75" customHeight="1" x14ac:dyDescent="0.35">
      <c r="A274" s="12" t="s">
        <v>50</v>
      </c>
      <c r="B274" s="30">
        <v>663.7</v>
      </c>
    </row>
    <row r="275" spans="1:2" s="32" customFormat="1" ht="18.75" customHeight="1" x14ac:dyDescent="0.35">
      <c r="A275" s="35" t="s">
        <v>124</v>
      </c>
      <c r="B275" s="30">
        <v>71.7</v>
      </c>
    </row>
    <row r="276" spans="1:2" s="32" customFormat="1" ht="18.75" customHeight="1" x14ac:dyDescent="0.35">
      <c r="A276" s="35" t="s">
        <v>128</v>
      </c>
      <c r="B276" s="30">
        <v>464.3</v>
      </c>
    </row>
    <row r="277" spans="1:2" s="32" customFormat="1" ht="18.75" customHeight="1" x14ac:dyDescent="0.35">
      <c r="A277" s="35" t="s">
        <v>115</v>
      </c>
      <c r="B277" s="40">
        <v>54.199999999999996</v>
      </c>
    </row>
    <row r="278" spans="1:2" s="32" customFormat="1" ht="18.75" customHeight="1" x14ac:dyDescent="0.35">
      <c r="A278" s="14" t="s">
        <v>125</v>
      </c>
      <c r="B278" s="40">
        <v>3.4</v>
      </c>
    </row>
    <row r="279" spans="1:2" s="32" customFormat="1" ht="18.75" customHeight="1" x14ac:dyDescent="0.35">
      <c r="A279" s="38" t="s">
        <v>176</v>
      </c>
      <c r="B279" s="23">
        <f>SUM(B280:B284)</f>
        <v>1595.7</v>
      </c>
    </row>
    <row r="280" spans="1:2" s="32" customFormat="1" ht="18.75" customHeight="1" x14ac:dyDescent="0.35">
      <c r="A280" s="12" t="s">
        <v>50</v>
      </c>
      <c r="B280" s="30">
        <v>863.1</v>
      </c>
    </row>
    <row r="281" spans="1:2" s="32" customFormat="1" ht="18.75" customHeight="1" x14ac:dyDescent="0.35">
      <c r="A281" s="35" t="s">
        <v>124</v>
      </c>
      <c r="B281" s="30">
        <v>78.8</v>
      </c>
    </row>
    <row r="282" spans="1:2" s="32" customFormat="1" ht="18.75" customHeight="1" x14ac:dyDescent="0.35">
      <c r="A282" s="35" t="s">
        <v>128</v>
      </c>
      <c r="B282" s="30">
        <v>578</v>
      </c>
    </row>
    <row r="283" spans="1:2" s="32" customFormat="1" ht="18.75" customHeight="1" x14ac:dyDescent="0.35">
      <c r="A283" s="35" t="s">
        <v>115</v>
      </c>
      <c r="B283" s="30">
        <v>65.3</v>
      </c>
    </row>
    <row r="284" spans="1:2" s="32" customFormat="1" ht="18.75" customHeight="1" x14ac:dyDescent="0.35">
      <c r="A284" s="12" t="s">
        <v>125</v>
      </c>
      <c r="B284" s="30">
        <v>10.5</v>
      </c>
    </row>
    <row r="285" spans="1:2" s="32" customFormat="1" ht="18.75" customHeight="1" x14ac:dyDescent="0.35">
      <c r="A285" s="37" t="s">
        <v>177</v>
      </c>
      <c r="B285" s="22">
        <f>SUM(B286:B290)</f>
        <v>1505.8999999999999</v>
      </c>
    </row>
    <row r="286" spans="1:2" s="32" customFormat="1" ht="18.75" customHeight="1" x14ac:dyDescent="0.35">
      <c r="A286" s="12" t="s">
        <v>50</v>
      </c>
      <c r="B286" s="30">
        <v>758.4</v>
      </c>
    </row>
    <row r="287" spans="1:2" s="32" customFormat="1" ht="18.75" customHeight="1" x14ac:dyDescent="0.35">
      <c r="A287" s="35" t="s">
        <v>124</v>
      </c>
      <c r="B287" s="30">
        <v>97.3</v>
      </c>
    </row>
    <row r="288" spans="1:2" s="32" customFormat="1" ht="18.75" customHeight="1" x14ac:dyDescent="0.35">
      <c r="A288" s="35" t="s">
        <v>128</v>
      </c>
      <c r="B288" s="30">
        <v>572.29999999999995</v>
      </c>
    </row>
    <row r="289" spans="1:2" s="32" customFormat="1" ht="18.75" customHeight="1" x14ac:dyDescent="0.35">
      <c r="A289" s="35" t="s">
        <v>115</v>
      </c>
      <c r="B289" s="40">
        <v>64.3</v>
      </c>
    </row>
    <row r="290" spans="1:2" s="32" customFormat="1" ht="18.75" customHeight="1" x14ac:dyDescent="0.35">
      <c r="A290" s="14" t="s">
        <v>125</v>
      </c>
      <c r="B290" s="40">
        <v>13.6</v>
      </c>
    </row>
    <row r="291" spans="1:2" s="32" customFormat="1" ht="18.75" customHeight="1" x14ac:dyDescent="0.35">
      <c r="A291" s="38" t="s">
        <v>178</v>
      </c>
      <c r="B291" s="23">
        <f>SUM(B292:B296)</f>
        <v>1534.8999999999999</v>
      </c>
    </row>
    <row r="292" spans="1:2" s="32" customFormat="1" ht="18.75" customHeight="1" x14ac:dyDescent="0.35">
      <c r="A292" s="12" t="s">
        <v>50</v>
      </c>
      <c r="B292" s="30">
        <v>729.8</v>
      </c>
    </row>
    <row r="293" spans="1:2" s="32" customFormat="1" ht="18.75" customHeight="1" x14ac:dyDescent="0.35">
      <c r="A293" s="35" t="s">
        <v>124</v>
      </c>
      <c r="B293" s="30">
        <v>118.8</v>
      </c>
    </row>
    <row r="294" spans="1:2" s="32" customFormat="1" ht="18.75" customHeight="1" x14ac:dyDescent="0.35">
      <c r="A294" s="35" t="s">
        <v>128</v>
      </c>
      <c r="B294" s="30">
        <v>612.20000000000005</v>
      </c>
    </row>
    <row r="295" spans="1:2" s="32" customFormat="1" ht="18.75" customHeight="1" x14ac:dyDescent="0.35">
      <c r="A295" s="35" t="s">
        <v>115</v>
      </c>
      <c r="B295" s="30">
        <v>69</v>
      </c>
    </row>
    <row r="296" spans="1:2" s="32" customFormat="1" ht="18.75" customHeight="1" x14ac:dyDescent="0.35">
      <c r="A296" s="12" t="s">
        <v>125</v>
      </c>
      <c r="B296" s="30">
        <v>5.0999999999999996</v>
      </c>
    </row>
    <row r="297" spans="1:2" s="32" customFormat="1" ht="18.75" customHeight="1" x14ac:dyDescent="0.35">
      <c r="A297" s="37" t="s">
        <v>179</v>
      </c>
      <c r="B297" s="22">
        <f>SUM(B298:B302)</f>
        <v>1759.1999999999998</v>
      </c>
    </row>
    <row r="298" spans="1:2" s="32" customFormat="1" ht="18.75" customHeight="1" x14ac:dyDescent="0.35">
      <c r="A298" s="12" t="s">
        <v>50</v>
      </c>
      <c r="B298" s="30">
        <v>870.4</v>
      </c>
    </row>
    <row r="299" spans="1:2" s="32" customFormat="1" ht="18.75" customHeight="1" x14ac:dyDescent="0.35">
      <c r="A299" s="35" t="s">
        <v>124</v>
      </c>
      <c r="B299" s="30">
        <v>122.9</v>
      </c>
    </row>
    <row r="300" spans="1:2" s="32" customFormat="1" ht="18.75" customHeight="1" x14ac:dyDescent="0.35">
      <c r="A300" s="35" t="s">
        <v>128</v>
      </c>
      <c r="B300" s="30">
        <v>684.8</v>
      </c>
    </row>
    <row r="301" spans="1:2" s="32" customFormat="1" ht="18.75" customHeight="1" x14ac:dyDescent="0.35">
      <c r="A301" s="35" t="s">
        <v>115</v>
      </c>
      <c r="B301" s="40">
        <v>68.5</v>
      </c>
    </row>
    <row r="302" spans="1:2" s="32" customFormat="1" ht="18.75" customHeight="1" x14ac:dyDescent="0.35">
      <c r="A302" s="14" t="s">
        <v>125</v>
      </c>
      <c r="B302" s="40">
        <v>12.6</v>
      </c>
    </row>
    <row r="303" spans="1:2" s="32" customFormat="1" ht="18.75" customHeight="1" x14ac:dyDescent="0.35">
      <c r="A303" s="38" t="s">
        <v>180</v>
      </c>
      <c r="B303" s="23">
        <f>SUM(B304:B308)</f>
        <v>1440.8</v>
      </c>
    </row>
    <row r="304" spans="1:2" s="32" customFormat="1" ht="18.75" customHeight="1" x14ac:dyDescent="0.35">
      <c r="A304" s="12" t="s">
        <v>50</v>
      </c>
      <c r="B304" s="30">
        <v>727.9</v>
      </c>
    </row>
    <row r="305" spans="1:2" s="32" customFormat="1" ht="18.75" customHeight="1" x14ac:dyDescent="0.35">
      <c r="A305" s="35" t="s">
        <v>124</v>
      </c>
      <c r="B305" s="30">
        <v>91.1</v>
      </c>
    </row>
    <row r="306" spans="1:2" s="32" customFormat="1" ht="18.75" customHeight="1" x14ac:dyDescent="0.35">
      <c r="A306" s="35" t="s">
        <v>128</v>
      </c>
      <c r="B306" s="30">
        <v>558.79999999999995</v>
      </c>
    </row>
    <row r="307" spans="1:2" s="32" customFormat="1" ht="18.75" customHeight="1" x14ac:dyDescent="0.35">
      <c r="A307" s="35" t="s">
        <v>115</v>
      </c>
      <c r="B307" s="30">
        <v>57</v>
      </c>
    </row>
    <row r="308" spans="1:2" s="32" customFormat="1" ht="18.75" customHeight="1" x14ac:dyDescent="0.35">
      <c r="A308" s="12" t="s">
        <v>125</v>
      </c>
      <c r="B308" s="30">
        <v>6</v>
      </c>
    </row>
    <row r="309" spans="1:2" s="32" customFormat="1" ht="18.75" customHeight="1" x14ac:dyDescent="0.35">
      <c r="A309" s="37" t="s">
        <v>181</v>
      </c>
      <c r="B309" s="22">
        <f>SUM(B310:B314)</f>
        <v>1251.3000000000002</v>
      </c>
    </row>
    <row r="310" spans="1:2" s="32" customFormat="1" ht="18.75" customHeight="1" x14ac:dyDescent="0.35">
      <c r="A310" s="12" t="s">
        <v>50</v>
      </c>
      <c r="B310" s="30">
        <v>657.1</v>
      </c>
    </row>
    <row r="311" spans="1:2" s="32" customFormat="1" ht="18.75" customHeight="1" x14ac:dyDescent="0.35">
      <c r="A311" s="35" t="s">
        <v>124</v>
      </c>
      <c r="B311" s="30">
        <v>72.5</v>
      </c>
    </row>
    <row r="312" spans="1:2" s="32" customFormat="1" ht="18.75" customHeight="1" x14ac:dyDescent="0.35">
      <c r="A312" s="35" t="s">
        <v>128</v>
      </c>
      <c r="B312" s="30">
        <v>468.8</v>
      </c>
    </row>
    <row r="313" spans="1:2" s="32" customFormat="1" ht="18.75" customHeight="1" x14ac:dyDescent="0.35">
      <c r="A313" s="35" t="s">
        <v>115</v>
      </c>
      <c r="B313" s="40">
        <v>50</v>
      </c>
    </row>
    <row r="314" spans="1:2" s="32" customFormat="1" ht="18.75" customHeight="1" x14ac:dyDescent="0.35">
      <c r="A314" s="14" t="s">
        <v>125</v>
      </c>
      <c r="B314" s="40">
        <v>2.9</v>
      </c>
    </row>
    <row r="315" spans="1:2" s="32" customFormat="1" ht="18.75" customHeight="1" x14ac:dyDescent="0.35">
      <c r="A315" s="38" t="s">
        <v>182</v>
      </c>
      <c r="B315" s="23">
        <f>SUM(B316:B320)</f>
        <v>1211.3</v>
      </c>
    </row>
    <row r="316" spans="1:2" s="32" customFormat="1" ht="18.75" customHeight="1" x14ac:dyDescent="0.35">
      <c r="A316" s="12" t="s">
        <v>50</v>
      </c>
      <c r="B316" s="30">
        <v>606.6</v>
      </c>
    </row>
    <row r="317" spans="1:2" s="32" customFormat="1" ht="18.75" customHeight="1" x14ac:dyDescent="0.35">
      <c r="A317" s="35" t="s">
        <v>124</v>
      </c>
      <c r="B317" s="30">
        <v>82.1</v>
      </c>
    </row>
    <row r="318" spans="1:2" s="32" customFormat="1" ht="18.75" customHeight="1" x14ac:dyDescent="0.35">
      <c r="A318" s="35" t="s">
        <v>128</v>
      </c>
      <c r="B318" s="30">
        <v>472</v>
      </c>
    </row>
    <row r="319" spans="1:2" s="32" customFormat="1" ht="18.75" customHeight="1" x14ac:dyDescent="0.35">
      <c r="A319" s="35" t="s">
        <v>115</v>
      </c>
      <c r="B319" s="30">
        <v>47.5</v>
      </c>
    </row>
    <row r="320" spans="1:2" s="32" customFormat="1" ht="18.75" customHeight="1" x14ac:dyDescent="0.35">
      <c r="A320" s="12" t="s">
        <v>125</v>
      </c>
      <c r="B320" s="30">
        <v>3.1</v>
      </c>
    </row>
    <row r="321" spans="1:2" s="32" customFormat="1" ht="18.75" customHeight="1" x14ac:dyDescent="0.35">
      <c r="A321" s="37" t="s">
        <v>183</v>
      </c>
      <c r="B321" s="22">
        <f>SUM(B322:B326)</f>
        <v>1431.8</v>
      </c>
    </row>
    <row r="322" spans="1:2" s="32" customFormat="1" ht="18.75" customHeight="1" x14ac:dyDescent="0.35">
      <c r="A322" s="12" t="s">
        <v>42</v>
      </c>
      <c r="B322" s="30">
        <v>740.8</v>
      </c>
    </row>
    <row r="323" spans="1:2" s="32" customFormat="1" ht="18.75" customHeight="1" x14ac:dyDescent="0.35">
      <c r="A323" s="35" t="s">
        <v>124</v>
      </c>
      <c r="B323" s="30">
        <v>98</v>
      </c>
    </row>
    <row r="324" spans="1:2" s="32" customFormat="1" ht="18.75" customHeight="1" x14ac:dyDescent="0.35">
      <c r="A324" s="35" t="s">
        <v>128</v>
      </c>
      <c r="B324" s="30">
        <v>522.9</v>
      </c>
    </row>
    <row r="325" spans="1:2" s="32" customFormat="1" ht="18.75" customHeight="1" x14ac:dyDescent="0.35">
      <c r="A325" s="35" t="s">
        <v>115</v>
      </c>
      <c r="B325" s="40">
        <v>56.9</v>
      </c>
    </row>
    <row r="326" spans="1:2" s="32" customFormat="1" ht="18.75" customHeight="1" x14ac:dyDescent="0.35">
      <c r="A326" s="14" t="s">
        <v>125</v>
      </c>
      <c r="B326" s="40">
        <v>13.2</v>
      </c>
    </row>
    <row r="327" spans="1:2" s="32" customFormat="1" ht="18.75" customHeight="1" x14ac:dyDescent="0.35">
      <c r="A327" s="38" t="s">
        <v>184</v>
      </c>
      <c r="B327" s="23">
        <f>SUM(B328:B332)</f>
        <v>1359.9000000000003</v>
      </c>
    </row>
    <row r="328" spans="1:2" s="32" customFormat="1" ht="18.75" customHeight="1" x14ac:dyDescent="0.35">
      <c r="A328" s="12" t="s">
        <v>42</v>
      </c>
      <c r="B328" s="30">
        <v>677.40000000000009</v>
      </c>
    </row>
    <row r="329" spans="1:2" s="32" customFormat="1" ht="18.75" customHeight="1" x14ac:dyDescent="0.35">
      <c r="A329" s="35" t="s">
        <v>124</v>
      </c>
      <c r="B329" s="30">
        <v>73.2</v>
      </c>
    </row>
    <row r="330" spans="1:2" s="32" customFormat="1" ht="18.75" customHeight="1" x14ac:dyDescent="0.35">
      <c r="A330" s="35" t="s">
        <v>128</v>
      </c>
      <c r="B330" s="30">
        <v>549.20000000000005</v>
      </c>
    </row>
    <row r="331" spans="1:2" s="32" customFormat="1" ht="18.75" customHeight="1" x14ac:dyDescent="0.35">
      <c r="A331" s="35" t="s">
        <v>115</v>
      </c>
      <c r="B331" s="30">
        <v>53.2</v>
      </c>
    </row>
    <row r="332" spans="1:2" s="32" customFormat="1" ht="18.75" customHeight="1" x14ac:dyDescent="0.35">
      <c r="A332" s="14" t="s">
        <v>125</v>
      </c>
      <c r="B332" s="30">
        <v>6.9</v>
      </c>
    </row>
    <row r="333" spans="1:2" s="32" customFormat="1" ht="18.75" customHeight="1" x14ac:dyDescent="0.35">
      <c r="A333" s="37" t="s">
        <v>74</v>
      </c>
      <c r="B333" s="22">
        <f>SUM(B334:B338)</f>
        <v>2837.5</v>
      </c>
    </row>
    <row r="334" spans="1:2" s="32" customFormat="1" ht="18.75" customHeight="1" x14ac:dyDescent="0.35">
      <c r="A334" s="12" t="s">
        <v>42</v>
      </c>
      <c r="B334" s="30">
        <v>442</v>
      </c>
    </row>
    <row r="335" spans="1:2" s="32" customFormat="1" ht="18.75" customHeight="1" x14ac:dyDescent="0.35">
      <c r="A335" s="35" t="s">
        <v>124</v>
      </c>
      <c r="B335" s="30">
        <v>8.5</v>
      </c>
    </row>
    <row r="336" spans="1:2" s="32" customFormat="1" ht="18.75" customHeight="1" x14ac:dyDescent="0.35">
      <c r="A336" s="35" t="s">
        <v>128</v>
      </c>
      <c r="B336" s="30">
        <v>2355.3000000000002</v>
      </c>
    </row>
    <row r="337" spans="1:2" s="32" customFormat="1" ht="18.75" customHeight="1" x14ac:dyDescent="0.35">
      <c r="A337" s="35" t="s">
        <v>115</v>
      </c>
      <c r="B337" s="30">
        <v>30.5</v>
      </c>
    </row>
    <row r="338" spans="1:2" s="32" customFormat="1" ht="18.75" customHeight="1" x14ac:dyDescent="0.35">
      <c r="A338" s="14" t="s">
        <v>125</v>
      </c>
      <c r="B338" s="30">
        <v>1.2</v>
      </c>
    </row>
    <row r="339" spans="1:2" s="32" customFormat="1" ht="18.75" customHeight="1" x14ac:dyDescent="0.35">
      <c r="A339" s="37" t="s">
        <v>75</v>
      </c>
      <c r="B339" s="22">
        <f>SUM(B340:B344)</f>
        <v>3249.7000000000003</v>
      </c>
    </row>
    <row r="340" spans="1:2" s="32" customFormat="1" ht="18.75" customHeight="1" x14ac:dyDescent="0.35">
      <c r="A340" s="12" t="s">
        <v>42</v>
      </c>
      <c r="B340" s="30">
        <v>535.70000000000005</v>
      </c>
    </row>
    <row r="341" spans="1:2" s="32" customFormat="1" ht="18.75" customHeight="1" x14ac:dyDescent="0.35">
      <c r="A341" s="35" t="s">
        <v>124</v>
      </c>
      <c r="B341" s="30">
        <v>13.2</v>
      </c>
    </row>
    <row r="342" spans="1:2" s="32" customFormat="1" ht="18.75" customHeight="1" x14ac:dyDescent="0.35">
      <c r="A342" s="35" t="s">
        <v>128</v>
      </c>
      <c r="B342" s="30">
        <v>2653</v>
      </c>
    </row>
    <row r="343" spans="1:2" s="32" customFormat="1" ht="18.75" customHeight="1" x14ac:dyDescent="0.35">
      <c r="A343" s="35" t="s">
        <v>115</v>
      </c>
      <c r="B343" s="30">
        <v>44.8</v>
      </c>
    </row>
    <row r="344" spans="1:2" s="32" customFormat="1" ht="18.75" customHeight="1" x14ac:dyDescent="0.35">
      <c r="A344" s="14" t="s">
        <v>125</v>
      </c>
      <c r="B344" s="30">
        <v>3</v>
      </c>
    </row>
    <row r="345" spans="1:2" s="32" customFormat="1" ht="18.75" customHeight="1" x14ac:dyDescent="0.35">
      <c r="A345" s="37" t="s">
        <v>76</v>
      </c>
      <c r="B345" s="22">
        <f>SUM(B346:B350)</f>
        <v>2821.7999999999997</v>
      </c>
    </row>
    <row r="346" spans="1:2" s="32" customFormat="1" ht="18.75" customHeight="1" x14ac:dyDescent="0.35">
      <c r="A346" s="12" t="s">
        <v>42</v>
      </c>
      <c r="B346" s="30">
        <v>440.6</v>
      </c>
    </row>
    <row r="347" spans="1:2" s="32" customFormat="1" ht="18.75" customHeight="1" x14ac:dyDescent="0.35">
      <c r="A347" s="35" t="s">
        <v>124</v>
      </c>
      <c r="B347" s="30">
        <v>6.5</v>
      </c>
    </row>
    <row r="348" spans="1:2" s="32" customFormat="1" ht="18.75" customHeight="1" x14ac:dyDescent="0.35">
      <c r="A348" s="35" t="s">
        <v>128</v>
      </c>
      <c r="B348" s="30">
        <v>2348.1999999999998</v>
      </c>
    </row>
    <row r="349" spans="1:2" s="32" customFormat="1" ht="18.75" customHeight="1" x14ac:dyDescent="0.35">
      <c r="A349" s="35" t="s">
        <v>115</v>
      </c>
      <c r="B349" s="30">
        <v>26</v>
      </c>
    </row>
    <row r="350" spans="1:2" s="32" customFormat="1" ht="18.75" customHeight="1" x14ac:dyDescent="0.35">
      <c r="A350" s="12" t="s">
        <v>125</v>
      </c>
      <c r="B350" s="30">
        <v>0.5</v>
      </c>
    </row>
    <row r="351" spans="1:2" s="32" customFormat="1" ht="18.75" customHeight="1" x14ac:dyDescent="0.35">
      <c r="A351" s="37" t="s">
        <v>77</v>
      </c>
      <c r="B351" s="22">
        <f>SUM(B352:B356)</f>
        <v>3027.2</v>
      </c>
    </row>
    <row r="352" spans="1:2" s="32" customFormat="1" ht="18.75" customHeight="1" x14ac:dyDescent="0.35">
      <c r="A352" s="12" t="s">
        <v>42</v>
      </c>
      <c r="B352" s="30">
        <v>490.9</v>
      </c>
    </row>
    <row r="353" spans="1:2" s="32" customFormat="1" ht="18.75" customHeight="1" x14ac:dyDescent="0.35">
      <c r="A353" s="35" t="s">
        <v>124</v>
      </c>
      <c r="B353" s="30">
        <v>4.4000000000000004</v>
      </c>
    </row>
    <row r="354" spans="1:2" s="32" customFormat="1" ht="18.75" customHeight="1" x14ac:dyDescent="0.35">
      <c r="A354" s="35" t="s">
        <v>128</v>
      </c>
      <c r="B354" s="30">
        <v>2499.6</v>
      </c>
    </row>
    <row r="355" spans="1:2" s="32" customFormat="1" ht="18.75" customHeight="1" x14ac:dyDescent="0.35">
      <c r="A355" s="35" t="s">
        <v>115</v>
      </c>
      <c r="B355" s="40">
        <v>26.3</v>
      </c>
    </row>
    <row r="356" spans="1:2" s="32" customFormat="1" ht="18.75" customHeight="1" x14ac:dyDescent="0.35">
      <c r="A356" s="14" t="s">
        <v>125</v>
      </c>
      <c r="B356" s="40">
        <v>6</v>
      </c>
    </row>
    <row r="357" spans="1:2" s="32" customFormat="1" ht="18.75" customHeight="1" x14ac:dyDescent="0.35">
      <c r="A357" s="38" t="s">
        <v>185</v>
      </c>
      <c r="B357" s="23">
        <f>SUM(B358:B362)</f>
        <v>2650.0999999999995</v>
      </c>
    </row>
    <row r="358" spans="1:2" s="32" customFormat="1" ht="18.75" customHeight="1" x14ac:dyDescent="0.35">
      <c r="A358" s="12" t="s">
        <v>42</v>
      </c>
      <c r="B358" s="30">
        <v>464.2</v>
      </c>
    </row>
    <row r="359" spans="1:2" s="32" customFormat="1" ht="18.75" customHeight="1" x14ac:dyDescent="0.35">
      <c r="A359" s="35" t="s">
        <v>124</v>
      </c>
      <c r="B359" s="30">
        <v>12</v>
      </c>
    </row>
    <row r="360" spans="1:2" s="32" customFormat="1" ht="18.75" customHeight="1" x14ac:dyDescent="0.35">
      <c r="A360" s="35" t="s">
        <v>128</v>
      </c>
      <c r="B360" s="30">
        <v>2142.6999999999998</v>
      </c>
    </row>
    <row r="361" spans="1:2" s="32" customFormat="1" ht="18.75" customHeight="1" x14ac:dyDescent="0.35">
      <c r="A361" s="35" t="s">
        <v>115</v>
      </c>
      <c r="B361" s="30">
        <v>26.5</v>
      </c>
    </row>
    <row r="362" spans="1:2" s="32" customFormat="1" ht="18.75" customHeight="1" x14ac:dyDescent="0.35">
      <c r="A362" s="14" t="s">
        <v>125</v>
      </c>
      <c r="B362" s="30">
        <v>4.7</v>
      </c>
    </row>
    <row r="363" spans="1:2" s="32" customFormat="1" ht="18.75" customHeight="1" x14ac:dyDescent="0.35">
      <c r="A363" s="34" t="s">
        <v>78</v>
      </c>
      <c r="B363" s="22">
        <f>SUM(B364:B369)</f>
        <v>2983.5</v>
      </c>
    </row>
    <row r="364" spans="1:2" s="32" customFormat="1" ht="18.75" customHeight="1" x14ac:dyDescent="0.35">
      <c r="A364" s="12" t="s">
        <v>42</v>
      </c>
      <c r="B364" s="30">
        <v>102.5</v>
      </c>
    </row>
    <row r="365" spans="1:2" s="32" customFormat="1" ht="18.75" customHeight="1" x14ac:dyDescent="0.35">
      <c r="A365" s="35" t="s">
        <v>124</v>
      </c>
      <c r="B365" s="30">
        <v>24</v>
      </c>
    </row>
    <row r="366" spans="1:2" s="32" customFormat="1" ht="18.75" customHeight="1" x14ac:dyDescent="0.35">
      <c r="A366" s="12" t="s">
        <v>130</v>
      </c>
      <c r="B366" s="30">
        <v>1069.3</v>
      </c>
    </row>
    <row r="367" spans="1:2" s="32" customFormat="1" ht="18.75" customHeight="1" x14ac:dyDescent="0.35">
      <c r="A367" s="35" t="s">
        <v>128</v>
      </c>
      <c r="B367" s="30">
        <v>1614.4</v>
      </c>
    </row>
    <row r="368" spans="1:2" s="32" customFormat="1" ht="18.75" customHeight="1" x14ac:dyDescent="0.35">
      <c r="A368" s="35" t="s">
        <v>115</v>
      </c>
      <c r="B368" s="30">
        <v>159</v>
      </c>
    </row>
    <row r="369" spans="1:2" s="32" customFormat="1" ht="18.75" customHeight="1" x14ac:dyDescent="0.35">
      <c r="A369" s="14" t="s">
        <v>125</v>
      </c>
      <c r="B369" s="30">
        <v>14.3</v>
      </c>
    </row>
    <row r="370" spans="1:2" s="32" customFormat="1" ht="18.75" customHeight="1" x14ac:dyDescent="0.35">
      <c r="A370" s="37" t="s">
        <v>186</v>
      </c>
      <c r="B370" s="22">
        <f>SUM(B371:B375)</f>
        <v>3145.9999999999995</v>
      </c>
    </row>
    <row r="371" spans="1:2" s="32" customFormat="1" ht="18.75" customHeight="1" x14ac:dyDescent="0.35">
      <c r="A371" s="12" t="s">
        <v>42</v>
      </c>
      <c r="B371" s="30">
        <v>597.5</v>
      </c>
    </row>
    <row r="372" spans="1:2" s="32" customFormat="1" ht="18.75" customHeight="1" x14ac:dyDescent="0.35">
      <c r="A372" s="35" t="s">
        <v>124</v>
      </c>
      <c r="B372" s="30">
        <v>30.3</v>
      </c>
    </row>
    <row r="373" spans="1:2" s="32" customFormat="1" ht="18.75" customHeight="1" x14ac:dyDescent="0.35">
      <c r="A373" s="35" t="s">
        <v>128</v>
      </c>
      <c r="B373" s="30">
        <v>2467.1</v>
      </c>
    </row>
    <row r="374" spans="1:2" s="32" customFormat="1" ht="18.75" customHeight="1" x14ac:dyDescent="0.35">
      <c r="A374" s="35" t="s">
        <v>115</v>
      </c>
      <c r="B374" s="30">
        <v>44.1</v>
      </c>
    </row>
    <row r="375" spans="1:2" s="32" customFormat="1" ht="18.75" customHeight="1" x14ac:dyDescent="0.35">
      <c r="A375" s="14" t="s">
        <v>125</v>
      </c>
      <c r="B375" s="30">
        <v>7</v>
      </c>
    </row>
    <row r="376" spans="1:2" s="32" customFormat="1" ht="18.75" customHeight="1" x14ac:dyDescent="0.35">
      <c r="A376" s="37" t="s">
        <v>79</v>
      </c>
      <c r="B376" s="22">
        <f>SUM(B377:B381)</f>
        <v>2283.5</v>
      </c>
    </row>
    <row r="377" spans="1:2" s="32" customFormat="1" ht="18.75" customHeight="1" x14ac:dyDescent="0.35">
      <c r="A377" s="12" t="s">
        <v>42</v>
      </c>
      <c r="B377" s="30">
        <v>490.2</v>
      </c>
    </row>
    <row r="378" spans="1:2" s="32" customFormat="1" ht="18.75" customHeight="1" x14ac:dyDescent="0.35">
      <c r="A378" s="35" t="s">
        <v>124</v>
      </c>
      <c r="B378" s="30">
        <v>62.5</v>
      </c>
    </row>
    <row r="379" spans="1:2" s="32" customFormat="1" ht="18.75" customHeight="1" x14ac:dyDescent="0.35">
      <c r="A379" s="35" t="s">
        <v>128</v>
      </c>
      <c r="B379" s="30">
        <v>1689.3</v>
      </c>
    </row>
    <row r="380" spans="1:2" s="32" customFormat="1" ht="18.75" customHeight="1" x14ac:dyDescent="0.35">
      <c r="A380" s="35" t="s">
        <v>115</v>
      </c>
      <c r="B380" s="30">
        <v>24.6</v>
      </c>
    </row>
    <row r="381" spans="1:2" s="32" customFormat="1" ht="18.75" customHeight="1" x14ac:dyDescent="0.35">
      <c r="A381" s="12" t="s">
        <v>125</v>
      </c>
      <c r="B381" s="30">
        <v>16.899999999999999</v>
      </c>
    </row>
    <row r="382" spans="1:2" s="32" customFormat="1" ht="18.75" customHeight="1" x14ac:dyDescent="0.35">
      <c r="A382" s="37" t="s">
        <v>80</v>
      </c>
      <c r="B382" s="22">
        <f>SUM(B383:B387)</f>
        <v>2069.1</v>
      </c>
    </row>
    <row r="383" spans="1:2" s="32" customFormat="1" ht="18.75" customHeight="1" x14ac:dyDescent="0.35">
      <c r="A383" s="12" t="s">
        <v>42</v>
      </c>
      <c r="B383" s="30">
        <v>564.79999999999995</v>
      </c>
    </row>
    <row r="384" spans="1:2" s="32" customFormat="1" ht="18.75" customHeight="1" x14ac:dyDescent="0.35">
      <c r="A384" s="35" t="s">
        <v>124</v>
      </c>
      <c r="B384" s="30">
        <v>10</v>
      </c>
    </row>
    <row r="385" spans="1:2" s="32" customFormat="1" ht="18.75" customHeight="1" x14ac:dyDescent="0.35">
      <c r="A385" s="12" t="s">
        <v>130</v>
      </c>
      <c r="B385" s="30">
        <v>69.5</v>
      </c>
    </row>
    <row r="386" spans="1:2" s="32" customFormat="1" ht="18.75" customHeight="1" x14ac:dyDescent="0.35">
      <c r="A386" s="35" t="s">
        <v>128</v>
      </c>
      <c r="B386" s="30">
        <v>1423.3</v>
      </c>
    </row>
    <row r="387" spans="1:2" s="32" customFormat="1" ht="18.75" customHeight="1" x14ac:dyDescent="0.35">
      <c r="A387" s="14" t="s">
        <v>125</v>
      </c>
      <c r="B387" s="40">
        <v>1.5</v>
      </c>
    </row>
    <row r="388" spans="1:2" s="32" customFormat="1" ht="18.75" customHeight="1" x14ac:dyDescent="0.35">
      <c r="A388" s="38" t="s">
        <v>187</v>
      </c>
      <c r="B388" s="23">
        <f>SUM(B389:B393)</f>
        <v>2996.1</v>
      </c>
    </row>
    <row r="389" spans="1:2" s="32" customFormat="1" ht="18.75" customHeight="1" x14ac:dyDescent="0.35">
      <c r="A389" s="12" t="s">
        <v>42</v>
      </c>
      <c r="B389" s="30">
        <v>510</v>
      </c>
    </row>
    <row r="390" spans="1:2" s="32" customFormat="1" ht="18.75" customHeight="1" x14ac:dyDescent="0.35">
      <c r="A390" s="35" t="s">
        <v>124</v>
      </c>
      <c r="B390" s="30">
        <v>15.8</v>
      </c>
    </row>
    <row r="391" spans="1:2" s="32" customFormat="1" ht="18.75" customHeight="1" x14ac:dyDescent="0.35">
      <c r="A391" s="35" t="s">
        <v>128</v>
      </c>
      <c r="B391" s="30">
        <v>2399.9</v>
      </c>
    </row>
    <row r="392" spans="1:2" s="32" customFormat="1" ht="18.75" customHeight="1" x14ac:dyDescent="0.35">
      <c r="A392" s="35" t="s">
        <v>115</v>
      </c>
      <c r="B392" s="30">
        <v>68</v>
      </c>
    </row>
    <row r="393" spans="1:2" s="32" customFormat="1" ht="18.75" customHeight="1" x14ac:dyDescent="0.35">
      <c r="A393" s="12" t="s">
        <v>125</v>
      </c>
      <c r="B393" s="30">
        <v>2.4</v>
      </c>
    </row>
    <row r="394" spans="1:2" s="32" customFormat="1" ht="18.75" customHeight="1" x14ac:dyDescent="0.35">
      <c r="A394" s="37" t="s">
        <v>81</v>
      </c>
      <c r="B394" s="22">
        <f>SUM(B395:B400)</f>
        <v>4625.8999999999996</v>
      </c>
    </row>
    <row r="395" spans="1:2" s="32" customFormat="1" ht="18.75" customHeight="1" x14ac:dyDescent="0.35">
      <c r="A395" s="12" t="s">
        <v>42</v>
      </c>
      <c r="B395" s="30">
        <v>697.4</v>
      </c>
    </row>
    <row r="396" spans="1:2" s="32" customFormat="1" ht="18.75" customHeight="1" x14ac:dyDescent="0.35">
      <c r="A396" s="35" t="s">
        <v>124</v>
      </c>
      <c r="B396" s="30">
        <v>58</v>
      </c>
    </row>
    <row r="397" spans="1:2" s="32" customFormat="1" ht="18.75" customHeight="1" x14ac:dyDescent="0.35">
      <c r="A397" s="12" t="s">
        <v>130</v>
      </c>
      <c r="B397" s="30">
        <v>385.4</v>
      </c>
    </row>
    <row r="398" spans="1:2" s="32" customFormat="1" ht="18.75" customHeight="1" x14ac:dyDescent="0.35">
      <c r="A398" s="35" t="s">
        <v>128</v>
      </c>
      <c r="B398" s="30">
        <v>3424.9</v>
      </c>
    </row>
    <row r="399" spans="1:2" s="32" customFormat="1" ht="18.75" customHeight="1" x14ac:dyDescent="0.35">
      <c r="A399" s="35" t="s">
        <v>115</v>
      </c>
      <c r="B399" s="40">
        <v>37.700000000000003</v>
      </c>
    </row>
    <row r="400" spans="1:2" s="32" customFormat="1" ht="18.75" customHeight="1" x14ac:dyDescent="0.35">
      <c r="A400" s="14" t="s">
        <v>125</v>
      </c>
      <c r="B400" s="40">
        <v>22.5</v>
      </c>
    </row>
    <row r="401" spans="1:2" s="32" customFormat="1" ht="18.75" customHeight="1" x14ac:dyDescent="0.35">
      <c r="A401" s="38" t="s">
        <v>188</v>
      </c>
      <c r="B401" s="23">
        <f>SUM(B402:B406)</f>
        <v>3603.1</v>
      </c>
    </row>
    <row r="402" spans="1:2" s="32" customFormat="1" ht="18.75" customHeight="1" x14ac:dyDescent="0.35">
      <c r="A402" s="12" t="s">
        <v>42</v>
      </c>
      <c r="B402" s="30">
        <v>1084.2</v>
      </c>
    </row>
    <row r="403" spans="1:2" s="32" customFormat="1" ht="18.75" customHeight="1" x14ac:dyDescent="0.35">
      <c r="A403" s="35" t="s">
        <v>124</v>
      </c>
      <c r="B403" s="30">
        <v>94</v>
      </c>
    </row>
    <row r="404" spans="1:2" s="32" customFormat="1" ht="18.75" customHeight="1" x14ac:dyDescent="0.35">
      <c r="A404" s="35" t="s">
        <v>128</v>
      </c>
      <c r="B404" s="30">
        <v>2349.3000000000002</v>
      </c>
    </row>
    <row r="405" spans="1:2" s="32" customFormat="1" ht="18.75" customHeight="1" x14ac:dyDescent="0.35">
      <c r="A405" s="35" t="s">
        <v>115</v>
      </c>
      <c r="B405" s="30">
        <v>56.5</v>
      </c>
    </row>
    <row r="406" spans="1:2" s="32" customFormat="1" ht="18.75" customHeight="1" x14ac:dyDescent="0.35">
      <c r="A406" s="14" t="s">
        <v>125</v>
      </c>
      <c r="B406" s="30">
        <v>19.100000000000001</v>
      </c>
    </row>
    <row r="407" spans="1:2" s="32" customFormat="1" ht="18.75" customHeight="1" x14ac:dyDescent="0.35">
      <c r="A407" s="37" t="s">
        <v>189</v>
      </c>
      <c r="B407" s="22">
        <f>SUM(B408:B412)</f>
        <v>3403.2999999999997</v>
      </c>
    </row>
    <row r="408" spans="1:2" s="32" customFormat="1" ht="18.75" customHeight="1" x14ac:dyDescent="0.35">
      <c r="A408" s="12" t="s">
        <v>42</v>
      </c>
      <c r="B408" s="30">
        <v>783.3</v>
      </c>
    </row>
    <row r="409" spans="1:2" s="32" customFormat="1" ht="18.75" customHeight="1" x14ac:dyDescent="0.35">
      <c r="A409" s="35" t="s">
        <v>124</v>
      </c>
      <c r="B409" s="30">
        <v>21.5</v>
      </c>
    </row>
    <row r="410" spans="1:2" s="32" customFormat="1" ht="18.75" customHeight="1" x14ac:dyDescent="0.35">
      <c r="A410" s="35" t="s">
        <v>128</v>
      </c>
      <c r="B410" s="30">
        <v>2552.1</v>
      </c>
    </row>
    <row r="411" spans="1:2" s="32" customFormat="1" ht="18.75" customHeight="1" x14ac:dyDescent="0.35">
      <c r="A411" s="35" t="s">
        <v>115</v>
      </c>
      <c r="B411" s="30">
        <v>44.1</v>
      </c>
    </row>
    <row r="412" spans="1:2" s="32" customFormat="1" ht="18.75" customHeight="1" x14ac:dyDescent="0.35">
      <c r="A412" s="14" t="s">
        <v>125</v>
      </c>
      <c r="B412" s="30">
        <v>2.2999999999999998</v>
      </c>
    </row>
    <row r="413" spans="1:2" s="32" customFormat="1" ht="18.75" customHeight="1" x14ac:dyDescent="0.35">
      <c r="A413" s="37" t="s">
        <v>82</v>
      </c>
      <c r="B413" s="22">
        <f>SUM(B414:B418)</f>
        <v>1733.1</v>
      </c>
    </row>
    <row r="414" spans="1:2" s="32" customFormat="1" ht="18.75" customHeight="1" x14ac:dyDescent="0.35">
      <c r="A414" s="12" t="s">
        <v>42</v>
      </c>
      <c r="B414" s="30">
        <v>455.9</v>
      </c>
    </row>
    <row r="415" spans="1:2" s="32" customFormat="1" ht="18.75" customHeight="1" x14ac:dyDescent="0.35">
      <c r="A415" s="35" t="s">
        <v>124</v>
      </c>
      <c r="B415" s="30">
        <v>13.5</v>
      </c>
    </row>
    <row r="416" spans="1:2" s="32" customFormat="1" ht="18.75" customHeight="1" x14ac:dyDescent="0.35">
      <c r="A416" s="35" t="s">
        <v>128</v>
      </c>
      <c r="B416" s="30">
        <v>1234.0999999999999</v>
      </c>
    </row>
    <row r="417" spans="1:2" s="32" customFormat="1" ht="18.75" customHeight="1" x14ac:dyDescent="0.35">
      <c r="A417" s="35" t="s">
        <v>115</v>
      </c>
      <c r="B417" s="30">
        <v>24.6</v>
      </c>
    </row>
    <row r="418" spans="1:2" s="32" customFormat="1" ht="18.75" customHeight="1" x14ac:dyDescent="0.35">
      <c r="A418" s="14" t="s">
        <v>125</v>
      </c>
      <c r="B418" s="30">
        <v>5</v>
      </c>
    </row>
    <row r="419" spans="1:2" s="32" customFormat="1" ht="18.75" customHeight="1" x14ac:dyDescent="0.35">
      <c r="A419" s="37" t="s">
        <v>190</v>
      </c>
      <c r="B419" s="22">
        <f>SUM(B420:B424)</f>
        <v>2481.1000000000004</v>
      </c>
    </row>
    <row r="420" spans="1:2" s="32" customFormat="1" ht="18.75" customHeight="1" x14ac:dyDescent="0.35">
      <c r="A420" s="12" t="s">
        <v>42</v>
      </c>
      <c r="B420" s="30">
        <v>538.6</v>
      </c>
    </row>
    <row r="421" spans="1:2" s="32" customFormat="1" ht="18.75" customHeight="1" x14ac:dyDescent="0.35">
      <c r="A421" s="35" t="s">
        <v>124</v>
      </c>
      <c r="B421" s="30">
        <v>18.899999999999999</v>
      </c>
    </row>
    <row r="422" spans="1:2" s="32" customFormat="1" ht="18.75" customHeight="1" x14ac:dyDescent="0.35">
      <c r="A422" s="35" t="s">
        <v>128</v>
      </c>
      <c r="B422" s="30">
        <v>1880.9</v>
      </c>
    </row>
    <row r="423" spans="1:2" s="32" customFormat="1" ht="18.75" customHeight="1" x14ac:dyDescent="0.35">
      <c r="A423" s="35" t="s">
        <v>115</v>
      </c>
      <c r="B423" s="30">
        <v>37.799999999999997</v>
      </c>
    </row>
    <row r="424" spans="1:2" s="32" customFormat="1" ht="18.75" customHeight="1" x14ac:dyDescent="0.35">
      <c r="A424" s="14" t="s">
        <v>125</v>
      </c>
      <c r="B424" s="30">
        <v>4.9000000000000004</v>
      </c>
    </row>
    <row r="425" spans="1:2" s="32" customFormat="1" ht="18.75" customHeight="1" x14ac:dyDescent="0.35">
      <c r="A425" s="37" t="s">
        <v>191</v>
      </c>
      <c r="B425" s="22">
        <f>SUM(B426:B430)</f>
        <v>2729.3</v>
      </c>
    </row>
    <row r="426" spans="1:2" s="32" customFormat="1" ht="18.75" customHeight="1" x14ac:dyDescent="0.35">
      <c r="A426" s="12" t="s">
        <v>42</v>
      </c>
      <c r="B426" s="30">
        <v>678</v>
      </c>
    </row>
    <row r="427" spans="1:2" s="32" customFormat="1" ht="18.75" customHeight="1" x14ac:dyDescent="0.35">
      <c r="A427" s="35" t="s">
        <v>124</v>
      </c>
      <c r="B427" s="30">
        <v>17</v>
      </c>
    </row>
    <row r="428" spans="1:2" s="32" customFormat="1" ht="18.75" customHeight="1" x14ac:dyDescent="0.35">
      <c r="A428" s="35" t="s">
        <v>128</v>
      </c>
      <c r="B428" s="30">
        <v>1968</v>
      </c>
    </row>
    <row r="429" spans="1:2" s="32" customFormat="1" ht="18.75" customHeight="1" x14ac:dyDescent="0.35">
      <c r="A429" s="35" t="s">
        <v>115</v>
      </c>
      <c r="B429" s="30">
        <v>62.5</v>
      </c>
    </row>
    <row r="430" spans="1:2" s="32" customFormat="1" ht="18.75" customHeight="1" x14ac:dyDescent="0.35">
      <c r="A430" s="12" t="s">
        <v>125</v>
      </c>
      <c r="B430" s="30">
        <v>3.8</v>
      </c>
    </row>
    <row r="431" spans="1:2" s="32" customFormat="1" ht="18.75" customHeight="1" x14ac:dyDescent="0.35">
      <c r="A431" s="37" t="s">
        <v>83</v>
      </c>
      <c r="B431" s="22">
        <f>SUM(B432:B436)</f>
        <v>1741.1</v>
      </c>
    </row>
    <row r="432" spans="1:2" s="32" customFormat="1" ht="18.75" customHeight="1" x14ac:dyDescent="0.35">
      <c r="A432" s="12" t="s">
        <v>42</v>
      </c>
      <c r="B432" s="30">
        <v>451.3</v>
      </c>
    </row>
    <row r="433" spans="1:2" s="32" customFormat="1" ht="18.75" customHeight="1" x14ac:dyDescent="0.35">
      <c r="A433" s="35" t="s">
        <v>124</v>
      </c>
      <c r="B433" s="30">
        <v>58.8</v>
      </c>
    </row>
    <row r="434" spans="1:2" s="32" customFormat="1" ht="18.75" customHeight="1" x14ac:dyDescent="0.35">
      <c r="A434" s="35" t="s">
        <v>128</v>
      </c>
      <c r="B434" s="30">
        <v>1172.9000000000001</v>
      </c>
    </row>
    <row r="435" spans="1:2" s="32" customFormat="1" ht="18.75" customHeight="1" x14ac:dyDescent="0.35">
      <c r="A435" s="35" t="s">
        <v>115</v>
      </c>
      <c r="B435" s="40">
        <v>49.3</v>
      </c>
    </row>
    <row r="436" spans="1:2" s="32" customFormat="1" ht="18.75" customHeight="1" x14ac:dyDescent="0.35">
      <c r="A436" s="12" t="s">
        <v>125</v>
      </c>
      <c r="B436" s="40">
        <v>8.8000000000000007</v>
      </c>
    </row>
    <row r="437" spans="1:2" s="32" customFormat="1" ht="18.75" customHeight="1" x14ac:dyDescent="0.35">
      <c r="A437" s="34" t="s">
        <v>192</v>
      </c>
      <c r="B437" s="23">
        <f>SUM(B438:B444)</f>
        <v>3402.2000000000003</v>
      </c>
    </row>
    <row r="438" spans="1:2" s="32" customFormat="1" ht="18.75" customHeight="1" x14ac:dyDescent="0.35">
      <c r="A438" s="35" t="s">
        <v>42</v>
      </c>
      <c r="B438" s="30">
        <v>103.9</v>
      </c>
    </row>
    <row r="439" spans="1:2" s="32" customFormat="1" ht="18.75" customHeight="1" x14ac:dyDescent="0.35">
      <c r="A439" s="35" t="s">
        <v>124</v>
      </c>
      <c r="B439" s="30">
        <v>31</v>
      </c>
    </row>
    <row r="440" spans="1:2" s="32" customFormat="1" ht="18.75" customHeight="1" x14ac:dyDescent="0.35">
      <c r="A440" s="12" t="s">
        <v>130</v>
      </c>
      <c r="B440" s="30">
        <v>1022.2</v>
      </c>
    </row>
    <row r="441" spans="1:2" s="32" customFormat="1" ht="18.75" customHeight="1" x14ac:dyDescent="0.35">
      <c r="A441" s="35" t="s">
        <v>128</v>
      </c>
      <c r="B441" s="30">
        <v>2029.2</v>
      </c>
    </row>
    <row r="442" spans="1:2" s="32" customFormat="1" ht="18.75" customHeight="1" x14ac:dyDescent="0.35">
      <c r="A442" s="35" t="s">
        <v>115</v>
      </c>
      <c r="B442" s="30">
        <v>70.5</v>
      </c>
    </row>
    <row r="443" spans="1:2" s="32" customFormat="1" ht="18.75" customHeight="1" x14ac:dyDescent="0.35">
      <c r="A443" s="12" t="s">
        <v>129</v>
      </c>
      <c r="B443" s="30">
        <v>143.30000000000001</v>
      </c>
    </row>
    <row r="444" spans="1:2" s="32" customFormat="1" ht="18.75" customHeight="1" x14ac:dyDescent="0.35">
      <c r="A444" s="14" t="s">
        <v>125</v>
      </c>
      <c r="B444" s="30">
        <v>2.1</v>
      </c>
    </row>
    <row r="445" spans="1:2" s="32" customFormat="1" ht="18.75" customHeight="1" x14ac:dyDescent="0.35">
      <c r="A445" s="36" t="s">
        <v>147</v>
      </c>
      <c r="B445" s="23">
        <f>SUM(B446:B451)</f>
        <v>891.5</v>
      </c>
    </row>
    <row r="446" spans="1:2" s="32" customFormat="1" ht="18.75" customHeight="1" x14ac:dyDescent="0.35">
      <c r="A446" s="12" t="s">
        <v>42</v>
      </c>
      <c r="B446" s="30">
        <v>266.5</v>
      </c>
    </row>
    <row r="447" spans="1:2" s="32" customFormat="1" ht="18.75" customHeight="1" x14ac:dyDescent="0.35">
      <c r="A447" s="35" t="s">
        <v>124</v>
      </c>
      <c r="B447" s="30">
        <v>0.9</v>
      </c>
    </row>
    <row r="448" spans="1:2" s="32" customFormat="1" ht="18.75" customHeight="1" x14ac:dyDescent="0.35">
      <c r="A448" s="12" t="s">
        <v>130</v>
      </c>
      <c r="B448" s="30">
        <v>7.1</v>
      </c>
    </row>
    <row r="449" spans="1:2" s="32" customFormat="1" ht="18.75" customHeight="1" x14ac:dyDescent="0.35">
      <c r="A449" s="35" t="s">
        <v>128</v>
      </c>
      <c r="B449" s="30">
        <v>596</v>
      </c>
    </row>
    <row r="450" spans="1:2" s="32" customFormat="1" ht="18.75" customHeight="1" x14ac:dyDescent="0.35">
      <c r="A450" s="35" t="s">
        <v>115</v>
      </c>
      <c r="B450" s="30">
        <v>19.100000000000001</v>
      </c>
    </row>
    <row r="451" spans="1:2" s="32" customFormat="1" ht="18.75" customHeight="1" x14ac:dyDescent="0.35">
      <c r="A451" s="12" t="s">
        <v>125</v>
      </c>
      <c r="B451" s="30">
        <v>1.9</v>
      </c>
    </row>
    <row r="452" spans="1:2" s="32" customFormat="1" ht="18.75" customHeight="1" x14ac:dyDescent="0.35">
      <c r="A452" s="37" t="s">
        <v>107</v>
      </c>
      <c r="B452" s="22">
        <f>SUM(B453:B457)</f>
        <v>2832.8000000000006</v>
      </c>
    </row>
    <row r="453" spans="1:2" s="32" customFormat="1" ht="18.75" customHeight="1" x14ac:dyDescent="0.35">
      <c r="A453" s="12" t="s">
        <v>42</v>
      </c>
      <c r="B453" s="30">
        <v>2214.8000000000002</v>
      </c>
    </row>
    <row r="454" spans="1:2" s="32" customFormat="1" ht="18.75" customHeight="1" x14ac:dyDescent="0.35">
      <c r="A454" s="35" t="s">
        <v>124</v>
      </c>
      <c r="B454" s="30">
        <v>236</v>
      </c>
    </row>
    <row r="455" spans="1:2" s="32" customFormat="1" ht="18.75" customHeight="1" x14ac:dyDescent="0.35">
      <c r="A455" s="35" t="s">
        <v>128</v>
      </c>
      <c r="B455" s="30">
        <v>206.9</v>
      </c>
    </row>
    <row r="456" spans="1:2" s="32" customFormat="1" ht="18.75" customHeight="1" x14ac:dyDescent="0.35">
      <c r="A456" s="35" t="s">
        <v>115</v>
      </c>
      <c r="B456" s="30">
        <v>140.30000000000001</v>
      </c>
    </row>
    <row r="457" spans="1:2" s="32" customFormat="1" ht="18.75" customHeight="1" x14ac:dyDescent="0.35">
      <c r="A457" s="12" t="s">
        <v>125</v>
      </c>
      <c r="B457" s="30">
        <v>34.799999999999997</v>
      </c>
    </row>
    <row r="458" spans="1:2" s="32" customFormat="1" ht="18.75" customHeight="1" x14ac:dyDescent="0.35">
      <c r="A458" s="37" t="s">
        <v>84</v>
      </c>
      <c r="B458" s="22">
        <f>SUM(B459:B463)</f>
        <v>675.2</v>
      </c>
    </row>
    <row r="459" spans="1:2" s="32" customFormat="1" ht="18.75" customHeight="1" x14ac:dyDescent="0.35">
      <c r="A459" s="12" t="s">
        <v>42</v>
      </c>
      <c r="B459" s="30">
        <v>475.6</v>
      </c>
    </row>
    <row r="460" spans="1:2" s="32" customFormat="1" ht="18.75" customHeight="1" x14ac:dyDescent="0.35">
      <c r="A460" s="35" t="s">
        <v>124</v>
      </c>
      <c r="B460" s="30">
        <v>70</v>
      </c>
    </row>
    <row r="461" spans="1:2" s="32" customFormat="1" ht="18.75" customHeight="1" x14ac:dyDescent="0.35">
      <c r="A461" s="35" t="s">
        <v>128</v>
      </c>
      <c r="B461" s="30">
        <v>80.099999999999994</v>
      </c>
    </row>
    <row r="462" spans="1:2" s="32" customFormat="1" ht="18.75" customHeight="1" x14ac:dyDescent="0.35">
      <c r="A462" s="35" t="s">
        <v>115</v>
      </c>
      <c r="B462" s="30">
        <v>25.7</v>
      </c>
    </row>
    <row r="463" spans="1:2" s="32" customFormat="1" ht="18.75" customHeight="1" x14ac:dyDescent="0.35">
      <c r="A463" s="12" t="s">
        <v>125</v>
      </c>
      <c r="B463" s="30">
        <v>23.8</v>
      </c>
    </row>
    <row r="464" spans="1:2" s="32" customFormat="1" ht="18.75" customHeight="1" x14ac:dyDescent="0.35">
      <c r="A464" s="37" t="s">
        <v>85</v>
      </c>
      <c r="B464" s="22">
        <f>SUM(B465:B469)</f>
        <v>632.9</v>
      </c>
    </row>
    <row r="465" spans="1:2" s="32" customFormat="1" ht="18.75" customHeight="1" x14ac:dyDescent="0.35">
      <c r="A465" s="12" t="s">
        <v>42</v>
      </c>
      <c r="B465" s="30">
        <v>586.9</v>
      </c>
    </row>
    <row r="466" spans="1:2" s="32" customFormat="1" ht="18.75" customHeight="1" x14ac:dyDescent="0.35">
      <c r="A466" s="35" t="s">
        <v>124</v>
      </c>
      <c r="B466" s="30">
        <v>10</v>
      </c>
    </row>
    <row r="467" spans="1:2" s="32" customFormat="1" ht="18.75" customHeight="1" x14ac:dyDescent="0.35">
      <c r="A467" s="35" t="s">
        <v>115</v>
      </c>
      <c r="B467" s="30">
        <v>17.7</v>
      </c>
    </row>
    <row r="468" spans="1:2" s="32" customFormat="1" ht="18.75" customHeight="1" x14ac:dyDescent="0.35">
      <c r="A468" s="12" t="s">
        <v>129</v>
      </c>
      <c r="B468" s="30">
        <v>14.5</v>
      </c>
    </row>
    <row r="469" spans="1:2" s="32" customFormat="1" ht="18.75" customHeight="1" x14ac:dyDescent="0.35">
      <c r="A469" s="12" t="s">
        <v>125</v>
      </c>
      <c r="B469" s="30">
        <v>3.8</v>
      </c>
    </row>
    <row r="470" spans="1:2" s="32" customFormat="1" ht="18.75" customHeight="1" x14ac:dyDescent="0.35">
      <c r="A470" s="37" t="s">
        <v>86</v>
      </c>
      <c r="B470" s="22">
        <f>SUM(B471:B474)</f>
        <v>770.5</v>
      </c>
    </row>
    <row r="471" spans="1:2" s="32" customFormat="1" ht="18.75" customHeight="1" x14ac:dyDescent="0.35">
      <c r="A471" s="12" t="s">
        <v>42</v>
      </c>
      <c r="B471" s="30">
        <v>697.4</v>
      </c>
    </row>
    <row r="472" spans="1:2" s="32" customFormat="1" ht="18.75" customHeight="1" x14ac:dyDescent="0.35">
      <c r="A472" s="35" t="s">
        <v>124</v>
      </c>
      <c r="B472" s="31">
        <v>40.799999999999997</v>
      </c>
    </row>
    <row r="473" spans="1:2" s="32" customFormat="1" ht="18.75" customHeight="1" x14ac:dyDescent="0.35">
      <c r="A473" s="35" t="s">
        <v>115</v>
      </c>
      <c r="B473" s="31">
        <v>27.1</v>
      </c>
    </row>
    <row r="474" spans="1:2" s="32" customFormat="1" ht="18.75" customHeight="1" x14ac:dyDescent="0.35">
      <c r="A474" s="14" t="s">
        <v>125</v>
      </c>
      <c r="B474" s="31">
        <v>5.2</v>
      </c>
    </row>
    <row r="475" spans="1:2" s="32" customFormat="1" ht="18.75" customHeight="1" x14ac:dyDescent="0.35">
      <c r="A475" s="38" t="s">
        <v>87</v>
      </c>
      <c r="B475" s="22">
        <f>SUM(B476:B480)</f>
        <v>1418.6</v>
      </c>
    </row>
    <row r="476" spans="1:2" s="32" customFormat="1" ht="18.75" customHeight="1" x14ac:dyDescent="0.35">
      <c r="A476" s="12" t="s">
        <v>42</v>
      </c>
      <c r="B476" s="30">
        <v>906.7</v>
      </c>
    </row>
    <row r="477" spans="1:2" s="32" customFormat="1" ht="18.75" customHeight="1" x14ac:dyDescent="0.35">
      <c r="A477" s="35" t="s">
        <v>124</v>
      </c>
      <c r="B477" s="30">
        <v>38.5</v>
      </c>
    </row>
    <row r="478" spans="1:2" s="32" customFormat="1" ht="18.75" customHeight="1" x14ac:dyDescent="0.35">
      <c r="A478" s="35" t="s">
        <v>115</v>
      </c>
      <c r="B478" s="30">
        <v>89.6</v>
      </c>
    </row>
    <row r="479" spans="1:2" s="32" customFormat="1" ht="18.75" customHeight="1" x14ac:dyDescent="0.35">
      <c r="A479" s="12" t="s">
        <v>129</v>
      </c>
      <c r="B479" s="30">
        <v>374.4</v>
      </c>
    </row>
    <row r="480" spans="1:2" s="32" customFormat="1" ht="18.75" customHeight="1" x14ac:dyDescent="0.35">
      <c r="A480" s="14" t="s">
        <v>125</v>
      </c>
      <c r="B480" s="30">
        <v>9.4</v>
      </c>
    </row>
    <row r="481" spans="1:2" s="32" customFormat="1" ht="18.75" customHeight="1" x14ac:dyDescent="0.35">
      <c r="A481" s="37" t="s">
        <v>144</v>
      </c>
      <c r="B481" s="22">
        <f>SUM(B482:B485)</f>
        <v>865.4</v>
      </c>
    </row>
    <row r="482" spans="1:2" s="32" customFormat="1" ht="18.75" customHeight="1" x14ac:dyDescent="0.35">
      <c r="A482" s="12" t="s">
        <v>42</v>
      </c>
      <c r="B482" s="30">
        <v>260</v>
      </c>
    </row>
    <row r="483" spans="1:2" s="32" customFormat="1" ht="18.75" customHeight="1" x14ac:dyDescent="0.35">
      <c r="A483" s="12" t="s">
        <v>124</v>
      </c>
      <c r="B483" s="30">
        <v>4.5</v>
      </c>
    </row>
    <row r="484" spans="1:2" s="32" customFormat="1" ht="18.75" customHeight="1" x14ac:dyDescent="0.35">
      <c r="A484" s="35" t="s">
        <v>128</v>
      </c>
      <c r="B484" s="30">
        <v>599</v>
      </c>
    </row>
    <row r="485" spans="1:2" s="32" customFormat="1" ht="18.75" customHeight="1" x14ac:dyDescent="0.35">
      <c r="A485" s="12" t="s">
        <v>125</v>
      </c>
      <c r="B485" s="30">
        <v>1.9</v>
      </c>
    </row>
    <row r="486" spans="1:2" s="32" customFormat="1" ht="18.75" customHeight="1" x14ac:dyDescent="0.35">
      <c r="A486" s="37" t="s">
        <v>88</v>
      </c>
      <c r="B486" s="22">
        <f>B154+B159+B165+B171+B177+B183+B189+B195+B201+B207+B213+B219+B225+B231+B237+B243+B249+B255+B261+B267+B273+B279+B285+B291+B297+B303+B309+B315+B321+B327+B333+B339+B345+B351+B357+B363+B370+B376+B382+B388+B394+B401+B407+B413+B419+B425+B431+B437+B445+B452+B458+B464+B470+B475+B481</f>
        <v>105167.70000000004</v>
      </c>
    </row>
    <row r="487" spans="1:2" s="32" customFormat="1" ht="18.75" customHeight="1" x14ac:dyDescent="0.35">
      <c r="A487" s="12" t="s">
        <v>42</v>
      </c>
      <c r="B487" s="30">
        <f>B155+B160+B166+B172+B178+B184+B190+B196+B202+B208+B214+B220+B226+B232+B238+B244+B250+B256+B262+B268+B274+B280+B286+B292+B298+B304+B310+B316+B322+B328+B334+B340+B346+B352+B358+B364+B371+B377+B383+B389+B395+B402+B408+B414+B420+B426+B432+B446+B453+B459+B465+B471+B476+B482+B438</f>
        <v>36384.900000000009</v>
      </c>
    </row>
    <row r="488" spans="1:2" s="32" customFormat="1" ht="18.75" customHeight="1" x14ac:dyDescent="0.35">
      <c r="A488" s="35" t="s">
        <v>124</v>
      </c>
      <c r="B488" s="30">
        <f>B161+B167+B173+B179+B185+B191+B197+B203+B209+B215+B221+B227+B233+B239+B245+B251+B257+B263+B269+B275+B281+B287+B293+B299+B305+B311+B317+B323+B329+B335+B341+B347+B353+B359+B365+B372+B378+B384+B390+B396+B403+B409+B415+B421+B427+B433+B439+B447+B454+B460+B466+B472+B477+B483</f>
        <v>3234.9000000000005</v>
      </c>
    </row>
    <row r="489" spans="1:2" s="32" customFormat="1" ht="18.75" customHeight="1" x14ac:dyDescent="0.35">
      <c r="A489" s="35" t="s">
        <v>128</v>
      </c>
      <c r="B489" s="30">
        <f>B156+B162+B168+B174+B180+B186+B192+B198+B204+B210+B216+B222+B228+B234+B240+B246+B252+B258+B264+B270+B276+B282+B288+B294+B300+B306+B312+B318+B324+B330+B336+B342+B348+B354+B360+B367+B373+B379+B386+B391+B398+B404+B410+B416+B422+B428+B434+B441+B449+B455+B461+B484</f>
        <v>58140.000000000015</v>
      </c>
    </row>
    <row r="490" spans="1:2" s="32" customFormat="1" ht="18.75" customHeight="1" x14ac:dyDescent="0.35">
      <c r="A490" s="12" t="s">
        <v>130</v>
      </c>
      <c r="B490" s="31">
        <f>SUM(B366+B385+B397+B440+B448)</f>
        <v>2553.4999999999995</v>
      </c>
    </row>
    <row r="491" spans="1:2" s="32" customFormat="1" ht="18.75" customHeight="1" x14ac:dyDescent="0.35">
      <c r="A491" s="12" t="s">
        <v>115</v>
      </c>
      <c r="B491" s="31">
        <f>B157+B163+B169+B175+B181+B187+B193+B199+B205+B211+B217+B223+B229+B235+B241+B247+B253+B259+B265+B271+B277+B283+B289+B295+B301+B307+B313+B319+B325+B331+B337+B343+B349+B355+B361+B368+B374+B380+B392+B399+B405+B411+B417+B450+B423+B429+B435+B442+B456+B462+B467+B473+B478</f>
        <v>3645.5999999999995</v>
      </c>
    </row>
    <row r="492" spans="1:2" s="32" customFormat="1" ht="18.75" customHeight="1" x14ac:dyDescent="0.35">
      <c r="A492" s="12" t="s">
        <v>129</v>
      </c>
      <c r="B492" s="30">
        <f>B158+B443+B468+B479</f>
        <v>816.2</v>
      </c>
    </row>
    <row r="493" spans="1:2" s="32" customFormat="1" ht="18.75" customHeight="1" x14ac:dyDescent="0.35">
      <c r="A493" s="14" t="s">
        <v>125</v>
      </c>
      <c r="B493" s="30">
        <f>B164+B170+B176+B182+B188+B194+B200+B206+B212+B218+B224+B230+B236+B242+B248+B254+B260+B266+B272+B278+B284+B290+B296+B302+B308+B314+B320+B326+B332+B338+B344+B350+B356+B362+B369+B375+B381+B387+B393+B400+B406+B412+B418+B424+B430+B436+B444+B451+B457+B463+B469+B474+B480+B485</f>
        <v>392.59999999999997</v>
      </c>
    </row>
    <row r="494" spans="1:2" s="32" customFormat="1" ht="34.5" customHeight="1" x14ac:dyDescent="0.35">
      <c r="A494" s="50" t="s">
        <v>89</v>
      </c>
      <c r="B494" s="51"/>
    </row>
    <row r="495" spans="1:2" s="32" customFormat="1" ht="18.75" customHeight="1" x14ac:dyDescent="0.35">
      <c r="A495" s="46" t="s">
        <v>38</v>
      </c>
      <c r="B495" s="47">
        <f>SUM(B496:B497)</f>
        <v>368.20000000000005</v>
      </c>
    </row>
    <row r="496" spans="1:2" s="32" customFormat="1" ht="18.75" customHeight="1" x14ac:dyDescent="0.35">
      <c r="A496" s="13" t="s">
        <v>50</v>
      </c>
      <c r="B496" s="41">
        <v>316.60000000000002</v>
      </c>
    </row>
    <row r="497" spans="1:2" s="32" customFormat="1" ht="18.75" customHeight="1" x14ac:dyDescent="0.35">
      <c r="A497" s="12" t="s">
        <v>115</v>
      </c>
      <c r="B497" s="41">
        <v>51.6</v>
      </c>
    </row>
    <row r="498" spans="1:2" s="32" customFormat="1" ht="18.75" customHeight="1" x14ac:dyDescent="0.35">
      <c r="A498" s="46" t="s">
        <v>90</v>
      </c>
      <c r="B498" s="47">
        <f>SUM(B495)</f>
        <v>368.20000000000005</v>
      </c>
    </row>
    <row r="499" spans="1:2" s="32" customFormat="1" ht="18.75" customHeight="1" x14ac:dyDescent="0.35">
      <c r="A499" s="45" t="s">
        <v>42</v>
      </c>
      <c r="B499" s="41">
        <f>B496</f>
        <v>316.60000000000002</v>
      </c>
    </row>
    <row r="500" spans="1:2" s="32" customFormat="1" ht="18.75" customHeight="1" x14ac:dyDescent="0.35">
      <c r="A500" s="12" t="s">
        <v>115</v>
      </c>
      <c r="B500" s="30">
        <f>B497</f>
        <v>51.6</v>
      </c>
    </row>
    <row r="501" spans="1:2" s="32" customFormat="1" ht="34.5" customHeight="1" x14ac:dyDescent="0.35">
      <c r="A501" s="50" t="s">
        <v>91</v>
      </c>
      <c r="B501" s="51"/>
    </row>
    <row r="502" spans="1:2" s="32" customFormat="1" ht="18.75" customHeight="1" x14ac:dyDescent="0.35">
      <c r="A502" s="36" t="s">
        <v>38</v>
      </c>
      <c r="B502" s="23">
        <f>SUM(B503:B505)</f>
        <v>24362.3</v>
      </c>
    </row>
    <row r="503" spans="1:2" s="32" customFormat="1" ht="18.75" customHeight="1" x14ac:dyDescent="0.35">
      <c r="A503" s="12" t="s">
        <v>42</v>
      </c>
      <c r="B503" s="30">
        <v>15753.5</v>
      </c>
    </row>
    <row r="504" spans="1:2" s="32" customFormat="1" ht="26.25" customHeight="1" x14ac:dyDescent="0.35">
      <c r="A504" s="12" t="s">
        <v>131</v>
      </c>
      <c r="B504" s="30">
        <v>7444.1</v>
      </c>
    </row>
    <row r="505" spans="1:2" s="32" customFormat="1" ht="26.25" customHeight="1" x14ac:dyDescent="0.35">
      <c r="A505" s="12" t="s">
        <v>115</v>
      </c>
      <c r="B505" s="30">
        <v>1164.7</v>
      </c>
    </row>
    <row r="506" spans="1:2" s="32" customFormat="1" ht="18.75" customHeight="1" x14ac:dyDescent="0.35">
      <c r="A506" s="37" t="s">
        <v>92</v>
      </c>
      <c r="B506" s="23">
        <f>SUM(B507:B511)</f>
        <v>4827</v>
      </c>
    </row>
    <row r="507" spans="1:2" s="32" customFormat="1" ht="18.75" customHeight="1" x14ac:dyDescent="0.35">
      <c r="A507" s="12" t="s">
        <v>42</v>
      </c>
      <c r="B507" s="30">
        <v>3407.5</v>
      </c>
    </row>
    <row r="508" spans="1:2" s="32" customFormat="1" ht="28.5" customHeight="1" x14ac:dyDescent="0.35">
      <c r="A508" s="12" t="s">
        <v>132</v>
      </c>
      <c r="B508" s="30">
        <v>1088.8</v>
      </c>
    </row>
    <row r="509" spans="1:2" s="32" customFormat="1" ht="28.5" customHeight="1" x14ac:dyDescent="0.35">
      <c r="A509" s="12" t="s">
        <v>115</v>
      </c>
      <c r="B509" s="30">
        <v>176.2</v>
      </c>
    </row>
    <row r="510" spans="1:2" s="32" customFormat="1" ht="18.75" customHeight="1" x14ac:dyDescent="0.35">
      <c r="A510" s="35" t="s">
        <v>124</v>
      </c>
      <c r="B510" s="30">
        <v>130</v>
      </c>
    </row>
    <row r="511" spans="1:2" s="32" customFormat="1" ht="18.75" customHeight="1" x14ac:dyDescent="0.35">
      <c r="A511" s="12" t="s">
        <v>125</v>
      </c>
      <c r="B511" s="40">
        <v>24.5</v>
      </c>
    </row>
    <row r="512" spans="1:2" s="32" customFormat="1" ht="18.75" customHeight="1" x14ac:dyDescent="0.35">
      <c r="A512" s="37" t="s">
        <v>108</v>
      </c>
      <c r="B512" s="23">
        <f>SUM(B513:B517)</f>
        <v>2086.5000000000005</v>
      </c>
    </row>
    <row r="513" spans="1:2" s="32" customFormat="1" ht="18.75" customHeight="1" x14ac:dyDescent="0.35">
      <c r="A513" s="12" t="s">
        <v>42</v>
      </c>
      <c r="B513" s="30">
        <v>1075.9000000000001</v>
      </c>
    </row>
    <row r="514" spans="1:2" s="32" customFormat="1" ht="23.25" customHeight="1" x14ac:dyDescent="0.35">
      <c r="A514" s="12" t="s">
        <v>133</v>
      </c>
      <c r="B514" s="30">
        <v>769.9</v>
      </c>
    </row>
    <row r="515" spans="1:2" s="32" customFormat="1" ht="23.25" customHeight="1" x14ac:dyDescent="0.35">
      <c r="A515" s="12" t="s">
        <v>115</v>
      </c>
      <c r="B515" s="30">
        <v>61.9</v>
      </c>
    </row>
    <row r="516" spans="1:2" s="32" customFormat="1" ht="18.75" customHeight="1" x14ac:dyDescent="0.35">
      <c r="A516" s="35" t="s">
        <v>124</v>
      </c>
      <c r="B516" s="30">
        <v>132.4</v>
      </c>
    </row>
    <row r="517" spans="1:2" s="32" customFormat="1" ht="18.75" customHeight="1" x14ac:dyDescent="0.35">
      <c r="A517" s="14" t="s">
        <v>125</v>
      </c>
      <c r="B517" s="30">
        <v>46.4</v>
      </c>
    </row>
    <row r="518" spans="1:2" s="32" customFormat="1" ht="18.75" customHeight="1" x14ac:dyDescent="0.35">
      <c r="A518" s="38" t="s">
        <v>93</v>
      </c>
      <c r="B518" s="22">
        <f>SUM(B519:B525)</f>
        <v>1226</v>
      </c>
    </row>
    <row r="519" spans="1:2" s="32" customFormat="1" ht="18.75" customHeight="1" x14ac:dyDescent="0.35">
      <c r="A519" s="12" t="s">
        <v>42</v>
      </c>
      <c r="B519" s="30">
        <v>289.7</v>
      </c>
    </row>
    <row r="520" spans="1:2" s="32" customFormat="1" ht="24" customHeight="1" x14ac:dyDescent="0.35">
      <c r="A520" s="12" t="s">
        <v>134</v>
      </c>
      <c r="B520" s="30">
        <v>339.8</v>
      </c>
    </row>
    <row r="521" spans="1:2" s="32" customFormat="1" ht="18.75" customHeight="1" x14ac:dyDescent="0.35">
      <c r="A521" s="12" t="s">
        <v>130</v>
      </c>
      <c r="B521" s="30">
        <v>100.7</v>
      </c>
    </row>
    <row r="522" spans="1:2" s="32" customFormat="1" ht="18.75" customHeight="1" x14ac:dyDescent="0.35">
      <c r="A522" s="12" t="s">
        <v>115</v>
      </c>
      <c r="B522" s="30">
        <v>49.9</v>
      </c>
    </row>
    <row r="523" spans="1:2" s="32" customFormat="1" ht="18.75" customHeight="1" x14ac:dyDescent="0.35">
      <c r="A523" s="35" t="s">
        <v>124</v>
      </c>
      <c r="B523" s="30">
        <v>58.1</v>
      </c>
    </row>
    <row r="524" spans="1:2" s="32" customFormat="1" ht="18.75" customHeight="1" x14ac:dyDescent="0.35">
      <c r="A524" s="35" t="s">
        <v>128</v>
      </c>
      <c r="B524" s="30">
        <v>374.4</v>
      </c>
    </row>
    <row r="525" spans="1:2" s="32" customFormat="1" ht="18.75" customHeight="1" x14ac:dyDescent="0.35">
      <c r="A525" s="14" t="s">
        <v>125</v>
      </c>
      <c r="B525" s="30">
        <v>13.4</v>
      </c>
    </row>
    <row r="526" spans="1:2" s="32" customFormat="1" ht="18.75" customHeight="1" x14ac:dyDescent="0.35">
      <c r="A526" s="34" t="s">
        <v>94</v>
      </c>
      <c r="B526" s="22">
        <f>B527+B528+B529</f>
        <v>349.59999999999997</v>
      </c>
    </row>
    <row r="527" spans="1:2" s="32" customFormat="1" ht="18.75" customHeight="1" x14ac:dyDescent="0.35">
      <c r="A527" s="12" t="s">
        <v>42</v>
      </c>
      <c r="B527" s="30">
        <v>276.5</v>
      </c>
    </row>
    <row r="528" spans="1:2" s="32" customFormat="1" ht="18.75" customHeight="1" x14ac:dyDescent="0.35">
      <c r="A528" s="12" t="s">
        <v>115</v>
      </c>
      <c r="B528" s="40">
        <v>10.4</v>
      </c>
    </row>
    <row r="529" spans="1:2" s="32" customFormat="1" ht="18.75" customHeight="1" x14ac:dyDescent="0.35">
      <c r="A529" s="12" t="s">
        <v>129</v>
      </c>
      <c r="B529" s="40">
        <v>62.7</v>
      </c>
    </row>
    <row r="530" spans="1:2" s="32" customFormat="1" ht="18.75" customHeight="1" x14ac:dyDescent="0.35">
      <c r="A530" s="37" t="s">
        <v>95</v>
      </c>
      <c r="B530" s="23">
        <f>B502+B506+B512+B518+B526</f>
        <v>32851.4</v>
      </c>
    </row>
    <row r="531" spans="1:2" s="32" customFormat="1" ht="18.75" customHeight="1" x14ac:dyDescent="0.35">
      <c r="A531" s="12" t="s">
        <v>42</v>
      </c>
      <c r="B531" s="30">
        <f>B503+B507+B513+B519+B527</f>
        <v>20803.100000000002</v>
      </c>
    </row>
    <row r="532" spans="1:2" s="32" customFormat="1" ht="30" customHeight="1" x14ac:dyDescent="0.35">
      <c r="A532" s="12" t="s">
        <v>135</v>
      </c>
      <c r="B532" s="30">
        <f>B504+B508+B514+B520</f>
        <v>9642.5999999999985</v>
      </c>
    </row>
    <row r="533" spans="1:2" s="32" customFormat="1" ht="18.75" customHeight="1" x14ac:dyDescent="0.35">
      <c r="A533" s="12" t="s">
        <v>130</v>
      </c>
      <c r="B533" s="30">
        <f>B521</f>
        <v>100.7</v>
      </c>
    </row>
    <row r="534" spans="1:2" s="32" customFormat="1" ht="18.75" customHeight="1" x14ac:dyDescent="0.35">
      <c r="A534" s="12" t="s">
        <v>115</v>
      </c>
      <c r="B534" s="30">
        <f>B505+B509+B515+B522+B528</f>
        <v>1463.1000000000004</v>
      </c>
    </row>
    <row r="535" spans="1:2" s="32" customFormat="1" ht="18.75" customHeight="1" x14ac:dyDescent="0.35">
      <c r="A535" s="35" t="s">
        <v>124</v>
      </c>
      <c r="B535" s="30">
        <f>B510+B516+B523</f>
        <v>320.5</v>
      </c>
    </row>
    <row r="536" spans="1:2" s="32" customFormat="1" ht="18.75" customHeight="1" x14ac:dyDescent="0.35">
      <c r="A536" s="35" t="s">
        <v>128</v>
      </c>
      <c r="B536" s="31">
        <f>B524</f>
        <v>374.4</v>
      </c>
    </row>
    <row r="537" spans="1:2" s="32" customFormat="1" ht="18.75" customHeight="1" x14ac:dyDescent="0.35">
      <c r="A537" s="12" t="s">
        <v>129</v>
      </c>
      <c r="B537" s="31">
        <f>B529</f>
        <v>62.7</v>
      </c>
    </row>
    <row r="538" spans="1:2" s="32" customFormat="1" ht="18.75" customHeight="1" x14ac:dyDescent="0.35">
      <c r="A538" s="12" t="s">
        <v>125</v>
      </c>
      <c r="B538" s="31">
        <f>B511+B517+B525</f>
        <v>84.300000000000011</v>
      </c>
    </row>
    <row r="539" spans="1:2" s="32" customFormat="1" ht="33.75" customHeight="1" x14ac:dyDescent="0.35">
      <c r="A539" s="50" t="s">
        <v>104</v>
      </c>
      <c r="B539" s="51"/>
    </row>
    <row r="540" spans="1:2" s="32" customFormat="1" ht="18.75" customHeight="1" x14ac:dyDescent="0.35">
      <c r="A540" s="38" t="s">
        <v>38</v>
      </c>
      <c r="B540" s="23">
        <f>SUM(B541:B542)</f>
        <v>22.8</v>
      </c>
    </row>
    <row r="541" spans="1:2" s="32" customFormat="1" ht="18.75" customHeight="1" x14ac:dyDescent="0.35">
      <c r="A541" s="12" t="s">
        <v>42</v>
      </c>
      <c r="B541" s="40">
        <v>10</v>
      </c>
    </row>
    <row r="542" spans="1:2" s="32" customFormat="1" ht="31.5" customHeight="1" x14ac:dyDescent="0.35">
      <c r="A542" s="12" t="s">
        <v>136</v>
      </c>
      <c r="B542" s="30">
        <v>12.8</v>
      </c>
    </row>
    <row r="543" spans="1:2" s="32" customFormat="1" ht="18.75" customHeight="1" x14ac:dyDescent="0.35">
      <c r="A543" s="37" t="s">
        <v>96</v>
      </c>
      <c r="B543" s="22">
        <f>SUM(B544:B549)</f>
        <v>1262.7</v>
      </c>
    </row>
    <row r="544" spans="1:2" s="32" customFormat="1" ht="18.75" customHeight="1" x14ac:dyDescent="0.35">
      <c r="A544" s="12" t="s">
        <v>42</v>
      </c>
      <c r="B544" s="30">
        <v>30.4</v>
      </c>
    </row>
    <row r="545" spans="1:2" s="32" customFormat="1" ht="18.75" customHeight="1" x14ac:dyDescent="0.35">
      <c r="A545" s="12" t="s">
        <v>103</v>
      </c>
      <c r="B545" s="30">
        <v>83</v>
      </c>
    </row>
    <row r="546" spans="1:2" s="32" customFormat="1" ht="28.25" customHeight="1" x14ac:dyDescent="0.35">
      <c r="A546" s="12" t="s">
        <v>113</v>
      </c>
      <c r="B546" s="30">
        <v>24.3</v>
      </c>
    </row>
    <row r="547" spans="1:2" s="32" customFormat="1" ht="18.75" customHeight="1" x14ac:dyDescent="0.35">
      <c r="A547" s="35" t="s">
        <v>124</v>
      </c>
      <c r="B547" s="30">
        <v>4.8</v>
      </c>
    </row>
    <row r="548" spans="1:2" s="32" customFormat="1" ht="31.5" customHeight="1" x14ac:dyDescent="0.35">
      <c r="A548" s="12" t="s">
        <v>137</v>
      </c>
      <c r="B548" s="30">
        <v>1107.8</v>
      </c>
    </row>
    <row r="549" spans="1:2" s="32" customFormat="1" ht="18.649999999999999" customHeight="1" x14ac:dyDescent="0.35">
      <c r="A549" s="14" t="s">
        <v>125</v>
      </c>
      <c r="B549" s="30">
        <v>12.4</v>
      </c>
    </row>
    <row r="550" spans="1:2" s="32" customFormat="1" ht="18.75" customHeight="1" x14ac:dyDescent="0.35">
      <c r="A550" s="38" t="s">
        <v>97</v>
      </c>
      <c r="B550" s="22">
        <f>B540+B543</f>
        <v>1285.5</v>
      </c>
    </row>
    <row r="551" spans="1:2" s="32" customFormat="1" ht="18.75" customHeight="1" x14ac:dyDescent="0.35">
      <c r="A551" s="39" t="s">
        <v>42</v>
      </c>
      <c r="B551" s="30">
        <f>B541+B544</f>
        <v>40.4</v>
      </c>
    </row>
    <row r="552" spans="1:2" s="32" customFormat="1" ht="18.75" customHeight="1" x14ac:dyDescent="0.35">
      <c r="A552" s="35" t="s">
        <v>105</v>
      </c>
      <c r="B552" s="30">
        <f>B545</f>
        <v>83</v>
      </c>
    </row>
    <row r="553" spans="1:2" s="32" customFormat="1" ht="28.25" customHeight="1" x14ac:dyDescent="0.35">
      <c r="A553" s="12" t="s">
        <v>112</v>
      </c>
      <c r="B553" s="30">
        <f>B546</f>
        <v>24.3</v>
      </c>
    </row>
    <row r="554" spans="1:2" s="32" customFormat="1" ht="18" customHeight="1" x14ac:dyDescent="0.35">
      <c r="A554" s="35" t="s">
        <v>124</v>
      </c>
      <c r="B554" s="30">
        <f>B547</f>
        <v>4.8</v>
      </c>
    </row>
    <row r="555" spans="1:2" s="32" customFormat="1" ht="29.25" customHeight="1" x14ac:dyDescent="0.35">
      <c r="A555" s="12" t="s">
        <v>138</v>
      </c>
      <c r="B555" s="30">
        <f>B542+B548</f>
        <v>1120.5999999999999</v>
      </c>
    </row>
    <row r="556" spans="1:2" s="32" customFormat="1" ht="29.25" customHeight="1" x14ac:dyDescent="0.35">
      <c r="A556" s="12" t="s">
        <v>125</v>
      </c>
      <c r="B556" s="30">
        <f>B549</f>
        <v>12.4</v>
      </c>
    </row>
    <row r="557" spans="1:2" s="32" customFormat="1" ht="18.75" customHeight="1" x14ac:dyDescent="0.35">
      <c r="A557" s="37" t="s">
        <v>98</v>
      </c>
      <c r="B557" s="22">
        <f>B21+B37+B48+B55+B61+B72+B79+B84+B91+B134+B148+B486+B498+B530+B550</f>
        <v>236667.20000000004</v>
      </c>
    </row>
    <row r="558" spans="1:2" s="32" customFormat="1" ht="18.75" customHeight="1" x14ac:dyDescent="0.35">
      <c r="A558" s="12" t="s">
        <v>42</v>
      </c>
      <c r="B558" s="30">
        <f>B22+B38+B49+B62+B73+B80+B92+B135+B149+B487+B499+B531+B551+B85</f>
        <v>111835.00000000001</v>
      </c>
    </row>
    <row r="559" spans="1:2" s="32" customFormat="1" ht="18.75" customHeight="1" x14ac:dyDescent="0.35">
      <c r="A559" s="12" t="s">
        <v>105</v>
      </c>
      <c r="B559" s="30">
        <f>B56+B552</f>
        <v>415</v>
      </c>
    </row>
    <row r="560" spans="1:2" s="32" customFormat="1" ht="34.25" customHeight="1" x14ac:dyDescent="0.35">
      <c r="A560" s="12" t="s">
        <v>112</v>
      </c>
      <c r="B560" s="30">
        <f>B57+B553</f>
        <v>213.60000000000002</v>
      </c>
    </row>
    <row r="561" spans="1:2" s="32" customFormat="1" ht="25.5" customHeight="1" x14ac:dyDescent="0.35">
      <c r="A561" s="12" t="s">
        <v>132</v>
      </c>
      <c r="B561" s="30">
        <f>B23+B532+B555</f>
        <v>11511.9</v>
      </c>
    </row>
    <row r="562" spans="1:2" s="32" customFormat="1" ht="18.75" customHeight="1" x14ac:dyDescent="0.35">
      <c r="A562" s="39" t="s">
        <v>124</v>
      </c>
      <c r="B562" s="30">
        <f>B74+B137+B151+B488+B535+B554</f>
        <v>5695.9000000000005</v>
      </c>
    </row>
    <row r="563" spans="1:2" s="32" customFormat="1" ht="18.75" customHeight="1" x14ac:dyDescent="0.35">
      <c r="A563" s="35" t="s">
        <v>128</v>
      </c>
      <c r="B563" s="30">
        <f>B489+B536</f>
        <v>58514.400000000016</v>
      </c>
    </row>
    <row r="564" spans="1:2" s="32" customFormat="1" ht="18.75" customHeight="1" x14ac:dyDescent="0.35">
      <c r="A564" s="12" t="s">
        <v>130</v>
      </c>
      <c r="B564" s="30">
        <f>B490+B533</f>
        <v>2654.1999999999994</v>
      </c>
    </row>
    <row r="565" spans="1:2" s="32" customFormat="1" ht="18.75" customHeight="1" x14ac:dyDescent="0.35">
      <c r="A565" s="12" t="s">
        <v>152</v>
      </c>
      <c r="B565" s="30">
        <f>B39+B93</f>
        <v>2125.3000000000002</v>
      </c>
    </row>
    <row r="566" spans="1:2" s="32" customFormat="1" ht="29.25" customHeight="1" x14ac:dyDescent="0.35">
      <c r="A566" s="12" t="s">
        <v>127</v>
      </c>
      <c r="B566" s="30">
        <f>B94</f>
        <v>4626.2</v>
      </c>
    </row>
    <row r="567" spans="1:2" s="32" customFormat="1" ht="18.75" customHeight="1" x14ac:dyDescent="0.35">
      <c r="A567" s="12" t="s">
        <v>139</v>
      </c>
      <c r="B567" s="30">
        <f>B41</f>
        <v>4927.3</v>
      </c>
    </row>
    <row r="568" spans="1:2" s="32" customFormat="1" ht="18.75" customHeight="1" x14ac:dyDescent="0.35">
      <c r="A568" s="12" t="s">
        <v>115</v>
      </c>
      <c r="B568" s="30">
        <f>B24+B40+B136+B150+B491+B500+B534</f>
        <v>6056.9</v>
      </c>
    </row>
    <row r="569" spans="1:2" s="32" customFormat="1" ht="18.75" customHeight="1" x14ac:dyDescent="0.35">
      <c r="A569" s="12" t="s">
        <v>129</v>
      </c>
      <c r="B569" s="30">
        <f>SUM(B42+B492+B537)</f>
        <v>19105.2</v>
      </c>
    </row>
    <row r="570" spans="1:2" s="32" customFormat="1" ht="18.75" customHeight="1" x14ac:dyDescent="0.35">
      <c r="A570" s="14" t="s">
        <v>125</v>
      </c>
      <c r="B570" s="30">
        <f>B43+B50+B75+B138+B152+B493+B538+B556</f>
        <v>8986.2999999999993</v>
      </c>
    </row>
    <row r="571" spans="1:2" x14ac:dyDescent="0.3">
      <c r="B571" s="19"/>
    </row>
    <row r="572" spans="1:2" x14ac:dyDescent="0.3">
      <c r="B572" s="19"/>
    </row>
    <row r="573" spans="1:2" x14ac:dyDescent="0.3">
      <c r="B573" s="19"/>
    </row>
  </sheetData>
  <mergeCells count="16">
    <mergeCell ref="A3:B3"/>
    <mergeCell ref="A76:B76"/>
    <mergeCell ref="A81:B81"/>
    <mergeCell ref="A86:B86"/>
    <mergeCell ref="A95:B95"/>
    <mergeCell ref="A6:B6"/>
    <mergeCell ref="A25:B25"/>
    <mergeCell ref="A44:B44"/>
    <mergeCell ref="A51:B51"/>
    <mergeCell ref="A58:B58"/>
    <mergeCell ref="A63:B63"/>
    <mergeCell ref="A153:B153"/>
    <mergeCell ref="A494:B494"/>
    <mergeCell ref="A501:B501"/>
    <mergeCell ref="A539:B539"/>
    <mergeCell ref="A139:B139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2026-05-11T05:51:30Z</cp:lastPrinted>
  <dcterms:created xsi:type="dcterms:W3CDTF">2022-06-15T06:26:45Z</dcterms:created>
  <dcterms:modified xsi:type="dcterms:W3CDTF">2026-06-09T11:35:09Z</dcterms:modified>
</cp:coreProperties>
</file>