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10-\"/>
    </mc:Choice>
  </mc:AlternateContent>
  <xr:revisionPtr revIDLastSave="0" documentId="8_{935DC34E-6166-4C34-8141-E1635CC23D8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2" i="2" l="1"/>
  <c r="B479" i="2"/>
  <c r="B418" i="2"/>
  <c r="B400" i="2"/>
  <c r="B396" i="2"/>
  <c r="B391" i="2"/>
  <c r="B386" i="2"/>
  <c r="B266" i="2"/>
  <c r="B261" i="2"/>
  <c r="B196" i="2"/>
  <c r="B151" i="2"/>
  <c r="B146" i="2"/>
  <c r="B427" i="2" l="1"/>
  <c r="B421" i="2"/>
  <c r="B86" i="2"/>
  <c r="B80" i="2"/>
  <c r="B465" i="2" l="1"/>
  <c r="B454" i="2"/>
  <c r="B375" i="2"/>
  <c r="B419" i="2"/>
  <c r="B136" i="2"/>
  <c r="B40" i="2" l="1"/>
  <c r="B27" i="2"/>
  <c r="B18" i="1"/>
  <c r="B22" i="1"/>
  <c r="B281" i="2"/>
  <c r="B276" i="2"/>
  <c r="B271" i="2"/>
  <c r="B256" i="2"/>
  <c r="B246" i="2"/>
  <c r="B241" i="2"/>
  <c r="B236" i="2"/>
  <c r="B221" i="2"/>
  <c r="B211" i="2"/>
  <c r="B201" i="2"/>
  <c r="B186" i="2"/>
  <c r="B176" i="2"/>
  <c r="B171" i="2"/>
  <c r="B161" i="2"/>
  <c r="B156" i="2"/>
  <c r="B141" i="2"/>
  <c r="B125" i="2"/>
  <c r="B99" i="2"/>
  <c r="B462" i="2"/>
  <c r="B447" i="2"/>
  <c r="B442" i="2"/>
  <c r="B434" i="2"/>
  <c r="B428" i="2"/>
  <c r="B404" i="2"/>
  <c r="B369" i="2"/>
  <c r="B360" i="2"/>
  <c r="B355" i="2"/>
  <c r="B346" i="2"/>
  <c r="B341" i="2"/>
  <c r="B335" i="2"/>
  <c r="B330" i="2"/>
  <c r="B316" i="2"/>
  <c r="B306" i="2"/>
  <c r="B301" i="2"/>
  <c r="B296" i="2"/>
  <c r="B291" i="2"/>
  <c r="B286" i="2"/>
  <c r="B437" i="2" l="1"/>
  <c r="B430" i="2"/>
  <c r="B231" i="2"/>
  <c r="B251" i="2"/>
  <c r="B226" i="2"/>
  <c r="B216" i="2"/>
  <c r="B206" i="2"/>
  <c r="B191" i="2"/>
  <c r="B181" i="2"/>
  <c r="B166" i="2"/>
  <c r="B95" i="2"/>
  <c r="B87" i="2"/>
  <c r="B488" i="2" s="1"/>
  <c r="B43" i="2"/>
  <c r="B491" i="2" s="1"/>
  <c r="B35" i="2"/>
  <c r="B25" i="2"/>
  <c r="B10" i="2"/>
  <c r="B68" i="2"/>
  <c r="B67" i="2"/>
  <c r="B63" i="2"/>
  <c r="B60" i="2"/>
  <c r="B478" i="2"/>
  <c r="B477" i="2"/>
  <c r="B476" i="2"/>
  <c r="B475" i="2"/>
  <c r="B469" i="2"/>
  <c r="B467" i="2"/>
  <c r="B464" i="2"/>
  <c r="B463" i="2"/>
  <c r="B461" i="2"/>
  <c r="B460" i="2"/>
  <c r="B459" i="2"/>
  <c r="B426" i="2"/>
  <c r="B425" i="2"/>
  <c r="B417" i="2"/>
  <c r="B416" i="2"/>
  <c r="B415" i="2"/>
  <c r="B414" i="2"/>
  <c r="B409" i="2"/>
  <c r="B381" i="2"/>
  <c r="B365" i="2"/>
  <c r="B351" i="2"/>
  <c r="B325" i="2"/>
  <c r="B321" i="2"/>
  <c r="B311" i="2"/>
  <c r="B134" i="2"/>
  <c r="B133" i="2"/>
  <c r="B129" i="2"/>
  <c r="B127" i="2"/>
  <c r="B124" i="2"/>
  <c r="B123" i="2"/>
  <c r="B122" i="2"/>
  <c r="B118" i="2"/>
  <c r="B115" i="2"/>
  <c r="B112" i="2"/>
  <c r="B109" i="2"/>
  <c r="B106" i="2"/>
  <c r="B103" i="2"/>
  <c r="B91" i="2"/>
  <c r="B89" i="2"/>
  <c r="B85" i="2"/>
  <c r="B84" i="2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89" i="2" s="1"/>
  <c r="B41" i="2"/>
  <c r="B487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38" i="2" l="1"/>
  <c r="B7" i="1"/>
  <c r="B29" i="1"/>
  <c r="B46" i="1" s="1"/>
  <c r="B490" i="2"/>
  <c r="B22" i="2"/>
  <c r="B66" i="2"/>
  <c r="B484" i="2"/>
  <c r="B485" i="2"/>
  <c r="B481" i="2"/>
  <c r="B486" i="2"/>
  <c r="B132" i="2"/>
  <c r="B483" i="2"/>
  <c r="B474" i="2"/>
  <c r="B121" i="2"/>
  <c r="B413" i="2"/>
  <c r="B480" i="2"/>
  <c r="B458" i="2"/>
  <c r="B492" i="2" l="1"/>
</calcChain>
</file>

<file path=xl/sharedStrings.xml><?xml version="1.0" encoding="utf-8"?>
<sst xmlns="http://schemas.openxmlformats.org/spreadsheetml/2006/main" count="532" uniqueCount="192">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</sst>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spalio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spalio d. sprendimo Nr.  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workbookViewId="0">
      <selection activeCell="G13" sqref="G13"/>
    </sheetView>
  </sheetViews>
  <sheetFormatPr defaultColWidth="8.81640625" defaultRowHeight="13" x14ac:dyDescent="0.3"/>
  <cols>
    <col min="1" max="1" width="59.7265625" style="3" customWidth="1"/>
    <col min="2" max="2" width="26.54296875" style="3" customWidth="1"/>
    <col min="3" max="16384" width="8.81640625" style="3"/>
  </cols>
  <sheetData>
    <row r="1" spans="1:2" ht="102.7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47" t="s">
        <v>162</v>
      </c>
      <c r="B3" s="47"/>
    </row>
    <row r="4" spans="1:2" ht="14" x14ac:dyDescent="0.3">
      <c r="A4" s="48"/>
      <c r="B4" s="48"/>
    </row>
    <row r="5" spans="1:2" ht="14" x14ac:dyDescent="0.3">
      <c r="A5" s="2"/>
      <c r="B5" s="2"/>
    </row>
    <row r="6" spans="1:2" ht="18.75" customHeight="1" x14ac:dyDescent="0.3">
      <c r="A6" s="4" t="s">
        <v>0</v>
      </c>
      <c r="B6" s="4" t="s">
        <v>1</v>
      </c>
    </row>
    <row r="7" spans="1:2" ht="18.75" customHeight="1" x14ac:dyDescent="0.3">
      <c r="A7" s="5" t="s">
        <v>2</v>
      </c>
      <c r="B7" s="6">
        <f>SUM(B8+B10+B14)</f>
        <v>88290</v>
      </c>
    </row>
    <row r="8" spans="1:2" ht="15.75" customHeight="1" x14ac:dyDescent="0.3">
      <c r="A8" s="5" t="s">
        <v>3</v>
      </c>
      <c r="B8" s="6">
        <f>SUM(B9:B9)</f>
        <v>84320</v>
      </c>
    </row>
    <row r="9" spans="1:2" ht="17.25" customHeight="1" x14ac:dyDescent="0.3">
      <c r="A9" s="7" t="s">
        <v>4</v>
      </c>
      <c r="B9" s="8">
        <v>84320</v>
      </c>
    </row>
    <row r="10" spans="1:2" ht="15.75" customHeight="1" x14ac:dyDescent="0.3">
      <c r="A10" s="5" t="s">
        <v>5</v>
      </c>
      <c r="B10" s="6">
        <f>SUM(B11:B13)</f>
        <v>3700</v>
      </c>
    </row>
    <row r="11" spans="1:2" ht="16.5" customHeight="1" x14ac:dyDescent="0.3">
      <c r="A11" s="7" t="s">
        <v>6</v>
      </c>
      <c r="B11" s="8">
        <v>580</v>
      </c>
    </row>
    <row r="12" spans="1:2" ht="16.5" customHeight="1" x14ac:dyDescent="0.3">
      <c r="A12" s="7" t="s">
        <v>7</v>
      </c>
      <c r="B12" s="8">
        <v>120</v>
      </c>
    </row>
    <row r="13" spans="1:2" ht="16.5" customHeight="1" x14ac:dyDescent="0.3">
      <c r="A13" s="7" t="s">
        <v>8</v>
      </c>
      <c r="B13" s="8">
        <v>3000</v>
      </c>
    </row>
    <row r="14" spans="1:2" ht="14" x14ac:dyDescent="0.3">
      <c r="A14" s="5" t="s">
        <v>9</v>
      </c>
      <c r="B14" s="6">
        <f>SUM(B15:B15)</f>
        <v>270</v>
      </c>
    </row>
    <row r="15" spans="1:2" ht="14" x14ac:dyDescent="0.3">
      <c r="A15" s="7" t="s">
        <v>154</v>
      </c>
      <c r="B15" s="8">
        <v>270</v>
      </c>
    </row>
    <row r="16" spans="1:2" ht="16.5" customHeight="1" x14ac:dyDescent="0.3">
      <c r="A16" s="5" t="s">
        <v>10</v>
      </c>
      <c r="B16" s="6">
        <f>B17</f>
        <v>80697.3</v>
      </c>
    </row>
    <row r="17" spans="1:2" ht="14" x14ac:dyDescent="0.3">
      <c r="A17" s="5" t="s">
        <v>11</v>
      </c>
      <c r="B17" s="6">
        <f>SUM(B18+B25+B22)</f>
        <v>80697.3</v>
      </c>
    </row>
    <row r="18" spans="1:2" ht="14" x14ac:dyDescent="0.3">
      <c r="A18" s="5" t="s">
        <v>12</v>
      </c>
      <c r="B18" s="6">
        <f>B19+B20+B21</f>
        <v>57497.7</v>
      </c>
    </row>
    <row r="19" spans="1:2" ht="27.75" customHeight="1" x14ac:dyDescent="0.3">
      <c r="A19" s="7" t="s">
        <v>13</v>
      </c>
      <c r="B19" s="8">
        <v>9529.6</v>
      </c>
    </row>
    <row r="20" spans="1:2" ht="16.5" customHeight="1" x14ac:dyDescent="0.3">
      <c r="A20" s="7" t="s">
        <v>14</v>
      </c>
      <c r="B20" s="8">
        <v>45685.9</v>
      </c>
    </row>
    <row r="21" spans="1:2" ht="42" x14ac:dyDescent="0.3">
      <c r="A21" s="7" t="s">
        <v>15</v>
      </c>
      <c r="B21" s="8">
        <v>2282.1999999999998</v>
      </c>
    </row>
    <row r="22" spans="1:2" ht="35.5" customHeight="1" x14ac:dyDescent="0.3">
      <c r="A22" s="5" t="s">
        <v>16</v>
      </c>
      <c r="B22" s="6">
        <f>SUM(B23:B24)</f>
        <v>9847</v>
      </c>
    </row>
    <row r="23" spans="1:2" ht="35.5" customHeight="1" x14ac:dyDescent="0.3">
      <c r="A23" s="7" t="s">
        <v>184</v>
      </c>
      <c r="B23" s="8">
        <v>8406.6</v>
      </c>
    </row>
    <row r="24" spans="1:2" ht="35.5" customHeight="1" x14ac:dyDescent="0.3">
      <c r="A24" s="7" t="s">
        <v>185</v>
      </c>
      <c r="B24" s="8">
        <v>1440.4</v>
      </c>
    </row>
    <row r="25" spans="1:2" ht="16.5" customHeight="1" x14ac:dyDescent="0.3">
      <c r="A25" s="5" t="s">
        <v>17</v>
      </c>
      <c r="B25" s="6">
        <f>B26+B27+B28</f>
        <v>13352.6</v>
      </c>
    </row>
    <row r="26" spans="1:2" ht="21" customHeight="1" x14ac:dyDescent="0.3">
      <c r="A26" s="7" t="s">
        <v>18</v>
      </c>
      <c r="B26" s="8">
        <v>5056.6000000000004</v>
      </c>
    </row>
    <row r="27" spans="1:2" ht="34.5" customHeight="1" x14ac:dyDescent="0.3">
      <c r="A27" s="7" t="s">
        <v>19</v>
      </c>
      <c r="B27" s="8">
        <v>4725.0999999999995</v>
      </c>
    </row>
    <row r="28" spans="1:2" ht="18" customHeight="1" x14ac:dyDescent="0.3">
      <c r="A28" s="7" t="s">
        <v>17</v>
      </c>
      <c r="B28" s="8">
        <v>3570.9</v>
      </c>
    </row>
    <row r="29" spans="1:2" ht="14" x14ac:dyDescent="0.3">
      <c r="A29" s="5" t="s">
        <v>20</v>
      </c>
      <c r="B29" s="6">
        <f>SUM(B30+B34+B38+B41+B43)</f>
        <v>7751.3000000000011</v>
      </c>
    </row>
    <row r="30" spans="1:2" ht="18" customHeight="1" x14ac:dyDescent="0.3">
      <c r="A30" s="5" t="s">
        <v>21</v>
      </c>
      <c r="B30" s="6">
        <f>SUM(B31:B33)</f>
        <v>1820.1</v>
      </c>
    </row>
    <row r="31" spans="1:2" ht="14" x14ac:dyDescent="0.3">
      <c r="A31" s="7" t="s">
        <v>22</v>
      </c>
      <c r="B31" s="8">
        <v>875.1</v>
      </c>
    </row>
    <row r="32" spans="1:2" ht="14" x14ac:dyDescent="0.3">
      <c r="A32" s="7" t="s">
        <v>23</v>
      </c>
      <c r="B32" s="8">
        <v>900</v>
      </c>
    </row>
    <row r="33" spans="1:2" ht="14" x14ac:dyDescent="0.3">
      <c r="A33" s="7" t="s">
        <v>24</v>
      </c>
      <c r="B33" s="8">
        <v>45</v>
      </c>
    </row>
    <row r="34" spans="1:2" ht="14" x14ac:dyDescent="0.3">
      <c r="A34" s="5" t="s">
        <v>25</v>
      </c>
      <c r="B34" s="6">
        <f>B35+B36+B37</f>
        <v>4816.2000000000007</v>
      </c>
    </row>
    <row r="35" spans="1:2" ht="17.25" customHeight="1" x14ac:dyDescent="0.3">
      <c r="A35" s="7" t="s">
        <v>26</v>
      </c>
      <c r="B35" s="9">
        <v>1007.9</v>
      </c>
    </row>
    <row r="36" spans="1:2" ht="14.5" customHeight="1" x14ac:dyDescent="0.3">
      <c r="A36" s="7" t="s">
        <v>27</v>
      </c>
      <c r="B36" s="9">
        <v>1035.9000000000001</v>
      </c>
    </row>
    <row r="37" spans="1:2" ht="16.149999999999999" customHeight="1" x14ac:dyDescent="0.3">
      <c r="A37" s="7" t="s">
        <v>28</v>
      </c>
      <c r="B37" s="9">
        <v>2772.4</v>
      </c>
    </row>
    <row r="38" spans="1:2" ht="17.25" customHeight="1" x14ac:dyDescent="0.3">
      <c r="A38" s="5" t="s">
        <v>29</v>
      </c>
      <c r="B38" s="10">
        <f>SUM(B39:B40)</f>
        <v>805</v>
      </c>
    </row>
    <row r="39" spans="1:2" ht="14" x14ac:dyDescent="0.3">
      <c r="A39" s="7" t="s">
        <v>30</v>
      </c>
      <c r="B39" s="9">
        <v>55</v>
      </c>
    </row>
    <row r="40" spans="1:2" ht="14" x14ac:dyDescent="0.3">
      <c r="A40" s="7" t="s">
        <v>31</v>
      </c>
      <c r="B40" s="9">
        <v>750</v>
      </c>
    </row>
    <row r="41" spans="1:2" ht="14" x14ac:dyDescent="0.3">
      <c r="A41" s="5" t="s">
        <v>32</v>
      </c>
      <c r="B41" s="6">
        <f>B42</f>
        <v>140</v>
      </c>
    </row>
    <row r="42" spans="1:2" ht="14" x14ac:dyDescent="0.3">
      <c r="A42" s="7" t="s">
        <v>32</v>
      </c>
      <c r="B42" s="8">
        <v>140</v>
      </c>
    </row>
    <row r="43" spans="1:2" ht="17.5" customHeight="1" x14ac:dyDescent="0.3">
      <c r="A43" s="5" t="s">
        <v>33</v>
      </c>
      <c r="B43" s="6">
        <f>SUM(B44)</f>
        <v>170</v>
      </c>
    </row>
    <row r="44" spans="1:2" ht="14" x14ac:dyDescent="0.3">
      <c r="A44" s="7" t="s">
        <v>33</v>
      </c>
      <c r="B44" s="8">
        <v>170</v>
      </c>
    </row>
    <row r="45" spans="1:2" ht="14" x14ac:dyDescent="0.3">
      <c r="A45" s="5" t="s">
        <v>34</v>
      </c>
      <c r="B45" s="6">
        <v>150</v>
      </c>
    </row>
    <row r="46" spans="1:2" ht="18" customHeight="1" x14ac:dyDescent="0.3">
      <c r="A46" s="5" t="s">
        <v>35</v>
      </c>
      <c r="B46" s="6">
        <f>B7+B16+B29+B45</f>
        <v>176888.59999999998</v>
      </c>
    </row>
    <row r="54" spans="2:2" x14ac:dyDescent="0.3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96"/>
  <sheetViews>
    <sheetView topLeftCell="A5" workbookViewId="0">
      <selection activeCell="E365" sqref="E365"/>
    </sheetView>
  </sheetViews>
  <sheetFormatPr defaultColWidth="9.1796875" defaultRowHeight="14" x14ac:dyDescent="0.3"/>
  <cols>
    <col min="1" max="1" width="61" style="2" customWidth="1"/>
    <col min="2" max="2" width="16.816406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60" t="s">
        <v>36</v>
      </c>
      <c r="B3" s="61"/>
    </row>
    <row r="5" spans="1:2" s="35" customFormat="1" ht="18.75" customHeight="1" x14ac:dyDescent="0.35">
      <c r="A5" s="62" t="s">
        <v>37</v>
      </c>
      <c r="B5" s="62" t="s">
        <v>1</v>
      </c>
    </row>
    <row r="6" spans="1:2" s="35" customFormat="1" ht="18.75" customHeight="1" x14ac:dyDescent="0.35">
      <c r="A6" s="63"/>
      <c r="B6" s="62"/>
    </row>
    <row r="7" spans="1:2" s="35" customFormat="1" ht="23.25" customHeight="1" x14ac:dyDescent="0.35">
      <c r="A7" s="64" t="s">
        <v>38</v>
      </c>
      <c r="B7" s="65"/>
    </row>
    <row r="8" spans="1:2" s="35" customFormat="1" ht="18.75" customHeight="1" x14ac:dyDescent="0.35">
      <c r="A8" s="11" t="s">
        <v>39</v>
      </c>
      <c r="B8" s="25">
        <f>B9</f>
        <v>359</v>
      </c>
    </row>
    <row r="9" spans="1:2" s="35" customFormat="1" ht="18.75" customHeight="1" x14ac:dyDescent="0.35">
      <c r="A9" s="12" t="s">
        <v>40</v>
      </c>
      <c r="B9" s="26">
        <v>359</v>
      </c>
    </row>
    <row r="10" spans="1:2" s="35" customFormat="1" ht="18.75" customHeight="1" x14ac:dyDescent="0.35">
      <c r="A10" s="11" t="s">
        <v>41</v>
      </c>
      <c r="B10" s="27">
        <f>SUM(B11:B17)</f>
        <v>10137.000000000002</v>
      </c>
    </row>
    <row r="11" spans="1:2" s="35" customFormat="1" ht="18.75" customHeight="1" x14ac:dyDescent="0.35">
      <c r="A11" s="12" t="s">
        <v>163</v>
      </c>
      <c r="B11" s="28">
        <v>413.1</v>
      </c>
    </row>
    <row r="12" spans="1:2" s="35" customFormat="1" ht="24.75" customHeight="1" x14ac:dyDescent="0.35">
      <c r="A12" s="12" t="s">
        <v>164</v>
      </c>
      <c r="B12" s="28">
        <v>363.6</v>
      </c>
    </row>
    <row r="13" spans="1:2" s="35" customFormat="1" ht="18.75" customHeight="1" x14ac:dyDescent="0.35">
      <c r="A13" s="12" t="s">
        <v>42</v>
      </c>
      <c r="B13" s="28">
        <v>20</v>
      </c>
    </row>
    <row r="14" spans="1:2" s="35" customFormat="1" ht="18.75" customHeight="1" x14ac:dyDescent="0.35">
      <c r="A14" s="12" t="s">
        <v>165</v>
      </c>
      <c r="B14" s="28">
        <v>240.5</v>
      </c>
    </row>
    <row r="15" spans="1:2" s="35" customFormat="1" ht="18.75" customHeight="1" x14ac:dyDescent="0.35">
      <c r="A15" s="12" t="s">
        <v>43</v>
      </c>
      <c r="B15" s="28">
        <v>8337.7000000000007</v>
      </c>
    </row>
    <row r="16" spans="1:2" s="35" customFormat="1" ht="27" customHeight="1" x14ac:dyDescent="0.35">
      <c r="A16" s="12" t="s">
        <v>166</v>
      </c>
      <c r="B16" s="28">
        <v>687.7</v>
      </c>
    </row>
    <row r="17" spans="1:2" s="35" customFormat="1" ht="27" customHeight="1" x14ac:dyDescent="0.35">
      <c r="A17" s="12" t="s">
        <v>155</v>
      </c>
      <c r="B17" s="28">
        <v>74.400000000000006</v>
      </c>
    </row>
    <row r="18" spans="1:2" s="35" customFormat="1" ht="31.5" customHeight="1" x14ac:dyDescent="0.35">
      <c r="A18" s="11" t="s">
        <v>44</v>
      </c>
      <c r="B18" s="27">
        <f>SUM(B19:B19)</f>
        <v>250</v>
      </c>
    </row>
    <row r="19" spans="1:2" s="35" customFormat="1" ht="18.75" customHeight="1" x14ac:dyDescent="0.35">
      <c r="A19" s="12" t="s">
        <v>181</v>
      </c>
      <c r="B19" s="29">
        <v>250</v>
      </c>
    </row>
    <row r="20" spans="1:2" s="35" customFormat="1" ht="18.75" customHeight="1" x14ac:dyDescent="0.35">
      <c r="A20" s="11" t="s">
        <v>45</v>
      </c>
      <c r="B20" s="27">
        <f>SUM(B21)</f>
        <v>1560.8</v>
      </c>
    </row>
    <row r="21" spans="1:2" s="35" customFormat="1" ht="18.75" customHeight="1" x14ac:dyDescent="0.35">
      <c r="A21" s="14" t="s">
        <v>40</v>
      </c>
      <c r="B21" s="28">
        <v>1560.8</v>
      </c>
    </row>
    <row r="22" spans="1:2" s="35" customFormat="1" ht="18.75" customHeight="1" x14ac:dyDescent="0.35">
      <c r="A22" s="11" t="s">
        <v>46</v>
      </c>
      <c r="B22" s="27">
        <f>B8+B10+B18+B20</f>
        <v>12306.800000000001</v>
      </c>
    </row>
    <row r="23" spans="1:2" s="35" customFormat="1" ht="18.75" customHeight="1" x14ac:dyDescent="0.35">
      <c r="A23" s="12" t="s">
        <v>47</v>
      </c>
      <c r="B23" s="28">
        <f>B9+B11+B12+B13+B14+B15+B19+B21</f>
        <v>11544.7</v>
      </c>
    </row>
    <row r="24" spans="1:2" s="35" customFormat="1" ht="27" customHeight="1" x14ac:dyDescent="0.35">
      <c r="A24" s="12" t="s">
        <v>167</v>
      </c>
      <c r="B24" s="28">
        <f>B16</f>
        <v>687.7</v>
      </c>
    </row>
    <row r="25" spans="1:2" s="35" customFormat="1" ht="27" customHeight="1" x14ac:dyDescent="0.35">
      <c r="A25" s="13" t="s">
        <v>155</v>
      </c>
      <c r="B25" s="8">
        <f>B17</f>
        <v>74.400000000000006</v>
      </c>
    </row>
    <row r="26" spans="1:2" s="35" customFormat="1" ht="23.25" customHeight="1" x14ac:dyDescent="0.35">
      <c r="A26" s="53" t="s">
        <v>48</v>
      </c>
      <c r="B26" s="66"/>
    </row>
    <row r="27" spans="1:2" s="35" customFormat="1" ht="18.75" customHeight="1" x14ac:dyDescent="0.35">
      <c r="A27" s="15" t="s">
        <v>41</v>
      </c>
      <c r="B27" s="27">
        <f>B28+B29+B31+B30+B32</f>
        <v>22198</v>
      </c>
    </row>
    <row r="28" spans="1:2" s="35" customFormat="1" ht="18.75" customHeight="1" x14ac:dyDescent="0.35">
      <c r="A28" s="12" t="s">
        <v>47</v>
      </c>
      <c r="B28" s="29">
        <v>246.60000000000002</v>
      </c>
    </row>
    <row r="29" spans="1:2" s="35" customFormat="1" ht="39.75" customHeight="1" x14ac:dyDescent="0.35">
      <c r="A29" s="12" t="s">
        <v>186</v>
      </c>
      <c r="B29" s="29">
        <v>1390.4</v>
      </c>
    </row>
    <row r="30" spans="1:2" s="35" customFormat="1" ht="18.75" customHeight="1" x14ac:dyDescent="0.35">
      <c r="A30" s="12" t="s">
        <v>49</v>
      </c>
      <c r="B30" s="29">
        <v>4539</v>
      </c>
    </row>
    <row r="31" spans="1:2" s="35" customFormat="1" ht="18.75" customHeight="1" x14ac:dyDescent="0.35">
      <c r="A31" s="12" t="s">
        <v>152</v>
      </c>
      <c r="B31" s="29">
        <v>8103.5</v>
      </c>
    </row>
    <row r="32" spans="1:2" s="35" customFormat="1" ht="18.75" customHeight="1" x14ac:dyDescent="0.35">
      <c r="A32" s="14" t="s">
        <v>50</v>
      </c>
      <c r="B32" s="29">
        <v>7918.5</v>
      </c>
    </row>
    <row r="33" spans="1:2" s="35" customFormat="1" ht="18.75" customHeight="1" x14ac:dyDescent="0.35">
      <c r="A33" s="15" t="s">
        <v>51</v>
      </c>
      <c r="B33" s="30">
        <f>B34</f>
        <v>445.3</v>
      </c>
    </row>
    <row r="34" spans="1:2" s="35" customFormat="1" ht="18.75" customHeight="1" x14ac:dyDescent="0.35">
      <c r="A34" s="12" t="s">
        <v>55</v>
      </c>
      <c r="B34" s="29">
        <v>445.3</v>
      </c>
    </row>
    <row r="35" spans="1:2" s="35" customFormat="1" ht="18.75" customHeight="1" x14ac:dyDescent="0.35">
      <c r="A35" s="15" t="s">
        <v>52</v>
      </c>
      <c r="B35" s="30">
        <f>SUM(B36:B37)</f>
        <v>604.9</v>
      </c>
    </row>
    <row r="36" spans="1:2" s="35" customFormat="1" ht="18.75" customHeight="1" x14ac:dyDescent="0.35">
      <c r="A36" s="12" t="s">
        <v>47</v>
      </c>
      <c r="B36" s="28">
        <v>548.1</v>
      </c>
    </row>
    <row r="37" spans="1:2" s="35" customFormat="1" ht="18.75" customHeight="1" x14ac:dyDescent="0.35">
      <c r="A37" s="14" t="s">
        <v>50</v>
      </c>
      <c r="B37" s="26">
        <v>56.800000000000004</v>
      </c>
    </row>
    <row r="38" spans="1:2" s="35" customFormat="1" ht="18.75" customHeight="1" x14ac:dyDescent="0.35">
      <c r="A38" s="16" t="s">
        <v>53</v>
      </c>
      <c r="B38" s="25">
        <f>B27+B33+B35</f>
        <v>23248.2</v>
      </c>
    </row>
    <row r="39" spans="1:2" s="35" customFormat="1" ht="18.75" customHeight="1" x14ac:dyDescent="0.35">
      <c r="A39" s="12" t="s">
        <v>47</v>
      </c>
      <c r="B39" s="28">
        <f>B28+B34+B36</f>
        <v>1240</v>
      </c>
    </row>
    <row r="40" spans="1:2" s="35" customFormat="1" ht="46.5" customHeight="1" x14ac:dyDescent="0.35">
      <c r="A40" s="12" t="s">
        <v>186</v>
      </c>
      <c r="B40" s="28">
        <f>B29</f>
        <v>1390.4</v>
      </c>
    </row>
    <row r="41" spans="1:2" s="35" customFormat="1" ht="18.75" customHeight="1" x14ac:dyDescent="0.35">
      <c r="A41" s="12" t="s">
        <v>49</v>
      </c>
      <c r="B41" s="28">
        <f>B30</f>
        <v>4539</v>
      </c>
    </row>
    <row r="42" spans="1:2" s="35" customFormat="1" ht="18.75" customHeight="1" x14ac:dyDescent="0.35">
      <c r="A42" s="12" t="s">
        <v>152</v>
      </c>
      <c r="B42" s="28">
        <f>B31</f>
        <v>8103.5</v>
      </c>
    </row>
    <row r="43" spans="1:2" s="35" customFormat="1" ht="18.75" customHeight="1" x14ac:dyDescent="0.35">
      <c r="A43" s="14" t="s">
        <v>50</v>
      </c>
      <c r="B43" s="8">
        <f>B32+B37</f>
        <v>7975.3</v>
      </c>
    </row>
    <row r="44" spans="1:2" s="35" customFormat="1" ht="24" customHeight="1" x14ac:dyDescent="0.35">
      <c r="A44" s="53" t="s">
        <v>54</v>
      </c>
      <c r="B44" s="54"/>
    </row>
    <row r="45" spans="1:2" s="35" customFormat="1" ht="18.75" customHeight="1" x14ac:dyDescent="0.35">
      <c r="A45" s="15" t="s">
        <v>41</v>
      </c>
      <c r="B45" s="27">
        <f>B46</f>
        <v>304.8</v>
      </c>
    </row>
    <row r="46" spans="1:2" s="35" customFormat="1" ht="18.75" customHeight="1" x14ac:dyDescent="0.35">
      <c r="A46" s="12" t="s">
        <v>55</v>
      </c>
      <c r="B46" s="28">
        <v>304.8</v>
      </c>
    </row>
    <row r="47" spans="1:2" s="35" customFormat="1" ht="18.75" customHeight="1" x14ac:dyDescent="0.35">
      <c r="A47" s="11" t="s">
        <v>56</v>
      </c>
      <c r="B47" s="27">
        <f>B45</f>
        <v>304.8</v>
      </c>
    </row>
    <row r="48" spans="1:2" s="35" customFormat="1" ht="18.75" customHeight="1" x14ac:dyDescent="0.35">
      <c r="A48" s="14" t="s">
        <v>55</v>
      </c>
      <c r="B48" s="29">
        <f>B46</f>
        <v>304.8</v>
      </c>
    </row>
    <row r="49" spans="1:2" s="35" customFormat="1" ht="33" customHeight="1" x14ac:dyDescent="0.35">
      <c r="A49" s="53" t="s">
        <v>161</v>
      </c>
      <c r="B49" s="54"/>
    </row>
    <row r="50" spans="1:2" s="35" customFormat="1" ht="18.75" customHeight="1" x14ac:dyDescent="0.35">
      <c r="A50" s="17" t="s">
        <v>41</v>
      </c>
      <c r="B50" s="6">
        <f>B51</f>
        <v>252</v>
      </c>
    </row>
    <row r="51" spans="1:2" s="35" customFormat="1" ht="18.75" customHeight="1" x14ac:dyDescent="0.35">
      <c r="A51" s="13" t="s">
        <v>168</v>
      </c>
      <c r="B51" s="8">
        <v>252</v>
      </c>
    </row>
    <row r="52" spans="1:2" s="35" customFormat="1" ht="18.75" customHeight="1" x14ac:dyDescent="0.35">
      <c r="A52" s="18" t="s">
        <v>57</v>
      </c>
      <c r="B52" s="6">
        <f>B50</f>
        <v>252</v>
      </c>
    </row>
    <row r="53" spans="1:2" s="35" customFormat="1" ht="18.75" customHeight="1" x14ac:dyDescent="0.35">
      <c r="A53" s="13" t="s">
        <v>168</v>
      </c>
      <c r="B53" s="8">
        <f>B51</f>
        <v>252</v>
      </c>
    </row>
    <row r="54" spans="1:2" s="35" customFormat="1" ht="35.25" customHeight="1" x14ac:dyDescent="0.35">
      <c r="A54" s="53" t="s">
        <v>59</v>
      </c>
      <c r="B54" s="52"/>
    </row>
    <row r="55" spans="1:2" s="35" customFormat="1" ht="18.75" customHeight="1" x14ac:dyDescent="0.35">
      <c r="A55" s="15" t="s">
        <v>60</v>
      </c>
      <c r="B55" s="25">
        <f>SUM(B56:B56)</f>
        <v>3485</v>
      </c>
    </row>
    <row r="56" spans="1:2" s="35" customFormat="1" ht="18.75" customHeight="1" x14ac:dyDescent="0.35">
      <c r="A56" s="12" t="s">
        <v>55</v>
      </c>
      <c r="B56" s="28">
        <v>3485</v>
      </c>
    </row>
    <row r="57" spans="1:2" s="35" customFormat="1" ht="18.75" customHeight="1" x14ac:dyDescent="0.35">
      <c r="A57" s="11" t="s">
        <v>61</v>
      </c>
      <c r="B57" s="27">
        <f>SUM(B55)</f>
        <v>3485</v>
      </c>
    </row>
    <row r="58" spans="1:2" s="35" customFormat="1" ht="18.75" customHeight="1" x14ac:dyDescent="0.35">
      <c r="A58" s="14" t="s">
        <v>55</v>
      </c>
      <c r="B58" s="8">
        <f>B56</f>
        <v>3485</v>
      </c>
    </row>
    <row r="59" spans="1:2" s="35" customFormat="1" ht="30" customHeight="1" x14ac:dyDescent="0.35">
      <c r="A59" s="53" t="s">
        <v>62</v>
      </c>
      <c r="B59" s="54"/>
    </row>
    <row r="60" spans="1:2" s="35" customFormat="1" ht="18.75" customHeight="1" x14ac:dyDescent="0.35">
      <c r="A60" s="15" t="s">
        <v>41</v>
      </c>
      <c r="B60" s="25">
        <f>SUM(B61:B62)</f>
        <v>840</v>
      </c>
    </row>
    <row r="61" spans="1:2" s="35" customFormat="1" ht="18.75" customHeight="1" x14ac:dyDescent="0.35">
      <c r="A61" s="12" t="s">
        <v>47</v>
      </c>
      <c r="B61" s="26">
        <v>445</v>
      </c>
    </row>
    <row r="62" spans="1:2" s="35" customFormat="1" ht="18.75" customHeight="1" x14ac:dyDescent="0.35">
      <c r="A62" s="36" t="s">
        <v>160</v>
      </c>
      <c r="B62" s="28">
        <v>395</v>
      </c>
    </row>
    <row r="63" spans="1:2" s="35" customFormat="1" ht="18.75" customHeight="1" x14ac:dyDescent="0.35">
      <c r="A63" s="37" t="s">
        <v>169</v>
      </c>
      <c r="B63" s="27">
        <f>SUM(B64:B65)</f>
        <v>1097.5999999999999</v>
      </c>
    </row>
    <row r="64" spans="1:2" s="35" customFormat="1" ht="18.75" customHeight="1" x14ac:dyDescent="0.35">
      <c r="A64" s="12" t="s">
        <v>47</v>
      </c>
      <c r="B64" s="28">
        <v>847.6</v>
      </c>
    </row>
    <row r="65" spans="1:2" s="35" customFormat="1" ht="18.75" customHeight="1" x14ac:dyDescent="0.35">
      <c r="A65" s="36" t="s">
        <v>170</v>
      </c>
      <c r="B65" s="28">
        <v>250</v>
      </c>
    </row>
    <row r="66" spans="1:2" s="35" customFormat="1" ht="18.75" customHeight="1" x14ac:dyDescent="0.35">
      <c r="A66" s="16" t="s">
        <v>63</v>
      </c>
      <c r="B66" s="31">
        <f>B60+B63</f>
        <v>1937.6</v>
      </c>
    </row>
    <row r="67" spans="1:2" s="35" customFormat="1" ht="18.75" customHeight="1" x14ac:dyDescent="0.35">
      <c r="A67" s="12" t="s">
        <v>47</v>
      </c>
      <c r="B67" s="20">
        <f>B61+B64</f>
        <v>1292.5999999999999</v>
      </c>
    </row>
    <row r="68" spans="1:2" s="35" customFormat="1" ht="18.75" customHeight="1" x14ac:dyDescent="0.35">
      <c r="A68" s="36" t="s">
        <v>160</v>
      </c>
      <c r="B68" s="8">
        <f>B62+B65</f>
        <v>645</v>
      </c>
    </row>
    <row r="69" spans="1:2" s="35" customFormat="1" ht="28.5" customHeight="1" x14ac:dyDescent="0.35">
      <c r="A69" s="58" t="s">
        <v>64</v>
      </c>
      <c r="B69" s="52"/>
    </row>
    <row r="70" spans="1:2" s="35" customFormat="1" ht="18.75" customHeight="1" x14ac:dyDescent="0.35">
      <c r="A70" s="15" t="s">
        <v>41</v>
      </c>
      <c r="B70" s="6">
        <f>B71</f>
        <v>389.6</v>
      </c>
    </row>
    <row r="71" spans="1:2" s="35" customFormat="1" ht="18.75" customHeight="1" x14ac:dyDescent="0.35">
      <c r="A71" s="14" t="s">
        <v>55</v>
      </c>
      <c r="B71" s="8">
        <v>389.6</v>
      </c>
    </row>
    <row r="72" spans="1:2" s="35" customFormat="1" ht="18.75" customHeight="1" x14ac:dyDescent="0.35">
      <c r="A72" s="11" t="s">
        <v>65</v>
      </c>
      <c r="B72" s="6">
        <f>B70</f>
        <v>389.6</v>
      </c>
    </row>
    <row r="73" spans="1:2" s="35" customFormat="1" ht="18.75" customHeight="1" x14ac:dyDescent="0.35">
      <c r="A73" s="14" t="s">
        <v>55</v>
      </c>
      <c r="B73" s="8">
        <f>B71</f>
        <v>389.6</v>
      </c>
    </row>
    <row r="74" spans="1:2" s="35" customFormat="1" ht="33" customHeight="1" x14ac:dyDescent="0.35">
      <c r="A74" s="53" t="s">
        <v>66</v>
      </c>
      <c r="B74" s="52"/>
    </row>
    <row r="75" spans="1:2" s="35" customFormat="1" ht="18.75" customHeight="1" x14ac:dyDescent="0.35">
      <c r="A75" s="15" t="s">
        <v>41</v>
      </c>
      <c r="B75" s="27">
        <f>B76</f>
        <v>354.2</v>
      </c>
    </row>
    <row r="76" spans="1:2" s="35" customFormat="1" ht="18.75" customHeight="1" x14ac:dyDescent="0.35">
      <c r="A76" s="14" t="s">
        <v>55</v>
      </c>
      <c r="B76" s="28">
        <v>354.2</v>
      </c>
    </row>
    <row r="77" spans="1:2" s="35" customFormat="1" ht="18.75" customHeight="1" x14ac:dyDescent="0.35">
      <c r="A77" s="16" t="s">
        <v>67</v>
      </c>
      <c r="B77" s="6">
        <f>B75</f>
        <v>354.2</v>
      </c>
    </row>
    <row r="78" spans="1:2" s="35" customFormat="1" ht="18.75" customHeight="1" x14ac:dyDescent="0.35">
      <c r="A78" s="13" t="s">
        <v>55</v>
      </c>
      <c r="B78" s="21">
        <f>B76</f>
        <v>354.2</v>
      </c>
    </row>
    <row r="79" spans="1:2" s="35" customFormat="1" ht="38.25" customHeight="1" x14ac:dyDescent="0.35">
      <c r="A79" s="53" t="s">
        <v>68</v>
      </c>
      <c r="B79" s="59"/>
    </row>
    <row r="80" spans="1:2" s="35" customFormat="1" ht="18.75" customHeight="1" x14ac:dyDescent="0.35">
      <c r="A80" s="15" t="s">
        <v>41</v>
      </c>
      <c r="B80" s="25">
        <f>SUM(B81:B83)</f>
        <v>19456.5</v>
      </c>
    </row>
    <row r="81" spans="1:2" s="35" customFormat="1" ht="18.75" customHeight="1" x14ac:dyDescent="0.35">
      <c r="A81" s="12" t="s">
        <v>47</v>
      </c>
      <c r="B81" s="28">
        <v>14213.800000000001</v>
      </c>
    </row>
    <row r="82" spans="1:2" s="35" customFormat="1" ht="18.75" customHeight="1" x14ac:dyDescent="0.35">
      <c r="A82" s="12" t="s">
        <v>188</v>
      </c>
      <c r="B82" s="28">
        <v>517.6</v>
      </c>
    </row>
    <row r="83" spans="1:2" s="35" customFormat="1" ht="30.75" customHeight="1" x14ac:dyDescent="0.35">
      <c r="A83" s="14" t="s">
        <v>69</v>
      </c>
      <c r="B83" s="28">
        <v>4725.0999999999995</v>
      </c>
    </row>
    <row r="84" spans="1:2" s="35" customFormat="1" ht="18.75" customHeight="1" x14ac:dyDescent="0.35">
      <c r="A84" s="16" t="s">
        <v>70</v>
      </c>
      <c r="B84" s="6">
        <f>B80</f>
        <v>19456.5</v>
      </c>
    </row>
    <row r="85" spans="1:2" s="35" customFormat="1" ht="18.75" customHeight="1" x14ac:dyDescent="0.35">
      <c r="A85" s="12" t="s">
        <v>58</v>
      </c>
      <c r="B85" s="8">
        <f>B81</f>
        <v>14213.800000000001</v>
      </c>
    </row>
    <row r="86" spans="1:2" s="35" customFormat="1" ht="18.75" customHeight="1" x14ac:dyDescent="0.35">
      <c r="A86" s="12" t="s">
        <v>189</v>
      </c>
      <c r="B86" s="21">
        <f>B82</f>
        <v>517.6</v>
      </c>
    </row>
    <row r="87" spans="1:2" s="35" customFormat="1" ht="30" customHeight="1" x14ac:dyDescent="0.35">
      <c r="A87" s="12" t="s">
        <v>72</v>
      </c>
      <c r="B87" s="21">
        <f>B83</f>
        <v>4725.0999999999995</v>
      </c>
    </row>
    <row r="88" spans="1:2" s="35" customFormat="1" ht="28.5" customHeight="1" x14ac:dyDescent="0.35">
      <c r="A88" s="53" t="s">
        <v>73</v>
      </c>
      <c r="B88" s="54"/>
    </row>
    <row r="89" spans="1:2" s="35" customFormat="1" ht="18.75" customHeight="1" x14ac:dyDescent="0.35">
      <c r="A89" s="15" t="s">
        <v>41</v>
      </c>
      <c r="B89" s="6">
        <f>B90</f>
        <v>246</v>
      </c>
    </row>
    <row r="90" spans="1:2" s="35" customFormat="1" ht="18.75" customHeight="1" x14ac:dyDescent="0.35">
      <c r="A90" s="12" t="s">
        <v>55</v>
      </c>
      <c r="B90" s="8">
        <v>246</v>
      </c>
    </row>
    <row r="91" spans="1:2" s="35" customFormat="1" ht="18.75" customHeight="1" x14ac:dyDescent="0.35">
      <c r="A91" s="38" t="s">
        <v>74</v>
      </c>
      <c r="B91" s="27">
        <f>B92+B94+B93</f>
        <v>1343.3</v>
      </c>
    </row>
    <row r="92" spans="1:2" s="35" customFormat="1" ht="18.75" customHeight="1" x14ac:dyDescent="0.35">
      <c r="A92" s="12" t="s">
        <v>47</v>
      </c>
      <c r="B92" s="28">
        <v>1304.5</v>
      </c>
    </row>
    <row r="93" spans="1:2" s="35" customFormat="1" ht="18.75" customHeight="1" x14ac:dyDescent="0.35">
      <c r="A93" s="12" t="s">
        <v>155</v>
      </c>
      <c r="B93" s="28">
        <v>35.799999999999997</v>
      </c>
    </row>
    <row r="94" spans="1:2" s="35" customFormat="1" ht="18.75" customHeight="1" x14ac:dyDescent="0.35">
      <c r="A94" s="39" t="s">
        <v>160</v>
      </c>
      <c r="B94" s="28">
        <v>3</v>
      </c>
    </row>
    <row r="95" spans="1:2" s="35" customFormat="1" ht="18.75" customHeight="1" x14ac:dyDescent="0.35">
      <c r="A95" s="38" t="s">
        <v>75</v>
      </c>
      <c r="B95" s="27">
        <f>SUM(B96:B98)</f>
        <v>426</v>
      </c>
    </row>
    <row r="96" spans="1:2" s="35" customFormat="1" ht="18.75" customHeight="1" x14ac:dyDescent="0.35">
      <c r="A96" s="12" t="s">
        <v>58</v>
      </c>
      <c r="B96" s="28">
        <v>390.4</v>
      </c>
    </row>
    <row r="97" spans="1:2" s="35" customFormat="1" ht="18.75" customHeight="1" x14ac:dyDescent="0.35">
      <c r="A97" s="39" t="s">
        <v>160</v>
      </c>
      <c r="B97" s="28">
        <v>13</v>
      </c>
    </row>
    <row r="98" spans="1:2" s="35" customFormat="1" ht="18.75" customHeight="1" x14ac:dyDescent="0.35">
      <c r="A98" s="39" t="s">
        <v>86</v>
      </c>
      <c r="B98" s="28">
        <v>22.6</v>
      </c>
    </row>
    <row r="99" spans="1:2" s="35" customFormat="1" ht="18.75" customHeight="1" x14ac:dyDescent="0.35">
      <c r="A99" s="38" t="s">
        <v>76</v>
      </c>
      <c r="B99" s="27">
        <f>B100+B101+B102</f>
        <v>855.30000000000007</v>
      </c>
    </row>
    <row r="100" spans="1:2" s="35" customFormat="1" ht="18.75" customHeight="1" x14ac:dyDescent="0.35">
      <c r="A100" s="12" t="s">
        <v>58</v>
      </c>
      <c r="B100" s="28">
        <v>778.6</v>
      </c>
    </row>
    <row r="101" spans="1:2" s="35" customFormat="1" ht="18.75" customHeight="1" x14ac:dyDescent="0.35">
      <c r="A101" s="39" t="s">
        <v>160</v>
      </c>
      <c r="B101" s="29">
        <v>15</v>
      </c>
    </row>
    <row r="102" spans="1:2" s="35" customFormat="1" ht="18.75" customHeight="1" x14ac:dyDescent="0.35">
      <c r="A102" s="39" t="s">
        <v>86</v>
      </c>
      <c r="B102" s="29">
        <v>61.7</v>
      </c>
    </row>
    <row r="103" spans="1:2" s="35" customFormat="1" ht="18.75" customHeight="1" x14ac:dyDescent="0.35">
      <c r="A103" s="38" t="s">
        <v>77</v>
      </c>
      <c r="B103" s="27">
        <f>B104+B105</f>
        <v>657.5</v>
      </c>
    </row>
    <row r="104" spans="1:2" s="35" customFormat="1" ht="18.75" customHeight="1" x14ac:dyDescent="0.35">
      <c r="A104" s="12" t="s">
        <v>58</v>
      </c>
      <c r="B104" s="28">
        <v>617.5</v>
      </c>
    </row>
    <row r="105" spans="1:2" s="35" customFormat="1" ht="18.75" customHeight="1" x14ac:dyDescent="0.35">
      <c r="A105" s="14" t="s">
        <v>160</v>
      </c>
      <c r="B105" s="28">
        <v>40</v>
      </c>
    </row>
    <row r="106" spans="1:2" s="35" customFormat="1" ht="18.75" customHeight="1" x14ac:dyDescent="0.35">
      <c r="A106" s="38" t="s">
        <v>78</v>
      </c>
      <c r="B106" s="27">
        <f>B107+B108</f>
        <v>757</v>
      </c>
    </row>
    <row r="107" spans="1:2" s="35" customFormat="1" ht="18.75" customHeight="1" x14ac:dyDescent="0.35">
      <c r="A107" s="12" t="s">
        <v>47</v>
      </c>
      <c r="B107" s="28">
        <v>707</v>
      </c>
    </row>
    <row r="108" spans="1:2" s="35" customFormat="1" ht="18.75" customHeight="1" x14ac:dyDescent="0.35">
      <c r="A108" s="36" t="s">
        <v>160</v>
      </c>
      <c r="B108" s="28">
        <v>50</v>
      </c>
    </row>
    <row r="109" spans="1:2" s="35" customFormat="1" ht="18.75" customHeight="1" x14ac:dyDescent="0.35">
      <c r="A109" s="40" t="s">
        <v>171</v>
      </c>
      <c r="B109" s="27">
        <f>B110+B111</f>
        <v>1422.9</v>
      </c>
    </row>
    <row r="110" spans="1:2" s="35" customFormat="1" ht="18.75" customHeight="1" x14ac:dyDescent="0.35">
      <c r="A110" s="12" t="s">
        <v>47</v>
      </c>
      <c r="B110" s="28">
        <v>1274.9000000000001</v>
      </c>
    </row>
    <row r="111" spans="1:2" s="35" customFormat="1" ht="18.75" customHeight="1" x14ac:dyDescent="0.35">
      <c r="A111" s="39" t="s">
        <v>160</v>
      </c>
      <c r="B111" s="28">
        <v>148</v>
      </c>
    </row>
    <row r="112" spans="1:2" s="35" customFormat="1" ht="18.75" customHeight="1" x14ac:dyDescent="0.35">
      <c r="A112" s="38" t="s">
        <v>79</v>
      </c>
      <c r="B112" s="27">
        <f>B113+B114</f>
        <v>2255.3000000000002</v>
      </c>
    </row>
    <row r="113" spans="1:2" s="35" customFormat="1" ht="18.75" customHeight="1" x14ac:dyDescent="0.35">
      <c r="A113" s="12" t="s">
        <v>47</v>
      </c>
      <c r="B113" s="28">
        <v>2115.3000000000002</v>
      </c>
    </row>
    <row r="114" spans="1:2" s="35" customFormat="1" ht="18.75" customHeight="1" x14ac:dyDescent="0.35">
      <c r="A114" s="36" t="s">
        <v>160</v>
      </c>
      <c r="B114" s="28">
        <v>140</v>
      </c>
    </row>
    <row r="115" spans="1:2" s="35" customFormat="1" ht="18.75" customHeight="1" x14ac:dyDescent="0.35">
      <c r="A115" s="40" t="s">
        <v>51</v>
      </c>
      <c r="B115" s="27">
        <f>B116+B117</f>
        <v>1684.5</v>
      </c>
    </row>
    <row r="116" spans="1:2" s="35" customFormat="1" ht="18.75" customHeight="1" x14ac:dyDescent="0.35">
      <c r="A116" s="39" t="s">
        <v>47</v>
      </c>
      <c r="B116" s="28">
        <v>1414.5</v>
      </c>
    </row>
    <row r="117" spans="1:2" s="35" customFormat="1" ht="18.75" customHeight="1" x14ac:dyDescent="0.35">
      <c r="A117" s="39" t="s">
        <v>160</v>
      </c>
      <c r="B117" s="28">
        <v>270</v>
      </c>
    </row>
    <row r="118" spans="1:2" s="35" customFormat="1" ht="18.75" customHeight="1" x14ac:dyDescent="0.35">
      <c r="A118" s="38" t="s">
        <v>80</v>
      </c>
      <c r="B118" s="27">
        <f>B119+B120</f>
        <v>446.1</v>
      </c>
    </row>
    <row r="119" spans="1:2" s="35" customFormat="1" ht="18.75" customHeight="1" x14ac:dyDescent="0.35">
      <c r="A119" s="12" t="s">
        <v>47</v>
      </c>
      <c r="B119" s="28">
        <v>362.1</v>
      </c>
    </row>
    <row r="120" spans="1:2" s="35" customFormat="1" ht="18.75" customHeight="1" x14ac:dyDescent="0.35">
      <c r="A120" s="39" t="s">
        <v>160</v>
      </c>
      <c r="B120" s="28">
        <v>84</v>
      </c>
    </row>
    <row r="121" spans="1:2" s="35" customFormat="1" ht="18.75" customHeight="1" x14ac:dyDescent="0.35">
      <c r="A121" s="37" t="s">
        <v>81</v>
      </c>
      <c r="B121" s="27">
        <f>B89+B91+B95+B99+B103+B106+B109+B112+B118+B115</f>
        <v>10093.9</v>
      </c>
    </row>
    <row r="122" spans="1:2" s="35" customFormat="1" ht="18.75" customHeight="1" x14ac:dyDescent="0.35">
      <c r="A122" s="12" t="s">
        <v>47</v>
      </c>
      <c r="B122" s="28">
        <f>B90+B92+B96+B100+B104+B107+B110+B113+B119+B116</f>
        <v>9210.7999999999993</v>
      </c>
    </row>
    <row r="123" spans="1:2" s="35" customFormat="1" ht="18.75" customHeight="1" x14ac:dyDescent="0.35">
      <c r="A123" s="12" t="s">
        <v>155</v>
      </c>
      <c r="B123" s="29">
        <f>B93</f>
        <v>35.799999999999997</v>
      </c>
    </row>
    <row r="124" spans="1:2" s="35" customFormat="1" ht="18.75" customHeight="1" x14ac:dyDescent="0.35">
      <c r="A124" s="39" t="s">
        <v>160</v>
      </c>
      <c r="B124" s="28">
        <f>B94+B101+B105+B108+B111+B114+B120+B97+B117</f>
        <v>763</v>
      </c>
    </row>
    <row r="125" spans="1:2" s="35" customFormat="1" ht="18.75" customHeight="1" x14ac:dyDescent="0.35">
      <c r="A125" s="36" t="s">
        <v>86</v>
      </c>
      <c r="B125" s="26">
        <f>B98+B102</f>
        <v>84.300000000000011</v>
      </c>
    </row>
    <row r="126" spans="1:2" s="35" customFormat="1" ht="27" customHeight="1" x14ac:dyDescent="0.35">
      <c r="A126" s="55" t="s">
        <v>82</v>
      </c>
      <c r="B126" s="56"/>
    </row>
    <row r="127" spans="1:2" s="35" customFormat="1" ht="18.75" customHeight="1" x14ac:dyDescent="0.35">
      <c r="A127" s="15" t="s">
        <v>41</v>
      </c>
      <c r="B127" s="6">
        <f>B128</f>
        <v>1745</v>
      </c>
    </row>
    <row r="128" spans="1:2" s="35" customFormat="1" ht="18.75" customHeight="1" x14ac:dyDescent="0.35">
      <c r="A128" s="14" t="s">
        <v>55</v>
      </c>
      <c r="B128" s="8">
        <v>1745</v>
      </c>
    </row>
    <row r="129" spans="1:2" s="35" customFormat="1" ht="18.75" customHeight="1" x14ac:dyDescent="0.35">
      <c r="A129" s="37" t="s">
        <v>83</v>
      </c>
      <c r="B129" s="25">
        <f>B130+B131</f>
        <v>2724.7999999999997</v>
      </c>
    </row>
    <row r="130" spans="1:2" s="35" customFormat="1" ht="18.75" customHeight="1" x14ac:dyDescent="0.35">
      <c r="A130" s="12" t="s">
        <v>47</v>
      </c>
      <c r="B130" s="28">
        <v>2524.7999999999997</v>
      </c>
    </row>
    <row r="131" spans="1:2" s="35" customFormat="1" ht="18.75" customHeight="1" x14ac:dyDescent="0.35">
      <c r="A131" s="39" t="s">
        <v>160</v>
      </c>
      <c r="B131" s="28">
        <v>200</v>
      </c>
    </row>
    <row r="132" spans="1:2" s="35" customFormat="1" ht="18.75" customHeight="1" x14ac:dyDescent="0.35">
      <c r="A132" s="37" t="s">
        <v>84</v>
      </c>
      <c r="B132" s="27">
        <f>B129+B127</f>
        <v>4469.7999999999993</v>
      </c>
    </row>
    <row r="133" spans="1:2" s="35" customFormat="1" ht="18.75" customHeight="1" x14ac:dyDescent="0.35">
      <c r="A133" s="12" t="s">
        <v>47</v>
      </c>
      <c r="B133" s="28">
        <f>B130+B128</f>
        <v>4269.7999999999993</v>
      </c>
    </row>
    <row r="134" spans="1:2" s="35" customFormat="1" ht="18.75" customHeight="1" x14ac:dyDescent="0.35">
      <c r="A134" s="39" t="s">
        <v>160</v>
      </c>
      <c r="B134" s="28">
        <f>B131</f>
        <v>200</v>
      </c>
    </row>
    <row r="135" spans="1:2" s="35" customFormat="1" ht="25.5" customHeight="1" x14ac:dyDescent="0.35">
      <c r="A135" s="53" t="s">
        <v>85</v>
      </c>
      <c r="B135" s="57"/>
    </row>
    <row r="136" spans="1:2" s="35" customFormat="1" ht="18.75" customHeight="1" x14ac:dyDescent="0.35">
      <c r="A136" s="38" t="s">
        <v>41</v>
      </c>
      <c r="B136" s="27">
        <f>B137+B138+B139+B140</f>
        <v>4475.3</v>
      </c>
    </row>
    <row r="137" spans="1:2" s="35" customFormat="1" ht="18.75" customHeight="1" x14ac:dyDescent="0.35">
      <c r="A137" s="12" t="s">
        <v>58</v>
      </c>
      <c r="B137" s="28">
        <v>343.1</v>
      </c>
    </row>
    <row r="138" spans="1:2" s="35" customFormat="1" ht="18.75" customHeight="1" x14ac:dyDescent="0.35">
      <c r="A138" s="39" t="s">
        <v>157</v>
      </c>
      <c r="B138" s="28">
        <v>2950.5</v>
      </c>
    </row>
    <row r="139" spans="1:2" s="35" customFormat="1" ht="18.75" customHeight="1" x14ac:dyDescent="0.35">
      <c r="A139" s="12" t="s">
        <v>183</v>
      </c>
      <c r="B139" s="28">
        <v>1091</v>
      </c>
    </row>
    <row r="140" spans="1:2" s="35" customFormat="1" ht="18.75" customHeight="1" x14ac:dyDescent="0.35">
      <c r="A140" s="36" t="s">
        <v>187</v>
      </c>
      <c r="B140" s="28">
        <v>90.7</v>
      </c>
    </row>
    <row r="141" spans="1:2" s="35" customFormat="1" ht="18.75" customHeight="1" x14ac:dyDescent="0.35">
      <c r="A141" s="38" t="s">
        <v>87</v>
      </c>
      <c r="B141" s="27">
        <f>B142+B143+B144+B145</f>
        <v>1858.2</v>
      </c>
    </row>
    <row r="142" spans="1:2" s="35" customFormat="1" ht="18.75" customHeight="1" x14ac:dyDescent="0.35">
      <c r="A142" s="12" t="s">
        <v>47</v>
      </c>
      <c r="B142" s="28">
        <v>1107.8</v>
      </c>
    </row>
    <row r="143" spans="1:2" s="35" customFormat="1" ht="18.75" customHeight="1" x14ac:dyDescent="0.35">
      <c r="A143" s="39" t="s">
        <v>160</v>
      </c>
      <c r="B143" s="28">
        <v>123.4</v>
      </c>
    </row>
    <row r="144" spans="1:2" s="35" customFormat="1" ht="18.75" customHeight="1" x14ac:dyDescent="0.35">
      <c r="A144" s="39" t="s">
        <v>156</v>
      </c>
      <c r="B144" s="28">
        <v>614</v>
      </c>
    </row>
    <row r="145" spans="1:2" s="35" customFormat="1" ht="18.75" customHeight="1" x14ac:dyDescent="0.35">
      <c r="A145" s="14" t="s">
        <v>155</v>
      </c>
      <c r="B145" s="26">
        <v>13</v>
      </c>
    </row>
    <row r="146" spans="1:2" s="35" customFormat="1" ht="18.75" customHeight="1" x14ac:dyDescent="0.35">
      <c r="A146" s="16" t="s">
        <v>88</v>
      </c>
      <c r="B146" s="25">
        <f>B147+B148+B149+B150</f>
        <v>727.8</v>
      </c>
    </row>
    <row r="147" spans="1:2" s="35" customFormat="1" ht="18.75" customHeight="1" x14ac:dyDescent="0.35">
      <c r="A147" s="12" t="s">
        <v>47</v>
      </c>
      <c r="B147" s="28">
        <v>387.6</v>
      </c>
    </row>
    <row r="148" spans="1:2" s="35" customFormat="1" ht="18.75" customHeight="1" x14ac:dyDescent="0.35">
      <c r="A148" s="39" t="s">
        <v>160</v>
      </c>
      <c r="B148" s="28">
        <v>57.2</v>
      </c>
    </row>
    <row r="149" spans="1:2" s="35" customFormat="1" ht="18.75" customHeight="1" x14ac:dyDescent="0.35">
      <c r="A149" s="39" t="s">
        <v>156</v>
      </c>
      <c r="B149" s="28">
        <v>280.5</v>
      </c>
    </row>
    <row r="150" spans="1:2" s="35" customFormat="1" ht="18.75" customHeight="1" x14ac:dyDescent="0.35">
      <c r="A150" s="14" t="s">
        <v>155</v>
      </c>
      <c r="B150" s="28">
        <v>2.5</v>
      </c>
    </row>
    <row r="151" spans="1:2" s="35" customFormat="1" ht="18.75" customHeight="1" x14ac:dyDescent="0.35">
      <c r="A151" s="11" t="s">
        <v>89</v>
      </c>
      <c r="B151" s="27">
        <f>B152+B153+B154+B155</f>
        <v>1553.7</v>
      </c>
    </row>
    <row r="152" spans="1:2" s="35" customFormat="1" ht="18.75" customHeight="1" x14ac:dyDescent="0.35">
      <c r="A152" s="12" t="s">
        <v>47</v>
      </c>
      <c r="B152" s="28">
        <v>825.3</v>
      </c>
    </row>
    <row r="153" spans="1:2" s="35" customFormat="1" ht="18.75" customHeight="1" x14ac:dyDescent="0.35">
      <c r="A153" s="39" t="s">
        <v>160</v>
      </c>
      <c r="B153" s="28">
        <v>80.900000000000006</v>
      </c>
    </row>
    <row r="154" spans="1:2" s="35" customFormat="1" ht="18.75" customHeight="1" x14ac:dyDescent="0.35">
      <c r="A154" s="39" t="s">
        <v>156</v>
      </c>
      <c r="B154" s="28">
        <v>642.1</v>
      </c>
    </row>
    <row r="155" spans="1:2" s="35" customFormat="1" ht="18.75" customHeight="1" x14ac:dyDescent="0.35">
      <c r="A155" s="14" t="s">
        <v>155</v>
      </c>
      <c r="B155" s="28">
        <v>5.4</v>
      </c>
    </row>
    <row r="156" spans="1:2" s="35" customFormat="1" ht="18.75" customHeight="1" x14ac:dyDescent="0.35">
      <c r="A156" s="11" t="s">
        <v>90</v>
      </c>
      <c r="B156" s="27">
        <f>B157+B158+B159+B160</f>
        <v>1159.3</v>
      </c>
    </row>
    <row r="157" spans="1:2" s="35" customFormat="1" ht="18.75" customHeight="1" x14ac:dyDescent="0.35">
      <c r="A157" s="12" t="s">
        <v>47</v>
      </c>
      <c r="B157" s="28">
        <v>570</v>
      </c>
    </row>
    <row r="158" spans="1:2" s="35" customFormat="1" ht="18.75" customHeight="1" x14ac:dyDescent="0.35">
      <c r="A158" s="39" t="s">
        <v>160</v>
      </c>
      <c r="B158" s="28">
        <v>85.5</v>
      </c>
    </row>
    <row r="159" spans="1:2" s="35" customFormat="1" ht="18.75" customHeight="1" x14ac:dyDescent="0.35">
      <c r="A159" s="39" t="s">
        <v>156</v>
      </c>
      <c r="B159" s="28">
        <v>491</v>
      </c>
    </row>
    <row r="160" spans="1:2" s="35" customFormat="1" ht="18.75" customHeight="1" x14ac:dyDescent="0.35">
      <c r="A160" s="39" t="s">
        <v>155</v>
      </c>
      <c r="B160" s="28">
        <v>12.799999999999999</v>
      </c>
    </row>
    <row r="161" spans="1:2" s="35" customFormat="1" ht="18.75" customHeight="1" x14ac:dyDescent="0.35">
      <c r="A161" s="11" t="s">
        <v>91</v>
      </c>
      <c r="B161" s="27">
        <f>B162+B163+B164+B165</f>
        <v>1273.4000000000001</v>
      </c>
    </row>
    <row r="162" spans="1:2" s="35" customFormat="1" ht="18.75" customHeight="1" x14ac:dyDescent="0.35">
      <c r="A162" s="12" t="s">
        <v>47</v>
      </c>
      <c r="B162" s="28">
        <v>635.20000000000005</v>
      </c>
    </row>
    <row r="163" spans="1:2" s="35" customFormat="1" ht="18.75" customHeight="1" x14ac:dyDescent="0.35">
      <c r="A163" s="39" t="s">
        <v>160</v>
      </c>
      <c r="B163" s="28">
        <v>110</v>
      </c>
    </row>
    <row r="164" spans="1:2" s="35" customFormat="1" ht="18.75" customHeight="1" x14ac:dyDescent="0.35">
      <c r="A164" s="39" t="s">
        <v>156</v>
      </c>
      <c r="B164" s="28">
        <v>524.29999999999995</v>
      </c>
    </row>
    <row r="165" spans="1:2" s="35" customFormat="1" ht="18.75" customHeight="1" x14ac:dyDescent="0.35">
      <c r="A165" s="39" t="s">
        <v>155</v>
      </c>
      <c r="B165" s="28">
        <v>3.9000000000000004</v>
      </c>
    </row>
    <row r="166" spans="1:2" s="35" customFormat="1" ht="18.75" customHeight="1" x14ac:dyDescent="0.35">
      <c r="A166" s="11" t="s">
        <v>92</v>
      </c>
      <c r="B166" s="27">
        <f>SUM(B167:B170)</f>
        <v>706.3</v>
      </c>
    </row>
    <row r="167" spans="1:2" s="35" customFormat="1" ht="18.75" customHeight="1" x14ac:dyDescent="0.35">
      <c r="A167" s="12" t="s">
        <v>47</v>
      </c>
      <c r="B167" s="28">
        <v>410.2</v>
      </c>
    </row>
    <row r="168" spans="1:2" s="35" customFormat="1" ht="18.75" customHeight="1" x14ac:dyDescent="0.35">
      <c r="A168" s="39" t="s">
        <v>160</v>
      </c>
      <c r="B168" s="28">
        <v>48</v>
      </c>
    </row>
    <row r="169" spans="1:2" s="35" customFormat="1" ht="18.75" customHeight="1" x14ac:dyDescent="0.35">
      <c r="A169" s="39" t="s">
        <v>156</v>
      </c>
      <c r="B169" s="28">
        <v>241.70000000000002</v>
      </c>
    </row>
    <row r="170" spans="1:2" s="35" customFormat="1" ht="18.75" customHeight="1" x14ac:dyDescent="0.35">
      <c r="A170" s="36" t="s">
        <v>155</v>
      </c>
      <c r="B170" s="26">
        <v>6.4</v>
      </c>
    </row>
    <row r="171" spans="1:2" s="35" customFormat="1" ht="18.75" customHeight="1" x14ac:dyDescent="0.35">
      <c r="A171" s="16" t="s">
        <v>93</v>
      </c>
      <c r="B171" s="25">
        <f>B172+B173+B174+B175</f>
        <v>715.6</v>
      </c>
    </row>
    <row r="172" spans="1:2" s="35" customFormat="1" ht="18.75" customHeight="1" x14ac:dyDescent="0.35">
      <c r="A172" s="12" t="s">
        <v>47</v>
      </c>
      <c r="B172" s="28">
        <v>409.8</v>
      </c>
    </row>
    <row r="173" spans="1:2" s="35" customFormat="1" ht="18.75" customHeight="1" x14ac:dyDescent="0.35">
      <c r="A173" s="39" t="s">
        <v>160</v>
      </c>
      <c r="B173" s="28">
        <v>48.5</v>
      </c>
    </row>
    <row r="174" spans="1:2" s="35" customFormat="1" ht="18.75" customHeight="1" x14ac:dyDescent="0.35">
      <c r="A174" s="39" t="s">
        <v>156</v>
      </c>
      <c r="B174" s="32">
        <v>254.3</v>
      </c>
    </row>
    <row r="175" spans="1:2" s="35" customFormat="1" ht="18.75" customHeight="1" x14ac:dyDescent="0.35">
      <c r="A175" s="39" t="s">
        <v>155</v>
      </c>
      <c r="B175" s="32">
        <v>3</v>
      </c>
    </row>
    <row r="176" spans="1:2" s="35" customFormat="1" ht="18.75" customHeight="1" x14ac:dyDescent="0.35">
      <c r="A176" s="41" t="s">
        <v>94</v>
      </c>
      <c r="B176" s="23">
        <f>B177+B178+B179+B180</f>
        <v>1153.2000000000003</v>
      </c>
    </row>
    <row r="177" spans="1:2" s="35" customFormat="1" ht="18.75" customHeight="1" x14ac:dyDescent="0.35">
      <c r="A177" s="12" t="s">
        <v>47</v>
      </c>
      <c r="B177" s="32">
        <v>595.6</v>
      </c>
    </row>
    <row r="178" spans="1:2" s="35" customFormat="1" ht="18.75" customHeight="1" x14ac:dyDescent="0.35">
      <c r="A178" s="39" t="s">
        <v>160</v>
      </c>
      <c r="B178" s="32">
        <v>84.7</v>
      </c>
    </row>
    <row r="179" spans="1:2" s="35" customFormat="1" ht="18.75" customHeight="1" x14ac:dyDescent="0.35">
      <c r="A179" s="39" t="s">
        <v>156</v>
      </c>
      <c r="B179" s="32">
        <v>460</v>
      </c>
    </row>
    <row r="180" spans="1:2" s="35" customFormat="1" ht="18.75" customHeight="1" x14ac:dyDescent="0.35">
      <c r="A180" s="39" t="s">
        <v>155</v>
      </c>
      <c r="B180" s="32">
        <v>12.899999999999999</v>
      </c>
    </row>
    <row r="181" spans="1:2" s="35" customFormat="1" ht="18.75" customHeight="1" x14ac:dyDescent="0.35">
      <c r="A181" s="41" t="s">
        <v>95</v>
      </c>
      <c r="B181" s="23">
        <f>SUM(B182:B185)</f>
        <v>1123.3</v>
      </c>
    </row>
    <row r="182" spans="1:2" s="35" customFormat="1" ht="18.75" customHeight="1" x14ac:dyDescent="0.35">
      <c r="A182" s="12" t="s">
        <v>47</v>
      </c>
      <c r="B182" s="32">
        <v>551.20000000000005</v>
      </c>
    </row>
    <row r="183" spans="1:2" s="35" customFormat="1" ht="18.75" customHeight="1" x14ac:dyDescent="0.35">
      <c r="A183" s="39" t="s">
        <v>160</v>
      </c>
      <c r="B183" s="32">
        <v>80</v>
      </c>
    </row>
    <row r="184" spans="1:2" s="35" customFormat="1" ht="18.75" customHeight="1" x14ac:dyDescent="0.35">
      <c r="A184" s="39" t="s">
        <v>156</v>
      </c>
      <c r="B184" s="32">
        <v>478.9</v>
      </c>
    </row>
    <row r="185" spans="1:2" s="35" customFormat="1" ht="18.75" customHeight="1" x14ac:dyDescent="0.35">
      <c r="A185" s="39" t="s">
        <v>155</v>
      </c>
      <c r="B185" s="32">
        <v>13.2</v>
      </c>
    </row>
    <row r="186" spans="1:2" s="35" customFormat="1" ht="18.75" customHeight="1" x14ac:dyDescent="0.35">
      <c r="A186" s="41" t="s">
        <v>96</v>
      </c>
      <c r="B186" s="23">
        <f>B187+B188+B189+B190</f>
        <v>702.7</v>
      </c>
    </row>
    <row r="187" spans="1:2" s="35" customFormat="1" ht="18.75" customHeight="1" x14ac:dyDescent="0.35">
      <c r="A187" s="12" t="s">
        <v>47</v>
      </c>
      <c r="B187" s="32">
        <v>382.6</v>
      </c>
    </row>
    <row r="188" spans="1:2" s="35" customFormat="1" ht="18.75" customHeight="1" x14ac:dyDescent="0.35">
      <c r="A188" s="39" t="s">
        <v>160</v>
      </c>
      <c r="B188" s="32">
        <v>56</v>
      </c>
    </row>
    <row r="189" spans="1:2" s="35" customFormat="1" ht="18.75" customHeight="1" x14ac:dyDescent="0.35">
      <c r="A189" s="39" t="s">
        <v>156</v>
      </c>
      <c r="B189" s="32">
        <v>260</v>
      </c>
    </row>
    <row r="190" spans="1:2" s="35" customFormat="1" ht="18.75" customHeight="1" x14ac:dyDescent="0.35">
      <c r="A190" s="39" t="s">
        <v>155</v>
      </c>
      <c r="B190" s="32">
        <v>4.0999999999999996</v>
      </c>
    </row>
    <row r="191" spans="1:2" s="35" customFormat="1" ht="18.75" customHeight="1" x14ac:dyDescent="0.35">
      <c r="A191" s="41" t="s">
        <v>97</v>
      </c>
      <c r="B191" s="23">
        <f>SUM(B192:B195)</f>
        <v>706.9</v>
      </c>
    </row>
    <row r="192" spans="1:2" s="35" customFormat="1" ht="18.75" customHeight="1" x14ac:dyDescent="0.35">
      <c r="A192" s="12" t="s">
        <v>47</v>
      </c>
      <c r="B192" s="32">
        <v>372.9</v>
      </c>
    </row>
    <row r="193" spans="1:2" s="35" customFormat="1" ht="18.75" customHeight="1" x14ac:dyDescent="0.35">
      <c r="A193" s="39" t="s">
        <v>160</v>
      </c>
      <c r="B193" s="32">
        <v>47.5</v>
      </c>
    </row>
    <row r="194" spans="1:2" s="35" customFormat="1" ht="18.75" customHeight="1" x14ac:dyDescent="0.35">
      <c r="A194" s="39" t="s">
        <v>156</v>
      </c>
      <c r="B194" s="32">
        <v>269.39999999999998</v>
      </c>
    </row>
    <row r="195" spans="1:2" s="35" customFormat="1" ht="18.75" customHeight="1" x14ac:dyDescent="0.35">
      <c r="A195" s="36" t="s">
        <v>155</v>
      </c>
      <c r="B195" s="46">
        <v>17.100000000000001</v>
      </c>
    </row>
    <row r="196" spans="1:2" s="35" customFormat="1" ht="18.75" customHeight="1" x14ac:dyDescent="0.35">
      <c r="A196" s="42" t="s">
        <v>98</v>
      </c>
      <c r="B196" s="24">
        <f>B197+B198+B199+B200</f>
        <v>1204.0999999999999</v>
      </c>
    </row>
    <row r="197" spans="1:2" s="35" customFormat="1" ht="18.75" customHeight="1" x14ac:dyDescent="0.35">
      <c r="A197" s="12" t="s">
        <v>47</v>
      </c>
      <c r="B197" s="32">
        <v>573.6</v>
      </c>
    </row>
    <row r="198" spans="1:2" s="35" customFormat="1" ht="18.75" customHeight="1" x14ac:dyDescent="0.35">
      <c r="A198" s="39" t="s">
        <v>160</v>
      </c>
      <c r="B198" s="32">
        <v>101.8</v>
      </c>
    </row>
    <row r="199" spans="1:2" s="35" customFormat="1" ht="18.75" customHeight="1" x14ac:dyDescent="0.35">
      <c r="A199" s="39" t="s">
        <v>156</v>
      </c>
      <c r="B199" s="32">
        <v>525.59999999999991</v>
      </c>
    </row>
    <row r="200" spans="1:2" s="35" customFormat="1" ht="18.75" customHeight="1" x14ac:dyDescent="0.35">
      <c r="A200" s="36" t="s">
        <v>155</v>
      </c>
      <c r="B200" s="32">
        <v>3.1</v>
      </c>
    </row>
    <row r="201" spans="1:2" s="35" customFormat="1" ht="18.75" customHeight="1" x14ac:dyDescent="0.35">
      <c r="A201" s="41" t="s">
        <v>99</v>
      </c>
      <c r="B201" s="23">
        <f>B202+B203+B204+B205</f>
        <v>674.80000000000007</v>
      </c>
    </row>
    <row r="202" spans="1:2" s="35" customFormat="1" ht="18.75" customHeight="1" x14ac:dyDescent="0.35">
      <c r="A202" s="12" t="s">
        <v>47</v>
      </c>
      <c r="B202" s="32">
        <v>425.6</v>
      </c>
    </row>
    <row r="203" spans="1:2" s="35" customFormat="1" ht="18.75" customHeight="1" x14ac:dyDescent="0.35">
      <c r="A203" s="39" t="s">
        <v>160</v>
      </c>
      <c r="B203" s="32">
        <v>40</v>
      </c>
    </row>
    <row r="204" spans="1:2" s="35" customFormat="1" ht="18.75" customHeight="1" x14ac:dyDescent="0.35">
      <c r="A204" s="39" t="s">
        <v>156</v>
      </c>
      <c r="B204" s="32">
        <v>199.8</v>
      </c>
    </row>
    <row r="205" spans="1:2" s="35" customFormat="1" ht="18.75" customHeight="1" x14ac:dyDescent="0.35">
      <c r="A205" s="36" t="s">
        <v>155</v>
      </c>
      <c r="B205" s="46">
        <v>9.4</v>
      </c>
    </row>
    <row r="206" spans="1:2" s="35" customFormat="1" ht="18.75" customHeight="1" x14ac:dyDescent="0.35">
      <c r="A206" s="42" t="s">
        <v>100</v>
      </c>
      <c r="B206" s="24">
        <f>SUM(B207:B210)</f>
        <v>866.4</v>
      </c>
    </row>
    <row r="207" spans="1:2" s="35" customFormat="1" ht="18.75" customHeight="1" x14ac:dyDescent="0.35">
      <c r="A207" s="12" t="s">
        <v>47</v>
      </c>
      <c r="B207" s="32">
        <v>420.6</v>
      </c>
    </row>
    <row r="208" spans="1:2" s="35" customFormat="1" ht="18.75" customHeight="1" x14ac:dyDescent="0.35">
      <c r="A208" s="39" t="s">
        <v>160</v>
      </c>
      <c r="B208" s="32">
        <v>70</v>
      </c>
    </row>
    <row r="209" spans="1:2" s="35" customFormat="1" ht="18.75" customHeight="1" x14ac:dyDescent="0.35">
      <c r="A209" s="39" t="s">
        <v>156</v>
      </c>
      <c r="B209" s="32">
        <v>364.5</v>
      </c>
    </row>
    <row r="210" spans="1:2" s="35" customFormat="1" ht="18.75" customHeight="1" x14ac:dyDescent="0.35">
      <c r="A210" s="39" t="s">
        <v>155</v>
      </c>
      <c r="B210" s="32">
        <v>11.299999999999999</v>
      </c>
    </row>
    <row r="211" spans="1:2" s="35" customFormat="1" ht="18.75" customHeight="1" x14ac:dyDescent="0.35">
      <c r="A211" s="41" t="s">
        <v>101</v>
      </c>
      <c r="B211" s="23">
        <f>B212+B213+B214+B215</f>
        <v>1263.1000000000001</v>
      </c>
    </row>
    <row r="212" spans="1:2" s="35" customFormat="1" ht="18.75" customHeight="1" x14ac:dyDescent="0.35">
      <c r="A212" s="12" t="s">
        <v>47</v>
      </c>
      <c r="B212" s="32">
        <v>720.6</v>
      </c>
    </row>
    <row r="213" spans="1:2" s="35" customFormat="1" ht="18.75" customHeight="1" x14ac:dyDescent="0.35">
      <c r="A213" s="39" t="s">
        <v>160</v>
      </c>
      <c r="B213" s="32">
        <v>46.5</v>
      </c>
    </row>
    <row r="214" spans="1:2" s="35" customFormat="1" ht="18.75" customHeight="1" x14ac:dyDescent="0.35">
      <c r="A214" s="39" t="s">
        <v>156</v>
      </c>
      <c r="B214" s="32">
        <v>486.8</v>
      </c>
    </row>
    <row r="215" spans="1:2" s="35" customFormat="1" ht="18.75" customHeight="1" x14ac:dyDescent="0.35">
      <c r="A215" s="39" t="s">
        <v>155</v>
      </c>
      <c r="B215" s="32">
        <v>9.1999999999999993</v>
      </c>
    </row>
    <row r="216" spans="1:2" s="35" customFormat="1" ht="18.75" customHeight="1" x14ac:dyDescent="0.35">
      <c r="A216" s="41" t="s">
        <v>102</v>
      </c>
      <c r="B216" s="23">
        <f>SUM(B217:B220)</f>
        <v>1176</v>
      </c>
    </row>
    <row r="217" spans="1:2" s="35" customFormat="1" ht="18.75" customHeight="1" x14ac:dyDescent="0.35">
      <c r="A217" s="12" t="s">
        <v>47</v>
      </c>
      <c r="B217" s="32">
        <v>576.29999999999995</v>
      </c>
    </row>
    <row r="218" spans="1:2" s="35" customFormat="1" ht="18.75" customHeight="1" x14ac:dyDescent="0.35">
      <c r="A218" s="39" t="s">
        <v>160</v>
      </c>
      <c r="B218" s="32">
        <v>101</v>
      </c>
    </row>
    <row r="219" spans="1:2" s="35" customFormat="1" ht="18.75" customHeight="1" x14ac:dyDescent="0.35">
      <c r="A219" s="39" t="s">
        <v>156</v>
      </c>
      <c r="B219" s="32">
        <v>481.7</v>
      </c>
    </row>
    <row r="220" spans="1:2" s="35" customFormat="1" ht="18.75" customHeight="1" x14ac:dyDescent="0.35">
      <c r="A220" s="36" t="s">
        <v>155</v>
      </c>
      <c r="B220" s="46">
        <v>17</v>
      </c>
    </row>
    <row r="221" spans="1:2" s="35" customFormat="1" ht="18.75" customHeight="1" x14ac:dyDescent="0.35">
      <c r="A221" s="42" t="s">
        <v>103</v>
      </c>
      <c r="B221" s="24">
        <f>B222+B223+B224+B225</f>
        <v>950.09999999999991</v>
      </c>
    </row>
    <row r="222" spans="1:2" s="35" customFormat="1" ht="18.75" customHeight="1" x14ac:dyDescent="0.35">
      <c r="A222" s="12" t="s">
        <v>47</v>
      </c>
      <c r="B222" s="32">
        <v>528.79999999999995</v>
      </c>
    </row>
    <row r="223" spans="1:2" s="35" customFormat="1" ht="18.75" customHeight="1" x14ac:dyDescent="0.35">
      <c r="A223" s="39" t="s">
        <v>160</v>
      </c>
      <c r="B223" s="32">
        <v>72.099999999999994</v>
      </c>
    </row>
    <row r="224" spans="1:2" s="35" customFormat="1" ht="18.75" customHeight="1" x14ac:dyDescent="0.35">
      <c r="A224" s="39" t="s">
        <v>156</v>
      </c>
      <c r="B224" s="32">
        <v>343.90000000000003</v>
      </c>
    </row>
    <row r="225" spans="1:2" s="35" customFormat="1" ht="18.75" customHeight="1" x14ac:dyDescent="0.35">
      <c r="A225" s="39" t="s">
        <v>155</v>
      </c>
      <c r="B225" s="32">
        <v>5.3000000000000007</v>
      </c>
    </row>
    <row r="226" spans="1:2" s="35" customFormat="1" ht="18.75" customHeight="1" x14ac:dyDescent="0.35">
      <c r="A226" s="41" t="s">
        <v>104</v>
      </c>
      <c r="B226" s="23">
        <f>SUM(B227:B230)</f>
        <v>1099.3000000000002</v>
      </c>
    </row>
    <row r="227" spans="1:2" s="35" customFormat="1" ht="18.75" customHeight="1" x14ac:dyDescent="0.35">
      <c r="A227" s="12" t="s">
        <v>47</v>
      </c>
      <c r="B227" s="32">
        <v>631.70000000000005</v>
      </c>
    </row>
    <row r="228" spans="1:2" s="35" customFormat="1" ht="18.75" customHeight="1" x14ac:dyDescent="0.35">
      <c r="A228" s="39" t="s">
        <v>160</v>
      </c>
      <c r="B228" s="32">
        <v>74.099999999999994</v>
      </c>
    </row>
    <row r="229" spans="1:2" s="35" customFormat="1" ht="18.75" customHeight="1" x14ac:dyDescent="0.35">
      <c r="A229" s="39" t="s">
        <v>156</v>
      </c>
      <c r="B229" s="32">
        <v>380.5</v>
      </c>
    </row>
    <row r="230" spans="1:2" s="35" customFormat="1" ht="18.75" customHeight="1" x14ac:dyDescent="0.35">
      <c r="A230" s="36" t="s">
        <v>155</v>
      </c>
      <c r="B230" s="46">
        <v>13</v>
      </c>
    </row>
    <row r="231" spans="1:2" s="35" customFormat="1" ht="18.75" customHeight="1" x14ac:dyDescent="0.35">
      <c r="A231" s="42" t="s">
        <v>105</v>
      </c>
      <c r="B231" s="24">
        <f>SUM(B232:B235)</f>
        <v>1032.6000000000001</v>
      </c>
    </row>
    <row r="232" spans="1:2" s="35" customFormat="1" ht="18.75" customHeight="1" x14ac:dyDescent="0.35">
      <c r="A232" s="12" t="s">
        <v>58</v>
      </c>
      <c r="B232" s="32">
        <v>594.20000000000005</v>
      </c>
    </row>
    <row r="233" spans="1:2" s="35" customFormat="1" ht="18.75" customHeight="1" x14ac:dyDescent="0.35">
      <c r="A233" s="39" t="s">
        <v>160</v>
      </c>
      <c r="B233" s="32">
        <v>76</v>
      </c>
    </row>
    <row r="234" spans="1:2" s="35" customFormat="1" ht="18.75" customHeight="1" x14ac:dyDescent="0.35">
      <c r="A234" s="39" t="s">
        <v>156</v>
      </c>
      <c r="B234" s="32">
        <v>337</v>
      </c>
    </row>
    <row r="235" spans="1:2" s="35" customFormat="1" ht="18.75" customHeight="1" x14ac:dyDescent="0.35">
      <c r="A235" s="39" t="s">
        <v>155</v>
      </c>
      <c r="B235" s="32">
        <v>25.4</v>
      </c>
    </row>
    <row r="236" spans="1:2" s="35" customFormat="1" ht="18.75" customHeight="1" x14ac:dyDescent="0.35">
      <c r="A236" s="41" t="s">
        <v>106</v>
      </c>
      <c r="B236" s="23">
        <f>B237+B238+B239+B240</f>
        <v>971.4</v>
      </c>
    </row>
    <row r="237" spans="1:2" s="35" customFormat="1" ht="18.75" customHeight="1" x14ac:dyDescent="0.35">
      <c r="A237" s="12" t="s">
        <v>58</v>
      </c>
      <c r="B237" s="32">
        <v>543.70000000000005</v>
      </c>
    </row>
    <row r="238" spans="1:2" s="35" customFormat="1" ht="18.75" customHeight="1" x14ac:dyDescent="0.35">
      <c r="A238" s="39" t="s">
        <v>160</v>
      </c>
      <c r="B238" s="32">
        <v>66</v>
      </c>
    </row>
    <row r="239" spans="1:2" s="35" customFormat="1" ht="18.75" customHeight="1" x14ac:dyDescent="0.35">
      <c r="A239" s="39" t="s">
        <v>156</v>
      </c>
      <c r="B239" s="32">
        <v>347.3</v>
      </c>
    </row>
    <row r="240" spans="1:2" s="35" customFormat="1" ht="18.75" customHeight="1" x14ac:dyDescent="0.35">
      <c r="A240" s="36" t="s">
        <v>155</v>
      </c>
      <c r="B240" s="46">
        <v>14.4</v>
      </c>
    </row>
    <row r="241" spans="1:2" s="35" customFormat="1" ht="18.75" customHeight="1" x14ac:dyDescent="0.35">
      <c r="A241" s="42" t="s">
        <v>107</v>
      </c>
      <c r="B241" s="24">
        <f>B242+B243+B244+B245</f>
        <v>1301.4999999999998</v>
      </c>
    </row>
    <row r="242" spans="1:2" s="35" customFormat="1" ht="18.75" customHeight="1" x14ac:dyDescent="0.35">
      <c r="A242" s="12" t="s">
        <v>58</v>
      </c>
      <c r="B242" s="32">
        <v>707.3</v>
      </c>
    </row>
    <row r="243" spans="1:2" s="35" customFormat="1" ht="18.75" customHeight="1" x14ac:dyDescent="0.35">
      <c r="A243" s="39" t="s">
        <v>160</v>
      </c>
      <c r="B243" s="32">
        <v>85</v>
      </c>
    </row>
    <row r="244" spans="1:2" s="35" customFormat="1" ht="18.75" customHeight="1" x14ac:dyDescent="0.35">
      <c r="A244" s="39" t="s">
        <v>156</v>
      </c>
      <c r="B244" s="32">
        <v>502.9</v>
      </c>
    </row>
    <row r="245" spans="1:2" s="35" customFormat="1" ht="18.75" customHeight="1" x14ac:dyDescent="0.35">
      <c r="A245" s="39" t="s">
        <v>155</v>
      </c>
      <c r="B245" s="32">
        <v>6.3</v>
      </c>
    </row>
    <row r="246" spans="1:2" s="35" customFormat="1" ht="18.75" customHeight="1" x14ac:dyDescent="0.35">
      <c r="A246" s="41" t="s">
        <v>108</v>
      </c>
      <c r="B246" s="23">
        <f>B247+B248+B249+B250</f>
        <v>1091.0999999999999</v>
      </c>
    </row>
    <row r="247" spans="1:2" s="35" customFormat="1" ht="18.75" customHeight="1" x14ac:dyDescent="0.35">
      <c r="A247" s="12" t="s">
        <v>58</v>
      </c>
      <c r="B247" s="32">
        <v>585.1</v>
      </c>
    </row>
    <row r="248" spans="1:2" s="35" customFormat="1" ht="18.75" customHeight="1" x14ac:dyDescent="0.35">
      <c r="A248" s="39" t="s">
        <v>160</v>
      </c>
      <c r="B248" s="32">
        <v>83</v>
      </c>
    </row>
    <row r="249" spans="1:2" s="35" customFormat="1" ht="18.75" customHeight="1" x14ac:dyDescent="0.35">
      <c r="A249" s="39" t="s">
        <v>156</v>
      </c>
      <c r="B249" s="32">
        <v>417.4</v>
      </c>
    </row>
    <row r="250" spans="1:2" s="35" customFormat="1" ht="18.75" customHeight="1" x14ac:dyDescent="0.35">
      <c r="A250" s="36" t="s">
        <v>155</v>
      </c>
      <c r="B250" s="46">
        <v>5.6</v>
      </c>
    </row>
    <row r="251" spans="1:2" s="35" customFormat="1" ht="18.75" customHeight="1" x14ac:dyDescent="0.35">
      <c r="A251" s="42" t="s">
        <v>109</v>
      </c>
      <c r="B251" s="24">
        <f>SUM(B252:B255)</f>
        <v>1127.5</v>
      </c>
    </row>
    <row r="252" spans="1:2" s="35" customFormat="1" ht="18.75" customHeight="1" x14ac:dyDescent="0.35">
      <c r="A252" s="12" t="s">
        <v>58</v>
      </c>
      <c r="B252" s="32">
        <v>567.79999999999995</v>
      </c>
    </row>
    <row r="253" spans="1:2" s="35" customFormat="1" ht="18.75" customHeight="1" x14ac:dyDescent="0.35">
      <c r="A253" s="39" t="s">
        <v>160</v>
      </c>
      <c r="B253" s="32">
        <v>99.9</v>
      </c>
    </row>
    <row r="254" spans="1:2" s="35" customFormat="1" ht="18.75" customHeight="1" x14ac:dyDescent="0.35">
      <c r="A254" s="39" t="s">
        <v>156</v>
      </c>
      <c r="B254" s="32">
        <v>442.1</v>
      </c>
    </row>
    <row r="255" spans="1:2" s="35" customFormat="1" ht="18.75" customHeight="1" x14ac:dyDescent="0.35">
      <c r="A255" s="39" t="s">
        <v>155</v>
      </c>
      <c r="B255" s="32">
        <v>17.7</v>
      </c>
    </row>
    <row r="256" spans="1:2" s="35" customFormat="1" ht="18.75" customHeight="1" x14ac:dyDescent="0.35">
      <c r="A256" s="41" t="s">
        <v>110</v>
      </c>
      <c r="B256" s="23">
        <f>B257+B258+B259+B260</f>
        <v>1281.0999999999999</v>
      </c>
    </row>
    <row r="257" spans="1:2" s="35" customFormat="1" ht="18.75" customHeight="1" x14ac:dyDescent="0.35">
      <c r="A257" s="12" t="s">
        <v>58</v>
      </c>
      <c r="B257" s="32">
        <v>680.4</v>
      </c>
    </row>
    <row r="258" spans="1:2" s="35" customFormat="1" ht="18.75" customHeight="1" x14ac:dyDescent="0.35">
      <c r="A258" s="39" t="s">
        <v>160</v>
      </c>
      <c r="B258" s="32">
        <v>101.9</v>
      </c>
    </row>
    <row r="259" spans="1:2" s="35" customFormat="1" ht="18.75" customHeight="1" x14ac:dyDescent="0.35">
      <c r="A259" s="39" t="s">
        <v>156</v>
      </c>
      <c r="B259" s="32">
        <v>491.8</v>
      </c>
    </row>
    <row r="260" spans="1:2" s="35" customFormat="1" ht="18.75" customHeight="1" x14ac:dyDescent="0.35">
      <c r="A260" s="36" t="s">
        <v>155</v>
      </c>
      <c r="B260" s="46">
        <v>7</v>
      </c>
    </row>
    <row r="261" spans="1:2" s="35" customFormat="1" ht="18.75" customHeight="1" x14ac:dyDescent="0.35">
      <c r="A261" s="42" t="s">
        <v>111</v>
      </c>
      <c r="B261" s="24">
        <f>B262+B263+B264+B265</f>
        <v>1043.0999999999999</v>
      </c>
    </row>
    <row r="262" spans="1:2" s="35" customFormat="1" ht="18.75" customHeight="1" x14ac:dyDescent="0.35">
      <c r="A262" s="12" t="s">
        <v>58</v>
      </c>
      <c r="B262" s="32">
        <v>523.70000000000005</v>
      </c>
    </row>
    <row r="263" spans="1:2" s="35" customFormat="1" ht="18.75" customHeight="1" x14ac:dyDescent="0.35">
      <c r="A263" s="39" t="s">
        <v>160</v>
      </c>
      <c r="B263" s="32">
        <v>87.6</v>
      </c>
    </row>
    <row r="264" spans="1:2" s="35" customFormat="1" ht="18.75" customHeight="1" x14ac:dyDescent="0.35">
      <c r="A264" s="39" t="s">
        <v>156</v>
      </c>
      <c r="B264" s="32">
        <v>428.7</v>
      </c>
    </row>
    <row r="265" spans="1:2" s="35" customFormat="1" ht="18.75" customHeight="1" x14ac:dyDescent="0.35">
      <c r="A265" s="39" t="s">
        <v>155</v>
      </c>
      <c r="B265" s="32">
        <v>3.1</v>
      </c>
    </row>
    <row r="266" spans="1:2" s="35" customFormat="1" ht="18.75" customHeight="1" x14ac:dyDescent="0.35">
      <c r="A266" s="41" t="s">
        <v>112</v>
      </c>
      <c r="B266" s="23">
        <f>B267+B268+B269+B270</f>
        <v>936.6</v>
      </c>
    </row>
    <row r="267" spans="1:2" s="35" customFormat="1" ht="18.75" customHeight="1" x14ac:dyDescent="0.35">
      <c r="A267" s="12" t="s">
        <v>58</v>
      </c>
      <c r="B267" s="32">
        <v>497</v>
      </c>
    </row>
    <row r="268" spans="1:2" s="35" customFormat="1" ht="18.75" customHeight="1" x14ac:dyDescent="0.35">
      <c r="A268" s="39" t="s">
        <v>160</v>
      </c>
      <c r="B268" s="32">
        <v>69</v>
      </c>
    </row>
    <row r="269" spans="1:2" s="35" customFormat="1" ht="18.75" customHeight="1" x14ac:dyDescent="0.35">
      <c r="A269" s="39" t="s">
        <v>156</v>
      </c>
      <c r="B269" s="32">
        <v>368.7</v>
      </c>
    </row>
    <row r="270" spans="1:2" s="35" customFormat="1" ht="18.75" customHeight="1" x14ac:dyDescent="0.35">
      <c r="A270" s="36" t="s">
        <v>155</v>
      </c>
      <c r="B270" s="46">
        <v>1.9</v>
      </c>
    </row>
    <row r="271" spans="1:2" s="35" customFormat="1" ht="18.75" customHeight="1" x14ac:dyDescent="0.35">
      <c r="A271" s="42" t="s">
        <v>113</v>
      </c>
      <c r="B271" s="24">
        <f>B272+B273+B274+B275</f>
        <v>941.49999999999989</v>
      </c>
    </row>
    <row r="272" spans="1:2" s="35" customFormat="1" ht="18.75" customHeight="1" x14ac:dyDescent="0.35">
      <c r="A272" s="12" t="s">
        <v>58</v>
      </c>
      <c r="B272" s="32">
        <v>523.9</v>
      </c>
    </row>
    <row r="273" spans="1:2" s="35" customFormat="1" ht="18.75" customHeight="1" x14ac:dyDescent="0.35">
      <c r="A273" s="39" t="s">
        <v>160</v>
      </c>
      <c r="B273" s="32">
        <v>78</v>
      </c>
    </row>
    <row r="274" spans="1:2" s="35" customFormat="1" ht="18.75" customHeight="1" x14ac:dyDescent="0.35">
      <c r="A274" s="39" t="s">
        <v>156</v>
      </c>
      <c r="B274" s="32">
        <v>327.2</v>
      </c>
    </row>
    <row r="275" spans="1:2" s="35" customFormat="1" ht="18.75" customHeight="1" x14ac:dyDescent="0.35">
      <c r="A275" s="39" t="s">
        <v>155</v>
      </c>
      <c r="B275" s="32">
        <v>12.4</v>
      </c>
    </row>
    <row r="276" spans="1:2" s="35" customFormat="1" ht="18.75" customHeight="1" x14ac:dyDescent="0.35">
      <c r="A276" s="41" t="s">
        <v>114</v>
      </c>
      <c r="B276" s="23">
        <f>B277+B278+B279+B280</f>
        <v>1128.3000000000002</v>
      </c>
    </row>
    <row r="277" spans="1:2" s="35" customFormat="1" ht="18.75" customHeight="1" x14ac:dyDescent="0.35">
      <c r="A277" s="12" t="s">
        <v>47</v>
      </c>
      <c r="B277" s="32">
        <v>631.5</v>
      </c>
    </row>
    <row r="278" spans="1:2" s="35" customFormat="1" ht="18.75" customHeight="1" x14ac:dyDescent="0.35">
      <c r="A278" s="39" t="s">
        <v>160</v>
      </c>
      <c r="B278" s="32">
        <v>96</v>
      </c>
    </row>
    <row r="279" spans="1:2" s="35" customFormat="1" ht="18.75" customHeight="1" x14ac:dyDescent="0.35">
      <c r="A279" s="39" t="s">
        <v>156</v>
      </c>
      <c r="B279" s="32">
        <v>389.9</v>
      </c>
    </row>
    <row r="280" spans="1:2" s="35" customFormat="1" ht="18.75" customHeight="1" x14ac:dyDescent="0.35">
      <c r="A280" s="36" t="s">
        <v>155</v>
      </c>
      <c r="B280" s="46">
        <v>10.9</v>
      </c>
    </row>
    <row r="281" spans="1:2" s="35" customFormat="1" ht="18.75" customHeight="1" x14ac:dyDescent="0.35">
      <c r="A281" s="42" t="s">
        <v>115</v>
      </c>
      <c r="B281" s="24">
        <f>B282+B283+B284+B285</f>
        <v>1041.0999999999999</v>
      </c>
    </row>
    <row r="282" spans="1:2" s="35" customFormat="1" ht="18.75" customHeight="1" x14ac:dyDescent="0.35">
      <c r="A282" s="12" t="s">
        <v>47</v>
      </c>
      <c r="B282" s="32">
        <v>647.29999999999995</v>
      </c>
    </row>
    <row r="283" spans="1:2" s="35" customFormat="1" ht="18.75" customHeight="1" x14ac:dyDescent="0.35">
      <c r="A283" s="39" t="s">
        <v>160</v>
      </c>
      <c r="B283" s="32">
        <v>67</v>
      </c>
    </row>
    <row r="284" spans="1:2" s="35" customFormat="1" ht="18.75" customHeight="1" x14ac:dyDescent="0.35">
      <c r="A284" s="39" t="s">
        <v>156</v>
      </c>
      <c r="B284" s="32">
        <v>320.8</v>
      </c>
    </row>
    <row r="285" spans="1:2" s="35" customFormat="1" ht="18.75" customHeight="1" x14ac:dyDescent="0.35">
      <c r="A285" s="39" t="s">
        <v>155</v>
      </c>
      <c r="B285" s="32">
        <v>6</v>
      </c>
    </row>
    <row r="286" spans="1:2" s="35" customFormat="1" ht="18.75" customHeight="1" x14ac:dyDescent="0.35">
      <c r="A286" s="41" t="s">
        <v>116</v>
      </c>
      <c r="B286" s="23">
        <f>B287+B288+B289+B290</f>
        <v>2293.0000000000005</v>
      </c>
    </row>
    <row r="287" spans="1:2" s="35" customFormat="1" ht="18.75" customHeight="1" x14ac:dyDescent="0.35">
      <c r="A287" s="12" t="s">
        <v>47</v>
      </c>
      <c r="B287" s="32">
        <v>369.1</v>
      </c>
    </row>
    <row r="288" spans="1:2" s="35" customFormat="1" ht="18.75" customHeight="1" x14ac:dyDescent="0.35">
      <c r="A288" s="39" t="s">
        <v>160</v>
      </c>
      <c r="B288" s="32">
        <v>6.3</v>
      </c>
    </row>
    <row r="289" spans="1:2" s="35" customFormat="1" ht="18.75" customHeight="1" x14ac:dyDescent="0.35">
      <c r="A289" s="39" t="s">
        <v>156</v>
      </c>
      <c r="B289" s="32">
        <v>1896.3000000000002</v>
      </c>
    </row>
    <row r="290" spans="1:2" s="35" customFormat="1" ht="18.75" customHeight="1" x14ac:dyDescent="0.35">
      <c r="A290" s="39" t="s">
        <v>155</v>
      </c>
      <c r="B290" s="32">
        <v>21.3</v>
      </c>
    </row>
    <row r="291" spans="1:2" s="35" customFormat="1" ht="18.75" customHeight="1" x14ac:dyDescent="0.35">
      <c r="A291" s="41" t="s">
        <v>117</v>
      </c>
      <c r="B291" s="23">
        <f>B292+B293+B294+B295</f>
        <v>2521.9999999999995</v>
      </c>
    </row>
    <row r="292" spans="1:2" s="35" customFormat="1" ht="18.75" customHeight="1" x14ac:dyDescent="0.35">
      <c r="A292" s="12" t="s">
        <v>47</v>
      </c>
      <c r="B292" s="32">
        <v>440.2</v>
      </c>
    </row>
    <row r="293" spans="1:2" s="35" customFormat="1" ht="18.75" customHeight="1" x14ac:dyDescent="0.35">
      <c r="A293" s="39" t="s">
        <v>160</v>
      </c>
      <c r="B293" s="32">
        <v>12</v>
      </c>
    </row>
    <row r="294" spans="1:2" s="35" customFormat="1" ht="18.75" customHeight="1" x14ac:dyDescent="0.35">
      <c r="A294" s="39" t="s">
        <v>156</v>
      </c>
      <c r="B294" s="32">
        <v>2060.6999999999998</v>
      </c>
    </row>
    <row r="295" spans="1:2" s="35" customFormat="1" ht="18.75" customHeight="1" x14ac:dyDescent="0.35">
      <c r="A295" s="39" t="s">
        <v>155</v>
      </c>
      <c r="B295" s="32">
        <v>9.1</v>
      </c>
    </row>
    <row r="296" spans="1:2" s="35" customFormat="1" ht="18.75" customHeight="1" x14ac:dyDescent="0.35">
      <c r="A296" s="41" t="s">
        <v>118</v>
      </c>
      <c r="B296" s="23">
        <f>B297+B298+B299+B300</f>
        <v>2259.7999999999997</v>
      </c>
    </row>
    <row r="297" spans="1:2" s="35" customFormat="1" ht="18.75" customHeight="1" x14ac:dyDescent="0.35">
      <c r="A297" s="12" t="s">
        <v>47</v>
      </c>
      <c r="B297" s="32">
        <v>370.7</v>
      </c>
    </row>
    <row r="298" spans="1:2" s="35" customFormat="1" ht="18.75" customHeight="1" x14ac:dyDescent="0.35">
      <c r="A298" s="39" t="s">
        <v>160</v>
      </c>
      <c r="B298" s="32">
        <v>6.5</v>
      </c>
    </row>
    <row r="299" spans="1:2" s="35" customFormat="1" ht="18.75" customHeight="1" x14ac:dyDescent="0.35">
      <c r="A299" s="39" t="s">
        <v>156</v>
      </c>
      <c r="B299" s="32">
        <v>1865</v>
      </c>
    </row>
    <row r="300" spans="1:2" s="35" customFormat="1" ht="18.75" customHeight="1" x14ac:dyDescent="0.35">
      <c r="A300" s="39" t="s">
        <v>155</v>
      </c>
      <c r="B300" s="32">
        <v>17.600000000000001</v>
      </c>
    </row>
    <row r="301" spans="1:2" s="35" customFormat="1" ht="18.75" customHeight="1" x14ac:dyDescent="0.35">
      <c r="A301" s="41" t="s">
        <v>119</v>
      </c>
      <c r="B301" s="23">
        <f>B302+B303+B304+B305</f>
        <v>2424.3000000000002</v>
      </c>
    </row>
    <row r="302" spans="1:2" s="35" customFormat="1" ht="18.75" customHeight="1" x14ac:dyDescent="0.35">
      <c r="A302" s="12" t="s">
        <v>47</v>
      </c>
      <c r="B302" s="32">
        <v>424.9</v>
      </c>
    </row>
    <row r="303" spans="1:2" s="35" customFormat="1" ht="18.75" customHeight="1" x14ac:dyDescent="0.35">
      <c r="A303" s="39" t="s">
        <v>160</v>
      </c>
      <c r="B303" s="32">
        <v>4.5</v>
      </c>
    </row>
    <row r="304" spans="1:2" s="35" customFormat="1" ht="18.75" customHeight="1" x14ac:dyDescent="0.35">
      <c r="A304" s="39" t="s">
        <v>156</v>
      </c>
      <c r="B304" s="32">
        <v>1976.6000000000001</v>
      </c>
    </row>
    <row r="305" spans="1:2" s="35" customFormat="1" ht="18.75" customHeight="1" x14ac:dyDescent="0.35">
      <c r="A305" s="36" t="s">
        <v>155</v>
      </c>
      <c r="B305" s="46">
        <v>18.3</v>
      </c>
    </row>
    <row r="306" spans="1:2" s="35" customFormat="1" ht="18.75" customHeight="1" x14ac:dyDescent="0.35">
      <c r="A306" s="42" t="s">
        <v>190</v>
      </c>
      <c r="B306" s="24">
        <f>B307+B308+B309+B310</f>
        <v>2173.1999999999998</v>
      </c>
    </row>
    <row r="307" spans="1:2" s="35" customFormat="1" ht="18.75" customHeight="1" x14ac:dyDescent="0.35">
      <c r="A307" s="12" t="s">
        <v>47</v>
      </c>
      <c r="B307" s="32">
        <v>441.7</v>
      </c>
    </row>
    <row r="308" spans="1:2" s="35" customFormat="1" ht="18.75" customHeight="1" x14ac:dyDescent="0.35">
      <c r="A308" s="39" t="s">
        <v>160</v>
      </c>
      <c r="B308" s="32">
        <v>9</v>
      </c>
    </row>
    <row r="309" spans="1:2" s="35" customFormat="1" ht="18.75" customHeight="1" x14ac:dyDescent="0.35">
      <c r="A309" s="39" t="s">
        <v>156</v>
      </c>
      <c r="B309" s="32">
        <v>1705.4</v>
      </c>
    </row>
    <row r="310" spans="1:2" s="35" customFormat="1" ht="18.75" customHeight="1" x14ac:dyDescent="0.35">
      <c r="A310" s="39" t="s">
        <v>155</v>
      </c>
      <c r="B310" s="32">
        <v>17.100000000000001</v>
      </c>
    </row>
    <row r="311" spans="1:2" s="35" customFormat="1" ht="18.75" customHeight="1" x14ac:dyDescent="0.35">
      <c r="A311" s="38" t="s">
        <v>120</v>
      </c>
      <c r="B311" s="23">
        <f>B312+B313+B315+B314</f>
        <v>2246.8000000000002</v>
      </c>
    </row>
    <row r="312" spans="1:2" s="35" customFormat="1" ht="18.75" customHeight="1" x14ac:dyDescent="0.35">
      <c r="A312" s="12" t="s">
        <v>47</v>
      </c>
      <c r="B312" s="32">
        <v>56.7</v>
      </c>
    </row>
    <row r="313" spans="1:2" s="35" customFormat="1" ht="18.75" customHeight="1" x14ac:dyDescent="0.35">
      <c r="A313" s="39" t="s">
        <v>160</v>
      </c>
      <c r="B313" s="32">
        <v>25</v>
      </c>
    </row>
    <row r="314" spans="1:2" s="35" customFormat="1" ht="18.75" customHeight="1" x14ac:dyDescent="0.35">
      <c r="A314" s="12" t="s">
        <v>158</v>
      </c>
      <c r="B314" s="32">
        <v>860.6</v>
      </c>
    </row>
    <row r="315" spans="1:2" s="35" customFormat="1" ht="18.75" customHeight="1" x14ac:dyDescent="0.35">
      <c r="A315" s="39" t="s">
        <v>156</v>
      </c>
      <c r="B315" s="32">
        <v>1304.5000000000002</v>
      </c>
    </row>
    <row r="316" spans="1:2" s="35" customFormat="1" ht="18.75" customHeight="1" x14ac:dyDescent="0.35">
      <c r="A316" s="41" t="s">
        <v>121</v>
      </c>
      <c r="B316" s="23">
        <f>B317+B318+B319+B320</f>
        <v>2404.8000000000002</v>
      </c>
    </row>
    <row r="317" spans="1:2" s="35" customFormat="1" ht="18.75" customHeight="1" x14ac:dyDescent="0.35">
      <c r="A317" s="12" t="s">
        <v>47</v>
      </c>
      <c r="B317" s="32">
        <v>453.5</v>
      </c>
    </row>
    <row r="318" spans="1:2" s="35" customFormat="1" ht="18.75" customHeight="1" x14ac:dyDescent="0.35">
      <c r="A318" s="39" t="s">
        <v>160</v>
      </c>
      <c r="B318" s="32">
        <v>28</v>
      </c>
    </row>
    <row r="319" spans="1:2" s="35" customFormat="1" ht="18.75" customHeight="1" x14ac:dyDescent="0.35">
      <c r="A319" s="39" t="s">
        <v>156</v>
      </c>
      <c r="B319" s="32">
        <v>1910.4</v>
      </c>
    </row>
    <row r="320" spans="1:2" s="35" customFormat="1" ht="18.75" customHeight="1" x14ac:dyDescent="0.35">
      <c r="A320" s="39" t="s">
        <v>155</v>
      </c>
      <c r="B320" s="32">
        <v>12.9</v>
      </c>
    </row>
    <row r="321" spans="1:2" s="35" customFormat="1" ht="18.75" customHeight="1" x14ac:dyDescent="0.35">
      <c r="A321" s="41" t="s">
        <v>122</v>
      </c>
      <c r="B321" s="23">
        <f>B322+B323+B324</f>
        <v>1540.4000000000003</v>
      </c>
    </row>
    <row r="322" spans="1:2" s="35" customFormat="1" ht="18.75" customHeight="1" x14ac:dyDescent="0.35">
      <c r="A322" s="12" t="s">
        <v>47</v>
      </c>
      <c r="B322" s="32">
        <v>370</v>
      </c>
    </row>
    <row r="323" spans="1:2" s="35" customFormat="1" ht="18.75" customHeight="1" x14ac:dyDescent="0.35">
      <c r="A323" s="39" t="s">
        <v>160</v>
      </c>
      <c r="B323" s="32">
        <v>40</v>
      </c>
    </row>
    <row r="324" spans="1:2" s="35" customFormat="1" ht="18.75" customHeight="1" x14ac:dyDescent="0.35">
      <c r="A324" s="39" t="s">
        <v>156</v>
      </c>
      <c r="B324" s="32">
        <v>1130.4000000000003</v>
      </c>
    </row>
    <row r="325" spans="1:2" s="35" customFormat="1" ht="18.75" customHeight="1" x14ac:dyDescent="0.35">
      <c r="A325" s="41" t="s">
        <v>123</v>
      </c>
      <c r="B325" s="23">
        <f>SUM(B326:B329)</f>
        <v>1608.6</v>
      </c>
    </row>
    <row r="326" spans="1:2" s="35" customFormat="1" ht="18.75" customHeight="1" x14ac:dyDescent="0.35">
      <c r="A326" s="12" t="s">
        <v>47</v>
      </c>
      <c r="B326" s="32">
        <v>410.7</v>
      </c>
    </row>
    <row r="327" spans="1:2" s="35" customFormat="1" ht="18.75" customHeight="1" x14ac:dyDescent="0.35">
      <c r="A327" s="39" t="s">
        <v>160</v>
      </c>
      <c r="B327" s="32">
        <v>8</v>
      </c>
    </row>
    <row r="328" spans="1:2" s="35" customFormat="1" ht="18.75" customHeight="1" x14ac:dyDescent="0.35">
      <c r="A328" s="12" t="s">
        <v>158</v>
      </c>
      <c r="B328" s="32">
        <v>62.1</v>
      </c>
    </row>
    <row r="329" spans="1:2" s="35" customFormat="1" ht="18.75" customHeight="1" x14ac:dyDescent="0.35">
      <c r="A329" s="36" t="s">
        <v>156</v>
      </c>
      <c r="B329" s="32">
        <v>1127.8</v>
      </c>
    </row>
    <row r="330" spans="1:2" s="35" customFormat="1" ht="18.75" customHeight="1" x14ac:dyDescent="0.35">
      <c r="A330" s="42" t="s">
        <v>124</v>
      </c>
      <c r="B330" s="24">
        <f>B331+B332+B333+B334</f>
        <v>2367.5</v>
      </c>
    </row>
    <row r="331" spans="1:2" s="35" customFormat="1" ht="18.75" customHeight="1" x14ac:dyDescent="0.35">
      <c r="A331" s="12" t="s">
        <v>47</v>
      </c>
      <c r="B331" s="32">
        <v>469.9</v>
      </c>
    </row>
    <row r="332" spans="1:2" s="35" customFormat="1" ht="18.75" customHeight="1" x14ac:dyDescent="0.35">
      <c r="A332" s="39" t="s">
        <v>160</v>
      </c>
      <c r="B332" s="32">
        <v>16.5</v>
      </c>
    </row>
    <row r="333" spans="1:2" s="35" customFormat="1" ht="18.75" customHeight="1" x14ac:dyDescent="0.35">
      <c r="A333" s="39" t="s">
        <v>156</v>
      </c>
      <c r="B333" s="32">
        <v>1871.8</v>
      </c>
    </row>
    <row r="334" spans="1:2" s="35" customFormat="1" ht="18.75" customHeight="1" x14ac:dyDescent="0.35">
      <c r="A334" s="39" t="s">
        <v>155</v>
      </c>
      <c r="B334" s="32">
        <v>9.3000000000000007</v>
      </c>
    </row>
    <row r="335" spans="1:2" s="35" customFormat="1" ht="18.75" customHeight="1" x14ac:dyDescent="0.35">
      <c r="A335" s="41" t="s">
        <v>125</v>
      </c>
      <c r="B335" s="23">
        <f>B336+B337+B339+B338+B340</f>
        <v>3228</v>
      </c>
    </row>
    <row r="336" spans="1:2" s="35" customFormat="1" ht="18.75" customHeight="1" x14ac:dyDescent="0.35">
      <c r="A336" s="12" t="s">
        <v>47</v>
      </c>
      <c r="B336" s="32">
        <v>323.5</v>
      </c>
    </row>
    <row r="337" spans="1:2" s="35" customFormat="1" ht="18.75" customHeight="1" x14ac:dyDescent="0.35">
      <c r="A337" s="39" t="s">
        <v>160</v>
      </c>
      <c r="B337" s="32">
        <v>33.5</v>
      </c>
    </row>
    <row r="338" spans="1:2" s="35" customFormat="1" ht="18.75" customHeight="1" x14ac:dyDescent="0.35">
      <c r="A338" s="12" t="s">
        <v>158</v>
      </c>
      <c r="B338" s="32">
        <v>360.6</v>
      </c>
    </row>
    <row r="339" spans="1:2" s="35" customFormat="1" ht="18.75" customHeight="1" x14ac:dyDescent="0.35">
      <c r="A339" s="39" t="s">
        <v>156</v>
      </c>
      <c r="B339" s="32">
        <v>2501</v>
      </c>
    </row>
    <row r="340" spans="1:2" s="35" customFormat="1" ht="18.75" customHeight="1" x14ac:dyDescent="0.35">
      <c r="A340" s="36" t="s">
        <v>155</v>
      </c>
      <c r="B340" s="46">
        <v>9.4</v>
      </c>
    </row>
    <row r="341" spans="1:2" s="35" customFormat="1" ht="18.75" customHeight="1" x14ac:dyDescent="0.35">
      <c r="A341" s="42" t="s">
        <v>126</v>
      </c>
      <c r="B341" s="24">
        <f>B342+B343+B344+B345</f>
        <v>2880.3</v>
      </c>
    </row>
    <row r="342" spans="1:2" s="35" customFormat="1" ht="18.75" customHeight="1" x14ac:dyDescent="0.35">
      <c r="A342" s="12" t="s">
        <v>47</v>
      </c>
      <c r="B342" s="32">
        <v>1054</v>
      </c>
    </row>
    <row r="343" spans="1:2" s="35" customFormat="1" ht="18.75" customHeight="1" x14ac:dyDescent="0.35">
      <c r="A343" s="39" t="s">
        <v>160</v>
      </c>
      <c r="B343" s="32">
        <v>84</v>
      </c>
    </row>
    <row r="344" spans="1:2" s="35" customFormat="1" ht="18.75" customHeight="1" x14ac:dyDescent="0.35">
      <c r="A344" s="39" t="s">
        <v>156</v>
      </c>
      <c r="B344" s="32">
        <v>1732.8</v>
      </c>
    </row>
    <row r="345" spans="1:2" s="35" customFormat="1" ht="18.75" customHeight="1" x14ac:dyDescent="0.35">
      <c r="A345" s="39" t="s">
        <v>155</v>
      </c>
      <c r="B345" s="32">
        <v>9.5</v>
      </c>
    </row>
    <row r="346" spans="1:2" s="35" customFormat="1" ht="18.75" customHeight="1" x14ac:dyDescent="0.35">
      <c r="A346" s="41" t="s">
        <v>127</v>
      </c>
      <c r="B346" s="23">
        <f>B347+B348+B349+B350</f>
        <v>2593.7999999999997</v>
      </c>
    </row>
    <row r="347" spans="1:2" s="35" customFormat="1" ht="18.75" customHeight="1" x14ac:dyDescent="0.35">
      <c r="A347" s="12" t="s">
        <v>47</v>
      </c>
      <c r="B347" s="32">
        <v>569.70000000000005</v>
      </c>
    </row>
    <row r="348" spans="1:2" s="35" customFormat="1" ht="18.75" customHeight="1" x14ac:dyDescent="0.35">
      <c r="A348" s="39" t="s">
        <v>160</v>
      </c>
      <c r="B348" s="32">
        <v>23.5</v>
      </c>
    </row>
    <row r="349" spans="1:2" s="35" customFormat="1" ht="18.75" customHeight="1" x14ac:dyDescent="0.35">
      <c r="A349" s="39" t="s">
        <v>156</v>
      </c>
      <c r="B349" s="32">
        <v>1987.3999999999999</v>
      </c>
    </row>
    <row r="350" spans="1:2" s="35" customFormat="1" ht="18.75" customHeight="1" x14ac:dyDescent="0.35">
      <c r="A350" s="39" t="s">
        <v>155</v>
      </c>
      <c r="B350" s="32">
        <v>13.2</v>
      </c>
    </row>
    <row r="351" spans="1:2" s="35" customFormat="1" ht="18.75" customHeight="1" x14ac:dyDescent="0.35">
      <c r="A351" s="41" t="s">
        <v>128</v>
      </c>
      <c r="B351" s="23">
        <f>B352+B353+B354</f>
        <v>1370.9</v>
      </c>
    </row>
    <row r="352" spans="1:2" s="35" customFormat="1" ht="18.75" customHeight="1" x14ac:dyDescent="0.35">
      <c r="A352" s="12" t="s">
        <v>47</v>
      </c>
      <c r="B352" s="32">
        <v>391.7</v>
      </c>
    </row>
    <row r="353" spans="1:2" s="35" customFormat="1" ht="18.75" customHeight="1" x14ac:dyDescent="0.35">
      <c r="A353" s="39" t="s">
        <v>160</v>
      </c>
      <c r="B353" s="32">
        <v>10.1</v>
      </c>
    </row>
    <row r="354" spans="1:2" s="35" customFormat="1" ht="18.75" customHeight="1" x14ac:dyDescent="0.35">
      <c r="A354" s="39" t="s">
        <v>156</v>
      </c>
      <c r="B354" s="32">
        <v>969.1</v>
      </c>
    </row>
    <row r="355" spans="1:2" s="35" customFormat="1" ht="18.75" customHeight="1" x14ac:dyDescent="0.35">
      <c r="A355" s="41" t="s">
        <v>129</v>
      </c>
      <c r="B355" s="23">
        <f>B356+B357+B358+B359</f>
        <v>1851.6999999999998</v>
      </c>
    </row>
    <row r="356" spans="1:2" s="35" customFormat="1" ht="18.75" customHeight="1" x14ac:dyDescent="0.35">
      <c r="A356" s="12" t="s">
        <v>47</v>
      </c>
      <c r="B356" s="32">
        <v>428.8</v>
      </c>
    </row>
    <row r="357" spans="1:2" s="35" customFormat="1" ht="18.75" customHeight="1" x14ac:dyDescent="0.35">
      <c r="A357" s="39" t="s">
        <v>160</v>
      </c>
      <c r="B357" s="32">
        <v>17.5</v>
      </c>
    </row>
    <row r="358" spans="1:2" s="35" customFormat="1" ht="18.75" customHeight="1" x14ac:dyDescent="0.35">
      <c r="A358" s="39" t="s">
        <v>156</v>
      </c>
      <c r="B358" s="32">
        <v>1396.3</v>
      </c>
    </row>
    <row r="359" spans="1:2" s="35" customFormat="1" ht="18.75" customHeight="1" x14ac:dyDescent="0.35">
      <c r="A359" s="39" t="s">
        <v>155</v>
      </c>
      <c r="B359" s="32">
        <v>9.1</v>
      </c>
    </row>
    <row r="360" spans="1:2" s="35" customFormat="1" ht="18.75" customHeight="1" x14ac:dyDescent="0.35">
      <c r="A360" s="41" t="s">
        <v>130</v>
      </c>
      <c r="B360" s="23">
        <f>B361+B362+B363+B364</f>
        <v>1886.0000000000002</v>
      </c>
    </row>
    <row r="361" spans="1:2" s="35" customFormat="1" ht="18.75" customHeight="1" x14ac:dyDescent="0.35">
      <c r="A361" s="12" t="s">
        <v>47</v>
      </c>
      <c r="B361" s="32">
        <v>503</v>
      </c>
    </row>
    <row r="362" spans="1:2" s="35" customFormat="1" ht="18.75" customHeight="1" x14ac:dyDescent="0.35">
      <c r="A362" s="39" t="s">
        <v>160</v>
      </c>
      <c r="B362" s="32">
        <v>17</v>
      </c>
    </row>
    <row r="363" spans="1:2" s="35" customFormat="1" ht="18.75" customHeight="1" x14ac:dyDescent="0.35">
      <c r="A363" s="39" t="s">
        <v>156</v>
      </c>
      <c r="B363" s="32">
        <v>1356.8000000000002</v>
      </c>
    </row>
    <row r="364" spans="1:2" s="35" customFormat="1" ht="18.75" customHeight="1" x14ac:dyDescent="0.35">
      <c r="A364" s="39" t="s">
        <v>155</v>
      </c>
      <c r="B364" s="32">
        <v>9.1999999999999993</v>
      </c>
    </row>
    <row r="365" spans="1:2" s="35" customFormat="1" ht="18.75" customHeight="1" x14ac:dyDescent="0.35">
      <c r="A365" s="41" t="s">
        <v>131</v>
      </c>
      <c r="B365" s="23">
        <f>B366+B367+B368</f>
        <v>1247</v>
      </c>
    </row>
    <row r="366" spans="1:2" s="35" customFormat="1" ht="18.75" customHeight="1" x14ac:dyDescent="0.35">
      <c r="A366" s="12" t="s">
        <v>47</v>
      </c>
      <c r="B366" s="32">
        <v>378.4</v>
      </c>
    </row>
    <row r="367" spans="1:2" s="35" customFormat="1" ht="18.75" customHeight="1" x14ac:dyDescent="0.35">
      <c r="A367" s="39" t="s">
        <v>160</v>
      </c>
      <c r="B367" s="32">
        <v>43</v>
      </c>
    </row>
    <row r="368" spans="1:2" s="35" customFormat="1" ht="18.75" customHeight="1" x14ac:dyDescent="0.35">
      <c r="A368" s="36" t="s">
        <v>156</v>
      </c>
      <c r="B368" s="32">
        <v>825.6</v>
      </c>
    </row>
    <row r="369" spans="1:2" s="35" customFormat="1" ht="18.75" customHeight="1" x14ac:dyDescent="0.35">
      <c r="A369" s="40" t="s">
        <v>132</v>
      </c>
      <c r="B369" s="24">
        <f>B370+B372+B373+B371+B374</f>
        <v>2270.7999999999997</v>
      </c>
    </row>
    <row r="370" spans="1:2" s="35" customFormat="1" ht="18.75" customHeight="1" x14ac:dyDescent="0.35">
      <c r="A370" s="39" t="s">
        <v>47</v>
      </c>
      <c r="B370" s="32">
        <v>1.9</v>
      </c>
    </row>
    <row r="371" spans="1:2" s="35" customFormat="1" ht="18.75" customHeight="1" x14ac:dyDescent="0.35">
      <c r="A371" s="39" t="s">
        <v>160</v>
      </c>
      <c r="B371" s="32">
        <v>30</v>
      </c>
    </row>
    <row r="372" spans="1:2" s="35" customFormat="1" ht="18.75" customHeight="1" x14ac:dyDescent="0.35">
      <c r="A372" s="12" t="s">
        <v>158</v>
      </c>
      <c r="B372" s="32">
        <v>765.1</v>
      </c>
    </row>
    <row r="373" spans="1:2" s="35" customFormat="1" ht="18.75" customHeight="1" x14ac:dyDescent="0.35">
      <c r="A373" s="39" t="s">
        <v>156</v>
      </c>
      <c r="B373" s="32">
        <v>1440.6</v>
      </c>
    </row>
    <row r="374" spans="1:2" s="35" customFormat="1" ht="18.75" customHeight="1" x14ac:dyDescent="0.35">
      <c r="A374" s="39" t="s">
        <v>155</v>
      </c>
      <c r="B374" s="32">
        <v>33.200000000000003</v>
      </c>
    </row>
    <row r="375" spans="1:2" s="35" customFormat="1" ht="18.75" customHeight="1" x14ac:dyDescent="0.35">
      <c r="A375" s="38" t="s">
        <v>133</v>
      </c>
      <c r="B375" s="23">
        <f>B378+B379+B377+B376+B380</f>
        <v>753.20000000000016</v>
      </c>
    </row>
    <row r="376" spans="1:2" s="35" customFormat="1" ht="18.75" customHeight="1" x14ac:dyDescent="0.35">
      <c r="A376" s="39" t="s">
        <v>47</v>
      </c>
      <c r="B376" s="32">
        <v>200.70000000000002</v>
      </c>
    </row>
    <row r="377" spans="1:2" s="35" customFormat="1" ht="18.75" customHeight="1" x14ac:dyDescent="0.35">
      <c r="A377" s="39" t="s">
        <v>160</v>
      </c>
      <c r="B377" s="32">
        <v>2.7</v>
      </c>
    </row>
    <row r="378" spans="1:2" s="35" customFormat="1" ht="18.75" customHeight="1" x14ac:dyDescent="0.35">
      <c r="A378" s="12" t="s">
        <v>158</v>
      </c>
      <c r="B378" s="32">
        <v>137.9</v>
      </c>
    </row>
    <row r="379" spans="1:2" s="35" customFormat="1" ht="18.75" customHeight="1" x14ac:dyDescent="0.35">
      <c r="A379" s="39" t="s">
        <v>156</v>
      </c>
      <c r="B379" s="32">
        <v>381.70000000000005</v>
      </c>
    </row>
    <row r="380" spans="1:2" s="35" customFormat="1" ht="18.75" customHeight="1" x14ac:dyDescent="0.35">
      <c r="A380" s="36" t="s">
        <v>155</v>
      </c>
      <c r="B380" s="46">
        <v>30.2</v>
      </c>
    </row>
    <row r="381" spans="1:2" s="35" customFormat="1" ht="18.75" customHeight="1" x14ac:dyDescent="0.35">
      <c r="A381" s="40" t="s">
        <v>134</v>
      </c>
      <c r="B381" s="24">
        <f>B382+B383+B385+B384</f>
        <v>881.50000000000011</v>
      </c>
    </row>
    <row r="382" spans="1:2" s="35" customFormat="1" ht="18.75" customHeight="1" x14ac:dyDescent="0.35">
      <c r="A382" s="12" t="s">
        <v>47</v>
      </c>
      <c r="B382" s="32">
        <v>235.2</v>
      </c>
    </row>
    <row r="383" spans="1:2" s="35" customFormat="1" ht="18.75" customHeight="1" x14ac:dyDescent="0.35">
      <c r="A383" s="39" t="s">
        <v>160</v>
      </c>
      <c r="B383" s="32">
        <v>1.5</v>
      </c>
    </row>
    <row r="384" spans="1:2" s="35" customFormat="1" ht="18.75" customHeight="1" x14ac:dyDescent="0.35">
      <c r="A384" s="12" t="s">
        <v>158</v>
      </c>
      <c r="B384" s="32">
        <v>6.4</v>
      </c>
    </row>
    <row r="385" spans="1:2" s="35" customFormat="1" ht="18.75" customHeight="1" x14ac:dyDescent="0.35">
      <c r="A385" s="39" t="s">
        <v>156</v>
      </c>
      <c r="B385" s="32">
        <v>638.40000000000009</v>
      </c>
    </row>
    <row r="386" spans="1:2" s="35" customFormat="1" ht="18.75" customHeight="1" x14ac:dyDescent="0.35">
      <c r="A386" s="41" t="s">
        <v>191</v>
      </c>
      <c r="B386" s="23">
        <f>B387+B388+B389+B390</f>
        <v>1960.4</v>
      </c>
    </row>
    <row r="387" spans="1:2" s="35" customFormat="1" ht="18.75" customHeight="1" x14ac:dyDescent="0.35">
      <c r="A387" s="12" t="s">
        <v>47</v>
      </c>
      <c r="B387" s="32">
        <v>1626.7</v>
      </c>
    </row>
    <row r="388" spans="1:2" s="35" customFormat="1" ht="18.75" customHeight="1" x14ac:dyDescent="0.35">
      <c r="A388" s="39" t="s">
        <v>160</v>
      </c>
      <c r="B388" s="32">
        <v>155</v>
      </c>
    </row>
    <row r="389" spans="1:2" s="35" customFormat="1" ht="18.75" customHeight="1" x14ac:dyDescent="0.35">
      <c r="A389" s="39" t="s">
        <v>156</v>
      </c>
      <c r="B389" s="32">
        <v>155.80000000000001</v>
      </c>
    </row>
    <row r="390" spans="1:2" s="35" customFormat="1" ht="18.75" customHeight="1" x14ac:dyDescent="0.35">
      <c r="A390" s="36" t="s">
        <v>155</v>
      </c>
      <c r="B390" s="32">
        <v>22.9</v>
      </c>
    </row>
    <row r="391" spans="1:2" s="35" customFormat="1" ht="18.75" customHeight="1" x14ac:dyDescent="0.35">
      <c r="A391" s="41" t="s">
        <v>135</v>
      </c>
      <c r="B391" s="23">
        <f>B392+B393+B394+B395</f>
        <v>514.9</v>
      </c>
    </row>
    <row r="392" spans="1:2" s="35" customFormat="1" ht="18.75" customHeight="1" x14ac:dyDescent="0.35">
      <c r="A392" s="12" t="s">
        <v>47</v>
      </c>
      <c r="B392" s="32">
        <v>358.1</v>
      </c>
    </row>
    <row r="393" spans="1:2" s="35" customFormat="1" ht="18.75" customHeight="1" x14ac:dyDescent="0.35">
      <c r="A393" s="39" t="s">
        <v>160</v>
      </c>
      <c r="B393" s="32">
        <v>60</v>
      </c>
    </row>
    <row r="394" spans="1:2" s="35" customFormat="1" ht="18.75" customHeight="1" x14ac:dyDescent="0.35">
      <c r="A394" s="39" t="s">
        <v>156</v>
      </c>
      <c r="B394" s="32">
        <v>93.2</v>
      </c>
    </row>
    <row r="395" spans="1:2" s="35" customFormat="1" ht="18.75" customHeight="1" x14ac:dyDescent="0.35">
      <c r="A395" s="36" t="s">
        <v>155</v>
      </c>
      <c r="B395" s="32">
        <v>3.6</v>
      </c>
    </row>
    <row r="396" spans="1:2" s="35" customFormat="1" ht="18.75" customHeight="1" x14ac:dyDescent="0.35">
      <c r="A396" s="41" t="s">
        <v>136</v>
      </c>
      <c r="B396" s="23">
        <f>B397+B398+B399</f>
        <v>499.49999999999994</v>
      </c>
    </row>
    <row r="397" spans="1:2" s="35" customFormat="1" ht="18.75" customHeight="1" x14ac:dyDescent="0.35">
      <c r="A397" s="12" t="s">
        <v>47</v>
      </c>
      <c r="B397" s="32">
        <v>492.09999999999997</v>
      </c>
    </row>
    <row r="398" spans="1:2" s="35" customFormat="1" ht="18.75" customHeight="1" x14ac:dyDescent="0.35">
      <c r="A398" s="39" t="s">
        <v>160</v>
      </c>
      <c r="B398" s="32">
        <v>4</v>
      </c>
    </row>
    <row r="399" spans="1:2" s="35" customFormat="1" ht="18.75" customHeight="1" x14ac:dyDescent="0.35">
      <c r="A399" s="36" t="s">
        <v>155</v>
      </c>
      <c r="B399" s="32">
        <v>3.4</v>
      </c>
    </row>
    <row r="400" spans="1:2" s="35" customFormat="1" ht="18.75" customHeight="1" x14ac:dyDescent="0.35">
      <c r="A400" s="41" t="s">
        <v>137</v>
      </c>
      <c r="B400" s="23">
        <f>B401+B402+B403</f>
        <v>610.50000000000011</v>
      </c>
    </row>
    <row r="401" spans="1:2" s="35" customFormat="1" ht="18.75" customHeight="1" x14ac:dyDescent="0.35">
      <c r="A401" s="12" t="s">
        <v>47</v>
      </c>
      <c r="B401" s="32">
        <v>578.40000000000009</v>
      </c>
    </row>
    <row r="402" spans="1:2" s="35" customFormat="1" ht="18.75" customHeight="1" x14ac:dyDescent="0.35">
      <c r="A402" s="39" t="s">
        <v>160</v>
      </c>
      <c r="B402" s="33">
        <v>27</v>
      </c>
    </row>
    <row r="403" spans="1:2" s="35" customFormat="1" ht="18.75" customHeight="1" x14ac:dyDescent="0.35">
      <c r="A403" s="36" t="s">
        <v>155</v>
      </c>
      <c r="B403" s="33">
        <v>5.0999999999999996</v>
      </c>
    </row>
    <row r="404" spans="1:2" s="35" customFormat="1" ht="18.75" customHeight="1" x14ac:dyDescent="0.35">
      <c r="A404" s="41" t="s">
        <v>138</v>
      </c>
      <c r="B404" s="23">
        <f>B405+B406+B407+B408</f>
        <v>913.6</v>
      </c>
    </row>
    <row r="405" spans="1:2" s="35" customFormat="1" ht="18.75" customHeight="1" x14ac:dyDescent="0.35">
      <c r="A405" s="12" t="s">
        <v>47</v>
      </c>
      <c r="B405" s="32">
        <v>626.5</v>
      </c>
    </row>
    <row r="406" spans="1:2" s="35" customFormat="1" ht="18.75" customHeight="1" x14ac:dyDescent="0.35">
      <c r="A406" s="39" t="s">
        <v>160</v>
      </c>
      <c r="B406" s="32">
        <v>32</v>
      </c>
    </row>
    <row r="407" spans="1:2" s="35" customFormat="1" ht="18.75" customHeight="1" x14ac:dyDescent="0.35">
      <c r="A407" s="39" t="s">
        <v>155</v>
      </c>
      <c r="B407" s="32">
        <v>59.1</v>
      </c>
    </row>
    <row r="408" spans="1:2" s="35" customFormat="1" ht="18.75" customHeight="1" x14ac:dyDescent="0.35">
      <c r="A408" s="12" t="s">
        <v>86</v>
      </c>
      <c r="B408" s="32">
        <v>196</v>
      </c>
    </row>
    <row r="409" spans="1:2" s="35" customFormat="1" ht="18.75" customHeight="1" x14ac:dyDescent="0.35">
      <c r="A409" s="41" t="s">
        <v>139</v>
      </c>
      <c r="B409" s="23">
        <f>B410+B411+B412</f>
        <v>553.1</v>
      </c>
    </row>
    <row r="410" spans="1:2" s="35" customFormat="1" ht="18.75" customHeight="1" x14ac:dyDescent="0.35">
      <c r="A410" s="12" t="s">
        <v>47</v>
      </c>
      <c r="B410" s="32">
        <v>65.900000000000006</v>
      </c>
    </row>
    <row r="411" spans="1:2" s="35" customFormat="1" ht="18.75" customHeight="1" x14ac:dyDescent="0.35">
      <c r="A411" s="12" t="s">
        <v>160</v>
      </c>
      <c r="B411" s="32">
        <v>4.2</v>
      </c>
    </row>
    <row r="412" spans="1:2" s="35" customFormat="1" ht="18.75" customHeight="1" x14ac:dyDescent="0.35">
      <c r="A412" s="39" t="s">
        <v>156</v>
      </c>
      <c r="B412" s="32">
        <v>483</v>
      </c>
    </row>
    <row r="413" spans="1:2" s="35" customFormat="1" ht="18.75" customHeight="1" x14ac:dyDescent="0.35">
      <c r="A413" s="41" t="s">
        <v>140</v>
      </c>
      <c r="B413" s="23">
        <f>B136+B141+B146+B151+B156+B161+B166+B171+B176+B181+B186+B191+B196+B201+B206+B211+B216+B221+B226+B231+B236+B241+B246+B251+B256+B261+B266+B271+B276+B281+B286+B291+B296+B301+B306+B311+B316+B321+B325+B330+B335+B341+B346+B351+B355+B360+B365+B369+B375+B381+B386+B391+B396+B400+B404+B409</f>
        <v>81140.899999999994</v>
      </c>
    </row>
    <row r="414" spans="1:2" s="35" customFormat="1" ht="18.75" customHeight="1" x14ac:dyDescent="0.35">
      <c r="A414" s="12" t="s">
        <v>47</v>
      </c>
      <c r="B414" s="32">
        <f>B137+B142+B147+B152+B157+B162+B167+B172+B177+B182+B187+B192+B197+B202+B207+B212+B217+B222+B227+B232+B237+B242+B247+B252+B257+B262+B267+B272+B277+B282+B287+B292+B297+B302+B307+B312+B317+B322+B326+B331+B336+B342+B347+B352+B356+B361+B366+B376+B382+B387+B392+B397+B401+B405+B410+B370</f>
        <v>28612.400000000012</v>
      </c>
    </row>
    <row r="415" spans="1:2" s="35" customFormat="1" ht="18.75" customHeight="1" x14ac:dyDescent="0.35">
      <c r="A415" s="39" t="s">
        <v>160</v>
      </c>
      <c r="B415" s="32">
        <f>B143+B148+B153+B158+B163+B168+B173+B178+B183+B188+B193+B198+B203+B208+B213+B218+B223+B228+B233+B238+B243+B248+B253+B258+B263+B268+B273+B278+B283+B288+B293+B298+B303+B308+B313+B318+B323+B327+B332+B337+B343+B348+B353+B357+B362+B367+B371+B377+B383+B388+B393+B398+B402+B406+B411</f>
        <v>2937.3999999999996</v>
      </c>
    </row>
    <row r="416" spans="1:2" s="35" customFormat="1" ht="18.75" customHeight="1" x14ac:dyDescent="0.35">
      <c r="A416" s="39" t="s">
        <v>156</v>
      </c>
      <c r="B416" s="32">
        <f>B138+B144+B149+B154+B159+B164+B169+B174+B179+B184+B189+B194+B199+B204+B209+B214+B219+B224+B229+B234+B239+B244+B249+B254+B259+B264+B269+B274+B279+B284+B289+B294+B299+B304+B309+B315+B319+B324+B329+B333+B339+B344+B349+B354+B358+B363+B368+B373+B379+B385+B389+B394+B412</f>
        <v>45433.9</v>
      </c>
    </row>
    <row r="417" spans="1:2" s="35" customFormat="1" ht="18.75" customHeight="1" x14ac:dyDescent="0.35">
      <c r="A417" s="12" t="s">
        <v>158</v>
      </c>
      <c r="B417" s="33">
        <f>SUM(B314+B328+B338+B372+B378+B384)</f>
        <v>2192.7000000000003</v>
      </c>
    </row>
    <row r="418" spans="1:2" s="35" customFormat="1" ht="18.75" customHeight="1" x14ac:dyDescent="0.35">
      <c r="A418" s="12" t="s">
        <v>155</v>
      </c>
      <c r="B418" s="33">
        <f>B139+B145+B150+B155+B160+B165+B170+B175+B180+B185+B190+B195+B200+B205+B210+B215+B220+B225+B230+B235+B240+B245+B250+B255+B260+B265+B270+B275+B280+B285+B290+B295+B300+B305+B310+B320+B334+B340+B345+B350+B359+B364+B374+B380+B407+B390+B395+B399+B403</f>
        <v>1677.8000000000002</v>
      </c>
    </row>
    <row r="419" spans="1:2" s="35" customFormat="1" ht="18.75" customHeight="1" x14ac:dyDescent="0.35">
      <c r="A419" s="14" t="s">
        <v>86</v>
      </c>
      <c r="B419" s="32">
        <f>B140+B408</f>
        <v>286.7</v>
      </c>
    </row>
    <row r="420" spans="1:2" s="35" customFormat="1" ht="34.5" customHeight="1" x14ac:dyDescent="0.35">
      <c r="A420" s="49" t="s">
        <v>141</v>
      </c>
      <c r="B420" s="50"/>
    </row>
    <row r="421" spans="1:2" s="35" customFormat="1" ht="18.75" customHeight="1" x14ac:dyDescent="0.35">
      <c r="A421" s="41" t="s">
        <v>41</v>
      </c>
      <c r="B421" s="23">
        <f>SUM(B422:B424)</f>
        <v>304.89999999999998</v>
      </c>
    </row>
    <row r="422" spans="1:2" s="35" customFormat="1" ht="18.75" customHeight="1" x14ac:dyDescent="0.35">
      <c r="A422" s="12" t="s">
        <v>47</v>
      </c>
      <c r="B422" s="32">
        <v>184.5</v>
      </c>
    </row>
    <row r="423" spans="1:2" s="35" customFormat="1" ht="36.75" customHeight="1" x14ac:dyDescent="0.35">
      <c r="A423" s="12" t="s">
        <v>186</v>
      </c>
      <c r="B423" s="32">
        <v>50</v>
      </c>
    </row>
    <row r="424" spans="1:2" s="35" customFormat="1" ht="18.75" customHeight="1" x14ac:dyDescent="0.35">
      <c r="A424" s="12" t="s">
        <v>155</v>
      </c>
      <c r="B424" s="32">
        <v>70.400000000000006</v>
      </c>
    </row>
    <row r="425" spans="1:2" s="35" customFormat="1" ht="18.75" customHeight="1" x14ac:dyDescent="0.35">
      <c r="A425" s="41" t="s">
        <v>142</v>
      </c>
      <c r="B425" s="23">
        <f>SUM(B421)</f>
        <v>304.89999999999998</v>
      </c>
    </row>
    <row r="426" spans="1:2" s="35" customFormat="1" ht="18.75" customHeight="1" x14ac:dyDescent="0.35">
      <c r="A426" s="43" t="s">
        <v>47</v>
      </c>
      <c r="B426" s="32">
        <f>B422</f>
        <v>184.5</v>
      </c>
    </row>
    <row r="427" spans="1:2" s="35" customFormat="1" ht="44.25" customHeight="1" x14ac:dyDescent="0.35">
      <c r="A427" s="39" t="s">
        <v>186</v>
      </c>
      <c r="B427" s="32">
        <f>B423</f>
        <v>50</v>
      </c>
    </row>
    <row r="428" spans="1:2" s="35" customFormat="1" ht="18.75" customHeight="1" x14ac:dyDescent="0.35">
      <c r="A428" s="45" t="s">
        <v>155</v>
      </c>
      <c r="B428" s="32">
        <f>B424</f>
        <v>70.400000000000006</v>
      </c>
    </row>
    <row r="429" spans="1:2" s="35" customFormat="1" ht="34.5" customHeight="1" x14ac:dyDescent="0.35">
      <c r="A429" s="51" t="s">
        <v>143</v>
      </c>
      <c r="B429" s="52"/>
    </row>
    <row r="430" spans="1:2" s="35" customFormat="1" ht="18.75" customHeight="1" x14ac:dyDescent="0.35">
      <c r="A430" s="38" t="s">
        <v>144</v>
      </c>
      <c r="B430" s="24">
        <f>SUM(B431:B433)</f>
        <v>17655.2</v>
      </c>
    </row>
    <row r="431" spans="1:2" s="35" customFormat="1" ht="18.75" customHeight="1" x14ac:dyDescent="0.35">
      <c r="A431" s="12" t="s">
        <v>47</v>
      </c>
      <c r="B431" s="32">
        <v>10522.7</v>
      </c>
    </row>
    <row r="432" spans="1:2" s="35" customFormat="1" ht="26.25" customHeight="1" x14ac:dyDescent="0.35">
      <c r="A432" s="12" t="s">
        <v>172</v>
      </c>
      <c r="B432" s="32">
        <v>5818.2000000000007</v>
      </c>
    </row>
    <row r="433" spans="1:2" s="35" customFormat="1" ht="26.25" customHeight="1" x14ac:dyDescent="0.35">
      <c r="A433" s="12" t="s">
        <v>155</v>
      </c>
      <c r="B433" s="32">
        <v>1314.3000000000002</v>
      </c>
    </row>
    <row r="434" spans="1:2" s="35" customFormat="1" ht="18.75" customHeight="1" x14ac:dyDescent="0.35">
      <c r="A434" s="41" t="s">
        <v>41</v>
      </c>
      <c r="B434" s="23">
        <f>B435+B436</f>
        <v>1726.9</v>
      </c>
    </row>
    <row r="435" spans="1:2" s="35" customFormat="1" ht="18.75" customHeight="1" x14ac:dyDescent="0.35">
      <c r="A435" s="12" t="s">
        <v>47</v>
      </c>
      <c r="B435" s="32">
        <v>1561.5</v>
      </c>
    </row>
    <row r="436" spans="1:2" s="35" customFormat="1" ht="18.75" customHeight="1" x14ac:dyDescent="0.35">
      <c r="A436" s="14" t="s">
        <v>155</v>
      </c>
      <c r="B436" s="46">
        <v>165.4</v>
      </c>
    </row>
    <row r="437" spans="1:2" s="35" customFormat="1" ht="18.75" customHeight="1" x14ac:dyDescent="0.35">
      <c r="A437" s="42" t="s">
        <v>145</v>
      </c>
      <c r="B437" s="24">
        <f>SUM(B438:B441)</f>
        <v>4484.5</v>
      </c>
    </row>
    <row r="438" spans="1:2" s="35" customFormat="1" ht="18.75" customHeight="1" x14ac:dyDescent="0.35">
      <c r="A438" s="12" t="s">
        <v>47</v>
      </c>
      <c r="B438" s="32">
        <v>3141.8</v>
      </c>
    </row>
    <row r="439" spans="1:2" s="35" customFormat="1" ht="28.5" customHeight="1" x14ac:dyDescent="0.35">
      <c r="A439" s="12" t="s">
        <v>173</v>
      </c>
      <c r="B439" s="32">
        <v>1018.8000000000001</v>
      </c>
    </row>
    <row r="440" spans="1:2" s="35" customFormat="1" ht="28.5" customHeight="1" x14ac:dyDescent="0.35">
      <c r="A440" s="12" t="s">
        <v>155</v>
      </c>
      <c r="B440" s="32">
        <v>174.9</v>
      </c>
    </row>
    <row r="441" spans="1:2" s="35" customFormat="1" ht="18.75" customHeight="1" x14ac:dyDescent="0.35">
      <c r="A441" s="36" t="s">
        <v>160</v>
      </c>
      <c r="B441" s="32">
        <v>149</v>
      </c>
    </row>
    <row r="442" spans="1:2" s="35" customFormat="1" ht="18.75" customHeight="1" x14ac:dyDescent="0.35">
      <c r="A442" s="42" t="s">
        <v>52</v>
      </c>
      <c r="B442" s="24">
        <f>B443+B444+B445+B446</f>
        <v>1029.8</v>
      </c>
    </row>
    <row r="443" spans="1:2" s="35" customFormat="1" ht="18.75" customHeight="1" x14ac:dyDescent="0.35">
      <c r="A443" s="12" t="s">
        <v>47</v>
      </c>
      <c r="B443" s="32">
        <v>350.9</v>
      </c>
    </row>
    <row r="444" spans="1:2" s="35" customFormat="1" ht="23.25" customHeight="1" x14ac:dyDescent="0.35">
      <c r="A444" s="12" t="s">
        <v>174</v>
      </c>
      <c r="B444" s="32">
        <v>573.6</v>
      </c>
    </row>
    <row r="445" spans="1:2" s="35" customFormat="1" ht="23.25" customHeight="1" x14ac:dyDescent="0.35">
      <c r="A445" s="12" t="s">
        <v>155</v>
      </c>
      <c r="B445" s="32">
        <v>33.299999999999997</v>
      </c>
    </row>
    <row r="446" spans="1:2" s="35" customFormat="1" ht="18.75" customHeight="1" x14ac:dyDescent="0.35">
      <c r="A446" s="36" t="s">
        <v>160</v>
      </c>
      <c r="B446" s="32">
        <v>72</v>
      </c>
    </row>
    <row r="447" spans="1:2" s="35" customFormat="1" ht="18.75" customHeight="1" x14ac:dyDescent="0.35">
      <c r="A447" s="42" t="s">
        <v>146</v>
      </c>
      <c r="B447" s="23">
        <f>B448+B449+B452+B451+B453+B450</f>
        <v>919.19999999999993</v>
      </c>
    </row>
    <row r="448" spans="1:2" s="35" customFormat="1" ht="18.75" customHeight="1" x14ac:dyDescent="0.35">
      <c r="A448" s="12" t="s">
        <v>47</v>
      </c>
      <c r="B448" s="32">
        <v>126.1</v>
      </c>
    </row>
    <row r="449" spans="1:2" s="35" customFormat="1" ht="24" customHeight="1" x14ac:dyDescent="0.35">
      <c r="A449" s="12" t="s">
        <v>175</v>
      </c>
      <c r="B449" s="32">
        <v>382.9</v>
      </c>
    </row>
    <row r="450" spans="1:2" s="35" customFormat="1" ht="18.75" customHeight="1" x14ac:dyDescent="0.35">
      <c r="A450" s="12" t="s">
        <v>158</v>
      </c>
      <c r="B450" s="32">
        <v>89.5</v>
      </c>
    </row>
    <row r="451" spans="1:2" s="35" customFormat="1" ht="18.75" customHeight="1" x14ac:dyDescent="0.35">
      <c r="A451" s="12" t="s">
        <v>155</v>
      </c>
      <c r="B451" s="32">
        <v>21.9</v>
      </c>
    </row>
    <row r="452" spans="1:2" s="35" customFormat="1" ht="18.75" customHeight="1" x14ac:dyDescent="0.35">
      <c r="A452" s="39" t="s">
        <v>160</v>
      </c>
      <c r="B452" s="32">
        <v>46.8</v>
      </c>
    </row>
    <row r="453" spans="1:2" s="35" customFormat="1" ht="18.75" customHeight="1" x14ac:dyDescent="0.35">
      <c r="A453" s="39" t="s">
        <v>156</v>
      </c>
      <c r="B453" s="32">
        <v>252.00000000000003</v>
      </c>
    </row>
    <row r="454" spans="1:2" s="35" customFormat="1" ht="18.75" customHeight="1" x14ac:dyDescent="0.35">
      <c r="A454" s="38" t="s">
        <v>147</v>
      </c>
      <c r="B454" s="23">
        <f>B455+B456+B457</f>
        <v>290.89999999999998</v>
      </c>
    </row>
    <row r="455" spans="1:2" s="35" customFormat="1" ht="18.75" customHeight="1" x14ac:dyDescent="0.35">
      <c r="A455" s="12" t="s">
        <v>47</v>
      </c>
      <c r="B455" s="32">
        <v>227.9</v>
      </c>
    </row>
    <row r="456" spans="1:2" s="35" customFormat="1" ht="18.75" customHeight="1" x14ac:dyDescent="0.35">
      <c r="A456" s="12" t="s">
        <v>155</v>
      </c>
      <c r="B456" s="46">
        <v>2.7</v>
      </c>
    </row>
    <row r="457" spans="1:2" s="35" customFormat="1" ht="18.75" customHeight="1" x14ac:dyDescent="0.35">
      <c r="A457" s="14" t="s">
        <v>86</v>
      </c>
      <c r="B457" s="46">
        <v>60.3</v>
      </c>
    </row>
    <row r="458" spans="1:2" s="35" customFormat="1" ht="18.75" customHeight="1" x14ac:dyDescent="0.35">
      <c r="A458" s="42" t="s">
        <v>148</v>
      </c>
      <c r="B458" s="24">
        <f>B430+B434+B437+B442+B447+B454</f>
        <v>26106.500000000004</v>
      </c>
    </row>
    <row r="459" spans="1:2" s="35" customFormat="1" ht="18.75" customHeight="1" x14ac:dyDescent="0.35">
      <c r="A459" s="12" t="s">
        <v>47</v>
      </c>
      <c r="B459" s="32">
        <f>B431+B435+B438+B443+B448+B455</f>
        <v>15930.9</v>
      </c>
    </row>
    <row r="460" spans="1:2" s="35" customFormat="1" ht="30" customHeight="1" x14ac:dyDescent="0.35">
      <c r="A460" s="12" t="s">
        <v>176</v>
      </c>
      <c r="B460" s="32">
        <f>B432+B439+B444+B449</f>
        <v>7793.5000000000009</v>
      </c>
    </row>
    <row r="461" spans="1:2" s="35" customFormat="1" ht="18.75" customHeight="1" x14ac:dyDescent="0.35">
      <c r="A461" s="12" t="s">
        <v>158</v>
      </c>
      <c r="B461" s="32">
        <f>B450</f>
        <v>89.5</v>
      </c>
    </row>
    <row r="462" spans="1:2" s="35" customFormat="1" ht="18.75" customHeight="1" x14ac:dyDescent="0.35">
      <c r="A462" s="12" t="s">
        <v>155</v>
      </c>
      <c r="B462" s="32">
        <f>B433+B436+B440+B445+B451+B456</f>
        <v>1712.5000000000005</v>
      </c>
    </row>
    <row r="463" spans="1:2" s="35" customFormat="1" ht="18.75" customHeight="1" x14ac:dyDescent="0.35">
      <c r="A463" s="39" t="s">
        <v>160</v>
      </c>
      <c r="B463" s="32">
        <f>B441+B446+B452</f>
        <v>267.8</v>
      </c>
    </row>
    <row r="464" spans="1:2" s="35" customFormat="1" ht="18.75" customHeight="1" x14ac:dyDescent="0.35">
      <c r="A464" s="39" t="s">
        <v>156</v>
      </c>
      <c r="B464" s="33">
        <f>B453</f>
        <v>252.00000000000003</v>
      </c>
    </row>
    <row r="465" spans="1:2" s="35" customFormat="1" ht="18.75" customHeight="1" x14ac:dyDescent="0.35">
      <c r="A465" s="14" t="s">
        <v>86</v>
      </c>
      <c r="B465" s="33">
        <f>B457</f>
        <v>60.3</v>
      </c>
    </row>
    <row r="466" spans="1:2" s="35" customFormat="1" ht="33.75" customHeight="1" x14ac:dyDescent="0.35">
      <c r="A466" s="53" t="s">
        <v>180</v>
      </c>
      <c r="B466" s="52"/>
    </row>
    <row r="467" spans="1:2" s="35" customFormat="1" ht="18.75" customHeight="1" x14ac:dyDescent="0.35">
      <c r="A467" s="41" t="s">
        <v>41</v>
      </c>
      <c r="B467" s="24">
        <f>B468</f>
        <v>7.4</v>
      </c>
    </row>
    <row r="468" spans="1:2" s="35" customFormat="1" ht="31.5" customHeight="1" x14ac:dyDescent="0.35">
      <c r="A468" s="12" t="s">
        <v>177</v>
      </c>
      <c r="B468" s="32">
        <v>7.4</v>
      </c>
    </row>
    <row r="469" spans="1:2" s="35" customFormat="1" ht="18.75" customHeight="1" x14ac:dyDescent="0.35">
      <c r="A469" s="41" t="s">
        <v>149</v>
      </c>
      <c r="B469" s="23">
        <f>SUM(B470:B473)</f>
        <v>1134</v>
      </c>
    </row>
    <row r="470" spans="1:2" s="35" customFormat="1" ht="18.75" customHeight="1" x14ac:dyDescent="0.35">
      <c r="A470" s="12" t="s">
        <v>47</v>
      </c>
      <c r="B470" s="32">
        <v>27</v>
      </c>
    </row>
    <row r="471" spans="1:2" s="35" customFormat="1" ht="18.75" customHeight="1" x14ac:dyDescent="0.35">
      <c r="A471" s="12" t="s">
        <v>178</v>
      </c>
      <c r="B471" s="32">
        <v>63</v>
      </c>
    </row>
    <row r="472" spans="1:2" s="35" customFormat="1" ht="18.75" customHeight="1" x14ac:dyDescent="0.35">
      <c r="A472" s="39" t="s">
        <v>160</v>
      </c>
      <c r="B472" s="32">
        <v>3</v>
      </c>
    </row>
    <row r="473" spans="1:2" s="35" customFormat="1" ht="31.5" customHeight="1" x14ac:dyDescent="0.35">
      <c r="A473" s="14" t="s">
        <v>175</v>
      </c>
      <c r="B473" s="34">
        <v>1041</v>
      </c>
    </row>
    <row r="474" spans="1:2" s="35" customFormat="1" ht="18.75" customHeight="1" x14ac:dyDescent="0.35">
      <c r="A474" s="42" t="s">
        <v>150</v>
      </c>
      <c r="B474" s="23">
        <f>B467+B469</f>
        <v>1141.4000000000001</v>
      </c>
    </row>
    <row r="475" spans="1:2" s="35" customFormat="1" ht="18.75" customHeight="1" x14ac:dyDescent="0.35">
      <c r="A475" s="43" t="s">
        <v>47</v>
      </c>
      <c r="B475" s="32">
        <f>B470</f>
        <v>27</v>
      </c>
    </row>
    <row r="476" spans="1:2" s="35" customFormat="1" ht="18.75" customHeight="1" x14ac:dyDescent="0.35">
      <c r="A476" s="39" t="s">
        <v>178</v>
      </c>
      <c r="B476" s="32">
        <f>B471</f>
        <v>63</v>
      </c>
    </row>
    <row r="477" spans="1:2" s="35" customFormat="1" ht="18.75" customHeight="1" x14ac:dyDescent="0.35">
      <c r="A477" s="39" t="s">
        <v>160</v>
      </c>
      <c r="B477" s="32">
        <f>B472</f>
        <v>3</v>
      </c>
    </row>
    <row r="478" spans="1:2" s="35" customFormat="1" ht="29.25" customHeight="1" x14ac:dyDescent="0.35">
      <c r="A478" s="12" t="s">
        <v>175</v>
      </c>
      <c r="B478" s="32">
        <f>B468+B473</f>
        <v>1048.4000000000001</v>
      </c>
    </row>
    <row r="479" spans="1:2" s="35" customFormat="1" ht="18.75" customHeight="1" x14ac:dyDescent="0.35">
      <c r="A479" s="41" t="s">
        <v>151</v>
      </c>
      <c r="B479" s="23">
        <f>B22+B38+B47+B52+B57+B66+B72+B77+B84+B121+B132+B413+B425+B458+B474</f>
        <v>184992.09999999998</v>
      </c>
    </row>
    <row r="480" spans="1:2" s="35" customFormat="1" ht="18.75" customHeight="1" x14ac:dyDescent="0.35">
      <c r="A480" s="12" t="s">
        <v>47</v>
      </c>
      <c r="B480" s="32">
        <f>B23+B39+B48+B58+B67+B73+B85+B122+B133+B414+B426+B459+B475+B78</f>
        <v>91060.1</v>
      </c>
    </row>
    <row r="481" spans="1:2" s="35" customFormat="1" ht="18.75" customHeight="1" x14ac:dyDescent="0.35">
      <c r="A481" s="12" t="s">
        <v>182</v>
      </c>
      <c r="B481" s="32">
        <f>B53+B476</f>
        <v>315</v>
      </c>
    </row>
    <row r="482" spans="1:2" s="35" customFormat="1" ht="42.75" customHeight="1" x14ac:dyDescent="0.35">
      <c r="A482" s="12" t="s">
        <v>186</v>
      </c>
      <c r="B482" s="32">
        <f>B40+B427</f>
        <v>1440.4</v>
      </c>
    </row>
    <row r="483" spans="1:2" s="35" customFormat="1" ht="25.5" customHeight="1" x14ac:dyDescent="0.35">
      <c r="A483" s="12" t="s">
        <v>179</v>
      </c>
      <c r="B483" s="32">
        <f>B24+B460+B478</f>
        <v>9529.6</v>
      </c>
    </row>
    <row r="484" spans="1:2" s="35" customFormat="1" ht="18.75" customHeight="1" x14ac:dyDescent="0.35">
      <c r="A484" s="43" t="s">
        <v>160</v>
      </c>
      <c r="B484" s="32">
        <f>B68+B124+B134+B415+B463+B477</f>
        <v>4816.2</v>
      </c>
    </row>
    <row r="485" spans="1:2" s="35" customFormat="1" ht="18.75" customHeight="1" x14ac:dyDescent="0.35">
      <c r="A485" s="39" t="s">
        <v>156</v>
      </c>
      <c r="B485" s="32">
        <f>B416+B464</f>
        <v>45685.9</v>
      </c>
    </row>
    <row r="486" spans="1:2" s="35" customFormat="1" ht="18.75" customHeight="1" x14ac:dyDescent="0.35">
      <c r="A486" s="12" t="s">
        <v>158</v>
      </c>
      <c r="B486" s="32">
        <f>B417+B461</f>
        <v>2282.2000000000003</v>
      </c>
    </row>
    <row r="487" spans="1:2" s="35" customFormat="1" ht="18.75" customHeight="1" x14ac:dyDescent="0.35">
      <c r="A487" s="12" t="s">
        <v>71</v>
      </c>
      <c r="B487" s="32">
        <f>B41+B86</f>
        <v>5056.6000000000004</v>
      </c>
    </row>
    <row r="488" spans="1:2" s="35" customFormat="1" ht="29.25" customHeight="1" x14ac:dyDescent="0.35">
      <c r="A488" s="12" t="s">
        <v>72</v>
      </c>
      <c r="B488" s="32">
        <f>B87</f>
        <v>4725.0999999999995</v>
      </c>
    </row>
    <row r="489" spans="1:2" s="35" customFormat="1" ht="18.75" customHeight="1" x14ac:dyDescent="0.35">
      <c r="A489" s="12" t="s">
        <v>159</v>
      </c>
      <c r="B489" s="32">
        <f>B42</f>
        <v>8103.5</v>
      </c>
    </row>
    <row r="490" spans="1:2" s="35" customFormat="1" ht="18.75" customHeight="1" x14ac:dyDescent="0.35">
      <c r="A490" s="12" t="s">
        <v>155</v>
      </c>
      <c r="B490" s="32">
        <f>B25+B123+B418+B428+B462</f>
        <v>3570.9000000000005</v>
      </c>
    </row>
    <row r="491" spans="1:2" s="35" customFormat="1" ht="18.75" customHeight="1" x14ac:dyDescent="0.35">
      <c r="A491" s="12" t="s">
        <v>86</v>
      </c>
      <c r="B491" s="32">
        <f>SUM(B43+B125+B419+B465)</f>
        <v>8406.6</v>
      </c>
    </row>
    <row r="492" spans="1:2" s="35" customFormat="1" ht="18.75" customHeight="1" x14ac:dyDescent="0.35">
      <c r="A492" s="44" t="s">
        <v>153</v>
      </c>
      <c r="B492" s="23">
        <f>B479-43</f>
        <v>184949.09999999998</v>
      </c>
    </row>
    <row r="493" spans="1:2" x14ac:dyDescent="0.3">
      <c r="B493" s="19"/>
    </row>
    <row r="494" spans="1:2" x14ac:dyDescent="0.3">
      <c r="B494" s="19"/>
    </row>
    <row r="495" spans="1:2" x14ac:dyDescent="0.3">
      <c r="B495" s="19"/>
    </row>
    <row r="496" spans="1:2" x14ac:dyDescent="0.3">
      <c r="B496" s="19"/>
    </row>
  </sheetData>
  <mergeCells count="18">
    <mergeCell ref="A3:B3"/>
    <mergeCell ref="A5:A6"/>
    <mergeCell ref="B5:B6"/>
    <mergeCell ref="A7:B7"/>
    <mergeCell ref="A26:B26"/>
    <mergeCell ref="A420:B420"/>
    <mergeCell ref="A429:B429"/>
    <mergeCell ref="A466:B466"/>
    <mergeCell ref="A44:B44"/>
    <mergeCell ref="A49:B49"/>
    <mergeCell ref="A54:B54"/>
    <mergeCell ref="A126:B126"/>
    <mergeCell ref="A135:B135"/>
    <mergeCell ref="A59:B59"/>
    <mergeCell ref="A69:B69"/>
    <mergeCell ref="A74:B74"/>
    <mergeCell ref="A79:B79"/>
    <mergeCell ref="A88:B88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2024-10-07T12:02:13Z</cp:lastPrinted>
  <dcterms:created xsi:type="dcterms:W3CDTF">2022-06-15T06:26:45Z</dcterms:created>
  <dcterms:modified xsi:type="dcterms:W3CDTF">2024-10-21T08:29:46Z</dcterms:modified>
</cp:coreProperties>
</file>