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03-28 registracija\"/>
    </mc:Choice>
  </mc:AlternateContent>
  <bookViews>
    <workbookView xWindow="28680" yWindow="-120" windowWidth="29040" windowHeight="15840" activeTab="1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3" i="2" l="1"/>
  <c r="B427" i="2"/>
  <c r="B420" i="2"/>
  <c r="B413" i="2"/>
  <c r="B408" i="2"/>
  <c r="B400" i="2"/>
  <c r="B394" i="2"/>
  <c r="B389" i="2"/>
  <c r="B386" i="2"/>
  <c r="B372" i="2"/>
  <c r="B342" i="2"/>
  <c r="B333" i="2"/>
  <c r="B328" i="2"/>
  <c r="B319" i="2"/>
  <c r="B314" i="2"/>
  <c r="B308" i="2"/>
  <c r="B303" i="2"/>
  <c r="B289" i="2"/>
  <c r="B279" i="2"/>
  <c r="B274" i="2"/>
  <c r="B269" i="2"/>
  <c r="B264" i="2"/>
  <c r="B259" i="2"/>
  <c r="B403" i="2" l="1"/>
  <c r="B396" i="2"/>
  <c r="B213" i="2"/>
  <c r="B230" i="2"/>
  <c r="B208" i="2"/>
  <c r="B199" i="2"/>
  <c r="B190" i="2"/>
  <c r="B177" i="2"/>
  <c r="B168" i="2"/>
  <c r="B155" i="2"/>
  <c r="B120" i="2"/>
  <c r="B91" i="2"/>
  <c r="B83" i="2"/>
  <c r="B451" i="2" s="1"/>
  <c r="B41" i="2"/>
  <c r="B34" i="2"/>
  <c r="B25" i="2"/>
  <c r="B10" i="2"/>
  <c r="B66" i="2"/>
  <c r="B65" i="2"/>
  <c r="B61" i="2"/>
  <c r="B58" i="2"/>
  <c r="B442" i="2"/>
  <c r="B441" i="2"/>
  <c r="B440" i="2"/>
  <c r="B439" i="2"/>
  <c r="B433" i="2"/>
  <c r="B431" i="2"/>
  <c r="B429" i="2"/>
  <c r="B428" i="2"/>
  <c r="B426" i="2"/>
  <c r="B425" i="2"/>
  <c r="B424" i="2"/>
  <c r="B393" i="2"/>
  <c r="B392" i="2"/>
  <c r="B387" i="2"/>
  <c r="B385" i="2"/>
  <c r="B384" i="2"/>
  <c r="B383" i="2"/>
  <c r="B382" i="2"/>
  <c r="B377" i="2"/>
  <c r="B369" i="2"/>
  <c r="B366" i="2"/>
  <c r="B362" i="2"/>
  <c r="B358" i="2"/>
  <c r="B353" i="2"/>
  <c r="B348" i="2"/>
  <c r="B338" i="2"/>
  <c r="B324" i="2"/>
  <c r="B298" i="2"/>
  <c r="B294" i="2"/>
  <c r="B284" i="2"/>
  <c r="B255" i="2"/>
  <c r="B251" i="2"/>
  <c r="B247" i="2"/>
  <c r="B243" i="2"/>
  <c r="B239" i="2"/>
  <c r="B235" i="2"/>
  <c r="B226" i="2"/>
  <c r="B222" i="2"/>
  <c r="B218" i="2"/>
  <c r="B204" i="2"/>
  <c r="B195" i="2"/>
  <c r="B186" i="2"/>
  <c r="B182" i="2"/>
  <c r="B173" i="2"/>
  <c r="B164" i="2"/>
  <c r="B160" i="2"/>
  <c r="B151" i="2"/>
  <c r="B147" i="2"/>
  <c r="B143" i="2"/>
  <c r="B139" i="2"/>
  <c r="B135" i="2"/>
  <c r="B131" i="2"/>
  <c r="B129" i="2"/>
  <c r="B128" i="2"/>
  <c r="B124" i="2"/>
  <c r="B122" i="2"/>
  <c r="B119" i="2"/>
  <c r="B118" i="2"/>
  <c r="B117" i="2"/>
  <c r="B113" i="2"/>
  <c r="B110" i="2"/>
  <c r="B107" i="2"/>
  <c r="B104" i="2"/>
  <c r="B101" i="2"/>
  <c r="B98" i="2"/>
  <c r="B95" i="2"/>
  <c r="B87" i="2"/>
  <c r="B85" i="2"/>
  <c r="B82" i="2"/>
  <c r="B78" i="2"/>
  <c r="B81" i="2" s="1"/>
  <c r="B76" i="2"/>
  <c r="B73" i="2"/>
  <c r="B75" i="2" s="1"/>
  <c r="B71" i="2"/>
  <c r="B68" i="2"/>
  <c r="B70" i="2" s="1"/>
  <c r="B56" i="2"/>
  <c r="B53" i="2"/>
  <c r="B55" i="2" s="1"/>
  <c r="B51" i="2"/>
  <c r="B48" i="2"/>
  <c r="B50" i="2" s="1"/>
  <c r="B46" i="2"/>
  <c r="B43" i="2"/>
  <c r="B45" i="2" s="1"/>
  <c r="B40" i="2"/>
  <c r="B452" i="2" s="1"/>
  <c r="B39" i="2"/>
  <c r="B450" i="2" s="1"/>
  <c r="B38" i="2"/>
  <c r="B32" i="2"/>
  <c r="B27" i="2"/>
  <c r="B24" i="2"/>
  <c r="B23" i="2"/>
  <c r="B20" i="2"/>
  <c r="B18" i="2"/>
  <c r="B8" i="2"/>
  <c r="B41" i="1"/>
  <c r="B39" i="1"/>
  <c r="B36" i="1"/>
  <c r="B32" i="1"/>
  <c r="B28" i="1"/>
  <c r="B27" i="1" s="1"/>
  <c r="B23" i="1"/>
  <c r="B18" i="1"/>
  <c r="B14" i="1"/>
  <c r="B10" i="1"/>
  <c r="B8" i="1"/>
  <c r="B7" i="1" s="1"/>
  <c r="B454" i="2" l="1"/>
  <c r="B22" i="2"/>
  <c r="B64" i="2"/>
  <c r="B447" i="2"/>
  <c r="B17" i="1"/>
  <c r="B16" i="1" s="1"/>
  <c r="B44" i="1" s="1"/>
  <c r="B448" i="2"/>
  <c r="B445" i="2"/>
  <c r="B449" i="2"/>
  <c r="B127" i="2"/>
  <c r="B446" i="2"/>
  <c r="B37" i="2"/>
  <c r="B438" i="2"/>
  <c r="B116" i="2"/>
  <c r="B381" i="2"/>
  <c r="B444" i="2"/>
  <c r="B423" i="2"/>
  <c r="B443" i="2" l="1"/>
  <c r="B455" i="2" s="1"/>
</calcChain>
</file>

<file path=xl/sharedStrings.xml><?xml version="1.0" encoding="utf-8"?>
<sst xmlns="http://schemas.openxmlformats.org/spreadsheetml/2006/main" count="493" uniqueCount="185">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</sst>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3139440</xdr:colOff>
      <xdr:row>0</xdr:row>
      <xdr:rowOff>87631</xdr:rowOff>
    </xdr:from>
    <xdr:to>
      <xdr:col>1</xdr:col>
      <xdr:colOff>1596391</xdr:colOff>
      <xdr:row>1</xdr:row>
      <xdr:rowOff>9526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39440" y="87631"/>
          <a:ext cx="2552701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93346</xdr:rowOff>
    </xdr:from>
    <xdr:to>
      <xdr:col>1</xdr:col>
      <xdr:colOff>706756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93346"/>
          <a:ext cx="2546986" cy="12877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28" workbookViewId="0">
      <selection activeCell="B47" sqref="B47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9.2" customHeight="1" x14ac:dyDescent="0.25">
      <c r="A2" s="1"/>
      <c r="B2" s="2"/>
    </row>
    <row r="3" spans="1:2" ht="15.6" x14ac:dyDescent="0.3">
      <c r="A3" s="47" t="s">
        <v>164</v>
      </c>
      <c r="B3" s="47"/>
    </row>
    <row r="4" spans="1:2" ht="13.8" x14ac:dyDescent="0.25">
      <c r="A4" s="48"/>
      <c r="B4" s="48"/>
    </row>
    <row r="5" spans="1:2" ht="13.8" x14ac:dyDescent="0.25">
      <c r="A5" s="2"/>
      <c r="B5" s="2"/>
    </row>
    <row r="6" spans="1:2" ht="18.75" customHeight="1" x14ac:dyDescent="0.25">
      <c r="A6" s="4" t="s">
        <v>0</v>
      </c>
      <c r="B6" s="4" t="s">
        <v>1</v>
      </c>
    </row>
    <row r="7" spans="1:2" ht="18.75" customHeight="1" x14ac:dyDescent="0.25">
      <c r="A7" s="5" t="s">
        <v>2</v>
      </c>
      <c r="B7" s="6">
        <f>SUM(B8+B10+B14)</f>
        <v>86590</v>
      </c>
    </row>
    <row r="8" spans="1:2" ht="15.75" customHeight="1" x14ac:dyDescent="0.25">
      <c r="A8" s="5" t="s">
        <v>3</v>
      </c>
      <c r="B8" s="6">
        <f>SUM(B9:B9)</f>
        <v>82620</v>
      </c>
    </row>
    <row r="9" spans="1:2" ht="17.25" customHeight="1" x14ac:dyDescent="0.25">
      <c r="A9" s="7" t="s">
        <v>4</v>
      </c>
      <c r="B9" s="8">
        <v>82620</v>
      </c>
    </row>
    <row r="10" spans="1:2" ht="15.75" customHeight="1" x14ac:dyDescent="0.25">
      <c r="A10" s="5" t="s">
        <v>5</v>
      </c>
      <c r="B10" s="6">
        <f>SUM(B11:B13)</f>
        <v>3700</v>
      </c>
    </row>
    <row r="11" spans="1:2" ht="16.5" customHeight="1" x14ac:dyDescent="0.25">
      <c r="A11" s="7" t="s">
        <v>6</v>
      </c>
      <c r="B11" s="8">
        <v>580</v>
      </c>
    </row>
    <row r="12" spans="1:2" ht="16.5" customHeight="1" x14ac:dyDescent="0.25">
      <c r="A12" s="7" t="s">
        <v>7</v>
      </c>
      <c r="B12" s="8">
        <v>120</v>
      </c>
    </row>
    <row r="13" spans="1:2" ht="16.5" customHeight="1" x14ac:dyDescent="0.25">
      <c r="A13" s="7" t="s">
        <v>8</v>
      </c>
      <c r="B13" s="8">
        <v>3000</v>
      </c>
    </row>
    <row r="14" spans="1:2" ht="13.8" x14ac:dyDescent="0.25">
      <c r="A14" s="5" t="s">
        <v>9</v>
      </c>
      <c r="B14" s="6">
        <f>SUM(B15:B15)</f>
        <v>270</v>
      </c>
    </row>
    <row r="15" spans="1:2" ht="13.8" x14ac:dyDescent="0.25">
      <c r="A15" s="7" t="s">
        <v>156</v>
      </c>
      <c r="B15" s="8">
        <v>270</v>
      </c>
    </row>
    <row r="16" spans="1:2" ht="16.5" customHeight="1" x14ac:dyDescent="0.25">
      <c r="A16" s="5" t="s">
        <v>10</v>
      </c>
      <c r="B16" s="6">
        <f>B17</f>
        <v>76363.199999999997</v>
      </c>
    </row>
    <row r="17" spans="1:2" ht="13.8" x14ac:dyDescent="0.25">
      <c r="A17" s="5" t="s">
        <v>11</v>
      </c>
      <c r="B17" s="6">
        <f>SUM(B18+B23+B22)</f>
        <v>76363.199999999997</v>
      </c>
    </row>
    <row r="18" spans="1:2" ht="13.8" x14ac:dyDescent="0.25">
      <c r="A18" s="5" t="s">
        <v>12</v>
      </c>
      <c r="B18" s="6">
        <f>B19+B20+B21</f>
        <v>55838.5</v>
      </c>
    </row>
    <row r="19" spans="1:2" ht="27.75" customHeight="1" x14ac:dyDescent="0.25">
      <c r="A19" s="7" t="s">
        <v>13</v>
      </c>
      <c r="B19" s="8">
        <v>9238.5</v>
      </c>
    </row>
    <row r="20" spans="1:2" ht="16.5" customHeight="1" x14ac:dyDescent="0.25">
      <c r="A20" s="7" t="s">
        <v>14</v>
      </c>
      <c r="B20" s="8">
        <v>44317.8</v>
      </c>
    </row>
    <row r="21" spans="1:2" ht="41.4" x14ac:dyDescent="0.25">
      <c r="A21" s="7" t="s">
        <v>15</v>
      </c>
      <c r="B21" s="8">
        <v>2282.1999999999998</v>
      </c>
    </row>
    <row r="22" spans="1:2" ht="35.4" customHeight="1" x14ac:dyDescent="0.25">
      <c r="A22" s="5" t="s">
        <v>16</v>
      </c>
      <c r="B22" s="6">
        <v>7756.2</v>
      </c>
    </row>
    <row r="23" spans="1:2" ht="16.5" customHeight="1" x14ac:dyDescent="0.25">
      <c r="A23" s="5" t="s">
        <v>17</v>
      </c>
      <c r="B23" s="6">
        <f>B24+B25+B26</f>
        <v>12768.5</v>
      </c>
    </row>
    <row r="24" spans="1:2" ht="21" customHeight="1" x14ac:dyDescent="0.25">
      <c r="A24" s="7" t="s">
        <v>18</v>
      </c>
      <c r="B24" s="8">
        <v>5389</v>
      </c>
    </row>
    <row r="25" spans="1:2" ht="34.5" customHeight="1" x14ac:dyDescent="0.25">
      <c r="A25" s="7" t="s">
        <v>19</v>
      </c>
      <c r="B25" s="8">
        <v>4725.1000000000004</v>
      </c>
    </row>
    <row r="26" spans="1:2" ht="18" customHeight="1" x14ac:dyDescent="0.25">
      <c r="A26" s="7" t="s">
        <v>17</v>
      </c>
      <c r="B26" s="8">
        <v>2654.4</v>
      </c>
    </row>
    <row r="27" spans="1:2" ht="13.8" x14ac:dyDescent="0.25">
      <c r="A27" s="5" t="s">
        <v>20</v>
      </c>
      <c r="B27" s="6">
        <f>SUM(B28+B32+B36+B39+B41)</f>
        <v>6689.2</v>
      </c>
    </row>
    <row r="28" spans="1:2" ht="18" customHeight="1" x14ac:dyDescent="0.25">
      <c r="A28" s="5" t="s">
        <v>21</v>
      </c>
      <c r="B28" s="6">
        <f>SUM(B29:B31)</f>
        <v>1400</v>
      </c>
    </row>
    <row r="29" spans="1:2" ht="13.8" x14ac:dyDescent="0.25">
      <c r="A29" s="7" t="s">
        <v>22</v>
      </c>
      <c r="B29" s="8">
        <v>455</v>
      </c>
    </row>
    <row r="30" spans="1:2" ht="13.8" x14ac:dyDescent="0.25">
      <c r="A30" s="7" t="s">
        <v>23</v>
      </c>
      <c r="B30" s="8">
        <v>900</v>
      </c>
    </row>
    <row r="31" spans="1:2" ht="13.8" x14ac:dyDescent="0.25">
      <c r="A31" s="7" t="s">
        <v>24</v>
      </c>
      <c r="B31" s="8">
        <v>45</v>
      </c>
    </row>
    <row r="32" spans="1:2" ht="13.8" x14ac:dyDescent="0.25">
      <c r="A32" s="5" t="s">
        <v>25</v>
      </c>
      <c r="B32" s="6">
        <f>B33+B34+B35</f>
        <v>4374.2</v>
      </c>
    </row>
    <row r="33" spans="1:2" ht="17.25" customHeight="1" x14ac:dyDescent="0.25">
      <c r="A33" s="7" t="s">
        <v>26</v>
      </c>
      <c r="B33" s="9">
        <v>781.3</v>
      </c>
    </row>
    <row r="34" spans="1:2" ht="14.4" customHeight="1" x14ac:dyDescent="0.25">
      <c r="A34" s="7" t="s">
        <v>27</v>
      </c>
      <c r="B34" s="9">
        <v>871.4</v>
      </c>
    </row>
    <row r="35" spans="1:2" ht="16.2" customHeight="1" x14ac:dyDescent="0.25">
      <c r="A35" s="7" t="s">
        <v>28</v>
      </c>
      <c r="B35" s="9">
        <v>2721.5</v>
      </c>
    </row>
    <row r="36" spans="1:2" ht="17.25" customHeight="1" x14ac:dyDescent="0.25">
      <c r="A36" s="5" t="s">
        <v>29</v>
      </c>
      <c r="B36" s="10">
        <f>SUM(B37:B38)</f>
        <v>605</v>
      </c>
    </row>
    <row r="37" spans="1:2" ht="13.8" x14ac:dyDescent="0.25">
      <c r="A37" s="7" t="s">
        <v>30</v>
      </c>
      <c r="B37" s="9">
        <v>55</v>
      </c>
    </row>
    <row r="38" spans="1:2" ht="13.8" x14ac:dyDescent="0.25">
      <c r="A38" s="7" t="s">
        <v>31</v>
      </c>
      <c r="B38" s="9">
        <v>550</v>
      </c>
    </row>
    <row r="39" spans="1:2" ht="13.8" x14ac:dyDescent="0.25">
      <c r="A39" s="5" t="s">
        <v>32</v>
      </c>
      <c r="B39" s="6">
        <f>B40</f>
        <v>140</v>
      </c>
    </row>
    <row r="40" spans="1:2" ht="13.8" x14ac:dyDescent="0.25">
      <c r="A40" s="7" t="s">
        <v>32</v>
      </c>
      <c r="B40" s="8">
        <v>140</v>
      </c>
    </row>
    <row r="41" spans="1:2" ht="17.399999999999999" customHeight="1" x14ac:dyDescent="0.25">
      <c r="A41" s="5" t="s">
        <v>33</v>
      </c>
      <c r="B41" s="6">
        <f>SUM(B42)</f>
        <v>170</v>
      </c>
    </row>
    <row r="42" spans="1:2" ht="13.8" x14ac:dyDescent="0.25">
      <c r="A42" s="7" t="s">
        <v>33</v>
      </c>
      <c r="B42" s="8">
        <v>170</v>
      </c>
    </row>
    <row r="43" spans="1:2" ht="13.8" x14ac:dyDescent="0.25">
      <c r="A43" s="5" t="s">
        <v>34</v>
      </c>
      <c r="B43" s="6">
        <v>150</v>
      </c>
    </row>
    <row r="44" spans="1:2" ht="18" customHeight="1" x14ac:dyDescent="0.25">
      <c r="A44" s="5" t="s">
        <v>35</v>
      </c>
      <c r="B44" s="6">
        <f>B7+B16+B27+B43</f>
        <v>169792.40000000002</v>
      </c>
    </row>
    <row r="52" spans="2:2" x14ac:dyDescent="0.25">
      <c r="B52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9"/>
  <sheetViews>
    <sheetView tabSelected="1" topLeftCell="A338" workbookViewId="0">
      <selection activeCell="A457" sqref="A457"/>
    </sheetView>
  </sheetViews>
  <sheetFormatPr defaultColWidth="9.109375" defaultRowHeight="13.8" x14ac:dyDescent="0.25"/>
  <cols>
    <col min="1" max="1" width="61" style="2" customWidth="1"/>
    <col min="2" max="2" width="13.109375" style="2" customWidth="1"/>
    <col min="3" max="16384" width="9.109375" style="2"/>
  </cols>
  <sheetData>
    <row r="1" spans="1:2" ht="102.6" customHeight="1" x14ac:dyDescent="0.25"/>
    <row r="2" spans="1:2" ht="19.2" customHeight="1" x14ac:dyDescent="0.25"/>
    <row r="3" spans="1:2" ht="30.75" customHeight="1" x14ac:dyDescent="0.25">
      <c r="A3" s="60" t="s">
        <v>36</v>
      </c>
      <c r="B3" s="61"/>
    </row>
    <row r="5" spans="1:2" s="35" customFormat="1" ht="18.75" customHeight="1" x14ac:dyDescent="0.3">
      <c r="A5" s="62" t="s">
        <v>37</v>
      </c>
      <c r="B5" s="62" t="s">
        <v>1</v>
      </c>
    </row>
    <row r="6" spans="1:2" s="35" customFormat="1" ht="18.75" customHeight="1" x14ac:dyDescent="0.3">
      <c r="A6" s="63"/>
      <c r="B6" s="62"/>
    </row>
    <row r="7" spans="1:2" s="35" customFormat="1" ht="23.25" customHeight="1" x14ac:dyDescent="0.3">
      <c r="A7" s="64" t="s">
        <v>38</v>
      </c>
      <c r="B7" s="65"/>
    </row>
    <row r="8" spans="1:2" s="35" customFormat="1" ht="18.75" customHeight="1" x14ac:dyDescent="0.3">
      <c r="A8" s="11" t="s">
        <v>39</v>
      </c>
      <c r="B8" s="25">
        <f>B9</f>
        <v>359</v>
      </c>
    </row>
    <row r="9" spans="1:2" s="35" customFormat="1" ht="18.75" customHeight="1" x14ac:dyDescent="0.3">
      <c r="A9" s="12" t="s">
        <v>40</v>
      </c>
      <c r="B9" s="26">
        <v>359</v>
      </c>
    </row>
    <row r="10" spans="1:2" s="35" customFormat="1" ht="18.75" customHeight="1" x14ac:dyDescent="0.3">
      <c r="A10" s="11" t="s">
        <v>41</v>
      </c>
      <c r="B10" s="27">
        <f>SUM(B11:B17)</f>
        <v>10106.000000000002</v>
      </c>
    </row>
    <row r="11" spans="1:2" s="35" customFormat="1" ht="18.75" customHeight="1" x14ac:dyDescent="0.3">
      <c r="A11" s="12" t="s">
        <v>165</v>
      </c>
      <c r="B11" s="28">
        <v>413.1</v>
      </c>
    </row>
    <row r="12" spans="1:2" s="35" customFormat="1" ht="24.75" customHeight="1" x14ac:dyDescent="0.3">
      <c r="A12" s="12" t="s">
        <v>166</v>
      </c>
      <c r="B12" s="28">
        <v>363.6</v>
      </c>
    </row>
    <row r="13" spans="1:2" s="35" customFormat="1" ht="18.75" customHeight="1" x14ac:dyDescent="0.3">
      <c r="A13" s="12" t="s">
        <v>42</v>
      </c>
      <c r="B13" s="28">
        <v>20</v>
      </c>
    </row>
    <row r="14" spans="1:2" s="35" customFormat="1" ht="18.75" customHeight="1" x14ac:dyDescent="0.3">
      <c r="A14" s="12" t="s">
        <v>167</v>
      </c>
      <c r="B14" s="28">
        <v>234</v>
      </c>
    </row>
    <row r="15" spans="1:2" s="35" customFormat="1" ht="18.75" customHeight="1" x14ac:dyDescent="0.3">
      <c r="A15" s="12" t="s">
        <v>43</v>
      </c>
      <c r="B15" s="28">
        <v>8337.7000000000007</v>
      </c>
    </row>
    <row r="16" spans="1:2" s="35" customFormat="1" ht="27" customHeight="1" x14ac:dyDescent="0.3">
      <c r="A16" s="12" t="s">
        <v>168</v>
      </c>
      <c r="B16" s="28">
        <v>663.9</v>
      </c>
    </row>
    <row r="17" spans="1:2" s="35" customFormat="1" ht="27" customHeight="1" x14ac:dyDescent="0.3">
      <c r="A17" s="12" t="s">
        <v>157</v>
      </c>
      <c r="B17" s="28">
        <v>73.7</v>
      </c>
    </row>
    <row r="18" spans="1:2" s="35" customFormat="1" ht="31.5" customHeight="1" x14ac:dyDescent="0.3">
      <c r="A18" s="11" t="s">
        <v>44</v>
      </c>
      <c r="B18" s="27">
        <f>SUM(B19:B19)</f>
        <v>250</v>
      </c>
    </row>
    <row r="19" spans="1:2" s="35" customFormat="1" ht="18.75" customHeight="1" x14ac:dyDescent="0.3">
      <c r="A19" s="12" t="s">
        <v>183</v>
      </c>
      <c r="B19" s="29">
        <v>250</v>
      </c>
    </row>
    <row r="20" spans="1:2" s="35" customFormat="1" ht="18.75" customHeight="1" x14ac:dyDescent="0.3">
      <c r="A20" s="11" t="s">
        <v>45</v>
      </c>
      <c r="B20" s="27">
        <f>SUM(B21)</f>
        <v>1560.8</v>
      </c>
    </row>
    <row r="21" spans="1:2" s="35" customFormat="1" ht="18.75" customHeight="1" x14ac:dyDescent="0.3">
      <c r="A21" s="14" t="s">
        <v>40</v>
      </c>
      <c r="B21" s="28">
        <v>1560.8</v>
      </c>
    </row>
    <row r="22" spans="1:2" s="35" customFormat="1" ht="18.75" customHeight="1" x14ac:dyDescent="0.3">
      <c r="A22" s="11" t="s">
        <v>46</v>
      </c>
      <c r="B22" s="27">
        <f>B8+B10+B18+B20</f>
        <v>12275.800000000001</v>
      </c>
    </row>
    <row r="23" spans="1:2" s="35" customFormat="1" ht="18.75" customHeight="1" x14ac:dyDescent="0.3">
      <c r="A23" s="12" t="s">
        <v>47</v>
      </c>
      <c r="B23" s="28">
        <f>B9+B11+B12+B13+B14+B15+B19+B21</f>
        <v>11538.2</v>
      </c>
    </row>
    <row r="24" spans="1:2" s="35" customFormat="1" ht="27" customHeight="1" x14ac:dyDescent="0.3">
      <c r="A24" s="12" t="s">
        <v>169</v>
      </c>
      <c r="B24" s="28">
        <f>B16</f>
        <v>663.9</v>
      </c>
    </row>
    <row r="25" spans="1:2" s="35" customFormat="1" ht="27" customHeight="1" x14ac:dyDescent="0.3">
      <c r="A25" s="13" t="s">
        <v>157</v>
      </c>
      <c r="B25" s="8">
        <f>B17</f>
        <v>73.7</v>
      </c>
    </row>
    <row r="26" spans="1:2" s="35" customFormat="1" ht="23.25" customHeight="1" x14ac:dyDescent="0.3">
      <c r="A26" s="53" t="s">
        <v>48</v>
      </c>
      <c r="B26" s="66"/>
    </row>
    <row r="27" spans="1:2" s="35" customFormat="1" ht="18.75" customHeight="1" x14ac:dyDescent="0.3">
      <c r="A27" s="15" t="s">
        <v>41</v>
      </c>
      <c r="B27" s="27">
        <f>B28+B30+B29+B31</f>
        <v>21152.699999999997</v>
      </c>
    </row>
    <row r="28" spans="1:2" s="35" customFormat="1" ht="18.75" customHeight="1" x14ac:dyDescent="0.3">
      <c r="A28" s="12" t="s">
        <v>47</v>
      </c>
      <c r="B28" s="29">
        <v>160.80000000000001</v>
      </c>
    </row>
    <row r="29" spans="1:2" s="35" customFormat="1" ht="18.75" customHeight="1" x14ac:dyDescent="0.3">
      <c r="A29" s="12" t="s">
        <v>49</v>
      </c>
      <c r="B29" s="29">
        <v>5389</v>
      </c>
    </row>
    <row r="30" spans="1:2" s="35" customFormat="1" ht="18.75" customHeight="1" x14ac:dyDescent="0.3">
      <c r="A30" s="12" t="s">
        <v>154</v>
      </c>
      <c r="B30" s="29">
        <v>8103.5</v>
      </c>
    </row>
    <row r="31" spans="1:2" s="35" customFormat="1" ht="18.75" customHeight="1" x14ac:dyDescent="0.3">
      <c r="A31" s="14" t="s">
        <v>50</v>
      </c>
      <c r="B31" s="29">
        <v>7499.4</v>
      </c>
    </row>
    <row r="32" spans="1:2" s="35" customFormat="1" ht="18.75" customHeight="1" x14ac:dyDescent="0.3">
      <c r="A32" s="15" t="s">
        <v>51</v>
      </c>
      <c r="B32" s="30">
        <f>B33</f>
        <v>531.1</v>
      </c>
    </row>
    <row r="33" spans="1:2" s="35" customFormat="1" ht="18.75" customHeight="1" x14ac:dyDescent="0.3">
      <c r="A33" s="12" t="s">
        <v>55</v>
      </c>
      <c r="B33" s="29">
        <v>531.1</v>
      </c>
    </row>
    <row r="34" spans="1:2" s="35" customFormat="1" ht="18.75" customHeight="1" x14ac:dyDescent="0.3">
      <c r="A34" s="15" t="s">
        <v>52</v>
      </c>
      <c r="B34" s="30">
        <f>SUM(B35:B36)</f>
        <v>586.30000000000007</v>
      </c>
    </row>
    <row r="35" spans="1:2" s="35" customFormat="1" ht="18.75" customHeight="1" x14ac:dyDescent="0.3">
      <c r="A35" s="12" t="s">
        <v>47</v>
      </c>
      <c r="B35" s="28">
        <v>548.1</v>
      </c>
    </row>
    <row r="36" spans="1:2" s="35" customFormat="1" ht="18.75" customHeight="1" x14ac:dyDescent="0.3">
      <c r="A36" s="14" t="s">
        <v>50</v>
      </c>
      <c r="B36" s="26">
        <v>38.200000000000003</v>
      </c>
    </row>
    <row r="37" spans="1:2" s="35" customFormat="1" ht="18.75" customHeight="1" x14ac:dyDescent="0.3">
      <c r="A37" s="16" t="s">
        <v>53</v>
      </c>
      <c r="B37" s="25">
        <f>B27+B32+B34</f>
        <v>22270.099999999995</v>
      </c>
    </row>
    <row r="38" spans="1:2" s="35" customFormat="1" ht="18.75" customHeight="1" x14ac:dyDescent="0.3">
      <c r="A38" s="12" t="s">
        <v>47</v>
      </c>
      <c r="B38" s="28">
        <f>B28+B33+B35</f>
        <v>1240</v>
      </c>
    </row>
    <row r="39" spans="1:2" s="35" customFormat="1" ht="18.75" customHeight="1" x14ac:dyDescent="0.3">
      <c r="A39" s="12" t="s">
        <v>49</v>
      </c>
      <c r="B39" s="28">
        <f>B29</f>
        <v>5389</v>
      </c>
    </row>
    <row r="40" spans="1:2" s="35" customFormat="1" ht="18.75" customHeight="1" x14ac:dyDescent="0.3">
      <c r="A40" s="12" t="s">
        <v>154</v>
      </c>
      <c r="B40" s="28">
        <f>B30</f>
        <v>8103.5</v>
      </c>
    </row>
    <row r="41" spans="1:2" s="35" customFormat="1" ht="18.75" customHeight="1" x14ac:dyDescent="0.3">
      <c r="A41" s="14" t="s">
        <v>50</v>
      </c>
      <c r="B41" s="8">
        <f>B31+B36</f>
        <v>7537.5999999999995</v>
      </c>
    </row>
    <row r="42" spans="1:2" s="35" customFormat="1" ht="24" customHeight="1" x14ac:dyDescent="0.3">
      <c r="A42" s="53" t="s">
        <v>54</v>
      </c>
      <c r="B42" s="54"/>
    </row>
    <row r="43" spans="1:2" s="35" customFormat="1" ht="18.75" customHeight="1" x14ac:dyDescent="0.3">
      <c r="A43" s="15" t="s">
        <v>41</v>
      </c>
      <c r="B43" s="27">
        <f>B44</f>
        <v>320.5</v>
      </c>
    </row>
    <row r="44" spans="1:2" s="35" customFormat="1" ht="18.75" customHeight="1" x14ac:dyDescent="0.3">
      <c r="A44" s="12" t="s">
        <v>55</v>
      </c>
      <c r="B44" s="28">
        <v>320.5</v>
      </c>
    </row>
    <row r="45" spans="1:2" s="35" customFormat="1" ht="18.75" customHeight="1" x14ac:dyDescent="0.3">
      <c r="A45" s="11" t="s">
        <v>56</v>
      </c>
      <c r="B45" s="27">
        <f>B43</f>
        <v>320.5</v>
      </c>
    </row>
    <row r="46" spans="1:2" s="35" customFormat="1" ht="18.75" customHeight="1" x14ac:dyDescent="0.3">
      <c r="A46" s="14" t="s">
        <v>55</v>
      </c>
      <c r="B46" s="29">
        <f>B44</f>
        <v>320.5</v>
      </c>
    </row>
    <row r="47" spans="1:2" s="35" customFormat="1" ht="33" customHeight="1" x14ac:dyDescent="0.3">
      <c r="A47" s="53" t="s">
        <v>163</v>
      </c>
      <c r="B47" s="54"/>
    </row>
    <row r="48" spans="1:2" s="35" customFormat="1" ht="18.75" customHeight="1" x14ac:dyDescent="0.3">
      <c r="A48" s="17" t="s">
        <v>41</v>
      </c>
      <c r="B48" s="6">
        <f>B49</f>
        <v>252</v>
      </c>
    </row>
    <row r="49" spans="1:2" s="35" customFormat="1" ht="18.75" customHeight="1" x14ac:dyDescent="0.3">
      <c r="A49" s="13" t="s">
        <v>170</v>
      </c>
      <c r="B49" s="8">
        <v>252</v>
      </c>
    </row>
    <row r="50" spans="1:2" s="35" customFormat="1" ht="18.75" customHeight="1" x14ac:dyDescent="0.3">
      <c r="A50" s="18" t="s">
        <v>57</v>
      </c>
      <c r="B50" s="6">
        <f>B48</f>
        <v>252</v>
      </c>
    </row>
    <row r="51" spans="1:2" s="35" customFormat="1" ht="18.75" customHeight="1" x14ac:dyDescent="0.3">
      <c r="A51" s="13" t="s">
        <v>170</v>
      </c>
      <c r="B51" s="8">
        <f>B49</f>
        <v>252</v>
      </c>
    </row>
    <row r="52" spans="1:2" s="35" customFormat="1" ht="35.25" customHeight="1" x14ac:dyDescent="0.3">
      <c r="A52" s="53" t="s">
        <v>59</v>
      </c>
      <c r="B52" s="52"/>
    </row>
    <row r="53" spans="1:2" s="35" customFormat="1" ht="18.75" customHeight="1" x14ac:dyDescent="0.3">
      <c r="A53" s="15" t="s">
        <v>60</v>
      </c>
      <c r="B53" s="25">
        <f>SUM(B54:B54)</f>
        <v>2235</v>
      </c>
    </row>
    <row r="54" spans="1:2" s="35" customFormat="1" ht="18.75" customHeight="1" x14ac:dyDescent="0.3">
      <c r="A54" s="12" t="s">
        <v>55</v>
      </c>
      <c r="B54" s="28">
        <v>2235</v>
      </c>
    </row>
    <row r="55" spans="1:2" s="35" customFormat="1" ht="18.75" customHeight="1" x14ac:dyDescent="0.3">
      <c r="A55" s="11" t="s">
        <v>61</v>
      </c>
      <c r="B55" s="27">
        <f>SUM(B53)</f>
        <v>2235</v>
      </c>
    </row>
    <row r="56" spans="1:2" s="35" customFormat="1" ht="18.75" customHeight="1" x14ac:dyDescent="0.3">
      <c r="A56" s="14" t="s">
        <v>55</v>
      </c>
      <c r="B56" s="8">
        <f>B54</f>
        <v>2235</v>
      </c>
    </row>
    <row r="57" spans="1:2" s="35" customFormat="1" ht="30" customHeight="1" x14ac:dyDescent="0.3">
      <c r="A57" s="53" t="s">
        <v>62</v>
      </c>
      <c r="B57" s="54"/>
    </row>
    <row r="58" spans="1:2" s="35" customFormat="1" ht="18.75" customHeight="1" x14ac:dyDescent="0.3">
      <c r="A58" s="15" t="s">
        <v>41</v>
      </c>
      <c r="B58" s="25">
        <f>SUM(B59:B60)</f>
        <v>825</v>
      </c>
    </row>
    <row r="59" spans="1:2" s="35" customFormat="1" ht="18.75" customHeight="1" x14ac:dyDescent="0.3">
      <c r="A59" s="12" t="s">
        <v>47</v>
      </c>
      <c r="B59" s="26">
        <v>430</v>
      </c>
    </row>
    <row r="60" spans="1:2" s="35" customFormat="1" ht="18.75" customHeight="1" x14ac:dyDescent="0.3">
      <c r="A60" s="36" t="s">
        <v>162</v>
      </c>
      <c r="B60" s="28">
        <v>395</v>
      </c>
    </row>
    <row r="61" spans="1:2" s="35" customFormat="1" ht="18.75" customHeight="1" x14ac:dyDescent="0.3">
      <c r="A61" s="37" t="s">
        <v>171</v>
      </c>
      <c r="B61" s="27">
        <f>SUM(B62:B63)</f>
        <v>967.6</v>
      </c>
    </row>
    <row r="62" spans="1:2" s="35" customFormat="1" ht="18.75" customHeight="1" x14ac:dyDescent="0.3">
      <c r="A62" s="12" t="s">
        <v>47</v>
      </c>
      <c r="B62" s="28">
        <v>847.6</v>
      </c>
    </row>
    <row r="63" spans="1:2" s="35" customFormat="1" ht="18.75" customHeight="1" x14ac:dyDescent="0.3">
      <c r="A63" s="36" t="s">
        <v>172</v>
      </c>
      <c r="B63" s="28">
        <v>120</v>
      </c>
    </row>
    <row r="64" spans="1:2" s="35" customFormat="1" ht="18.75" customHeight="1" x14ac:dyDescent="0.3">
      <c r="A64" s="16" t="s">
        <v>63</v>
      </c>
      <c r="B64" s="31">
        <f>B58+B61</f>
        <v>1792.6</v>
      </c>
    </row>
    <row r="65" spans="1:2" s="35" customFormat="1" ht="18.75" customHeight="1" x14ac:dyDescent="0.3">
      <c r="A65" s="12" t="s">
        <v>47</v>
      </c>
      <c r="B65" s="20">
        <f>B59+B62</f>
        <v>1277.5999999999999</v>
      </c>
    </row>
    <row r="66" spans="1:2" s="35" customFormat="1" ht="18.75" customHeight="1" x14ac:dyDescent="0.3">
      <c r="A66" s="36" t="s">
        <v>162</v>
      </c>
      <c r="B66" s="8">
        <f>B60+B63</f>
        <v>515</v>
      </c>
    </row>
    <row r="67" spans="1:2" s="35" customFormat="1" ht="28.5" customHeight="1" x14ac:dyDescent="0.3">
      <c r="A67" s="58" t="s">
        <v>64</v>
      </c>
      <c r="B67" s="52"/>
    </row>
    <row r="68" spans="1:2" s="35" customFormat="1" ht="18.75" customHeight="1" x14ac:dyDescent="0.3">
      <c r="A68" s="15" t="s">
        <v>41</v>
      </c>
      <c r="B68" s="6">
        <f>B69</f>
        <v>389.6</v>
      </c>
    </row>
    <row r="69" spans="1:2" s="35" customFormat="1" ht="18.75" customHeight="1" x14ac:dyDescent="0.3">
      <c r="A69" s="14" t="s">
        <v>55</v>
      </c>
      <c r="B69" s="8">
        <v>389.6</v>
      </c>
    </row>
    <row r="70" spans="1:2" s="35" customFormat="1" ht="18.75" customHeight="1" x14ac:dyDescent="0.3">
      <c r="A70" s="11" t="s">
        <v>65</v>
      </c>
      <c r="B70" s="6">
        <f>B68</f>
        <v>389.6</v>
      </c>
    </row>
    <row r="71" spans="1:2" s="35" customFormat="1" ht="18.75" customHeight="1" x14ac:dyDescent="0.3">
      <c r="A71" s="14" t="s">
        <v>55</v>
      </c>
      <c r="B71" s="8">
        <f>B69</f>
        <v>389.6</v>
      </c>
    </row>
    <row r="72" spans="1:2" s="35" customFormat="1" ht="33" customHeight="1" x14ac:dyDescent="0.3">
      <c r="A72" s="53" t="s">
        <v>66</v>
      </c>
      <c r="B72" s="52"/>
    </row>
    <row r="73" spans="1:2" s="35" customFormat="1" ht="18.75" customHeight="1" x14ac:dyDescent="0.3">
      <c r="A73" s="15" t="s">
        <v>41</v>
      </c>
      <c r="B73" s="27">
        <f>B74</f>
        <v>354.2</v>
      </c>
    </row>
    <row r="74" spans="1:2" s="35" customFormat="1" ht="18.75" customHeight="1" x14ac:dyDescent="0.3">
      <c r="A74" s="14" t="s">
        <v>55</v>
      </c>
      <c r="B74" s="28">
        <v>354.2</v>
      </c>
    </row>
    <row r="75" spans="1:2" s="35" customFormat="1" ht="18.75" customHeight="1" x14ac:dyDescent="0.3">
      <c r="A75" s="16" t="s">
        <v>67</v>
      </c>
      <c r="B75" s="6">
        <f>B73</f>
        <v>354.2</v>
      </c>
    </row>
    <row r="76" spans="1:2" s="35" customFormat="1" ht="18.75" customHeight="1" x14ac:dyDescent="0.3">
      <c r="A76" s="13" t="s">
        <v>55</v>
      </c>
      <c r="B76" s="21">
        <f>B74</f>
        <v>354.2</v>
      </c>
    </row>
    <row r="77" spans="1:2" s="35" customFormat="1" ht="38.25" customHeight="1" x14ac:dyDescent="0.3">
      <c r="A77" s="53" t="s">
        <v>68</v>
      </c>
      <c r="B77" s="59"/>
    </row>
    <row r="78" spans="1:2" s="35" customFormat="1" ht="18.75" customHeight="1" x14ac:dyDescent="0.3">
      <c r="A78" s="15" t="s">
        <v>41</v>
      </c>
      <c r="B78" s="25">
        <f>B79+B80</f>
        <v>18130.5</v>
      </c>
    </row>
    <row r="79" spans="1:2" s="35" customFormat="1" ht="18.75" customHeight="1" x14ac:dyDescent="0.3">
      <c r="A79" s="12" t="s">
        <v>47</v>
      </c>
      <c r="B79" s="28">
        <v>13405.4</v>
      </c>
    </row>
    <row r="80" spans="1:2" s="35" customFormat="1" ht="30.75" customHeight="1" x14ac:dyDescent="0.3">
      <c r="A80" s="14" t="s">
        <v>69</v>
      </c>
      <c r="B80" s="28">
        <v>4725.0999999999995</v>
      </c>
    </row>
    <row r="81" spans="1:2" s="35" customFormat="1" ht="18.75" customHeight="1" x14ac:dyDescent="0.3">
      <c r="A81" s="16" t="s">
        <v>70</v>
      </c>
      <c r="B81" s="6">
        <f>B78</f>
        <v>18130.5</v>
      </c>
    </row>
    <row r="82" spans="1:2" s="35" customFormat="1" ht="18.75" customHeight="1" x14ac:dyDescent="0.3">
      <c r="A82" s="12" t="s">
        <v>58</v>
      </c>
      <c r="B82" s="8">
        <f>B79</f>
        <v>13405.4</v>
      </c>
    </row>
    <row r="83" spans="1:2" s="35" customFormat="1" ht="30" customHeight="1" x14ac:dyDescent="0.3">
      <c r="A83" s="12" t="s">
        <v>72</v>
      </c>
      <c r="B83" s="21">
        <f>B80</f>
        <v>4725.0999999999995</v>
      </c>
    </row>
    <row r="84" spans="1:2" s="35" customFormat="1" ht="28.5" customHeight="1" x14ac:dyDescent="0.3">
      <c r="A84" s="53" t="s">
        <v>73</v>
      </c>
      <c r="B84" s="54"/>
    </row>
    <row r="85" spans="1:2" s="35" customFormat="1" ht="18.75" customHeight="1" x14ac:dyDescent="0.3">
      <c r="A85" s="15" t="s">
        <v>41</v>
      </c>
      <c r="B85" s="6">
        <f>B86</f>
        <v>211</v>
      </c>
    </row>
    <row r="86" spans="1:2" s="35" customFormat="1" ht="18.75" customHeight="1" x14ac:dyDescent="0.3">
      <c r="A86" s="12" t="s">
        <v>55</v>
      </c>
      <c r="B86" s="8">
        <v>211</v>
      </c>
    </row>
    <row r="87" spans="1:2" s="35" customFormat="1" ht="18.75" customHeight="1" x14ac:dyDescent="0.3">
      <c r="A87" s="38" t="s">
        <v>74</v>
      </c>
      <c r="B87" s="27">
        <f>B88+B90+B89</f>
        <v>1343.3</v>
      </c>
    </row>
    <row r="88" spans="1:2" s="35" customFormat="1" ht="18.75" customHeight="1" x14ac:dyDescent="0.3">
      <c r="A88" s="12" t="s">
        <v>47</v>
      </c>
      <c r="B88" s="28">
        <v>1304.5</v>
      </c>
    </row>
    <row r="89" spans="1:2" s="35" customFormat="1" ht="18.75" customHeight="1" x14ac:dyDescent="0.3">
      <c r="A89" s="12" t="s">
        <v>157</v>
      </c>
      <c r="B89" s="28">
        <v>35.799999999999997</v>
      </c>
    </row>
    <row r="90" spans="1:2" s="35" customFormat="1" ht="18.75" customHeight="1" x14ac:dyDescent="0.3">
      <c r="A90" s="39" t="s">
        <v>162</v>
      </c>
      <c r="B90" s="28">
        <v>3</v>
      </c>
    </row>
    <row r="91" spans="1:2" s="35" customFormat="1" ht="18.75" customHeight="1" x14ac:dyDescent="0.3">
      <c r="A91" s="38" t="s">
        <v>75</v>
      </c>
      <c r="B91" s="27">
        <f>SUM(B92:B94)</f>
        <v>426</v>
      </c>
    </row>
    <row r="92" spans="1:2" s="35" customFormat="1" ht="18.75" customHeight="1" x14ac:dyDescent="0.3">
      <c r="A92" s="12" t="s">
        <v>58</v>
      </c>
      <c r="B92" s="28">
        <v>390.4</v>
      </c>
    </row>
    <row r="93" spans="1:2" s="35" customFormat="1" ht="18.75" customHeight="1" x14ac:dyDescent="0.3">
      <c r="A93" s="39" t="s">
        <v>162</v>
      </c>
      <c r="B93" s="28">
        <v>13</v>
      </c>
    </row>
    <row r="94" spans="1:2" s="35" customFormat="1" ht="18.75" customHeight="1" x14ac:dyDescent="0.3">
      <c r="A94" s="39" t="s">
        <v>86</v>
      </c>
      <c r="B94" s="28">
        <v>22.6</v>
      </c>
    </row>
    <row r="95" spans="1:2" s="35" customFormat="1" ht="18.75" customHeight="1" x14ac:dyDescent="0.3">
      <c r="A95" s="38" t="s">
        <v>76</v>
      </c>
      <c r="B95" s="27">
        <f>B96+B97</f>
        <v>793.6</v>
      </c>
    </row>
    <row r="96" spans="1:2" s="35" customFormat="1" ht="18.75" customHeight="1" x14ac:dyDescent="0.3">
      <c r="A96" s="12" t="s">
        <v>58</v>
      </c>
      <c r="B96" s="28">
        <v>778.6</v>
      </c>
    </row>
    <row r="97" spans="1:2" s="35" customFormat="1" ht="18.75" customHeight="1" x14ac:dyDescent="0.3">
      <c r="A97" s="39" t="s">
        <v>162</v>
      </c>
      <c r="B97" s="29">
        <v>15</v>
      </c>
    </row>
    <row r="98" spans="1:2" s="35" customFormat="1" ht="18.75" customHeight="1" x14ac:dyDescent="0.3">
      <c r="A98" s="38" t="s">
        <v>77</v>
      </c>
      <c r="B98" s="27">
        <f>B99+B100</f>
        <v>657.5</v>
      </c>
    </row>
    <row r="99" spans="1:2" s="35" customFormat="1" ht="18.75" customHeight="1" x14ac:dyDescent="0.3">
      <c r="A99" s="12" t="s">
        <v>58</v>
      </c>
      <c r="B99" s="28">
        <v>617.5</v>
      </c>
    </row>
    <row r="100" spans="1:2" s="35" customFormat="1" ht="18.75" customHeight="1" x14ac:dyDescent="0.3">
      <c r="A100" s="14" t="s">
        <v>162</v>
      </c>
      <c r="B100" s="28">
        <v>40</v>
      </c>
    </row>
    <row r="101" spans="1:2" s="35" customFormat="1" ht="18.75" customHeight="1" x14ac:dyDescent="0.3">
      <c r="A101" s="38" t="s">
        <v>78</v>
      </c>
      <c r="B101" s="27">
        <f>B102+B103</f>
        <v>757</v>
      </c>
    </row>
    <row r="102" spans="1:2" s="35" customFormat="1" ht="18.75" customHeight="1" x14ac:dyDescent="0.3">
      <c r="A102" s="12" t="s">
        <v>47</v>
      </c>
      <c r="B102" s="28">
        <v>707</v>
      </c>
    </row>
    <row r="103" spans="1:2" s="35" customFormat="1" ht="18.75" customHeight="1" x14ac:dyDescent="0.3">
      <c r="A103" s="36" t="s">
        <v>162</v>
      </c>
      <c r="B103" s="28">
        <v>50</v>
      </c>
    </row>
    <row r="104" spans="1:2" s="35" customFormat="1" ht="18.75" customHeight="1" x14ac:dyDescent="0.3">
      <c r="A104" s="40" t="s">
        <v>173</v>
      </c>
      <c r="B104" s="27">
        <f>B105+B106</f>
        <v>1422.9</v>
      </c>
    </row>
    <row r="105" spans="1:2" s="35" customFormat="1" ht="18.75" customHeight="1" x14ac:dyDescent="0.3">
      <c r="A105" s="12" t="s">
        <v>47</v>
      </c>
      <c r="B105" s="28">
        <v>1274.9000000000001</v>
      </c>
    </row>
    <row r="106" spans="1:2" s="35" customFormat="1" ht="18.75" customHeight="1" x14ac:dyDescent="0.3">
      <c r="A106" s="39" t="s">
        <v>162</v>
      </c>
      <c r="B106" s="28">
        <v>148</v>
      </c>
    </row>
    <row r="107" spans="1:2" s="35" customFormat="1" ht="18.75" customHeight="1" x14ac:dyDescent="0.3">
      <c r="A107" s="38" t="s">
        <v>79</v>
      </c>
      <c r="B107" s="27">
        <f>B108+B109</f>
        <v>2255.3000000000002</v>
      </c>
    </row>
    <row r="108" spans="1:2" s="35" customFormat="1" ht="18.75" customHeight="1" x14ac:dyDescent="0.3">
      <c r="A108" s="12" t="s">
        <v>47</v>
      </c>
      <c r="B108" s="28">
        <v>2115.3000000000002</v>
      </c>
    </row>
    <row r="109" spans="1:2" s="35" customFormat="1" ht="18.75" customHeight="1" x14ac:dyDescent="0.3">
      <c r="A109" s="36" t="s">
        <v>162</v>
      </c>
      <c r="B109" s="28">
        <v>140</v>
      </c>
    </row>
    <row r="110" spans="1:2" s="35" customFormat="1" ht="18.75" customHeight="1" x14ac:dyDescent="0.3">
      <c r="A110" s="40" t="s">
        <v>51</v>
      </c>
      <c r="B110" s="27">
        <f>B111+B112</f>
        <v>1422.5</v>
      </c>
    </row>
    <row r="111" spans="1:2" s="35" customFormat="1" ht="18.75" customHeight="1" x14ac:dyDescent="0.3">
      <c r="A111" s="39" t="s">
        <v>47</v>
      </c>
      <c r="B111" s="28">
        <v>1414.5</v>
      </c>
    </row>
    <row r="112" spans="1:2" s="35" customFormat="1" ht="18.75" customHeight="1" x14ac:dyDescent="0.3">
      <c r="A112" s="39" t="s">
        <v>162</v>
      </c>
      <c r="B112" s="28">
        <v>8</v>
      </c>
    </row>
    <row r="113" spans="1:2" s="35" customFormat="1" ht="18.75" customHeight="1" x14ac:dyDescent="0.3">
      <c r="A113" s="38" t="s">
        <v>80</v>
      </c>
      <c r="B113" s="27">
        <f>B114+B115</f>
        <v>446.1</v>
      </c>
    </row>
    <row r="114" spans="1:2" s="35" customFormat="1" ht="18.75" customHeight="1" x14ac:dyDescent="0.3">
      <c r="A114" s="12" t="s">
        <v>47</v>
      </c>
      <c r="B114" s="28">
        <v>362.1</v>
      </c>
    </row>
    <row r="115" spans="1:2" s="35" customFormat="1" ht="18.75" customHeight="1" x14ac:dyDescent="0.3">
      <c r="A115" s="39" t="s">
        <v>162</v>
      </c>
      <c r="B115" s="28">
        <v>84</v>
      </c>
    </row>
    <row r="116" spans="1:2" s="35" customFormat="1" ht="18.75" customHeight="1" x14ac:dyDescent="0.3">
      <c r="A116" s="37" t="s">
        <v>81</v>
      </c>
      <c r="B116" s="27">
        <f>B85+B87+B91+B95+B98+B101+B104+B107+B113+B110</f>
        <v>9735.1999999999989</v>
      </c>
    </row>
    <row r="117" spans="1:2" s="35" customFormat="1" ht="18.75" customHeight="1" x14ac:dyDescent="0.3">
      <c r="A117" s="12" t="s">
        <v>47</v>
      </c>
      <c r="B117" s="28">
        <f>B86+B88+B92+B96+B99+B102+B105+B108+B114+B111</f>
        <v>9175.7999999999993</v>
      </c>
    </row>
    <row r="118" spans="1:2" s="35" customFormat="1" ht="18.75" customHeight="1" x14ac:dyDescent="0.3">
      <c r="A118" s="12" t="s">
        <v>157</v>
      </c>
      <c r="B118" s="29">
        <f>B89</f>
        <v>35.799999999999997</v>
      </c>
    </row>
    <row r="119" spans="1:2" s="35" customFormat="1" ht="18.75" customHeight="1" x14ac:dyDescent="0.3">
      <c r="A119" s="39" t="s">
        <v>162</v>
      </c>
      <c r="B119" s="28">
        <f>B90+B97+B100+B103+B106+B109+B115+B93+B112</f>
        <v>501</v>
      </c>
    </row>
    <row r="120" spans="1:2" s="35" customFormat="1" ht="18.75" customHeight="1" x14ac:dyDescent="0.3">
      <c r="A120" s="36" t="s">
        <v>86</v>
      </c>
      <c r="B120" s="26">
        <f>B94</f>
        <v>22.6</v>
      </c>
    </row>
    <row r="121" spans="1:2" s="35" customFormat="1" ht="27" customHeight="1" x14ac:dyDescent="0.3">
      <c r="A121" s="55" t="s">
        <v>82</v>
      </c>
      <c r="B121" s="56"/>
    </row>
    <row r="122" spans="1:2" s="35" customFormat="1" ht="18.75" customHeight="1" x14ac:dyDescent="0.3">
      <c r="A122" s="15" t="s">
        <v>41</v>
      </c>
      <c r="B122" s="6">
        <f>B123</f>
        <v>1745</v>
      </c>
    </row>
    <row r="123" spans="1:2" s="35" customFormat="1" ht="18.75" customHeight="1" x14ac:dyDescent="0.3">
      <c r="A123" s="14" t="s">
        <v>55</v>
      </c>
      <c r="B123" s="8">
        <v>1745</v>
      </c>
    </row>
    <row r="124" spans="1:2" s="35" customFormat="1" ht="18.75" customHeight="1" x14ac:dyDescent="0.3">
      <c r="A124" s="37" t="s">
        <v>83</v>
      </c>
      <c r="B124" s="25">
        <f>B125+B126</f>
        <v>2646.1</v>
      </c>
    </row>
    <row r="125" spans="1:2" s="35" customFormat="1" ht="18.75" customHeight="1" x14ac:dyDescent="0.3">
      <c r="A125" s="12" t="s">
        <v>47</v>
      </c>
      <c r="B125" s="28">
        <v>2496.1</v>
      </c>
    </row>
    <row r="126" spans="1:2" s="35" customFormat="1" ht="18.75" customHeight="1" x14ac:dyDescent="0.3">
      <c r="A126" s="39" t="s">
        <v>162</v>
      </c>
      <c r="B126" s="28">
        <v>150</v>
      </c>
    </row>
    <row r="127" spans="1:2" s="35" customFormat="1" ht="18.75" customHeight="1" x14ac:dyDescent="0.3">
      <c r="A127" s="37" t="s">
        <v>84</v>
      </c>
      <c r="B127" s="27">
        <f>B124+B122</f>
        <v>4391.1000000000004</v>
      </c>
    </row>
    <row r="128" spans="1:2" s="35" customFormat="1" ht="18.75" customHeight="1" x14ac:dyDescent="0.3">
      <c r="A128" s="12" t="s">
        <v>47</v>
      </c>
      <c r="B128" s="28">
        <f>B125+B123</f>
        <v>4241.1000000000004</v>
      </c>
    </row>
    <row r="129" spans="1:2" s="35" customFormat="1" ht="18.75" customHeight="1" x14ac:dyDescent="0.3">
      <c r="A129" s="39" t="s">
        <v>162</v>
      </c>
      <c r="B129" s="28">
        <f>B126</f>
        <v>150</v>
      </c>
    </row>
    <row r="130" spans="1:2" s="35" customFormat="1" ht="25.5" customHeight="1" x14ac:dyDescent="0.3">
      <c r="A130" s="53" t="s">
        <v>85</v>
      </c>
      <c r="B130" s="57"/>
    </row>
    <row r="131" spans="1:2" s="35" customFormat="1" ht="18.75" customHeight="1" x14ac:dyDescent="0.3">
      <c r="A131" s="38" t="s">
        <v>41</v>
      </c>
      <c r="B131" s="27">
        <f>B132+B133+B134</f>
        <v>4233.3</v>
      </c>
    </row>
    <row r="132" spans="1:2" s="35" customFormat="1" ht="18.75" customHeight="1" x14ac:dyDescent="0.3">
      <c r="A132" s="12" t="s">
        <v>58</v>
      </c>
      <c r="B132" s="28">
        <v>335.1</v>
      </c>
    </row>
    <row r="133" spans="1:2" s="35" customFormat="1" ht="18.75" customHeight="1" x14ac:dyDescent="0.3">
      <c r="A133" s="39" t="s">
        <v>159</v>
      </c>
      <c r="B133" s="28">
        <v>2913.3</v>
      </c>
    </row>
    <row r="134" spans="1:2" s="35" customFormat="1" ht="18.75" customHeight="1" x14ac:dyDescent="0.3">
      <c r="A134" s="12" t="s">
        <v>157</v>
      </c>
      <c r="B134" s="28">
        <v>984.9</v>
      </c>
    </row>
    <row r="135" spans="1:2" s="35" customFormat="1" ht="18.75" customHeight="1" x14ac:dyDescent="0.3">
      <c r="A135" s="38" t="s">
        <v>87</v>
      </c>
      <c r="B135" s="27">
        <f>B136+B137+B138</f>
        <v>1845.2</v>
      </c>
    </row>
    <row r="136" spans="1:2" s="35" customFormat="1" ht="18.75" customHeight="1" x14ac:dyDescent="0.3">
      <c r="A136" s="12" t="s">
        <v>47</v>
      </c>
      <c r="B136" s="28">
        <v>1107.8</v>
      </c>
    </row>
    <row r="137" spans="1:2" s="35" customFormat="1" ht="18.75" customHeight="1" x14ac:dyDescent="0.3">
      <c r="A137" s="39" t="s">
        <v>162</v>
      </c>
      <c r="B137" s="28">
        <v>123.4</v>
      </c>
    </row>
    <row r="138" spans="1:2" s="35" customFormat="1" ht="18.75" customHeight="1" x14ac:dyDescent="0.3">
      <c r="A138" s="36" t="s">
        <v>158</v>
      </c>
      <c r="B138" s="28">
        <v>614</v>
      </c>
    </row>
    <row r="139" spans="1:2" s="35" customFormat="1" ht="18.75" customHeight="1" x14ac:dyDescent="0.3">
      <c r="A139" s="16" t="s">
        <v>88</v>
      </c>
      <c r="B139" s="25">
        <f>B140+B141+B142</f>
        <v>713.90000000000009</v>
      </c>
    </row>
    <row r="140" spans="1:2" s="35" customFormat="1" ht="18.75" customHeight="1" x14ac:dyDescent="0.3">
      <c r="A140" s="12" t="s">
        <v>47</v>
      </c>
      <c r="B140" s="28">
        <v>387.6</v>
      </c>
    </row>
    <row r="141" spans="1:2" s="35" customFormat="1" ht="18.75" customHeight="1" x14ac:dyDescent="0.3">
      <c r="A141" s="39" t="s">
        <v>162</v>
      </c>
      <c r="B141" s="28">
        <v>57.2</v>
      </c>
    </row>
    <row r="142" spans="1:2" s="35" customFormat="1" ht="18.75" customHeight="1" x14ac:dyDescent="0.3">
      <c r="A142" s="39" t="s">
        <v>158</v>
      </c>
      <c r="B142" s="28">
        <v>269.10000000000002</v>
      </c>
    </row>
    <row r="143" spans="1:2" s="35" customFormat="1" ht="18.75" customHeight="1" x14ac:dyDescent="0.3">
      <c r="A143" s="11" t="s">
        <v>89</v>
      </c>
      <c r="B143" s="27">
        <f>B144+B145+B146</f>
        <v>1506.1</v>
      </c>
    </row>
    <row r="144" spans="1:2" s="35" customFormat="1" ht="18.75" customHeight="1" x14ac:dyDescent="0.3">
      <c r="A144" s="12" t="s">
        <v>47</v>
      </c>
      <c r="B144" s="28">
        <v>825.3</v>
      </c>
    </row>
    <row r="145" spans="1:2" s="35" customFormat="1" ht="18.75" customHeight="1" x14ac:dyDescent="0.3">
      <c r="A145" s="39" t="s">
        <v>162</v>
      </c>
      <c r="B145" s="28">
        <v>80.900000000000006</v>
      </c>
    </row>
    <row r="146" spans="1:2" s="35" customFormat="1" ht="18.75" customHeight="1" x14ac:dyDescent="0.3">
      <c r="A146" s="39" t="s">
        <v>158</v>
      </c>
      <c r="B146" s="28">
        <v>599.9</v>
      </c>
    </row>
    <row r="147" spans="1:2" s="35" customFormat="1" ht="18.75" customHeight="1" x14ac:dyDescent="0.3">
      <c r="A147" s="11" t="s">
        <v>90</v>
      </c>
      <c r="B147" s="27">
        <f>B148+B149+B150</f>
        <v>1140.2</v>
      </c>
    </row>
    <row r="148" spans="1:2" s="35" customFormat="1" ht="18.75" customHeight="1" x14ac:dyDescent="0.3">
      <c r="A148" s="12" t="s">
        <v>47</v>
      </c>
      <c r="B148" s="28">
        <v>570</v>
      </c>
    </row>
    <row r="149" spans="1:2" s="35" customFormat="1" ht="18.75" customHeight="1" x14ac:dyDescent="0.3">
      <c r="A149" s="39" t="s">
        <v>162</v>
      </c>
      <c r="B149" s="28">
        <v>85.5</v>
      </c>
    </row>
    <row r="150" spans="1:2" s="35" customFormat="1" ht="18.75" customHeight="1" x14ac:dyDescent="0.3">
      <c r="A150" s="39" t="s">
        <v>158</v>
      </c>
      <c r="B150" s="28">
        <v>484.7</v>
      </c>
    </row>
    <row r="151" spans="1:2" s="35" customFormat="1" ht="18.75" customHeight="1" x14ac:dyDescent="0.3">
      <c r="A151" s="11" t="s">
        <v>91</v>
      </c>
      <c r="B151" s="27">
        <f>B152+B153+B154</f>
        <v>1255.5</v>
      </c>
    </row>
    <row r="152" spans="1:2" s="35" customFormat="1" ht="18.75" customHeight="1" x14ac:dyDescent="0.3">
      <c r="A152" s="12" t="s">
        <v>47</v>
      </c>
      <c r="B152" s="28">
        <v>635.20000000000005</v>
      </c>
    </row>
    <row r="153" spans="1:2" s="35" customFormat="1" ht="18.75" customHeight="1" x14ac:dyDescent="0.3">
      <c r="A153" s="39" t="s">
        <v>162</v>
      </c>
      <c r="B153" s="28">
        <v>110</v>
      </c>
    </row>
    <row r="154" spans="1:2" s="35" customFormat="1" ht="18.75" customHeight="1" x14ac:dyDescent="0.3">
      <c r="A154" s="39" t="s">
        <v>158</v>
      </c>
      <c r="B154" s="28">
        <v>510.3</v>
      </c>
    </row>
    <row r="155" spans="1:2" s="35" customFormat="1" ht="18.75" customHeight="1" x14ac:dyDescent="0.3">
      <c r="A155" s="11" t="s">
        <v>92</v>
      </c>
      <c r="B155" s="27">
        <f>SUM(B156:B159)</f>
        <v>688.8</v>
      </c>
    </row>
    <row r="156" spans="1:2" s="35" customFormat="1" ht="18.75" customHeight="1" x14ac:dyDescent="0.3">
      <c r="A156" s="12" t="s">
        <v>47</v>
      </c>
      <c r="B156" s="28">
        <v>410.2</v>
      </c>
    </row>
    <row r="157" spans="1:2" s="35" customFormat="1" ht="18.75" customHeight="1" x14ac:dyDescent="0.3">
      <c r="A157" s="39" t="s">
        <v>162</v>
      </c>
      <c r="B157" s="28">
        <v>48</v>
      </c>
    </row>
    <row r="158" spans="1:2" s="35" customFormat="1" ht="18.75" customHeight="1" x14ac:dyDescent="0.3">
      <c r="A158" s="39" t="s">
        <v>158</v>
      </c>
      <c r="B158" s="28">
        <v>226.8</v>
      </c>
    </row>
    <row r="159" spans="1:2" s="35" customFormat="1" ht="18.75" customHeight="1" x14ac:dyDescent="0.3">
      <c r="A159" s="36" t="s">
        <v>157</v>
      </c>
      <c r="B159" s="26">
        <v>3.8</v>
      </c>
    </row>
    <row r="160" spans="1:2" s="35" customFormat="1" ht="18.75" customHeight="1" x14ac:dyDescent="0.3">
      <c r="A160" s="16" t="s">
        <v>93</v>
      </c>
      <c r="B160" s="25">
        <f>B161+B162+B163</f>
        <v>677.2</v>
      </c>
    </row>
    <row r="161" spans="1:2" s="35" customFormat="1" ht="18.75" customHeight="1" x14ac:dyDescent="0.3">
      <c r="A161" s="12" t="s">
        <v>47</v>
      </c>
      <c r="B161" s="28">
        <v>409.8</v>
      </c>
    </row>
    <row r="162" spans="1:2" s="35" customFormat="1" ht="18.75" customHeight="1" x14ac:dyDescent="0.3">
      <c r="A162" s="39" t="s">
        <v>162</v>
      </c>
      <c r="B162" s="28">
        <v>48.5</v>
      </c>
    </row>
    <row r="163" spans="1:2" s="35" customFormat="1" ht="18.75" customHeight="1" x14ac:dyDescent="0.3">
      <c r="A163" s="39" t="s">
        <v>158</v>
      </c>
      <c r="B163" s="32">
        <v>218.9</v>
      </c>
    </row>
    <row r="164" spans="1:2" s="35" customFormat="1" ht="18.75" customHeight="1" x14ac:dyDescent="0.3">
      <c r="A164" s="41" t="s">
        <v>94</v>
      </c>
      <c r="B164" s="23">
        <f>B165+B166+B167</f>
        <v>1140.3000000000002</v>
      </c>
    </row>
    <row r="165" spans="1:2" s="35" customFormat="1" ht="18.75" customHeight="1" x14ac:dyDescent="0.3">
      <c r="A165" s="12" t="s">
        <v>47</v>
      </c>
      <c r="B165" s="32">
        <v>595.6</v>
      </c>
    </row>
    <row r="166" spans="1:2" s="35" customFormat="1" ht="18.75" customHeight="1" x14ac:dyDescent="0.3">
      <c r="A166" s="39" t="s">
        <v>162</v>
      </c>
      <c r="B166" s="32">
        <v>84.7</v>
      </c>
    </row>
    <row r="167" spans="1:2" s="35" customFormat="1" ht="18.75" customHeight="1" x14ac:dyDescent="0.3">
      <c r="A167" s="39" t="s">
        <v>158</v>
      </c>
      <c r="B167" s="32">
        <v>460</v>
      </c>
    </row>
    <row r="168" spans="1:2" s="35" customFormat="1" ht="18.75" customHeight="1" x14ac:dyDescent="0.3">
      <c r="A168" s="41" t="s">
        <v>95</v>
      </c>
      <c r="B168" s="23">
        <f>SUM(B169:B172)</f>
        <v>1113.8999999999999</v>
      </c>
    </row>
    <row r="169" spans="1:2" s="35" customFormat="1" ht="18.75" customHeight="1" x14ac:dyDescent="0.3">
      <c r="A169" s="12" t="s">
        <v>47</v>
      </c>
      <c r="B169" s="32">
        <v>551.20000000000005</v>
      </c>
    </row>
    <row r="170" spans="1:2" s="35" customFormat="1" ht="18.75" customHeight="1" x14ac:dyDescent="0.3">
      <c r="A170" s="39" t="s">
        <v>162</v>
      </c>
      <c r="B170" s="32">
        <v>80</v>
      </c>
    </row>
    <row r="171" spans="1:2" s="35" customFormat="1" ht="18.75" customHeight="1" x14ac:dyDescent="0.3">
      <c r="A171" s="39" t="s">
        <v>158</v>
      </c>
      <c r="B171" s="32">
        <v>478.9</v>
      </c>
    </row>
    <row r="172" spans="1:2" s="35" customFormat="1" ht="18.75" customHeight="1" x14ac:dyDescent="0.3">
      <c r="A172" s="39" t="s">
        <v>157</v>
      </c>
      <c r="B172" s="32">
        <v>3.8</v>
      </c>
    </row>
    <row r="173" spans="1:2" s="35" customFormat="1" ht="18.75" customHeight="1" x14ac:dyDescent="0.3">
      <c r="A173" s="41" t="s">
        <v>96</v>
      </c>
      <c r="B173" s="23">
        <f>B174+B175+B176</f>
        <v>694.5</v>
      </c>
    </row>
    <row r="174" spans="1:2" s="35" customFormat="1" ht="18.75" customHeight="1" x14ac:dyDescent="0.3">
      <c r="A174" s="12" t="s">
        <v>47</v>
      </c>
      <c r="B174" s="32">
        <v>382.6</v>
      </c>
    </row>
    <row r="175" spans="1:2" s="35" customFormat="1" ht="18.75" customHeight="1" x14ac:dyDescent="0.3">
      <c r="A175" s="39" t="s">
        <v>162</v>
      </c>
      <c r="B175" s="32">
        <v>56</v>
      </c>
    </row>
    <row r="176" spans="1:2" s="35" customFormat="1" ht="18.75" customHeight="1" x14ac:dyDescent="0.3">
      <c r="A176" s="39" t="s">
        <v>158</v>
      </c>
      <c r="B176" s="32">
        <v>255.9</v>
      </c>
    </row>
    <row r="177" spans="1:2" s="35" customFormat="1" ht="18.75" customHeight="1" x14ac:dyDescent="0.3">
      <c r="A177" s="41" t="s">
        <v>97</v>
      </c>
      <c r="B177" s="23">
        <f>SUM(B178:B181)</f>
        <v>701.19999999999993</v>
      </c>
    </row>
    <row r="178" spans="1:2" s="35" customFormat="1" ht="18.75" customHeight="1" x14ac:dyDescent="0.3">
      <c r="A178" s="12" t="s">
        <v>47</v>
      </c>
      <c r="B178" s="32">
        <v>372.9</v>
      </c>
    </row>
    <row r="179" spans="1:2" s="35" customFormat="1" ht="18.75" customHeight="1" x14ac:dyDescent="0.3">
      <c r="A179" s="39" t="s">
        <v>162</v>
      </c>
      <c r="B179" s="32">
        <v>47.5</v>
      </c>
    </row>
    <row r="180" spans="1:2" s="35" customFormat="1" ht="18.75" customHeight="1" x14ac:dyDescent="0.3">
      <c r="A180" s="39" t="s">
        <v>158</v>
      </c>
      <c r="B180" s="32">
        <v>269.39999999999998</v>
      </c>
    </row>
    <row r="181" spans="1:2" s="35" customFormat="1" ht="18.75" customHeight="1" x14ac:dyDescent="0.3">
      <c r="A181" s="36" t="s">
        <v>157</v>
      </c>
      <c r="B181" s="46">
        <v>11.4</v>
      </c>
    </row>
    <row r="182" spans="1:2" s="35" customFormat="1" ht="18.75" customHeight="1" x14ac:dyDescent="0.3">
      <c r="A182" s="42" t="s">
        <v>98</v>
      </c>
      <c r="B182" s="24">
        <f>B183+B184+B185</f>
        <v>1189.1999999999998</v>
      </c>
    </row>
    <row r="183" spans="1:2" s="35" customFormat="1" ht="18.75" customHeight="1" x14ac:dyDescent="0.3">
      <c r="A183" s="12" t="s">
        <v>47</v>
      </c>
      <c r="B183" s="32">
        <v>573.6</v>
      </c>
    </row>
    <row r="184" spans="1:2" s="35" customFormat="1" ht="18.75" customHeight="1" x14ac:dyDescent="0.3">
      <c r="A184" s="39" t="s">
        <v>162</v>
      </c>
      <c r="B184" s="32">
        <v>101.8</v>
      </c>
    </row>
    <row r="185" spans="1:2" s="35" customFormat="1" ht="18.75" customHeight="1" x14ac:dyDescent="0.3">
      <c r="A185" s="39" t="s">
        <v>158</v>
      </c>
      <c r="B185" s="32">
        <v>513.79999999999995</v>
      </c>
    </row>
    <row r="186" spans="1:2" s="35" customFormat="1" ht="18.75" customHeight="1" x14ac:dyDescent="0.3">
      <c r="A186" s="41" t="s">
        <v>99</v>
      </c>
      <c r="B186" s="23">
        <f>B187+B188+B189</f>
        <v>665.40000000000009</v>
      </c>
    </row>
    <row r="187" spans="1:2" s="35" customFormat="1" ht="18.75" customHeight="1" x14ac:dyDescent="0.3">
      <c r="A187" s="12" t="s">
        <v>47</v>
      </c>
      <c r="B187" s="32">
        <v>425.6</v>
      </c>
    </row>
    <row r="188" spans="1:2" s="35" customFormat="1" ht="18.75" customHeight="1" x14ac:dyDescent="0.3">
      <c r="A188" s="39" t="s">
        <v>162</v>
      </c>
      <c r="B188" s="32">
        <v>40</v>
      </c>
    </row>
    <row r="189" spans="1:2" s="35" customFormat="1" ht="18.75" customHeight="1" x14ac:dyDescent="0.3">
      <c r="A189" s="36" t="s">
        <v>158</v>
      </c>
      <c r="B189" s="32">
        <v>199.8</v>
      </c>
    </row>
    <row r="190" spans="1:2" s="35" customFormat="1" ht="18.75" customHeight="1" x14ac:dyDescent="0.3">
      <c r="A190" s="42" t="s">
        <v>100</v>
      </c>
      <c r="B190" s="24">
        <f>SUM(B191:B194)</f>
        <v>858.9</v>
      </c>
    </row>
    <row r="191" spans="1:2" s="35" customFormat="1" ht="18.75" customHeight="1" x14ac:dyDescent="0.3">
      <c r="A191" s="12" t="s">
        <v>47</v>
      </c>
      <c r="B191" s="32">
        <v>420.6</v>
      </c>
    </row>
    <row r="192" spans="1:2" s="35" customFormat="1" ht="18.75" customHeight="1" x14ac:dyDescent="0.3">
      <c r="A192" s="39" t="s">
        <v>162</v>
      </c>
      <c r="B192" s="32">
        <v>70</v>
      </c>
    </row>
    <row r="193" spans="1:2" s="35" customFormat="1" ht="18.75" customHeight="1" x14ac:dyDescent="0.3">
      <c r="A193" s="39" t="s">
        <v>158</v>
      </c>
      <c r="B193" s="32">
        <v>364.5</v>
      </c>
    </row>
    <row r="194" spans="1:2" s="35" customFormat="1" ht="18.75" customHeight="1" x14ac:dyDescent="0.3">
      <c r="A194" s="39" t="s">
        <v>157</v>
      </c>
      <c r="B194" s="32">
        <v>3.8</v>
      </c>
    </row>
    <row r="195" spans="1:2" s="35" customFormat="1" ht="18.75" customHeight="1" x14ac:dyDescent="0.3">
      <c r="A195" s="41" t="s">
        <v>101</v>
      </c>
      <c r="B195" s="23">
        <f>B196+B197+B198</f>
        <v>1253.9000000000001</v>
      </c>
    </row>
    <row r="196" spans="1:2" s="35" customFormat="1" ht="18.75" customHeight="1" x14ac:dyDescent="0.3">
      <c r="A196" s="12" t="s">
        <v>47</v>
      </c>
      <c r="B196" s="32">
        <v>720.6</v>
      </c>
    </row>
    <row r="197" spans="1:2" s="35" customFormat="1" ht="18.75" customHeight="1" x14ac:dyDescent="0.3">
      <c r="A197" s="39" t="s">
        <v>162</v>
      </c>
      <c r="B197" s="32">
        <v>46.5</v>
      </c>
    </row>
    <row r="198" spans="1:2" s="35" customFormat="1" ht="18.75" customHeight="1" x14ac:dyDescent="0.3">
      <c r="A198" s="39" t="s">
        <v>158</v>
      </c>
      <c r="B198" s="32">
        <v>486.8</v>
      </c>
    </row>
    <row r="199" spans="1:2" s="35" customFormat="1" ht="18.75" customHeight="1" x14ac:dyDescent="0.3">
      <c r="A199" s="41" t="s">
        <v>102</v>
      </c>
      <c r="B199" s="23">
        <f>SUM(B200:B203)</f>
        <v>1162.0999999999999</v>
      </c>
    </row>
    <row r="200" spans="1:2" s="35" customFormat="1" ht="18.75" customHeight="1" x14ac:dyDescent="0.3">
      <c r="A200" s="12" t="s">
        <v>47</v>
      </c>
      <c r="B200" s="32">
        <v>576.29999999999995</v>
      </c>
    </row>
    <row r="201" spans="1:2" s="35" customFormat="1" ht="18.75" customHeight="1" x14ac:dyDescent="0.3">
      <c r="A201" s="39" t="s">
        <v>162</v>
      </c>
      <c r="B201" s="32">
        <v>101</v>
      </c>
    </row>
    <row r="202" spans="1:2" s="35" customFormat="1" ht="18.75" customHeight="1" x14ac:dyDescent="0.3">
      <c r="A202" s="39" t="s">
        <v>158</v>
      </c>
      <c r="B202" s="32">
        <v>481</v>
      </c>
    </row>
    <row r="203" spans="1:2" s="35" customFormat="1" ht="18.75" customHeight="1" x14ac:dyDescent="0.3">
      <c r="A203" s="36" t="s">
        <v>157</v>
      </c>
      <c r="B203" s="46">
        <v>3.8</v>
      </c>
    </row>
    <row r="204" spans="1:2" s="35" customFormat="1" ht="18.75" customHeight="1" x14ac:dyDescent="0.3">
      <c r="A204" s="42" t="s">
        <v>103</v>
      </c>
      <c r="B204" s="24">
        <f>B205+B206+B207</f>
        <v>927.09999999999991</v>
      </c>
    </row>
    <row r="205" spans="1:2" s="35" customFormat="1" ht="18.75" customHeight="1" x14ac:dyDescent="0.3">
      <c r="A205" s="12" t="s">
        <v>47</v>
      </c>
      <c r="B205" s="32">
        <v>528.79999999999995</v>
      </c>
    </row>
    <row r="206" spans="1:2" s="35" customFormat="1" ht="18.75" customHeight="1" x14ac:dyDescent="0.3">
      <c r="A206" s="39" t="s">
        <v>162</v>
      </c>
      <c r="B206" s="32">
        <v>72.099999999999994</v>
      </c>
    </row>
    <row r="207" spans="1:2" s="35" customFormat="1" ht="18.75" customHeight="1" x14ac:dyDescent="0.3">
      <c r="A207" s="39" t="s">
        <v>158</v>
      </c>
      <c r="B207" s="32">
        <v>326.2</v>
      </c>
    </row>
    <row r="208" spans="1:2" s="35" customFormat="1" ht="18.75" customHeight="1" x14ac:dyDescent="0.3">
      <c r="A208" s="41" t="s">
        <v>104</v>
      </c>
      <c r="B208" s="23">
        <f>SUM(B209:B212)</f>
        <v>1056.8</v>
      </c>
    </row>
    <row r="209" spans="1:2" s="35" customFormat="1" ht="18.75" customHeight="1" x14ac:dyDescent="0.3">
      <c r="A209" s="12" t="s">
        <v>47</v>
      </c>
      <c r="B209" s="32">
        <v>631.70000000000005</v>
      </c>
    </row>
    <row r="210" spans="1:2" s="35" customFormat="1" ht="18.75" customHeight="1" x14ac:dyDescent="0.3">
      <c r="A210" s="39" t="s">
        <v>162</v>
      </c>
      <c r="B210" s="32">
        <v>74.099999999999994</v>
      </c>
    </row>
    <row r="211" spans="1:2" s="35" customFormat="1" ht="18.75" customHeight="1" x14ac:dyDescent="0.3">
      <c r="A211" s="39" t="s">
        <v>158</v>
      </c>
      <c r="B211" s="32">
        <v>343.4</v>
      </c>
    </row>
    <row r="212" spans="1:2" s="35" customFormat="1" ht="18.75" customHeight="1" x14ac:dyDescent="0.3">
      <c r="A212" s="36" t="s">
        <v>157</v>
      </c>
      <c r="B212" s="46">
        <v>7.6</v>
      </c>
    </row>
    <row r="213" spans="1:2" s="35" customFormat="1" ht="18.75" customHeight="1" x14ac:dyDescent="0.3">
      <c r="A213" s="42" t="s">
        <v>105</v>
      </c>
      <c r="B213" s="24">
        <f>SUM(B214:B217)</f>
        <v>1013.0000000000001</v>
      </c>
    </row>
    <row r="214" spans="1:2" s="35" customFormat="1" ht="18.75" customHeight="1" x14ac:dyDescent="0.3">
      <c r="A214" s="12" t="s">
        <v>58</v>
      </c>
      <c r="B214" s="32">
        <v>594.20000000000005</v>
      </c>
    </row>
    <row r="215" spans="1:2" s="35" customFormat="1" ht="18.75" customHeight="1" x14ac:dyDescent="0.3">
      <c r="A215" s="39" t="s">
        <v>162</v>
      </c>
      <c r="B215" s="32">
        <v>76</v>
      </c>
    </row>
    <row r="216" spans="1:2" s="35" customFormat="1" ht="18.75" customHeight="1" x14ac:dyDescent="0.3">
      <c r="A216" s="39" t="s">
        <v>158</v>
      </c>
      <c r="B216" s="32">
        <v>327.60000000000002</v>
      </c>
    </row>
    <row r="217" spans="1:2" s="35" customFormat="1" ht="18.75" customHeight="1" x14ac:dyDescent="0.3">
      <c r="A217" s="39" t="s">
        <v>157</v>
      </c>
      <c r="B217" s="32">
        <v>15.2</v>
      </c>
    </row>
    <row r="218" spans="1:2" s="35" customFormat="1" ht="18.75" customHeight="1" x14ac:dyDescent="0.3">
      <c r="A218" s="41" t="s">
        <v>106</v>
      </c>
      <c r="B218" s="23">
        <f>B219+B220+B221</f>
        <v>939</v>
      </c>
    </row>
    <row r="219" spans="1:2" s="35" customFormat="1" ht="18.75" customHeight="1" x14ac:dyDescent="0.3">
      <c r="A219" s="12" t="s">
        <v>58</v>
      </c>
      <c r="B219" s="32">
        <v>543.70000000000005</v>
      </c>
    </row>
    <row r="220" spans="1:2" s="35" customFormat="1" ht="18.75" customHeight="1" x14ac:dyDescent="0.3">
      <c r="A220" s="39" t="s">
        <v>162</v>
      </c>
      <c r="B220" s="32">
        <v>66</v>
      </c>
    </row>
    <row r="221" spans="1:2" s="35" customFormat="1" ht="18.75" customHeight="1" x14ac:dyDescent="0.3">
      <c r="A221" s="36" t="s">
        <v>158</v>
      </c>
      <c r="B221" s="32">
        <v>329.3</v>
      </c>
    </row>
    <row r="222" spans="1:2" s="35" customFormat="1" ht="18.75" customHeight="1" x14ac:dyDescent="0.3">
      <c r="A222" s="42" t="s">
        <v>107</v>
      </c>
      <c r="B222" s="24">
        <f>B223+B224+B225</f>
        <v>1295.1999999999998</v>
      </c>
    </row>
    <row r="223" spans="1:2" s="35" customFormat="1" ht="18.75" customHeight="1" x14ac:dyDescent="0.3">
      <c r="A223" s="12" t="s">
        <v>58</v>
      </c>
      <c r="B223" s="32">
        <v>707.3</v>
      </c>
    </row>
    <row r="224" spans="1:2" s="35" customFormat="1" ht="18.75" customHeight="1" x14ac:dyDescent="0.3">
      <c r="A224" s="39" t="s">
        <v>162</v>
      </c>
      <c r="B224" s="32">
        <v>85</v>
      </c>
    </row>
    <row r="225" spans="1:2" s="35" customFormat="1" ht="18.75" customHeight="1" x14ac:dyDescent="0.3">
      <c r="A225" s="39" t="s">
        <v>158</v>
      </c>
      <c r="B225" s="32">
        <v>502.9</v>
      </c>
    </row>
    <row r="226" spans="1:2" s="35" customFormat="1" ht="18.75" customHeight="1" x14ac:dyDescent="0.3">
      <c r="A226" s="41" t="s">
        <v>108</v>
      </c>
      <c r="B226" s="23">
        <f>B227+B228+B229</f>
        <v>1076.5999999999999</v>
      </c>
    </row>
    <row r="227" spans="1:2" s="35" customFormat="1" ht="18.75" customHeight="1" x14ac:dyDescent="0.3">
      <c r="A227" s="12" t="s">
        <v>58</v>
      </c>
      <c r="B227" s="32">
        <v>585.1</v>
      </c>
    </row>
    <row r="228" spans="1:2" s="35" customFormat="1" ht="18.75" customHeight="1" x14ac:dyDescent="0.3">
      <c r="A228" s="39" t="s">
        <v>162</v>
      </c>
      <c r="B228" s="32">
        <v>83</v>
      </c>
    </row>
    <row r="229" spans="1:2" s="35" customFormat="1" ht="18.75" customHeight="1" x14ac:dyDescent="0.3">
      <c r="A229" s="36" t="s">
        <v>158</v>
      </c>
      <c r="B229" s="32">
        <v>408.5</v>
      </c>
    </row>
    <row r="230" spans="1:2" s="35" customFormat="1" ht="18.75" customHeight="1" x14ac:dyDescent="0.3">
      <c r="A230" s="42" t="s">
        <v>109</v>
      </c>
      <c r="B230" s="24">
        <f>SUM(B231:B234)</f>
        <v>1111.2999999999997</v>
      </c>
    </row>
    <row r="231" spans="1:2" s="35" customFormat="1" ht="18.75" customHeight="1" x14ac:dyDescent="0.3">
      <c r="A231" s="12" t="s">
        <v>58</v>
      </c>
      <c r="B231" s="32">
        <v>567.79999999999995</v>
      </c>
    </row>
    <row r="232" spans="1:2" s="35" customFormat="1" ht="18.75" customHeight="1" x14ac:dyDescent="0.3">
      <c r="A232" s="39" t="s">
        <v>162</v>
      </c>
      <c r="B232" s="32">
        <v>99.9</v>
      </c>
    </row>
    <row r="233" spans="1:2" s="35" customFormat="1" ht="18.75" customHeight="1" x14ac:dyDescent="0.3">
      <c r="A233" s="39" t="s">
        <v>158</v>
      </c>
      <c r="B233" s="32">
        <v>436</v>
      </c>
    </row>
    <row r="234" spans="1:2" s="35" customFormat="1" ht="18.75" customHeight="1" x14ac:dyDescent="0.3">
      <c r="A234" s="39" t="s">
        <v>157</v>
      </c>
      <c r="B234" s="32">
        <v>7.6</v>
      </c>
    </row>
    <row r="235" spans="1:2" s="35" customFormat="1" ht="18.75" customHeight="1" x14ac:dyDescent="0.3">
      <c r="A235" s="41" t="s">
        <v>110</v>
      </c>
      <c r="B235" s="23">
        <f>B236+B237+B238</f>
        <v>1274.0999999999999</v>
      </c>
    </row>
    <row r="236" spans="1:2" s="35" customFormat="1" ht="18.75" customHeight="1" x14ac:dyDescent="0.3">
      <c r="A236" s="12" t="s">
        <v>58</v>
      </c>
      <c r="B236" s="32">
        <v>680.4</v>
      </c>
    </row>
    <row r="237" spans="1:2" s="35" customFormat="1" ht="18.75" customHeight="1" x14ac:dyDescent="0.3">
      <c r="A237" s="39" t="s">
        <v>162</v>
      </c>
      <c r="B237" s="32">
        <v>101.9</v>
      </c>
    </row>
    <row r="238" spans="1:2" s="35" customFormat="1" ht="18.75" customHeight="1" x14ac:dyDescent="0.3">
      <c r="A238" s="36" t="s">
        <v>158</v>
      </c>
      <c r="B238" s="32">
        <v>491.8</v>
      </c>
    </row>
    <row r="239" spans="1:2" s="35" customFormat="1" ht="18.75" customHeight="1" x14ac:dyDescent="0.3">
      <c r="A239" s="42" t="s">
        <v>111</v>
      </c>
      <c r="B239" s="24">
        <f>B240+B241+B242</f>
        <v>1017.6000000000001</v>
      </c>
    </row>
    <row r="240" spans="1:2" s="35" customFormat="1" ht="18.75" customHeight="1" x14ac:dyDescent="0.3">
      <c r="A240" s="12" t="s">
        <v>58</v>
      </c>
      <c r="B240" s="32">
        <v>523.70000000000005</v>
      </c>
    </row>
    <row r="241" spans="1:2" s="35" customFormat="1" ht="18.75" customHeight="1" x14ac:dyDescent="0.3">
      <c r="A241" s="39" t="s">
        <v>162</v>
      </c>
      <c r="B241" s="32">
        <v>87.6</v>
      </c>
    </row>
    <row r="242" spans="1:2" s="35" customFormat="1" ht="18.75" customHeight="1" x14ac:dyDescent="0.3">
      <c r="A242" s="39" t="s">
        <v>158</v>
      </c>
      <c r="B242" s="32">
        <v>406.3</v>
      </c>
    </row>
    <row r="243" spans="1:2" s="35" customFormat="1" ht="18.75" customHeight="1" x14ac:dyDescent="0.3">
      <c r="A243" s="41" t="s">
        <v>112</v>
      </c>
      <c r="B243" s="23">
        <f>B244+B245+B246</f>
        <v>902</v>
      </c>
    </row>
    <row r="244" spans="1:2" s="35" customFormat="1" ht="18.75" customHeight="1" x14ac:dyDescent="0.3">
      <c r="A244" s="12" t="s">
        <v>58</v>
      </c>
      <c r="B244" s="32">
        <v>497</v>
      </c>
    </row>
    <row r="245" spans="1:2" s="35" customFormat="1" ht="18.75" customHeight="1" x14ac:dyDescent="0.3">
      <c r="A245" s="39" t="s">
        <v>162</v>
      </c>
      <c r="B245" s="32">
        <v>69</v>
      </c>
    </row>
    <row r="246" spans="1:2" s="35" customFormat="1" ht="18.75" customHeight="1" x14ac:dyDescent="0.3">
      <c r="A246" s="36" t="s">
        <v>158</v>
      </c>
      <c r="B246" s="32">
        <v>336</v>
      </c>
    </row>
    <row r="247" spans="1:2" s="35" customFormat="1" ht="18.75" customHeight="1" x14ac:dyDescent="0.3">
      <c r="A247" s="42" t="s">
        <v>113</v>
      </c>
      <c r="B247" s="24">
        <f>B248+B249+B250</f>
        <v>929.09999999999991</v>
      </c>
    </row>
    <row r="248" spans="1:2" s="35" customFormat="1" ht="18.75" customHeight="1" x14ac:dyDescent="0.3">
      <c r="A248" s="12" t="s">
        <v>58</v>
      </c>
      <c r="B248" s="32">
        <v>523.9</v>
      </c>
    </row>
    <row r="249" spans="1:2" s="35" customFormat="1" ht="18.75" customHeight="1" x14ac:dyDescent="0.3">
      <c r="A249" s="39" t="s">
        <v>162</v>
      </c>
      <c r="B249" s="32">
        <v>78</v>
      </c>
    </row>
    <row r="250" spans="1:2" s="35" customFormat="1" ht="18.75" customHeight="1" x14ac:dyDescent="0.3">
      <c r="A250" s="39" t="s">
        <v>158</v>
      </c>
      <c r="B250" s="32">
        <v>327.2</v>
      </c>
    </row>
    <row r="251" spans="1:2" s="35" customFormat="1" ht="18.75" customHeight="1" x14ac:dyDescent="0.3">
      <c r="A251" s="41" t="s">
        <v>114</v>
      </c>
      <c r="B251" s="23">
        <f>B252+B253+B254</f>
        <v>1106.4000000000001</v>
      </c>
    </row>
    <row r="252" spans="1:2" s="35" customFormat="1" ht="18.75" customHeight="1" x14ac:dyDescent="0.3">
      <c r="A252" s="12" t="s">
        <v>47</v>
      </c>
      <c r="B252" s="32">
        <v>631.5</v>
      </c>
    </row>
    <row r="253" spans="1:2" s="35" customFormat="1" ht="18.75" customHeight="1" x14ac:dyDescent="0.3">
      <c r="A253" s="39" t="s">
        <v>162</v>
      </c>
      <c r="B253" s="32">
        <v>96</v>
      </c>
    </row>
    <row r="254" spans="1:2" s="35" customFormat="1" ht="18.75" customHeight="1" x14ac:dyDescent="0.3">
      <c r="A254" s="36" t="s">
        <v>158</v>
      </c>
      <c r="B254" s="32">
        <v>378.9</v>
      </c>
    </row>
    <row r="255" spans="1:2" s="35" customFormat="1" ht="18.75" customHeight="1" x14ac:dyDescent="0.3">
      <c r="A255" s="42" t="s">
        <v>115</v>
      </c>
      <c r="B255" s="24">
        <f>B256+B257+B258</f>
        <v>1004.9</v>
      </c>
    </row>
    <row r="256" spans="1:2" s="35" customFormat="1" ht="18.75" customHeight="1" x14ac:dyDescent="0.3">
      <c r="A256" s="12" t="s">
        <v>47</v>
      </c>
      <c r="B256" s="32">
        <v>647.29999999999995</v>
      </c>
    </row>
    <row r="257" spans="1:2" s="35" customFormat="1" ht="18.75" customHeight="1" x14ac:dyDescent="0.3">
      <c r="A257" s="39" t="s">
        <v>162</v>
      </c>
      <c r="B257" s="32">
        <v>67</v>
      </c>
    </row>
    <row r="258" spans="1:2" s="35" customFormat="1" ht="18.75" customHeight="1" x14ac:dyDescent="0.3">
      <c r="A258" s="39" t="s">
        <v>158</v>
      </c>
      <c r="B258" s="32">
        <v>290.60000000000002</v>
      </c>
    </row>
    <row r="259" spans="1:2" s="35" customFormat="1" ht="18.75" customHeight="1" x14ac:dyDescent="0.3">
      <c r="A259" s="41" t="s">
        <v>116</v>
      </c>
      <c r="B259" s="23">
        <f>B260+B261+B262+B263</f>
        <v>2193.9</v>
      </c>
    </row>
    <row r="260" spans="1:2" s="35" customFormat="1" ht="18.75" customHeight="1" x14ac:dyDescent="0.3">
      <c r="A260" s="12" t="s">
        <v>47</v>
      </c>
      <c r="B260" s="32">
        <v>369.1</v>
      </c>
    </row>
    <row r="261" spans="1:2" s="35" customFormat="1" ht="18.75" customHeight="1" x14ac:dyDescent="0.3">
      <c r="A261" s="39" t="s">
        <v>162</v>
      </c>
      <c r="B261" s="32">
        <v>6.3</v>
      </c>
    </row>
    <row r="262" spans="1:2" s="35" customFormat="1" ht="18.75" customHeight="1" x14ac:dyDescent="0.3">
      <c r="A262" s="39" t="s">
        <v>158</v>
      </c>
      <c r="B262" s="32">
        <v>1797.2</v>
      </c>
    </row>
    <row r="263" spans="1:2" s="35" customFormat="1" ht="18.75" customHeight="1" x14ac:dyDescent="0.3">
      <c r="A263" s="39" t="s">
        <v>157</v>
      </c>
      <c r="B263" s="32">
        <v>21.3</v>
      </c>
    </row>
    <row r="264" spans="1:2" s="35" customFormat="1" ht="18.75" customHeight="1" x14ac:dyDescent="0.3">
      <c r="A264" s="41" t="s">
        <v>117</v>
      </c>
      <c r="B264" s="23">
        <f>B265+B266+B267+B268</f>
        <v>2497.4</v>
      </c>
    </row>
    <row r="265" spans="1:2" s="35" customFormat="1" ht="18.75" customHeight="1" x14ac:dyDescent="0.3">
      <c r="A265" s="12" t="s">
        <v>47</v>
      </c>
      <c r="B265" s="32">
        <v>440.2</v>
      </c>
    </row>
    <row r="266" spans="1:2" s="35" customFormat="1" ht="18.75" customHeight="1" x14ac:dyDescent="0.3">
      <c r="A266" s="39" t="s">
        <v>162</v>
      </c>
      <c r="B266" s="32">
        <v>12</v>
      </c>
    </row>
    <row r="267" spans="1:2" s="35" customFormat="1" ht="18.75" customHeight="1" x14ac:dyDescent="0.3">
      <c r="A267" s="39" t="s">
        <v>158</v>
      </c>
      <c r="B267" s="32">
        <v>2036.1000000000001</v>
      </c>
    </row>
    <row r="268" spans="1:2" s="35" customFormat="1" ht="18.75" customHeight="1" x14ac:dyDescent="0.3">
      <c r="A268" s="39" t="s">
        <v>157</v>
      </c>
      <c r="B268" s="32">
        <v>9.1</v>
      </c>
    </row>
    <row r="269" spans="1:2" s="35" customFormat="1" ht="18.75" customHeight="1" x14ac:dyDescent="0.3">
      <c r="A269" s="41" t="s">
        <v>118</v>
      </c>
      <c r="B269" s="23">
        <f>B270+B271+B272+B273</f>
        <v>2190.1999999999998</v>
      </c>
    </row>
    <row r="270" spans="1:2" s="35" customFormat="1" ht="18.75" customHeight="1" x14ac:dyDescent="0.3">
      <c r="A270" s="12" t="s">
        <v>47</v>
      </c>
      <c r="B270" s="32">
        <v>370.7</v>
      </c>
    </row>
    <row r="271" spans="1:2" s="35" customFormat="1" ht="18.75" customHeight="1" x14ac:dyDescent="0.3">
      <c r="A271" s="39" t="s">
        <v>162</v>
      </c>
      <c r="B271" s="32">
        <v>6.5</v>
      </c>
    </row>
    <row r="272" spans="1:2" s="35" customFormat="1" ht="18.75" customHeight="1" x14ac:dyDescent="0.3">
      <c r="A272" s="39" t="s">
        <v>158</v>
      </c>
      <c r="B272" s="32">
        <v>1795.4</v>
      </c>
    </row>
    <row r="273" spans="1:2" s="35" customFormat="1" ht="18.75" customHeight="1" x14ac:dyDescent="0.3">
      <c r="A273" s="39" t="s">
        <v>157</v>
      </c>
      <c r="B273" s="32">
        <v>17.600000000000001</v>
      </c>
    </row>
    <row r="274" spans="1:2" s="35" customFormat="1" ht="18.75" customHeight="1" x14ac:dyDescent="0.3">
      <c r="A274" s="41" t="s">
        <v>119</v>
      </c>
      <c r="B274" s="23">
        <f>B275+B276+B277+B278</f>
        <v>2351.6000000000004</v>
      </c>
    </row>
    <row r="275" spans="1:2" s="35" customFormat="1" ht="18.75" customHeight="1" x14ac:dyDescent="0.3">
      <c r="A275" s="12" t="s">
        <v>47</v>
      </c>
      <c r="B275" s="32">
        <v>424.9</v>
      </c>
    </row>
    <row r="276" spans="1:2" s="35" customFormat="1" ht="18.75" customHeight="1" x14ac:dyDescent="0.3">
      <c r="A276" s="39" t="s">
        <v>162</v>
      </c>
      <c r="B276" s="32">
        <v>4.5</v>
      </c>
    </row>
    <row r="277" spans="1:2" s="35" customFormat="1" ht="18.75" customHeight="1" x14ac:dyDescent="0.3">
      <c r="A277" s="39" t="s">
        <v>158</v>
      </c>
      <c r="B277" s="32">
        <v>1903.9</v>
      </c>
    </row>
    <row r="278" spans="1:2" s="35" customFormat="1" ht="18.75" customHeight="1" x14ac:dyDescent="0.3">
      <c r="A278" s="36" t="s">
        <v>157</v>
      </c>
      <c r="B278" s="46">
        <v>18.3</v>
      </c>
    </row>
    <row r="279" spans="1:2" s="35" customFormat="1" ht="18.75" customHeight="1" x14ac:dyDescent="0.3">
      <c r="A279" s="42" t="s">
        <v>120</v>
      </c>
      <c r="B279" s="24">
        <f>B280+B281+B282+B283</f>
        <v>2138.1</v>
      </c>
    </row>
    <row r="280" spans="1:2" s="35" customFormat="1" ht="18.75" customHeight="1" x14ac:dyDescent="0.3">
      <c r="A280" s="12" t="s">
        <v>47</v>
      </c>
      <c r="B280" s="32">
        <v>441.7</v>
      </c>
    </row>
    <row r="281" spans="1:2" s="35" customFormat="1" ht="18.75" customHeight="1" x14ac:dyDescent="0.3">
      <c r="A281" s="39" t="s">
        <v>162</v>
      </c>
      <c r="B281" s="32">
        <v>9</v>
      </c>
    </row>
    <row r="282" spans="1:2" s="35" customFormat="1" ht="18.75" customHeight="1" x14ac:dyDescent="0.3">
      <c r="A282" s="39" t="s">
        <v>158</v>
      </c>
      <c r="B282" s="32">
        <v>1670.3</v>
      </c>
    </row>
    <row r="283" spans="1:2" s="35" customFormat="1" ht="18.75" customHeight="1" x14ac:dyDescent="0.3">
      <c r="A283" s="39" t="s">
        <v>157</v>
      </c>
      <c r="B283" s="32">
        <v>17.100000000000001</v>
      </c>
    </row>
    <row r="284" spans="1:2" s="35" customFormat="1" ht="18.75" customHeight="1" x14ac:dyDescent="0.3">
      <c r="A284" s="38" t="s">
        <v>121</v>
      </c>
      <c r="B284" s="23">
        <f>B285+B286+B288+B287</f>
        <v>2239.7000000000003</v>
      </c>
    </row>
    <row r="285" spans="1:2" s="35" customFormat="1" ht="18.75" customHeight="1" x14ac:dyDescent="0.3">
      <c r="A285" s="12" t="s">
        <v>47</v>
      </c>
      <c r="B285" s="32">
        <v>56.7</v>
      </c>
    </row>
    <row r="286" spans="1:2" s="35" customFormat="1" ht="18.75" customHeight="1" x14ac:dyDescent="0.3">
      <c r="A286" s="39" t="s">
        <v>162</v>
      </c>
      <c r="B286" s="32">
        <v>25</v>
      </c>
    </row>
    <row r="287" spans="1:2" s="35" customFormat="1" ht="18.75" customHeight="1" x14ac:dyDescent="0.3">
      <c r="A287" s="12" t="s">
        <v>160</v>
      </c>
      <c r="B287" s="32">
        <v>860.6</v>
      </c>
    </row>
    <row r="288" spans="1:2" s="35" customFormat="1" ht="18.75" customHeight="1" x14ac:dyDescent="0.3">
      <c r="A288" s="39" t="s">
        <v>158</v>
      </c>
      <c r="B288" s="32">
        <v>1297.4000000000001</v>
      </c>
    </row>
    <row r="289" spans="1:2" s="35" customFormat="1" ht="18.75" customHeight="1" x14ac:dyDescent="0.3">
      <c r="A289" s="41" t="s">
        <v>122</v>
      </c>
      <c r="B289" s="23">
        <f>B290+B291+B292+B293</f>
        <v>2310.6</v>
      </c>
    </row>
    <row r="290" spans="1:2" s="35" customFormat="1" ht="18.75" customHeight="1" x14ac:dyDescent="0.3">
      <c r="A290" s="12" t="s">
        <v>47</v>
      </c>
      <c r="B290" s="32">
        <v>453.5</v>
      </c>
    </row>
    <row r="291" spans="1:2" s="35" customFormat="1" ht="18.75" customHeight="1" x14ac:dyDescent="0.3">
      <c r="A291" s="39" t="s">
        <v>162</v>
      </c>
      <c r="B291" s="32">
        <v>28</v>
      </c>
    </row>
    <row r="292" spans="1:2" s="35" customFormat="1" ht="18.75" customHeight="1" x14ac:dyDescent="0.3">
      <c r="A292" s="39" t="s">
        <v>158</v>
      </c>
      <c r="B292" s="32">
        <v>1816.2</v>
      </c>
    </row>
    <row r="293" spans="1:2" s="35" customFormat="1" ht="18.75" customHeight="1" x14ac:dyDescent="0.3">
      <c r="A293" s="39" t="s">
        <v>157</v>
      </c>
      <c r="B293" s="32">
        <v>12.9</v>
      </c>
    </row>
    <row r="294" spans="1:2" s="35" customFormat="1" ht="18.75" customHeight="1" x14ac:dyDescent="0.3">
      <c r="A294" s="41" t="s">
        <v>123</v>
      </c>
      <c r="B294" s="23">
        <f>B295+B296+B297</f>
        <v>1478.1000000000001</v>
      </c>
    </row>
    <row r="295" spans="1:2" s="35" customFormat="1" ht="18.75" customHeight="1" x14ac:dyDescent="0.3">
      <c r="A295" s="12" t="s">
        <v>47</v>
      </c>
      <c r="B295" s="32">
        <v>370</v>
      </c>
    </row>
    <row r="296" spans="1:2" s="35" customFormat="1" ht="18.75" customHeight="1" x14ac:dyDescent="0.3">
      <c r="A296" s="39" t="s">
        <v>162</v>
      </c>
      <c r="B296" s="32">
        <v>40</v>
      </c>
    </row>
    <row r="297" spans="1:2" s="35" customFormat="1" ht="18.75" customHeight="1" x14ac:dyDescent="0.3">
      <c r="A297" s="39" t="s">
        <v>158</v>
      </c>
      <c r="B297" s="32">
        <v>1068.1000000000001</v>
      </c>
    </row>
    <row r="298" spans="1:2" s="35" customFormat="1" ht="18.75" customHeight="1" x14ac:dyDescent="0.3">
      <c r="A298" s="41" t="s">
        <v>124</v>
      </c>
      <c r="B298" s="23">
        <f>SUM(B299:B302)</f>
        <v>1591.8</v>
      </c>
    </row>
    <row r="299" spans="1:2" s="35" customFormat="1" ht="18.75" customHeight="1" x14ac:dyDescent="0.3">
      <c r="A299" s="12" t="s">
        <v>47</v>
      </c>
      <c r="B299" s="32">
        <v>410.7</v>
      </c>
    </row>
    <row r="300" spans="1:2" s="35" customFormat="1" ht="18.75" customHeight="1" x14ac:dyDescent="0.3">
      <c r="A300" s="39" t="s">
        <v>162</v>
      </c>
      <c r="B300" s="32">
        <v>8</v>
      </c>
    </row>
    <row r="301" spans="1:2" s="35" customFormat="1" ht="18.75" customHeight="1" x14ac:dyDescent="0.3">
      <c r="A301" s="12" t="s">
        <v>160</v>
      </c>
      <c r="B301" s="32">
        <v>62.1</v>
      </c>
    </row>
    <row r="302" spans="1:2" s="35" customFormat="1" ht="18.75" customHeight="1" x14ac:dyDescent="0.3">
      <c r="A302" s="36" t="s">
        <v>158</v>
      </c>
      <c r="B302" s="32">
        <v>1111</v>
      </c>
    </row>
    <row r="303" spans="1:2" s="35" customFormat="1" ht="18.75" customHeight="1" x14ac:dyDescent="0.3">
      <c r="A303" s="42" t="s">
        <v>125</v>
      </c>
      <c r="B303" s="24">
        <f>B304+B305+B306+B307</f>
        <v>2283.3000000000002</v>
      </c>
    </row>
    <row r="304" spans="1:2" s="35" customFormat="1" ht="18.75" customHeight="1" x14ac:dyDescent="0.3">
      <c r="A304" s="12" t="s">
        <v>47</v>
      </c>
      <c r="B304" s="32">
        <v>469.9</v>
      </c>
    </row>
    <row r="305" spans="1:2" s="35" customFormat="1" ht="18.75" customHeight="1" x14ac:dyDescent="0.3">
      <c r="A305" s="39" t="s">
        <v>162</v>
      </c>
      <c r="B305" s="32">
        <v>16.5</v>
      </c>
    </row>
    <row r="306" spans="1:2" s="35" customFormat="1" ht="18.75" customHeight="1" x14ac:dyDescent="0.3">
      <c r="A306" s="39" t="s">
        <v>158</v>
      </c>
      <c r="B306" s="32">
        <v>1787.6</v>
      </c>
    </row>
    <row r="307" spans="1:2" s="35" customFormat="1" ht="18.75" customHeight="1" x14ac:dyDescent="0.3">
      <c r="A307" s="39" t="s">
        <v>157</v>
      </c>
      <c r="B307" s="32">
        <v>9.3000000000000007</v>
      </c>
    </row>
    <row r="308" spans="1:2" s="35" customFormat="1" ht="18.75" customHeight="1" x14ac:dyDescent="0.3">
      <c r="A308" s="41" t="s">
        <v>126</v>
      </c>
      <c r="B308" s="23">
        <f>B309+B310+B312+B311+B313</f>
        <v>3023.6000000000004</v>
      </c>
    </row>
    <row r="309" spans="1:2" s="35" customFormat="1" ht="18.75" customHeight="1" x14ac:dyDescent="0.3">
      <c r="A309" s="12" t="s">
        <v>47</v>
      </c>
      <c r="B309" s="32">
        <v>295.3</v>
      </c>
    </row>
    <row r="310" spans="1:2" s="35" customFormat="1" ht="18.75" customHeight="1" x14ac:dyDescent="0.3">
      <c r="A310" s="39" t="s">
        <v>162</v>
      </c>
      <c r="B310" s="32">
        <v>31</v>
      </c>
    </row>
    <row r="311" spans="1:2" s="35" customFormat="1" ht="18.75" customHeight="1" x14ac:dyDescent="0.3">
      <c r="A311" s="12" t="s">
        <v>160</v>
      </c>
      <c r="B311" s="32">
        <v>314</v>
      </c>
    </row>
    <row r="312" spans="1:2" s="35" customFormat="1" ht="18.75" customHeight="1" x14ac:dyDescent="0.3">
      <c r="A312" s="36" t="s">
        <v>158</v>
      </c>
      <c r="B312" s="32">
        <v>2373.9</v>
      </c>
    </row>
    <row r="313" spans="1:2" s="35" customFormat="1" ht="18.75" customHeight="1" x14ac:dyDescent="0.3">
      <c r="A313" s="36" t="s">
        <v>157</v>
      </c>
      <c r="B313" s="46">
        <v>9.4</v>
      </c>
    </row>
    <row r="314" spans="1:2" s="35" customFormat="1" ht="18.75" customHeight="1" x14ac:dyDescent="0.3">
      <c r="A314" s="42" t="s">
        <v>127</v>
      </c>
      <c r="B314" s="24">
        <f>B315+B316+B317+B318</f>
        <v>2829.7</v>
      </c>
    </row>
    <row r="315" spans="1:2" s="35" customFormat="1" ht="18.75" customHeight="1" x14ac:dyDescent="0.3">
      <c r="A315" s="12" t="s">
        <v>47</v>
      </c>
      <c r="B315" s="32">
        <v>1041.8</v>
      </c>
    </row>
    <row r="316" spans="1:2" s="35" customFormat="1" ht="18.75" customHeight="1" x14ac:dyDescent="0.3">
      <c r="A316" s="39" t="s">
        <v>162</v>
      </c>
      <c r="B316" s="32">
        <v>84</v>
      </c>
    </row>
    <row r="317" spans="1:2" s="35" customFormat="1" ht="18.75" customHeight="1" x14ac:dyDescent="0.3">
      <c r="A317" s="39" t="s">
        <v>158</v>
      </c>
      <c r="B317" s="32">
        <v>1694.8</v>
      </c>
    </row>
    <row r="318" spans="1:2" s="35" customFormat="1" ht="18.75" customHeight="1" x14ac:dyDescent="0.3">
      <c r="A318" s="39" t="s">
        <v>157</v>
      </c>
      <c r="B318" s="32">
        <v>9.1</v>
      </c>
    </row>
    <row r="319" spans="1:2" s="35" customFormat="1" ht="18.75" customHeight="1" x14ac:dyDescent="0.3">
      <c r="A319" s="41" t="s">
        <v>128</v>
      </c>
      <c r="B319" s="23">
        <f>B320+B321+B322+B323</f>
        <v>2542.5</v>
      </c>
    </row>
    <row r="320" spans="1:2" s="35" customFormat="1" ht="18.75" customHeight="1" x14ac:dyDescent="0.3">
      <c r="A320" s="12" t="s">
        <v>47</v>
      </c>
      <c r="B320" s="32">
        <v>569.70000000000005</v>
      </c>
    </row>
    <row r="321" spans="1:2" s="35" customFormat="1" ht="18.75" customHeight="1" x14ac:dyDescent="0.3">
      <c r="A321" s="39" t="s">
        <v>162</v>
      </c>
      <c r="B321" s="32">
        <v>23.5</v>
      </c>
    </row>
    <row r="322" spans="1:2" s="35" customFormat="1" ht="18.75" customHeight="1" x14ac:dyDescent="0.3">
      <c r="A322" s="39" t="s">
        <v>158</v>
      </c>
      <c r="B322" s="32">
        <v>1936.1</v>
      </c>
    </row>
    <row r="323" spans="1:2" s="35" customFormat="1" ht="18.75" customHeight="1" x14ac:dyDescent="0.3">
      <c r="A323" s="39" t="s">
        <v>157</v>
      </c>
      <c r="B323" s="32">
        <v>13.2</v>
      </c>
    </row>
    <row r="324" spans="1:2" s="35" customFormat="1" ht="18.75" customHeight="1" x14ac:dyDescent="0.3">
      <c r="A324" s="41" t="s">
        <v>129</v>
      </c>
      <c r="B324" s="23">
        <f>B325+B326+B327</f>
        <v>1370</v>
      </c>
    </row>
    <row r="325" spans="1:2" s="35" customFormat="1" ht="18.75" customHeight="1" x14ac:dyDescent="0.3">
      <c r="A325" s="12" t="s">
        <v>47</v>
      </c>
      <c r="B325" s="32">
        <v>391.7</v>
      </c>
    </row>
    <row r="326" spans="1:2" s="35" customFormat="1" ht="18.75" customHeight="1" x14ac:dyDescent="0.3">
      <c r="A326" s="39" t="s">
        <v>162</v>
      </c>
      <c r="B326" s="32">
        <v>10.1</v>
      </c>
    </row>
    <row r="327" spans="1:2" s="35" customFormat="1" ht="18.75" customHeight="1" x14ac:dyDescent="0.3">
      <c r="A327" s="39" t="s">
        <v>158</v>
      </c>
      <c r="B327" s="32">
        <v>968.2</v>
      </c>
    </row>
    <row r="328" spans="1:2" s="35" customFormat="1" ht="18.75" customHeight="1" x14ac:dyDescent="0.3">
      <c r="A328" s="41" t="s">
        <v>130</v>
      </c>
      <c r="B328" s="23">
        <f>B329+B330+B331+B332</f>
        <v>1833.3999999999999</v>
      </c>
    </row>
    <row r="329" spans="1:2" s="35" customFormat="1" ht="18.75" customHeight="1" x14ac:dyDescent="0.3">
      <c r="A329" s="12" t="s">
        <v>47</v>
      </c>
      <c r="B329" s="32">
        <v>428.8</v>
      </c>
    </row>
    <row r="330" spans="1:2" s="35" customFormat="1" ht="18.75" customHeight="1" x14ac:dyDescent="0.3">
      <c r="A330" s="39" t="s">
        <v>162</v>
      </c>
      <c r="B330" s="32">
        <v>17.5</v>
      </c>
    </row>
    <row r="331" spans="1:2" s="35" customFormat="1" ht="18.75" customHeight="1" x14ac:dyDescent="0.3">
      <c r="A331" s="39" t="s">
        <v>158</v>
      </c>
      <c r="B331" s="32">
        <v>1378</v>
      </c>
    </row>
    <row r="332" spans="1:2" s="35" customFormat="1" ht="18.75" customHeight="1" x14ac:dyDescent="0.3">
      <c r="A332" s="39" t="s">
        <v>157</v>
      </c>
      <c r="B332" s="32">
        <v>9.1</v>
      </c>
    </row>
    <row r="333" spans="1:2" s="35" customFormat="1" ht="18.75" customHeight="1" x14ac:dyDescent="0.3">
      <c r="A333" s="41" t="s">
        <v>131</v>
      </c>
      <c r="B333" s="23">
        <f>B334+B335+B336+B337</f>
        <v>1839.6000000000001</v>
      </c>
    </row>
    <row r="334" spans="1:2" s="35" customFormat="1" ht="18.75" customHeight="1" x14ac:dyDescent="0.3">
      <c r="A334" s="12" t="s">
        <v>47</v>
      </c>
      <c r="B334" s="32">
        <v>503</v>
      </c>
    </row>
    <row r="335" spans="1:2" s="35" customFormat="1" ht="18.75" customHeight="1" x14ac:dyDescent="0.3">
      <c r="A335" s="39" t="s">
        <v>162</v>
      </c>
      <c r="B335" s="32">
        <v>17</v>
      </c>
    </row>
    <row r="336" spans="1:2" s="35" customFormat="1" ht="18.75" customHeight="1" x14ac:dyDescent="0.3">
      <c r="A336" s="39" t="s">
        <v>158</v>
      </c>
      <c r="B336" s="32">
        <v>1310.4000000000001</v>
      </c>
    </row>
    <row r="337" spans="1:2" s="35" customFormat="1" ht="18.75" customHeight="1" x14ac:dyDescent="0.3">
      <c r="A337" s="39" t="s">
        <v>157</v>
      </c>
      <c r="B337" s="32">
        <v>9.1999999999999993</v>
      </c>
    </row>
    <row r="338" spans="1:2" s="35" customFormat="1" ht="18.75" customHeight="1" x14ac:dyDescent="0.3">
      <c r="A338" s="41" t="s">
        <v>132</v>
      </c>
      <c r="B338" s="23">
        <f>B339+B340+B341</f>
        <v>1176.3</v>
      </c>
    </row>
    <row r="339" spans="1:2" s="35" customFormat="1" ht="18.75" customHeight="1" x14ac:dyDescent="0.3">
      <c r="A339" s="12" t="s">
        <v>47</v>
      </c>
      <c r="B339" s="32">
        <v>378.4</v>
      </c>
    </row>
    <row r="340" spans="1:2" s="35" customFormat="1" ht="18.75" customHeight="1" x14ac:dyDescent="0.3">
      <c r="A340" s="39" t="s">
        <v>162</v>
      </c>
      <c r="B340" s="32">
        <v>43</v>
      </c>
    </row>
    <row r="341" spans="1:2" s="35" customFormat="1" ht="18.75" customHeight="1" x14ac:dyDescent="0.3">
      <c r="A341" s="36" t="s">
        <v>158</v>
      </c>
      <c r="B341" s="32">
        <v>754.9</v>
      </c>
    </row>
    <row r="342" spans="1:2" s="35" customFormat="1" ht="18.75" customHeight="1" x14ac:dyDescent="0.3">
      <c r="A342" s="40" t="s">
        <v>133</v>
      </c>
      <c r="B342" s="24">
        <f>B343+B345+B346+B344+B347</f>
        <v>2164.2999999999997</v>
      </c>
    </row>
    <row r="343" spans="1:2" s="35" customFormat="1" ht="18.75" customHeight="1" x14ac:dyDescent="0.3">
      <c r="A343" s="39" t="s">
        <v>47</v>
      </c>
      <c r="B343" s="32">
        <v>1.9</v>
      </c>
    </row>
    <row r="344" spans="1:2" s="35" customFormat="1" ht="18.75" customHeight="1" x14ac:dyDescent="0.3">
      <c r="A344" s="39" t="s">
        <v>162</v>
      </c>
      <c r="B344" s="32">
        <v>30</v>
      </c>
    </row>
    <row r="345" spans="1:2" s="35" customFormat="1" ht="18.75" customHeight="1" x14ac:dyDescent="0.3">
      <c r="A345" s="12" t="s">
        <v>160</v>
      </c>
      <c r="B345" s="32">
        <v>765.1</v>
      </c>
    </row>
    <row r="346" spans="1:2" s="35" customFormat="1" ht="18.75" customHeight="1" x14ac:dyDescent="0.3">
      <c r="A346" s="39" t="s">
        <v>158</v>
      </c>
      <c r="B346" s="32">
        <v>1334.1</v>
      </c>
    </row>
    <row r="347" spans="1:2" s="35" customFormat="1" ht="18.75" customHeight="1" x14ac:dyDescent="0.3">
      <c r="A347" s="39" t="s">
        <v>157</v>
      </c>
      <c r="B347" s="32">
        <v>33.200000000000003</v>
      </c>
    </row>
    <row r="348" spans="1:2" s="35" customFormat="1" ht="18.75" customHeight="1" x14ac:dyDescent="0.3">
      <c r="A348" s="38" t="s">
        <v>134</v>
      </c>
      <c r="B348" s="23">
        <f>B351+B352+B350+B349</f>
        <v>883.9</v>
      </c>
    </row>
    <row r="349" spans="1:2" s="35" customFormat="1" ht="18.75" customHeight="1" x14ac:dyDescent="0.3">
      <c r="A349" s="39" t="s">
        <v>47</v>
      </c>
      <c r="B349" s="32">
        <v>228.9</v>
      </c>
    </row>
    <row r="350" spans="1:2" s="35" customFormat="1" ht="18.75" customHeight="1" x14ac:dyDescent="0.3">
      <c r="A350" s="39" t="s">
        <v>162</v>
      </c>
      <c r="B350" s="32">
        <v>5.2</v>
      </c>
    </row>
    <row r="351" spans="1:2" s="35" customFormat="1" ht="18.75" customHeight="1" x14ac:dyDescent="0.3">
      <c r="A351" s="12" t="s">
        <v>160</v>
      </c>
      <c r="B351" s="32">
        <v>184.5</v>
      </c>
    </row>
    <row r="352" spans="1:2" s="35" customFormat="1" ht="18.75" customHeight="1" x14ac:dyDescent="0.3">
      <c r="A352" s="36" t="s">
        <v>158</v>
      </c>
      <c r="B352" s="32">
        <v>465.3</v>
      </c>
    </row>
    <row r="353" spans="1:2" s="35" customFormat="1" ht="18.75" customHeight="1" x14ac:dyDescent="0.3">
      <c r="A353" s="40" t="s">
        <v>135</v>
      </c>
      <c r="B353" s="24">
        <f>B354+B355+B357+B356</f>
        <v>872.1</v>
      </c>
    </row>
    <row r="354" spans="1:2" s="35" customFormat="1" ht="18.75" customHeight="1" x14ac:dyDescent="0.3">
      <c r="A354" s="12" t="s">
        <v>47</v>
      </c>
      <c r="B354" s="32">
        <v>235.2</v>
      </c>
    </row>
    <row r="355" spans="1:2" s="35" customFormat="1" ht="18.75" customHeight="1" x14ac:dyDescent="0.3">
      <c r="A355" s="39" t="s">
        <v>162</v>
      </c>
      <c r="B355" s="32">
        <v>1.5</v>
      </c>
    </row>
    <row r="356" spans="1:2" s="35" customFormat="1" ht="18.75" customHeight="1" x14ac:dyDescent="0.3">
      <c r="A356" s="12" t="s">
        <v>160</v>
      </c>
      <c r="B356" s="32">
        <v>6.4</v>
      </c>
    </row>
    <row r="357" spans="1:2" s="35" customFormat="1" ht="18.75" customHeight="1" x14ac:dyDescent="0.3">
      <c r="A357" s="39" t="s">
        <v>158</v>
      </c>
      <c r="B357" s="32">
        <v>629</v>
      </c>
    </row>
    <row r="358" spans="1:2" s="35" customFormat="1" ht="18.75" customHeight="1" x14ac:dyDescent="0.3">
      <c r="A358" s="41" t="s">
        <v>136</v>
      </c>
      <c r="B358" s="23">
        <f>B359+B360+B361</f>
        <v>1928.6000000000001</v>
      </c>
    </row>
    <row r="359" spans="1:2" s="35" customFormat="1" ht="18.75" customHeight="1" x14ac:dyDescent="0.3">
      <c r="A359" s="12" t="s">
        <v>47</v>
      </c>
      <c r="B359" s="32">
        <v>1626.7</v>
      </c>
    </row>
    <row r="360" spans="1:2" s="35" customFormat="1" ht="18.75" customHeight="1" x14ac:dyDescent="0.3">
      <c r="A360" s="39" t="s">
        <v>162</v>
      </c>
      <c r="B360" s="32">
        <v>155</v>
      </c>
    </row>
    <row r="361" spans="1:2" s="35" customFormat="1" ht="18.75" customHeight="1" x14ac:dyDescent="0.3">
      <c r="A361" s="39" t="s">
        <v>158</v>
      </c>
      <c r="B361" s="32">
        <v>146.9</v>
      </c>
    </row>
    <row r="362" spans="1:2" s="35" customFormat="1" ht="18.75" customHeight="1" x14ac:dyDescent="0.3">
      <c r="A362" s="41" t="s">
        <v>137</v>
      </c>
      <c r="B362" s="23">
        <f>B363+B364+B365</f>
        <v>509.90000000000003</v>
      </c>
    </row>
    <row r="363" spans="1:2" s="35" customFormat="1" ht="18.75" customHeight="1" x14ac:dyDescent="0.3">
      <c r="A363" s="12" t="s">
        <v>47</v>
      </c>
      <c r="B363" s="32">
        <v>358.1</v>
      </c>
    </row>
    <row r="364" spans="1:2" s="35" customFormat="1" ht="18.75" customHeight="1" x14ac:dyDescent="0.3">
      <c r="A364" s="39" t="s">
        <v>162</v>
      </c>
      <c r="B364" s="32">
        <v>60</v>
      </c>
    </row>
    <row r="365" spans="1:2" s="35" customFormat="1" ht="18.75" customHeight="1" x14ac:dyDescent="0.3">
      <c r="A365" s="39" t="s">
        <v>158</v>
      </c>
      <c r="B365" s="32">
        <v>91.8</v>
      </c>
    </row>
    <row r="366" spans="1:2" s="35" customFormat="1" ht="18.75" customHeight="1" x14ac:dyDescent="0.3">
      <c r="A366" s="41" t="s">
        <v>138</v>
      </c>
      <c r="B366" s="23">
        <f>B367+B368</f>
        <v>496.09999999999997</v>
      </c>
    </row>
    <row r="367" spans="1:2" s="35" customFormat="1" ht="18.75" customHeight="1" x14ac:dyDescent="0.3">
      <c r="A367" s="12" t="s">
        <v>47</v>
      </c>
      <c r="B367" s="32">
        <v>492.09999999999997</v>
      </c>
    </row>
    <row r="368" spans="1:2" s="35" customFormat="1" ht="18.75" customHeight="1" x14ac:dyDescent="0.3">
      <c r="A368" s="39" t="s">
        <v>162</v>
      </c>
      <c r="B368" s="32">
        <v>4</v>
      </c>
    </row>
    <row r="369" spans="1:2" s="35" customFormat="1" ht="18.75" customHeight="1" x14ac:dyDescent="0.3">
      <c r="A369" s="41" t="s">
        <v>139</v>
      </c>
      <c r="B369" s="23">
        <f>B370+B371</f>
        <v>605.40000000000009</v>
      </c>
    </row>
    <row r="370" spans="1:2" s="35" customFormat="1" ht="18.75" customHeight="1" x14ac:dyDescent="0.3">
      <c r="A370" s="12" t="s">
        <v>47</v>
      </c>
      <c r="B370" s="32">
        <v>578.40000000000009</v>
      </c>
    </row>
    <row r="371" spans="1:2" s="35" customFormat="1" ht="18.75" customHeight="1" x14ac:dyDescent="0.3">
      <c r="A371" s="39" t="s">
        <v>162</v>
      </c>
      <c r="B371" s="33">
        <v>27</v>
      </c>
    </row>
    <row r="372" spans="1:2" s="35" customFormat="1" ht="18.75" customHeight="1" x14ac:dyDescent="0.3">
      <c r="A372" s="41" t="s">
        <v>140</v>
      </c>
      <c r="B372" s="23">
        <f>B373+B374+B375+B376</f>
        <v>905.2</v>
      </c>
    </row>
    <row r="373" spans="1:2" s="35" customFormat="1" ht="18.75" customHeight="1" x14ac:dyDescent="0.3">
      <c r="A373" s="12" t="s">
        <v>47</v>
      </c>
      <c r="B373" s="32">
        <v>624.5</v>
      </c>
    </row>
    <row r="374" spans="1:2" s="35" customFormat="1" ht="18.75" customHeight="1" x14ac:dyDescent="0.3">
      <c r="A374" s="39" t="s">
        <v>162</v>
      </c>
      <c r="B374" s="32">
        <v>32</v>
      </c>
    </row>
    <row r="375" spans="1:2" s="35" customFormat="1" ht="18.75" customHeight="1" x14ac:dyDescent="0.3">
      <c r="A375" s="39" t="s">
        <v>157</v>
      </c>
      <c r="B375" s="32">
        <v>52.7</v>
      </c>
    </row>
    <row r="376" spans="1:2" s="35" customFormat="1" ht="18.75" customHeight="1" x14ac:dyDescent="0.3">
      <c r="A376" s="12" t="s">
        <v>86</v>
      </c>
      <c r="B376" s="32">
        <v>196</v>
      </c>
    </row>
    <row r="377" spans="1:2" s="35" customFormat="1" ht="18.75" customHeight="1" x14ac:dyDescent="0.3">
      <c r="A377" s="41" t="s">
        <v>141</v>
      </c>
      <c r="B377" s="23">
        <f>B378+B379+B380</f>
        <v>532.29999999999995</v>
      </c>
    </row>
    <row r="378" spans="1:2" s="35" customFormat="1" ht="18.75" customHeight="1" x14ac:dyDescent="0.3">
      <c r="A378" s="12" t="s">
        <v>47</v>
      </c>
      <c r="B378" s="32">
        <v>65.900000000000006</v>
      </c>
    </row>
    <row r="379" spans="1:2" s="35" customFormat="1" ht="18.75" customHeight="1" x14ac:dyDescent="0.3">
      <c r="A379" s="12" t="s">
        <v>162</v>
      </c>
      <c r="B379" s="32">
        <v>4.2</v>
      </c>
    </row>
    <row r="380" spans="1:2" s="35" customFormat="1" ht="18.75" customHeight="1" x14ac:dyDescent="0.3">
      <c r="A380" s="39" t="s">
        <v>158</v>
      </c>
      <c r="B380" s="32">
        <v>462.2</v>
      </c>
    </row>
    <row r="381" spans="1:2" s="35" customFormat="1" ht="18.75" customHeight="1" x14ac:dyDescent="0.3">
      <c r="A381" s="41" t="s">
        <v>142</v>
      </c>
      <c r="B381" s="23">
        <f>B131+B135+B139+B143+B147+B151+B155+B160+B164+B168+B173+B177+B182+B186+B190+B195+B199+B204+B208+B213+B218+B222+B226+B230+B235+B239+B243+B247+B251+B255+B259+B264+B269+B274+B279+B284+B289+B294+B298+B303+B308+B314+B319+B324+B328+B333+B338+B342+B348+B353+B358+B362+B366+B369+B372+B377</f>
        <v>79280.3</v>
      </c>
    </row>
    <row r="382" spans="1:2" s="35" customFormat="1" ht="18.75" customHeight="1" x14ac:dyDescent="0.3">
      <c r="A382" s="12" t="s">
        <v>47</v>
      </c>
      <c r="B382" s="32">
        <f>B132+B136+B140+B144+B148+B152+B156+B161+B165+B169+B174+B178+B183+B187+B191+B196+B200+B205+B209+B214+B219+B223+B227+B231+B236+B240+B244+B248+B252+B256+B260+B265+B270+B275+B280+B285+B290+B295+B299+B304+B309+B315+B320+B325+B329+B334+B339+B349+B354+B359+B363+B367+B370+B373+B378+B343</f>
        <v>28590.200000000012</v>
      </c>
    </row>
    <row r="383" spans="1:2" s="35" customFormat="1" ht="18.75" customHeight="1" x14ac:dyDescent="0.3">
      <c r="A383" s="39" t="s">
        <v>162</v>
      </c>
      <c r="B383" s="32">
        <f>B137+B141+B145+B149+B153+B157+B162+B166+B170+B175+B179+B184+B188+B192+B197+B201+B206+B210+B215+B220+B224+B228+B232+B237+B241+B245+B249+B253+B257+B261+B266+B271+B276+B281+B286+B291+B296+B300+B305+B310+B316+B321+B326+B330+B335+B340+B344+B350+B355+B360+B364+B368+B371+B374+B379</f>
        <v>2937.3999999999996</v>
      </c>
    </row>
    <row r="384" spans="1:2" s="35" customFormat="1" ht="18.75" customHeight="1" x14ac:dyDescent="0.3">
      <c r="A384" s="39" t="s">
        <v>158</v>
      </c>
      <c r="B384" s="32">
        <f>B133+B138+B142+B146+B150+B154+B158+B163+B167+B171+B176+B180+B185+B189+B193+B198+B202+B207+B211+B216+B221+B225+B229+B233+B238+B242+B246+B250+B254+B258+B262+B267+B272+B277+B282+B288+B292+B297+B302+B306+B312+B317+B322+B327+B331+B336+B341+B346+B352+B357+B361+B365+B380</f>
        <v>44080.600000000006</v>
      </c>
    </row>
    <row r="385" spans="1:2" s="35" customFormat="1" ht="18.75" customHeight="1" x14ac:dyDescent="0.3">
      <c r="A385" s="12" t="s">
        <v>160</v>
      </c>
      <c r="B385" s="33">
        <f>SUM(B287+B301+B311+B345+B351+B356)</f>
        <v>2192.7000000000003</v>
      </c>
    </row>
    <row r="386" spans="1:2" s="35" customFormat="1" ht="18.75" customHeight="1" x14ac:dyDescent="0.3">
      <c r="A386" s="12" t="s">
        <v>157</v>
      </c>
      <c r="B386" s="33">
        <f>B134+B159+B172+B181+B194+B203+B212+B217+B234+B263+B268+B273+B278+B283+B293+B307+B313+B318+B323+B332+B337+B347+B375</f>
        <v>1283.3999999999994</v>
      </c>
    </row>
    <row r="387" spans="1:2" s="35" customFormat="1" ht="18.75" customHeight="1" x14ac:dyDescent="0.3">
      <c r="A387" s="14" t="s">
        <v>86</v>
      </c>
      <c r="B387" s="32">
        <f>B376</f>
        <v>196</v>
      </c>
    </row>
    <row r="388" spans="1:2" s="35" customFormat="1" ht="34.5" customHeight="1" x14ac:dyDescent="0.3">
      <c r="A388" s="49" t="s">
        <v>143</v>
      </c>
      <c r="B388" s="50"/>
    </row>
    <row r="389" spans="1:2" s="35" customFormat="1" ht="18.75" customHeight="1" x14ac:dyDescent="0.3">
      <c r="A389" s="41" t="s">
        <v>41</v>
      </c>
      <c r="B389" s="23">
        <f>SUM(B390:B391)</f>
        <v>242.9</v>
      </c>
    </row>
    <row r="390" spans="1:2" s="35" customFormat="1" ht="18.75" customHeight="1" x14ac:dyDescent="0.3">
      <c r="A390" s="12" t="s">
        <v>47</v>
      </c>
      <c r="B390" s="32">
        <v>184.5</v>
      </c>
    </row>
    <row r="391" spans="1:2" s="35" customFormat="1" ht="18.75" customHeight="1" x14ac:dyDescent="0.3">
      <c r="A391" s="12" t="s">
        <v>157</v>
      </c>
      <c r="B391" s="32">
        <v>58.4</v>
      </c>
    </row>
    <row r="392" spans="1:2" s="35" customFormat="1" ht="18.75" customHeight="1" x14ac:dyDescent="0.3">
      <c r="A392" s="41" t="s">
        <v>144</v>
      </c>
      <c r="B392" s="23">
        <f>SUM(B389)</f>
        <v>242.9</v>
      </c>
    </row>
    <row r="393" spans="1:2" s="35" customFormat="1" ht="18.75" customHeight="1" x14ac:dyDescent="0.3">
      <c r="A393" s="43" t="s">
        <v>47</v>
      </c>
      <c r="B393" s="32">
        <f>B390</f>
        <v>184.5</v>
      </c>
    </row>
    <row r="394" spans="1:2" s="35" customFormat="1" ht="18.75" customHeight="1" x14ac:dyDescent="0.3">
      <c r="A394" s="45" t="s">
        <v>157</v>
      </c>
      <c r="B394" s="32">
        <f>B391</f>
        <v>58.4</v>
      </c>
    </row>
    <row r="395" spans="1:2" s="35" customFormat="1" ht="34.5" customHeight="1" x14ac:dyDescent="0.3">
      <c r="A395" s="51" t="s">
        <v>145</v>
      </c>
      <c r="B395" s="52"/>
    </row>
    <row r="396" spans="1:2" s="35" customFormat="1" ht="18.75" customHeight="1" x14ac:dyDescent="0.3">
      <c r="A396" s="38" t="s">
        <v>146</v>
      </c>
      <c r="B396" s="24">
        <f>SUM(B397:B399)</f>
        <v>16802.100000000002</v>
      </c>
    </row>
    <row r="397" spans="1:2" s="35" customFormat="1" ht="18.75" customHeight="1" x14ac:dyDescent="0.3">
      <c r="A397" s="12" t="s">
        <v>47</v>
      </c>
      <c r="B397" s="32">
        <v>10522.7</v>
      </c>
    </row>
    <row r="398" spans="1:2" s="35" customFormat="1" ht="26.25" customHeight="1" x14ac:dyDescent="0.3">
      <c r="A398" s="12" t="s">
        <v>174</v>
      </c>
      <c r="B398" s="32">
        <v>5474.1</v>
      </c>
    </row>
    <row r="399" spans="1:2" s="35" customFormat="1" ht="26.25" customHeight="1" x14ac:dyDescent="0.3">
      <c r="A399" s="12" t="s">
        <v>157</v>
      </c>
      <c r="B399" s="32">
        <v>805.3</v>
      </c>
    </row>
    <row r="400" spans="1:2" s="35" customFormat="1" ht="18.75" customHeight="1" x14ac:dyDescent="0.3">
      <c r="A400" s="41" t="s">
        <v>41</v>
      </c>
      <c r="B400" s="23">
        <f>B401+B402</f>
        <v>1559.4</v>
      </c>
    </row>
    <row r="401" spans="1:2" s="35" customFormat="1" ht="18.75" customHeight="1" x14ac:dyDescent="0.3">
      <c r="A401" s="12" t="s">
        <v>47</v>
      </c>
      <c r="B401" s="32">
        <v>1394</v>
      </c>
    </row>
    <row r="402" spans="1:2" s="35" customFormat="1" ht="18.75" customHeight="1" x14ac:dyDescent="0.3">
      <c r="A402" s="14" t="s">
        <v>157</v>
      </c>
      <c r="B402" s="46">
        <v>165.4</v>
      </c>
    </row>
    <row r="403" spans="1:2" s="35" customFormat="1" ht="18.75" customHeight="1" x14ac:dyDescent="0.3">
      <c r="A403" s="42" t="s">
        <v>147</v>
      </c>
      <c r="B403" s="24">
        <f>SUM(B404:B407)</f>
        <v>4585.2</v>
      </c>
    </row>
    <row r="404" spans="1:2" s="35" customFormat="1" ht="18.75" customHeight="1" x14ac:dyDescent="0.3">
      <c r="A404" s="12" t="s">
        <v>47</v>
      </c>
      <c r="B404" s="32">
        <v>3139.3</v>
      </c>
    </row>
    <row r="405" spans="1:2" s="35" customFormat="1" ht="28.5" customHeight="1" x14ac:dyDescent="0.3">
      <c r="A405" s="12" t="s">
        <v>175</v>
      </c>
      <c r="B405" s="32">
        <v>1122</v>
      </c>
    </row>
    <row r="406" spans="1:2" s="35" customFormat="1" ht="28.5" customHeight="1" x14ac:dyDescent="0.3">
      <c r="A406" s="12" t="s">
        <v>157</v>
      </c>
      <c r="B406" s="32">
        <v>174.9</v>
      </c>
    </row>
    <row r="407" spans="1:2" s="35" customFormat="1" ht="18.75" customHeight="1" x14ac:dyDescent="0.3">
      <c r="A407" s="36" t="s">
        <v>162</v>
      </c>
      <c r="B407" s="32">
        <v>149</v>
      </c>
    </row>
    <row r="408" spans="1:2" s="35" customFormat="1" ht="18.75" customHeight="1" x14ac:dyDescent="0.3">
      <c r="A408" s="42" t="s">
        <v>52</v>
      </c>
      <c r="B408" s="24">
        <f>B409+B410+B411+B412</f>
        <v>1015.3</v>
      </c>
    </row>
    <row r="409" spans="1:2" s="35" customFormat="1" ht="18.75" customHeight="1" x14ac:dyDescent="0.3">
      <c r="A409" s="12" t="s">
        <v>47</v>
      </c>
      <c r="B409" s="32">
        <v>350.9</v>
      </c>
    </row>
    <row r="410" spans="1:2" s="35" customFormat="1" ht="23.25" customHeight="1" x14ac:dyDescent="0.3">
      <c r="A410" s="12" t="s">
        <v>176</v>
      </c>
      <c r="B410" s="32">
        <v>559.1</v>
      </c>
    </row>
    <row r="411" spans="1:2" s="35" customFormat="1" ht="23.25" customHeight="1" x14ac:dyDescent="0.3">
      <c r="A411" s="12" t="s">
        <v>157</v>
      </c>
      <c r="B411" s="32">
        <v>33.299999999999997</v>
      </c>
    </row>
    <row r="412" spans="1:2" s="35" customFormat="1" ht="18.75" customHeight="1" x14ac:dyDescent="0.3">
      <c r="A412" s="36" t="s">
        <v>162</v>
      </c>
      <c r="B412" s="32">
        <v>72</v>
      </c>
    </row>
    <row r="413" spans="1:2" s="35" customFormat="1" ht="18.75" customHeight="1" x14ac:dyDescent="0.3">
      <c r="A413" s="42" t="s">
        <v>148</v>
      </c>
      <c r="B413" s="23">
        <f>B414+B415+B418+B417+B419+B416</f>
        <v>892.09999999999991</v>
      </c>
    </row>
    <row r="414" spans="1:2" s="35" customFormat="1" ht="18.75" customHeight="1" x14ac:dyDescent="0.3">
      <c r="A414" s="12" t="s">
        <v>47</v>
      </c>
      <c r="B414" s="32">
        <v>126.1</v>
      </c>
    </row>
    <row r="415" spans="1:2" s="35" customFormat="1" ht="24" customHeight="1" x14ac:dyDescent="0.3">
      <c r="A415" s="12" t="s">
        <v>177</v>
      </c>
      <c r="B415" s="32">
        <v>371</v>
      </c>
    </row>
    <row r="416" spans="1:2" s="35" customFormat="1" ht="18.75" customHeight="1" x14ac:dyDescent="0.3">
      <c r="A416" s="12" t="s">
        <v>160</v>
      </c>
      <c r="B416" s="32">
        <v>89.5</v>
      </c>
    </row>
    <row r="417" spans="1:2" s="35" customFormat="1" ht="18.75" customHeight="1" x14ac:dyDescent="0.3">
      <c r="A417" s="12" t="s">
        <v>157</v>
      </c>
      <c r="B417" s="32">
        <v>21.5</v>
      </c>
    </row>
    <row r="418" spans="1:2" s="35" customFormat="1" ht="18.75" customHeight="1" x14ac:dyDescent="0.3">
      <c r="A418" s="39" t="s">
        <v>162</v>
      </c>
      <c r="B418" s="32">
        <v>46.8</v>
      </c>
    </row>
    <row r="419" spans="1:2" s="35" customFormat="1" ht="18.75" customHeight="1" x14ac:dyDescent="0.3">
      <c r="A419" s="39" t="s">
        <v>158</v>
      </c>
      <c r="B419" s="32">
        <v>237.2</v>
      </c>
    </row>
    <row r="420" spans="1:2" s="35" customFormat="1" ht="18.75" customHeight="1" x14ac:dyDescent="0.3">
      <c r="A420" s="38" t="s">
        <v>149</v>
      </c>
      <c r="B420" s="23">
        <f>B421+B422</f>
        <v>230.6</v>
      </c>
    </row>
    <row r="421" spans="1:2" s="35" customFormat="1" ht="18.75" customHeight="1" x14ac:dyDescent="0.3">
      <c r="A421" s="12" t="s">
        <v>47</v>
      </c>
      <c r="B421" s="32">
        <v>227.9</v>
      </c>
    </row>
    <row r="422" spans="1:2" s="35" customFormat="1" ht="18.75" customHeight="1" x14ac:dyDescent="0.3">
      <c r="A422" s="14" t="s">
        <v>157</v>
      </c>
      <c r="B422" s="46">
        <v>2.7</v>
      </c>
    </row>
    <row r="423" spans="1:2" s="35" customFormat="1" ht="18.75" customHeight="1" x14ac:dyDescent="0.3">
      <c r="A423" s="42" t="s">
        <v>150</v>
      </c>
      <c r="B423" s="24">
        <f>B396+B400+B403+B408+B413+B420</f>
        <v>25084.7</v>
      </c>
    </row>
    <row r="424" spans="1:2" s="35" customFormat="1" ht="18.75" customHeight="1" x14ac:dyDescent="0.3">
      <c r="A424" s="12" t="s">
        <v>47</v>
      </c>
      <c r="B424" s="32">
        <f>B397+B401+B404+B409+B414+B421</f>
        <v>15760.9</v>
      </c>
    </row>
    <row r="425" spans="1:2" s="35" customFormat="1" ht="30" customHeight="1" x14ac:dyDescent="0.3">
      <c r="A425" s="12" t="s">
        <v>178</v>
      </c>
      <c r="B425" s="32">
        <f>B398+B405+B410+B415</f>
        <v>7526.2000000000007</v>
      </c>
    </row>
    <row r="426" spans="1:2" s="35" customFormat="1" ht="18.75" customHeight="1" x14ac:dyDescent="0.3">
      <c r="A426" s="12" t="s">
        <v>160</v>
      </c>
      <c r="B426" s="32">
        <f>B416</f>
        <v>89.5</v>
      </c>
    </row>
    <row r="427" spans="1:2" s="35" customFormat="1" ht="18.75" customHeight="1" x14ac:dyDescent="0.3">
      <c r="A427" s="12" t="s">
        <v>157</v>
      </c>
      <c r="B427" s="32">
        <f>B399+B402+B406+B411+B417+B422</f>
        <v>1203.0999999999999</v>
      </c>
    </row>
    <row r="428" spans="1:2" s="35" customFormat="1" ht="18.75" customHeight="1" x14ac:dyDescent="0.3">
      <c r="A428" s="39" t="s">
        <v>162</v>
      </c>
      <c r="B428" s="32">
        <f>B407+B412+B418</f>
        <v>267.8</v>
      </c>
    </row>
    <row r="429" spans="1:2" s="35" customFormat="1" ht="18.75" customHeight="1" x14ac:dyDescent="0.3">
      <c r="A429" s="39" t="s">
        <v>158</v>
      </c>
      <c r="B429" s="33">
        <f>B419</f>
        <v>237.2</v>
      </c>
    </row>
    <row r="430" spans="1:2" s="35" customFormat="1" ht="33.75" customHeight="1" x14ac:dyDescent="0.3">
      <c r="A430" s="53" t="s">
        <v>182</v>
      </c>
      <c r="B430" s="52"/>
    </row>
    <row r="431" spans="1:2" s="35" customFormat="1" ht="18.75" customHeight="1" x14ac:dyDescent="0.3">
      <c r="A431" s="41" t="s">
        <v>41</v>
      </c>
      <c r="B431" s="24">
        <f>B432</f>
        <v>7.4</v>
      </c>
    </row>
    <row r="432" spans="1:2" s="35" customFormat="1" ht="31.5" customHeight="1" x14ac:dyDescent="0.3">
      <c r="A432" s="12" t="s">
        <v>179</v>
      </c>
      <c r="B432" s="32">
        <v>7.4</v>
      </c>
    </row>
    <row r="433" spans="1:2" s="35" customFormat="1" ht="18.75" customHeight="1" x14ac:dyDescent="0.3">
      <c r="A433" s="41" t="s">
        <v>151</v>
      </c>
      <c r="B433" s="23">
        <f>SUM(B434:B437)</f>
        <v>1134</v>
      </c>
    </row>
    <row r="434" spans="1:2" s="35" customFormat="1" ht="18.75" customHeight="1" x14ac:dyDescent="0.3">
      <c r="A434" s="12" t="s">
        <v>47</v>
      </c>
      <c r="B434" s="32">
        <v>27</v>
      </c>
    </row>
    <row r="435" spans="1:2" s="35" customFormat="1" ht="18.75" customHeight="1" x14ac:dyDescent="0.3">
      <c r="A435" s="12" t="s">
        <v>180</v>
      </c>
      <c r="B435" s="32">
        <v>63</v>
      </c>
    </row>
    <row r="436" spans="1:2" s="35" customFormat="1" ht="18.75" customHeight="1" x14ac:dyDescent="0.3">
      <c r="A436" s="39" t="s">
        <v>162</v>
      </c>
      <c r="B436" s="32">
        <v>3</v>
      </c>
    </row>
    <row r="437" spans="1:2" s="35" customFormat="1" ht="31.5" customHeight="1" x14ac:dyDescent="0.3">
      <c r="A437" s="14" t="s">
        <v>177</v>
      </c>
      <c r="B437" s="34">
        <v>1041</v>
      </c>
    </row>
    <row r="438" spans="1:2" s="35" customFormat="1" ht="18.75" customHeight="1" x14ac:dyDescent="0.3">
      <c r="A438" s="42" t="s">
        <v>152</v>
      </c>
      <c r="B438" s="23">
        <f>B431+B433</f>
        <v>1141.4000000000001</v>
      </c>
    </row>
    <row r="439" spans="1:2" s="35" customFormat="1" ht="18.75" customHeight="1" x14ac:dyDescent="0.3">
      <c r="A439" s="43" t="s">
        <v>47</v>
      </c>
      <c r="B439" s="32">
        <f>B434</f>
        <v>27</v>
      </c>
    </row>
    <row r="440" spans="1:2" s="35" customFormat="1" ht="18.75" customHeight="1" x14ac:dyDescent="0.3">
      <c r="A440" s="39" t="s">
        <v>180</v>
      </c>
      <c r="B440" s="32">
        <f>B435</f>
        <v>63</v>
      </c>
    </row>
    <row r="441" spans="1:2" s="35" customFormat="1" ht="18.75" customHeight="1" x14ac:dyDescent="0.3">
      <c r="A441" s="39" t="s">
        <v>162</v>
      </c>
      <c r="B441" s="32">
        <f>B436</f>
        <v>3</v>
      </c>
    </row>
    <row r="442" spans="1:2" s="35" customFormat="1" ht="29.25" customHeight="1" x14ac:dyDescent="0.3">
      <c r="A442" s="12" t="s">
        <v>177</v>
      </c>
      <c r="B442" s="32">
        <f>B432+B437</f>
        <v>1048.4000000000001</v>
      </c>
    </row>
    <row r="443" spans="1:2" s="35" customFormat="1" ht="18.75" customHeight="1" x14ac:dyDescent="0.3">
      <c r="A443" s="41" t="s">
        <v>153</v>
      </c>
      <c r="B443" s="23">
        <f>B22+B37+B45+B50+B55+B64+B70+B75+B81+B116+B127+B381+B392+B423+B438</f>
        <v>177895.9</v>
      </c>
    </row>
    <row r="444" spans="1:2" s="35" customFormat="1" ht="18.75" customHeight="1" x14ac:dyDescent="0.3">
      <c r="A444" s="12" t="s">
        <v>47</v>
      </c>
      <c r="B444" s="32">
        <f>B23+B38+B46+B56+B65+B71+B82+B117+B128+B382+B393+B424+B439+B76</f>
        <v>88739.999999999985</v>
      </c>
    </row>
    <row r="445" spans="1:2" s="35" customFormat="1" ht="18.75" customHeight="1" x14ac:dyDescent="0.3">
      <c r="A445" s="12" t="s">
        <v>184</v>
      </c>
      <c r="B445" s="32">
        <f>B51+B440</f>
        <v>315</v>
      </c>
    </row>
    <row r="446" spans="1:2" s="35" customFormat="1" ht="25.5" customHeight="1" x14ac:dyDescent="0.3">
      <c r="A446" s="12" t="s">
        <v>181</v>
      </c>
      <c r="B446" s="32">
        <f>B24+B425+B442</f>
        <v>9238.5</v>
      </c>
    </row>
    <row r="447" spans="1:2" s="35" customFormat="1" ht="18.75" customHeight="1" x14ac:dyDescent="0.3">
      <c r="A447" s="43" t="s">
        <v>162</v>
      </c>
      <c r="B447" s="32">
        <f>B66+B119+B129+B383+B428+B441</f>
        <v>4374.2</v>
      </c>
    </row>
    <row r="448" spans="1:2" s="35" customFormat="1" ht="18.75" customHeight="1" x14ac:dyDescent="0.3">
      <c r="A448" s="39" t="s">
        <v>158</v>
      </c>
      <c r="B448" s="32">
        <f>B384+B429</f>
        <v>44317.8</v>
      </c>
    </row>
    <row r="449" spans="1:2" s="35" customFormat="1" ht="18.75" customHeight="1" x14ac:dyDescent="0.3">
      <c r="A449" s="12" t="s">
        <v>160</v>
      </c>
      <c r="B449" s="32">
        <f>B385+B426</f>
        <v>2282.2000000000003</v>
      </c>
    </row>
    <row r="450" spans="1:2" s="35" customFormat="1" ht="18.75" customHeight="1" x14ac:dyDescent="0.3">
      <c r="A450" s="12" t="s">
        <v>71</v>
      </c>
      <c r="B450" s="32">
        <f>B39</f>
        <v>5389</v>
      </c>
    </row>
    <row r="451" spans="1:2" s="35" customFormat="1" ht="29.25" customHeight="1" x14ac:dyDescent="0.3">
      <c r="A451" s="12" t="s">
        <v>72</v>
      </c>
      <c r="B451" s="32">
        <f>B83</f>
        <v>4725.0999999999995</v>
      </c>
    </row>
    <row r="452" spans="1:2" s="35" customFormat="1" ht="18.75" customHeight="1" x14ac:dyDescent="0.3">
      <c r="A452" s="12" t="s">
        <v>161</v>
      </c>
      <c r="B452" s="32">
        <f>B40</f>
        <v>8103.5</v>
      </c>
    </row>
    <row r="453" spans="1:2" s="35" customFormat="1" ht="18.75" customHeight="1" x14ac:dyDescent="0.3">
      <c r="A453" s="12" t="s">
        <v>157</v>
      </c>
      <c r="B453" s="32">
        <f>B25+B118+B386+B394+B427</f>
        <v>2654.3999999999996</v>
      </c>
    </row>
    <row r="454" spans="1:2" s="35" customFormat="1" ht="18.75" customHeight="1" x14ac:dyDescent="0.3">
      <c r="A454" s="12" t="s">
        <v>86</v>
      </c>
      <c r="B454" s="32">
        <f>SUM(B41+B120+B387)</f>
        <v>7756.2</v>
      </c>
    </row>
    <row r="455" spans="1:2" s="35" customFormat="1" ht="18.75" customHeight="1" x14ac:dyDescent="0.3">
      <c r="A455" s="44" t="s">
        <v>155</v>
      </c>
      <c r="B455" s="23">
        <f>B443</f>
        <v>177895.9</v>
      </c>
    </row>
    <row r="456" spans="1:2" x14ac:dyDescent="0.25">
      <c r="B456" s="19"/>
    </row>
    <row r="457" spans="1:2" x14ac:dyDescent="0.25">
      <c r="B457" s="19"/>
    </row>
    <row r="458" spans="1:2" x14ac:dyDescent="0.25">
      <c r="B458" s="19"/>
    </row>
    <row r="459" spans="1:2" x14ac:dyDescent="0.25">
      <c r="B459" s="19"/>
    </row>
  </sheetData>
  <mergeCells count="18">
    <mergeCell ref="A3:B3"/>
    <mergeCell ref="A5:A6"/>
    <mergeCell ref="B5:B6"/>
    <mergeCell ref="A7:B7"/>
    <mergeCell ref="A26:B26"/>
    <mergeCell ref="A388:B388"/>
    <mergeCell ref="A395:B395"/>
    <mergeCell ref="A430:B430"/>
    <mergeCell ref="A42:B42"/>
    <mergeCell ref="A47:B47"/>
    <mergeCell ref="A52:B52"/>
    <mergeCell ref="A121:B121"/>
    <mergeCell ref="A130:B130"/>
    <mergeCell ref="A57:B57"/>
    <mergeCell ref="A67:B67"/>
    <mergeCell ref="A72:B72"/>
    <mergeCell ref="A77:B77"/>
    <mergeCell ref="A84:B84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2024-03-07T17:59:25Z</cp:lastPrinted>
  <dcterms:created xsi:type="dcterms:W3CDTF">2022-06-15T06:26:45Z</dcterms:created>
  <dcterms:modified xsi:type="dcterms:W3CDTF">2024-03-13T08:37:22Z</dcterms:modified>
</cp:coreProperties>
</file>