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01-25\"/>
    </mc:Choice>
  </mc:AlternateContent>
  <bookViews>
    <workbookView xWindow="28680" yWindow="-120" windowWidth="29040" windowHeight="15840" activeTab="1"/>
  </bookViews>
  <sheets>
    <sheet name="1 priedas" sheetId="1" r:id="rId1"/>
    <sheet name="2 priedas" sheetId="2" r:id="rId2"/>
    <sheet name="3 priedas" sheetId="3" r:id="rId3"/>
    <sheet name="4 priedas" sheetId="10" r:id="rId4"/>
  </sheets>
  <definedNames>
    <definedName name="_xlnm.Print_Titles" localSheetId="0">'1 priedas'!$5:$5</definedName>
    <definedName name="_xlnm.Print_Titles" localSheetId="1">'2 priedas'!$4:$5</definedName>
    <definedName name="_xlnm.Print_Titles" localSheetId="2">'3 priedas'!$5:$7</definedName>
    <definedName name="_xlnm.Print_Titles" localSheetId="3">'4 priedas'!$11:$12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5" i="10" l="1"/>
  <c r="B116" i="10" s="1"/>
  <c r="B104" i="10"/>
  <c r="B101" i="10"/>
  <c r="B96" i="10"/>
  <c r="B40" i="10"/>
  <c r="B37" i="10"/>
  <c r="B27" i="10"/>
  <c r="B24" i="10"/>
  <c r="B21" i="10"/>
  <c r="B18" i="10"/>
  <c r="B15" i="10"/>
  <c r="B433" i="2"/>
  <c r="B432" i="2"/>
  <c r="B406" i="2"/>
  <c r="B385" i="2"/>
  <c r="B379" i="2"/>
  <c r="B383" i="2"/>
  <c r="B371" i="2"/>
  <c r="B212" i="2"/>
  <c r="B229" i="2"/>
  <c r="B207" i="2"/>
  <c r="B198" i="2"/>
  <c r="B189" i="2"/>
  <c r="B176" i="2"/>
  <c r="B167" i="2"/>
  <c r="B154" i="2"/>
  <c r="B119" i="2"/>
  <c r="B90" i="2"/>
  <c r="B82" i="2"/>
  <c r="B430" i="2" s="1"/>
  <c r="B40" i="2"/>
  <c r="B33" i="2"/>
  <c r="B24" i="2"/>
  <c r="B9" i="2"/>
  <c r="B65" i="2"/>
  <c r="B64" i="2"/>
  <c r="B60" i="2"/>
  <c r="B57" i="2"/>
  <c r="E79" i="3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9" i="3" s="1"/>
  <c r="B421" i="2"/>
  <c r="B420" i="2"/>
  <c r="B419" i="2"/>
  <c r="B418" i="2"/>
  <c r="B412" i="2"/>
  <c r="B410" i="2"/>
  <c r="B408" i="2"/>
  <c r="B407" i="2"/>
  <c r="B405" i="2"/>
  <c r="B404" i="2"/>
  <c r="B403" i="2"/>
  <c r="B400" i="2"/>
  <c r="B394" i="2"/>
  <c r="B390" i="2"/>
  <c r="B377" i="2"/>
  <c r="B374" i="2"/>
  <c r="B376" i="2" s="1"/>
  <c r="B372" i="2"/>
  <c r="B370" i="2"/>
  <c r="B369" i="2"/>
  <c r="B368" i="2"/>
  <c r="B367" i="2"/>
  <c r="B362" i="2"/>
  <c r="B358" i="2"/>
  <c r="B355" i="2"/>
  <c r="B352" i="2"/>
  <c r="B348" i="2"/>
  <c r="B344" i="2"/>
  <c r="B339" i="2"/>
  <c r="B334" i="2"/>
  <c r="B329" i="2"/>
  <c r="B325" i="2"/>
  <c r="B321" i="2"/>
  <c r="B317" i="2"/>
  <c r="B313" i="2"/>
  <c r="B309" i="2"/>
  <c r="B305" i="2"/>
  <c r="B300" i="2"/>
  <c r="B296" i="2"/>
  <c r="B291" i="2"/>
  <c r="B287" i="2"/>
  <c r="B283" i="2"/>
  <c r="B278" i="2"/>
  <c r="B274" i="2"/>
  <c r="B270" i="2"/>
  <c r="B266" i="2"/>
  <c r="B262" i="2"/>
  <c r="B258" i="2"/>
  <c r="B254" i="2"/>
  <c r="B250" i="2"/>
  <c r="B246" i="2"/>
  <c r="B242" i="2"/>
  <c r="B238" i="2"/>
  <c r="B234" i="2"/>
  <c r="B225" i="2"/>
  <c r="B221" i="2"/>
  <c r="B217" i="2"/>
  <c r="B203" i="2"/>
  <c r="B194" i="2"/>
  <c r="B185" i="2"/>
  <c r="B181" i="2"/>
  <c r="B172" i="2"/>
  <c r="B163" i="2"/>
  <c r="B159" i="2"/>
  <c r="B150" i="2"/>
  <c r="B146" i="2"/>
  <c r="B142" i="2"/>
  <c r="B138" i="2"/>
  <c r="B134" i="2"/>
  <c r="B130" i="2"/>
  <c r="B128" i="2"/>
  <c r="B127" i="2"/>
  <c r="B123" i="2"/>
  <c r="B121" i="2"/>
  <c r="B118" i="2"/>
  <c r="B117" i="2"/>
  <c r="B116" i="2"/>
  <c r="B112" i="2"/>
  <c r="B109" i="2"/>
  <c r="B106" i="2"/>
  <c r="B103" i="2"/>
  <c r="B100" i="2"/>
  <c r="B97" i="2"/>
  <c r="B94" i="2"/>
  <c r="B86" i="2"/>
  <c r="B84" i="2"/>
  <c r="B81" i="2"/>
  <c r="B77" i="2"/>
  <c r="B80" i="2" s="1"/>
  <c r="B75" i="2"/>
  <c r="B72" i="2"/>
  <c r="B74" i="2" s="1"/>
  <c r="B70" i="2"/>
  <c r="B67" i="2"/>
  <c r="B69" i="2" s="1"/>
  <c r="B55" i="2"/>
  <c r="B52" i="2"/>
  <c r="B54" i="2" s="1"/>
  <c r="B50" i="2"/>
  <c r="B47" i="2"/>
  <c r="B49" i="2" s="1"/>
  <c r="B45" i="2"/>
  <c r="B42" i="2"/>
  <c r="B44" i="2" s="1"/>
  <c r="B39" i="2"/>
  <c r="B431" i="2" s="1"/>
  <c r="B38" i="2"/>
  <c r="B429" i="2" s="1"/>
  <c r="B37" i="2"/>
  <c r="B31" i="2"/>
  <c r="B26" i="2"/>
  <c r="B23" i="2"/>
  <c r="B22" i="2"/>
  <c r="B19" i="2"/>
  <c r="B17" i="2"/>
  <c r="B7" i="2"/>
  <c r="B40" i="1"/>
  <c r="B38" i="1"/>
  <c r="B35" i="1"/>
  <c r="B31" i="1"/>
  <c r="B27" i="1"/>
  <c r="B26" i="1" s="1"/>
  <c r="B22" i="1"/>
  <c r="B17" i="1"/>
  <c r="B13" i="1"/>
  <c r="B9" i="1"/>
  <c r="B7" i="1"/>
  <c r="B6" i="1" s="1"/>
  <c r="B105" i="10" l="1"/>
  <c r="B21" i="2"/>
  <c r="B63" i="2"/>
  <c r="B426" i="2"/>
  <c r="B16" i="1"/>
  <c r="B15" i="1" s="1"/>
  <c r="B43" i="1" s="1"/>
  <c r="B427" i="2"/>
  <c r="B424" i="2"/>
  <c r="B428" i="2"/>
  <c r="B126" i="2"/>
  <c r="B425" i="2"/>
  <c r="B36" i="2"/>
  <c r="B417" i="2"/>
  <c r="B115" i="2"/>
  <c r="B366" i="2"/>
  <c r="B423" i="2"/>
  <c r="B402" i="2"/>
  <c r="B422" i="2" l="1"/>
  <c r="B434" i="2" s="1"/>
</calcChain>
</file>

<file path=xl/sharedStrings.xml><?xml version="1.0" encoding="utf-8"?>
<sst xmlns="http://schemas.openxmlformats.org/spreadsheetml/2006/main" count="657" uniqueCount="262">
  <si>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</si>
  <si>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</si>
  <si>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</si>
  <si>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</si>
  <si>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</si>
  <si>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</si>
  <si>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</si>
  <si>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</si>
  <si>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</si>
  <si>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</si>
  <si>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</si>
  <si>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</si>
  <si>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</si>
  <si>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</si>
  <si>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</si>
  <si>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</si>
  <si>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</si>
  <si>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</si>
  <si>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</si>
  <si>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</si>
  <si>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</si>
  <si>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</si>
  <si>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</si>
  <si>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</si>
  <si>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</si>
  <si>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</si>
  <si>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</si>
  <si>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</si>
  <si>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</si>
  <si>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</si>
  <si>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</si>
  <si>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</si>
  <si>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</si>
  <si>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</si>
  <si>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</si>
  <si>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</si>
  <si>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</si>
  <si>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</si>
  <si>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</si>
  <si>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</si>
  <si>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</si>
  <si>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</si>
  <si>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</si>
  <si>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</si>
  <si>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</si>
  <si>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</si>
  <si>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</si>
  <si>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</si>
  <si>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</si>
  <si>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</si>
  <si>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</si>
  <si>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</si>
  <si>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</si>
  <si>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</si>
  <si>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</si>
  <si>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</si>
  <si>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</si>
  <si>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</si>
  <si>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</si>
  <si>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</si>
  <si>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</si>
  <si>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</si>
  <si>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</si>
  <si>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</si>
  <si>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</si>
  <si>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</si>
  <si>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</si>
  <si>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</si>
  <si>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</si>
  <si>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</si>
  <si>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</si>
  <si>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</si>
  <si>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</si>
  <si>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</si>
  <si>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</si>
  <si>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</si>
  <si>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</si>
  <si>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</si>
  <si>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</si>
  <si>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</si>
  <si>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</si>
  <si>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</si>
  <si>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</si>
  <si>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</si>
  <si>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</si>
  <si>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</si>
  <si>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</si>
  <si>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</si>
  <si>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</si>
  <si>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</si>
  <si>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</si>
  <si>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</si>
  <si>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</si>
  <si>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</si>
  <si>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</si>
  <si>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</si>
  <si>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</si>
  <si>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</si>
  <si>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</si>
  <si>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</si>
  <si>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</si>
  <si>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</si>
  <si>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</si>
  <si>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</si>
  <si>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</si>
  <si>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</si>
  <si>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</si>
  <si>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</si>
  <si>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</si>
  <si>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</si>
  <si>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</si>
  <si>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</si>
  <si>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</si>
  <si>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</si>
  <si>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</si>
  <si>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</si>
  <si>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</si>
  <si>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</si>
  <si>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</si>
  <si>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</si>
  <si>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</si>
  <si>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</si>
  <si>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</si>
  <si>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</si>
  <si>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</si>
  <si>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</si>
  <si>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</si>
  <si>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</si>
  <si>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</si>
  <si>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</si>
  <si>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</si>
  <si>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</si>
  <si>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</si>
  <si>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</si>
  <si>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</si>
  <si>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</si>
  <si>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</si>
  <si>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</si>
  <si>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</si>
  <si>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</si>
  <si>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</si>
  <si>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</si>
  <si>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</si>
  <si>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</si>
  <si>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</si>
  <si>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</si>
  <si>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</si>
  <si>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</si>
  <si>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</si>
  <si>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</si>
  <si>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</si>
  <si>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</si>
  <si>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</si>
  <si>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</si>
  <si>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</si>
  <si>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</si>
  <si>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</si>
  <si>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</si>
  <si>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</si>
  <si>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</si>
  <si>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</si>
  <si>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</si>
  <si>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</si>
  <si>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</si>
  <si>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</si>
  <si>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</si>
  <si>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</si>
  <si>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</si>
  <si>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</si>
  <si>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</si>
  <si>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</si>
  <si>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</si>
  <si>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</si>
  <si>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</si>
  <si>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</si>
  <si>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</si>
  <si>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</si>
  <si>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</si>
  <si>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</si>
  <si>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</si>
  <si>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</si>
  <si>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</si>
  <si>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</si>
  <si>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</si>
  <si>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</si>
  <si>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</si>
  <si>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</si>
  <si>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</si>
  <si>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</si>
  <si>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</si>
  <si>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</si>
  <si>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</si>
  <si>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</si>
  <si>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</si>
  <si>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</si>
  <si>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</si>
  <si>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</si>
  <si>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</si>
  <si>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</si>
  <si>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</si>
  <si>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</si>
  <si>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</si>
  <si>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</si>
  <si>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</si>
  <si>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</si>
  <si>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</si>
  <si>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</si>
  <si>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</si>
  <si>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</si>
  <si>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</si>
  <si>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</si>
  <si>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</si>
  <si>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</si>
  <si>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</si>
  <si>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</si>
  <si>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</si>
  <si>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</si>
  <si>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</si>
  <si>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</si>
  <si>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</si>
  <si>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</si>
  <si>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</si>
  <si>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</si>
  <si>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</si>
  <si>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</si>
  <si>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</si>
  <si>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</si>
  <si>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</si>
  <si>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</si>
  <si>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</si>
  <si>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</si>
  <si>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</si>
  <si>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</si>
  <si>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</si>
  <si>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>Nekilnojamojo turto valdymo centras</t>
  </si>
  <si>
    <t>ASIGNAVIMAI IŠ SAVIVALDYBĖS 2023 M. NEPANAUDOTŲ BIUDŽETO
  LĖŠŲ PAGAL PROGRAMAS IR ASIGNAVIMŲ VALDYTOJUS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</si>
  <si>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</si>
  <si>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</si>
  <si>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>1. TIKSLINĖS PASKIRTIES LĖŠOS</t>
  </si>
  <si>
    <t>Iš viso (Eur)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</si>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</sst>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0" fontId="5" fillId="2" borderId="0" xfId="0" applyFont="1" applyFill="1"/>
    <xf numFmtId="0" fontId="8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top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/>
    </xf>
    <xf numFmtId="2" fontId="18" fillId="2" borderId="0" xfId="0" applyNumberFormat="1" applyFont="1" applyFill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2</xdr:col>
      <xdr:colOff>0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2024 m. sausio  d.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39BE20C3-F1DD-4130-AD6C-5AE829431208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79463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2024  m. sausio  d. sprendimo Nr.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2362200</xdr:colOff>
      <xdr:row>0</xdr:row>
      <xdr:rowOff>133350</xdr:rowOff>
    </xdr:from>
    <xdr:to>
      <xdr:col>2</xdr:col>
      <xdr:colOff>493396</xdr:colOff>
      <xdr:row>6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C29EB18D-99A2-43AC-A93E-37310CB9F09B}"/>
            </a:ext>
          </a:extLst>
        </xdr:cNvPr>
        <xdr:cNvSpPr txBox="1">
          <a:spLocks noChangeArrowheads="1"/>
        </xdr:cNvSpPr>
      </xdr:nvSpPr>
      <xdr:spPr bwMode="auto">
        <a:xfrm>
          <a:off x="2362200" y="133350"/>
          <a:ext cx="3350896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2024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2</xdr:col>
      <xdr:colOff>0</xdr:colOff>
      <xdr:row>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FB944823-E8DC-4FE0-B52F-9AB68CB0E7BD}"/>
            </a:ext>
          </a:extLst>
        </xdr:cNvPr>
        <xdr:cNvSpPr txBox="1">
          <a:spLocks noChangeArrowheads="1"/>
        </xdr:cNvSpPr>
      </xdr:nvSpPr>
      <xdr:spPr bwMode="auto">
        <a:xfrm>
          <a:off x="2038350" y="104775"/>
          <a:ext cx="2733675" cy="12382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2024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25" workbookViewId="0">
      <selection activeCell="B8" sqref="B8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94" t="s">
        <v>215</v>
      </c>
      <c r="B2" s="94"/>
    </row>
    <row r="3" spans="1:2" ht="13.8" x14ac:dyDescent="0.25">
      <c r="A3" s="95"/>
      <c r="B3" s="95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86590</v>
      </c>
    </row>
    <row r="7" spans="1:2" ht="15.75" customHeight="1" x14ac:dyDescent="0.25">
      <c r="A7" s="5" t="s">
        <v>3</v>
      </c>
      <c r="B7" s="6">
        <f>SUM(B8:B8)</f>
        <v>82620</v>
      </c>
    </row>
    <row r="8" spans="1:2" ht="17.25" customHeight="1" x14ac:dyDescent="0.25">
      <c r="A8" s="7" t="s">
        <v>4</v>
      </c>
      <c r="B8" s="8">
        <v>82620</v>
      </c>
    </row>
    <row r="9" spans="1:2" ht="15.75" customHeight="1" x14ac:dyDescent="0.25">
      <c r="A9" s="5" t="s">
        <v>5</v>
      </c>
      <c r="B9" s="6">
        <f>SUM(B10:B12)</f>
        <v>3700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120</v>
      </c>
    </row>
    <row r="12" spans="1:2" ht="16.5" customHeight="1" x14ac:dyDescent="0.25">
      <c r="A12" s="7" t="s">
        <v>8</v>
      </c>
      <c r="B12" s="8">
        <v>3000</v>
      </c>
    </row>
    <row r="13" spans="1:2" ht="13.8" x14ac:dyDescent="0.25">
      <c r="A13" s="5" t="s">
        <v>9</v>
      </c>
      <c r="B13" s="6">
        <f>SUM(B14:B14)</f>
        <v>270</v>
      </c>
    </row>
    <row r="14" spans="1:2" ht="13.8" x14ac:dyDescent="0.25">
      <c r="A14" s="7" t="s">
        <v>207</v>
      </c>
      <c r="B14" s="8">
        <v>270</v>
      </c>
    </row>
    <row r="15" spans="1:2" ht="16.5" customHeight="1" x14ac:dyDescent="0.25">
      <c r="A15" s="5" t="s">
        <v>10</v>
      </c>
      <c r="B15" s="6">
        <f>B16</f>
        <v>74610.900000000009</v>
      </c>
    </row>
    <row r="16" spans="1:2" ht="13.8" x14ac:dyDescent="0.25">
      <c r="A16" s="5" t="s">
        <v>11</v>
      </c>
      <c r="B16" s="6">
        <f>SUM(B17+B22+B21)</f>
        <v>74610.900000000009</v>
      </c>
    </row>
    <row r="17" spans="1:2" ht="13.8" x14ac:dyDescent="0.25">
      <c r="A17" s="5" t="s">
        <v>12</v>
      </c>
      <c r="B17" s="6">
        <f>B18+B19+B20</f>
        <v>55826.1</v>
      </c>
    </row>
    <row r="18" spans="1:2" ht="27.75" customHeight="1" x14ac:dyDescent="0.25">
      <c r="A18" s="7" t="s">
        <v>13</v>
      </c>
      <c r="B18" s="8">
        <v>9226.1</v>
      </c>
    </row>
    <row r="19" spans="1:2" ht="16.5" customHeight="1" x14ac:dyDescent="0.25">
      <c r="A19" s="7" t="s">
        <v>14</v>
      </c>
      <c r="B19" s="8">
        <v>44317.8</v>
      </c>
    </row>
    <row r="20" spans="1:2" ht="41.4" x14ac:dyDescent="0.25">
      <c r="A20" s="7" t="s">
        <v>15</v>
      </c>
      <c r="B20" s="8">
        <v>2282.1999999999998</v>
      </c>
    </row>
    <row r="21" spans="1:2" ht="35.4" customHeight="1" x14ac:dyDescent="0.25">
      <c r="A21" s="5" t="s">
        <v>16</v>
      </c>
      <c r="B21" s="6">
        <v>6820.3</v>
      </c>
    </row>
    <row r="22" spans="1:2" ht="16.5" customHeight="1" x14ac:dyDescent="0.25">
      <c r="A22" s="5" t="s">
        <v>17</v>
      </c>
      <c r="B22" s="6">
        <f>B23+B24+B25</f>
        <v>11964.5</v>
      </c>
    </row>
    <row r="23" spans="1:2" ht="21" customHeight="1" x14ac:dyDescent="0.25">
      <c r="A23" s="7" t="s">
        <v>18</v>
      </c>
      <c r="B23" s="8">
        <v>5292</v>
      </c>
    </row>
    <row r="24" spans="1:2" ht="34.5" customHeight="1" x14ac:dyDescent="0.25">
      <c r="A24" s="7" t="s">
        <v>19</v>
      </c>
      <c r="B24" s="8">
        <v>4769.6000000000004</v>
      </c>
    </row>
    <row r="25" spans="1:2" ht="18" customHeight="1" x14ac:dyDescent="0.25">
      <c r="A25" s="7" t="s">
        <v>17</v>
      </c>
      <c r="B25" s="8">
        <v>1902.9</v>
      </c>
    </row>
    <row r="26" spans="1:2" ht="13.8" x14ac:dyDescent="0.25">
      <c r="A26" s="5" t="s">
        <v>20</v>
      </c>
      <c r="B26" s="6">
        <f>SUM(B27+B31+B35+B38+B40)</f>
        <v>6689.2</v>
      </c>
    </row>
    <row r="27" spans="1:2" ht="18" customHeight="1" x14ac:dyDescent="0.25">
      <c r="A27" s="5" t="s">
        <v>21</v>
      </c>
      <c r="B27" s="6">
        <f>SUM(B28:B30)</f>
        <v>1400</v>
      </c>
    </row>
    <row r="28" spans="1:2" ht="13.8" x14ac:dyDescent="0.25">
      <c r="A28" s="7" t="s">
        <v>22</v>
      </c>
      <c r="B28" s="8">
        <v>455</v>
      </c>
    </row>
    <row r="29" spans="1:2" ht="13.8" x14ac:dyDescent="0.25">
      <c r="A29" s="7" t="s">
        <v>23</v>
      </c>
      <c r="B29" s="8">
        <v>900</v>
      </c>
    </row>
    <row r="30" spans="1:2" ht="13.8" x14ac:dyDescent="0.25">
      <c r="A30" s="7" t="s">
        <v>24</v>
      </c>
      <c r="B30" s="8">
        <v>45</v>
      </c>
    </row>
    <row r="31" spans="1:2" ht="13.8" x14ac:dyDescent="0.25">
      <c r="A31" s="5" t="s">
        <v>25</v>
      </c>
      <c r="B31" s="6">
        <f>B32+B33+B34</f>
        <v>4374.2</v>
      </c>
    </row>
    <row r="32" spans="1:2" ht="17.25" customHeight="1" x14ac:dyDescent="0.25">
      <c r="A32" s="7" t="s">
        <v>26</v>
      </c>
      <c r="B32" s="9">
        <v>781.3</v>
      </c>
    </row>
    <row r="33" spans="1:2" ht="14.4" customHeight="1" x14ac:dyDescent="0.25">
      <c r="A33" s="7" t="s">
        <v>27</v>
      </c>
      <c r="B33" s="9">
        <v>871.4</v>
      </c>
    </row>
    <row r="34" spans="1:2" ht="16.2" customHeight="1" x14ac:dyDescent="0.25">
      <c r="A34" s="7" t="s">
        <v>28</v>
      </c>
      <c r="B34" s="9">
        <v>2721.5</v>
      </c>
    </row>
    <row r="35" spans="1:2" ht="17.25" customHeight="1" x14ac:dyDescent="0.25">
      <c r="A35" s="5" t="s">
        <v>29</v>
      </c>
      <c r="B35" s="10">
        <f>SUM(B36:B37)</f>
        <v>605</v>
      </c>
    </row>
    <row r="36" spans="1:2" ht="13.8" x14ac:dyDescent="0.25">
      <c r="A36" s="7" t="s">
        <v>30</v>
      </c>
      <c r="B36" s="9">
        <v>55</v>
      </c>
    </row>
    <row r="37" spans="1:2" ht="13.8" x14ac:dyDescent="0.25">
      <c r="A37" s="7" t="s">
        <v>31</v>
      </c>
      <c r="B37" s="9">
        <v>550</v>
      </c>
    </row>
    <row r="38" spans="1:2" ht="13.8" x14ac:dyDescent="0.25">
      <c r="A38" s="5" t="s">
        <v>32</v>
      </c>
      <c r="B38" s="6">
        <f>B39</f>
        <v>140</v>
      </c>
    </row>
    <row r="39" spans="1:2" ht="13.8" x14ac:dyDescent="0.25">
      <c r="A39" s="7" t="s">
        <v>32</v>
      </c>
      <c r="B39" s="8">
        <v>140</v>
      </c>
    </row>
    <row r="40" spans="1:2" ht="17.399999999999999" customHeight="1" x14ac:dyDescent="0.25">
      <c r="A40" s="5" t="s">
        <v>33</v>
      </c>
      <c r="B40" s="6">
        <f>SUM(B41)</f>
        <v>170</v>
      </c>
    </row>
    <row r="41" spans="1:2" ht="13.8" x14ac:dyDescent="0.25">
      <c r="A41" s="7" t="s">
        <v>33</v>
      </c>
      <c r="B41" s="8">
        <v>170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168040.10000000003</v>
      </c>
    </row>
    <row r="51" spans="2:2" x14ac:dyDescent="0.25">
      <c r="B51" s="49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8"/>
  <sheetViews>
    <sheetView tabSelected="1" topLeftCell="A411" workbookViewId="0">
      <selection activeCell="A435" sqref="A435"/>
    </sheetView>
  </sheetViews>
  <sheetFormatPr defaultColWidth="9.109375" defaultRowHeight="13.8" x14ac:dyDescent="0.25"/>
  <cols>
    <col min="1" max="1" width="61" style="2" customWidth="1"/>
    <col min="2" max="2" width="13.109375" style="2" customWidth="1"/>
    <col min="3" max="16384" width="9.109375" style="2"/>
  </cols>
  <sheetData>
    <row r="1" spans="1:2" ht="102.6" customHeight="1" x14ac:dyDescent="0.25"/>
    <row r="2" spans="1:2" ht="30.75" customHeight="1" x14ac:dyDescent="0.25">
      <c r="A2" s="96" t="s">
        <v>36</v>
      </c>
      <c r="B2" s="97"/>
    </row>
    <row r="4" spans="1:2" s="62" customFormat="1" ht="18.75" customHeight="1" x14ac:dyDescent="0.3">
      <c r="A4" s="98" t="s">
        <v>37</v>
      </c>
      <c r="B4" s="98" t="s">
        <v>1</v>
      </c>
    </row>
    <row r="5" spans="1:2" s="62" customFormat="1" ht="18.75" customHeight="1" x14ac:dyDescent="0.3">
      <c r="A5" s="99"/>
      <c r="B5" s="98"/>
    </row>
    <row r="6" spans="1:2" s="62" customFormat="1" ht="23.25" customHeight="1" x14ac:dyDescent="0.3">
      <c r="A6" s="100" t="s">
        <v>38</v>
      </c>
      <c r="B6" s="101"/>
    </row>
    <row r="7" spans="1:2" s="62" customFormat="1" ht="18.75" customHeight="1" x14ac:dyDescent="0.3">
      <c r="A7" s="11" t="s">
        <v>39</v>
      </c>
      <c r="B7" s="52">
        <f>B8</f>
        <v>359</v>
      </c>
    </row>
    <row r="8" spans="1:2" s="62" customFormat="1" ht="18.75" customHeight="1" x14ac:dyDescent="0.3">
      <c r="A8" s="12" t="s">
        <v>40</v>
      </c>
      <c r="B8" s="53">
        <v>359</v>
      </c>
    </row>
    <row r="9" spans="1:2" s="62" customFormat="1" ht="18.75" customHeight="1" x14ac:dyDescent="0.3">
      <c r="A9" s="11" t="s">
        <v>41</v>
      </c>
      <c r="B9" s="54">
        <f>SUM(B10:B16)</f>
        <v>10055.400000000001</v>
      </c>
    </row>
    <row r="10" spans="1:2" s="62" customFormat="1" ht="18.75" customHeight="1" x14ac:dyDescent="0.3">
      <c r="A10" s="12" t="s">
        <v>216</v>
      </c>
      <c r="B10" s="55">
        <v>413.1</v>
      </c>
    </row>
    <row r="11" spans="1:2" s="62" customFormat="1" ht="24.75" customHeight="1" x14ac:dyDescent="0.3">
      <c r="A11" s="12" t="s">
        <v>217</v>
      </c>
      <c r="B11" s="55">
        <v>363.6</v>
      </c>
    </row>
    <row r="12" spans="1:2" s="62" customFormat="1" ht="18.75" customHeight="1" x14ac:dyDescent="0.3">
      <c r="A12" s="12" t="s">
        <v>42</v>
      </c>
      <c r="B12" s="55">
        <v>20</v>
      </c>
    </row>
    <row r="13" spans="1:2" s="62" customFormat="1" ht="18.75" customHeight="1" x14ac:dyDescent="0.3">
      <c r="A13" s="12" t="s">
        <v>218</v>
      </c>
      <c r="B13" s="55">
        <v>234</v>
      </c>
    </row>
    <row r="14" spans="1:2" s="62" customFormat="1" ht="18.75" customHeight="1" x14ac:dyDescent="0.3">
      <c r="A14" s="12" t="s">
        <v>43</v>
      </c>
      <c r="B14" s="55">
        <v>8337.7000000000007</v>
      </c>
    </row>
    <row r="15" spans="1:2" s="62" customFormat="1" ht="27" customHeight="1" x14ac:dyDescent="0.3">
      <c r="A15" s="12" t="s">
        <v>219</v>
      </c>
      <c r="B15" s="55">
        <v>651.5</v>
      </c>
    </row>
    <row r="16" spans="1:2" s="62" customFormat="1" ht="27" customHeight="1" x14ac:dyDescent="0.3">
      <c r="A16" s="12" t="s">
        <v>208</v>
      </c>
      <c r="B16" s="55">
        <v>35.5</v>
      </c>
    </row>
    <row r="17" spans="1:2" s="62" customFormat="1" ht="31.5" customHeight="1" x14ac:dyDescent="0.3">
      <c r="A17" s="11" t="s">
        <v>44</v>
      </c>
      <c r="B17" s="54">
        <f>SUM(B18:B18)</f>
        <v>250</v>
      </c>
    </row>
    <row r="18" spans="1:2" s="62" customFormat="1" ht="18.75" customHeight="1" x14ac:dyDescent="0.3">
      <c r="A18" s="12" t="s">
        <v>236</v>
      </c>
      <c r="B18" s="56">
        <v>250</v>
      </c>
    </row>
    <row r="19" spans="1:2" s="62" customFormat="1" ht="18.75" customHeight="1" x14ac:dyDescent="0.3">
      <c r="A19" s="11" t="s">
        <v>45</v>
      </c>
      <c r="B19" s="54">
        <f>SUM(B20)</f>
        <v>1560.8</v>
      </c>
    </row>
    <row r="20" spans="1:2" s="62" customFormat="1" ht="18.75" customHeight="1" x14ac:dyDescent="0.3">
      <c r="A20" s="14" t="s">
        <v>40</v>
      </c>
      <c r="B20" s="55">
        <v>1560.8</v>
      </c>
    </row>
    <row r="21" spans="1:2" s="62" customFormat="1" ht="18.75" customHeight="1" x14ac:dyDescent="0.3">
      <c r="A21" s="11" t="s">
        <v>46</v>
      </c>
      <c r="B21" s="54">
        <f>B7+B9+B17+B19</f>
        <v>12225.2</v>
      </c>
    </row>
    <row r="22" spans="1:2" s="62" customFormat="1" ht="18.75" customHeight="1" x14ac:dyDescent="0.3">
      <c r="A22" s="12" t="s">
        <v>47</v>
      </c>
      <c r="B22" s="55">
        <f>B8+B10+B11+B12+B13+B14+B18+B20</f>
        <v>11538.2</v>
      </c>
    </row>
    <row r="23" spans="1:2" s="62" customFormat="1" ht="27" customHeight="1" x14ac:dyDescent="0.3">
      <c r="A23" s="12" t="s">
        <v>220</v>
      </c>
      <c r="B23" s="55">
        <f>B15</f>
        <v>651.5</v>
      </c>
    </row>
    <row r="24" spans="1:2" s="62" customFormat="1" ht="27" customHeight="1" x14ac:dyDescent="0.3">
      <c r="A24" s="13" t="s">
        <v>208</v>
      </c>
      <c r="B24" s="8">
        <f>B16</f>
        <v>35.5</v>
      </c>
    </row>
    <row r="25" spans="1:2" s="62" customFormat="1" ht="23.25" customHeight="1" x14ac:dyDescent="0.3">
      <c r="A25" s="102" t="s">
        <v>48</v>
      </c>
      <c r="B25" s="103"/>
    </row>
    <row r="26" spans="1:2" s="62" customFormat="1" ht="18.75" customHeight="1" x14ac:dyDescent="0.3">
      <c r="A26" s="15" t="s">
        <v>41</v>
      </c>
      <c r="B26" s="54">
        <f>B27+B29+B28+B30</f>
        <v>20119.8</v>
      </c>
    </row>
    <row r="27" spans="1:2" s="62" customFormat="1" ht="18.75" customHeight="1" x14ac:dyDescent="0.3">
      <c r="A27" s="12" t="s">
        <v>47</v>
      </c>
      <c r="B27" s="56">
        <v>160.80000000000001</v>
      </c>
    </row>
    <row r="28" spans="1:2" s="62" customFormat="1" ht="18.75" customHeight="1" x14ac:dyDescent="0.3">
      <c r="A28" s="12" t="s">
        <v>49</v>
      </c>
      <c r="B28" s="56">
        <v>5292</v>
      </c>
    </row>
    <row r="29" spans="1:2" s="62" customFormat="1" ht="18.75" customHeight="1" x14ac:dyDescent="0.3">
      <c r="A29" s="12" t="s">
        <v>154</v>
      </c>
      <c r="B29" s="56">
        <v>8103.5</v>
      </c>
    </row>
    <row r="30" spans="1:2" s="62" customFormat="1" ht="18.75" customHeight="1" x14ac:dyDescent="0.3">
      <c r="A30" s="14" t="s">
        <v>50</v>
      </c>
      <c r="B30" s="56">
        <v>6563.5</v>
      </c>
    </row>
    <row r="31" spans="1:2" s="62" customFormat="1" ht="18.75" customHeight="1" x14ac:dyDescent="0.3">
      <c r="A31" s="15" t="s">
        <v>51</v>
      </c>
      <c r="B31" s="57">
        <f>B32</f>
        <v>531.1</v>
      </c>
    </row>
    <row r="32" spans="1:2" s="62" customFormat="1" ht="18.75" customHeight="1" x14ac:dyDescent="0.3">
      <c r="A32" s="12" t="s">
        <v>55</v>
      </c>
      <c r="B32" s="56">
        <v>531.1</v>
      </c>
    </row>
    <row r="33" spans="1:2" s="62" customFormat="1" ht="18.75" customHeight="1" x14ac:dyDescent="0.3">
      <c r="A33" s="15" t="s">
        <v>52</v>
      </c>
      <c r="B33" s="57">
        <f>SUM(B34:B35)</f>
        <v>586.30000000000007</v>
      </c>
    </row>
    <row r="34" spans="1:2" s="62" customFormat="1" ht="18.75" customHeight="1" x14ac:dyDescent="0.3">
      <c r="A34" s="12" t="s">
        <v>47</v>
      </c>
      <c r="B34" s="55">
        <v>548.1</v>
      </c>
    </row>
    <row r="35" spans="1:2" s="62" customFormat="1" ht="18.75" customHeight="1" x14ac:dyDescent="0.3">
      <c r="A35" s="14" t="s">
        <v>50</v>
      </c>
      <c r="B35" s="53">
        <v>38.200000000000003</v>
      </c>
    </row>
    <row r="36" spans="1:2" s="62" customFormat="1" ht="18.75" customHeight="1" x14ac:dyDescent="0.3">
      <c r="A36" s="16" t="s">
        <v>53</v>
      </c>
      <c r="B36" s="52">
        <f>B26+B31+B33</f>
        <v>21237.199999999997</v>
      </c>
    </row>
    <row r="37" spans="1:2" s="62" customFormat="1" ht="18.75" customHeight="1" x14ac:dyDescent="0.3">
      <c r="A37" s="12" t="s">
        <v>47</v>
      </c>
      <c r="B37" s="55">
        <f>B27+B32+B34</f>
        <v>1240</v>
      </c>
    </row>
    <row r="38" spans="1:2" s="62" customFormat="1" ht="18.75" customHeight="1" x14ac:dyDescent="0.3">
      <c r="A38" s="12" t="s">
        <v>49</v>
      </c>
      <c r="B38" s="55">
        <f>B28</f>
        <v>5292</v>
      </c>
    </row>
    <row r="39" spans="1:2" s="62" customFormat="1" ht="18.75" customHeight="1" x14ac:dyDescent="0.3">
      <c r="A39" s="12" t="s">
        <v>154</v>
      </c>
      <c r="B39" s="55">
        <f>B29</f>
        <v>8103.5</v>
      </c>
    </row>
    <row r="40" spans="1:2" s="62" customFormat="1" ht="18.75" customHeight="1" x14ac:dyDescent="0.3">
      <c r="A40" s="14" t="s">
        <v>50</v>
      </c>
      <c r="B40" s="8">
        <f>B30+B35</f>
        <v>6601.7</v>
      </c>
    </row>
    <row r="41" spans="1:2" s="62" customFormat="1" ht="24" customHeight="1" x14ac:dyDescent="0.3">
      <c r="A41" s="102" t="s">
        <v>54</v>
      </c>
      <c r="B41" s="108"/>
    </row>
    <row r="42" spans="1:2" s="62" customFormat="1" ht="18.75" customHeight="1" x14ac:dyDescent="0.3">
      <c r="A42" s="15" t="s">
        <v>41</v>
      </c>
      <c r="B42" s="54">
        <f>B43</f>
        <v>320.5</v>
      </c>
    </row>
    <row r="43" spans="1:2" s="62" customFormat="1" ht="18.75" customHeight="1" x14ac:dyDescent="0.3">
      <c r="A43" s="12" t="s">
        <v>55</v>
      </c>
      <c r="B43" s="55">
        <v>320.5</v>
      </c>
    </row>
    <row r="44" spans="1:2" s="62" customFormat="1" ht="18.75" customHeight="1" x14ac:dyDescent="0.3">
      <c r="A44" s="11" t="s">
        <v>56</v>
      </c>
      <c r="B44" s="54">
        <f>B42</f>
        <v>320.5</v>
      </c>
    </row>
    <row r="45" spans="1:2" s="62" customFormat="1" ht="18.75" customHeight="1" x14ac:dyDescent="0.3">
      <c r="A45" s="14" t="s">
        <v>55</v>
      </c>
      <c r="B45" s="56">
        <f>B43</f>
        <v>320.5</v>
      </c>
    </row>
    <row r="46" spans="1:2" s="62" customFormat="1" ht="33" customHeight="1" x14ac:dyDescent="0.3">
      <c r="A46" s="102" t="s">
        <v>214</v>
      </c>
      <c r="B46" s="108"/>
    </row>
    <row r="47" spans="1:2" s="62" customFormat="1" ht="18.75" customHeight="1" x14ac:dyDescent="0.3">
      <c r="A47" s="17" t="s">
        <v>41</v>
      </c>
      <c r="B47" s="6">
        <f>B48</f>
        <v>252</v>
      </c>
    </row>
    <row r="48" spans="1:2" s="62" customFormat="1" ht="18.75" customHeight="1" x14ac:dyDescent="0.3">
      <c r="A48" s="13" t="s">
        <v>221</v>
      </c>
      <c r="B48" s="8">
        <v>252</v>
      </c>
    </row>
    <row r="49" spans="1:2" s="62" customFormat="1" ht="18.75" customHeight="1" x14ac:dyDescent="0.3">
      <c r="A49" s="18" t="s">
        <v>57</v>
      </c>
      <c r="B49" s="6">
        <f>B47</f>
        <v>252</v>
      </c>
    </row>
    <row r="50" spans="1:2" s="62" customFormat="1" ht="18.75" customHeight="1" x14ac:dyDescent="0.3">
      <c r="A50" s="13" t="s">
        <v>221</v>
      </c>
      <c r="B50" s="8">
        <f>B48</f>
        <v>252</v>
      </c>
    </row>
    <row r="51" spans="1:2" s="62" customFormat="1" ht="35.25" customHeight="1" x14ac:dyDescent="0.3">
      <c r="A51" s="102" t="s">
        <v>59</v>
      </c>
      <c r="B51" s="107"/>
    </row>
    <row r="52" spans="1:2" s="62" customFormat="1" ht="18.75" customHeight="1" x14ac:dyDescent="0.3">
      <c r="A52" s="15" t="s">
        <v>60</v>
      </c>
      <c r="B52" s="52">
        <f>SUM(B53:B53)</f>
        <v>2235</v>
      </c>
    </row>
    <row r="53" spans="1:2" s="62" customFormat="1" ht="18.75" customHeight="1" x14ac:dyDescent="0.3">
      <c r="A53" s="12" t="s">
        <v>55</v>
      </c>
      <c r="B53" s="55">
        <v>2235</v>
      </c>
    </row>
    <row r="54" spans="1:2" s="62" customFormat="1" ht="18.75" customHeight="1" x14ac:dyDescent="0.3">
      <c r="A54" s="11" t="s">
        <v>61</v>
      </c>
      <c r="B54" s="54">
        <f>SUM(B52)</f>
        <v>2235</v>
      </c>
    </row>
    <row r="55" spans="1:2" s="62" customFormat="1" ht="18.75" customHeight="1" x14ac:dyDescent="0.3">
      <c r="A55" s="14" t="s">
        <v>55</v>
      </c>
      <c r="B55" s="8">
        <f>B53</f>
        <v>2235</v>
      </c>
    </row>
    <row r="56" spans="1:2" s="62" customFormat="1" ht="30" customHeight="1" x14ac:dyDescent="0.3">
      <c r="A56" s="102" t="s">
        <v>62</v>
      </c>
      <c r="B56" s="108"/>
    </row>
    <row r="57" spans="1:2" s="62" customFormat="1" ht="18.75" customHeight="1" x14ac:dyDescent="0.3">
      <c r="A57" s="15" t="s">
        <v>41</v>
      </c>
      <c r="B57" s="52">
        <f>SUM(B58:B59)</f>
        <v>825</v>
      </c>
    </row>
    <row r="58" spans="1:2" s="62" customFormat="1" ht="18.75" customHeight="1" x14ac:dyDescent="0.3">
      <c r="A58" s="12" t="s">
        <v>47</v>
      </c>
      <c r="B58" s="53">
        <v>430</v>
      </c>
    </row>
    <row r="59" spans="1:2" s="62" customFormat="1" ht="18.75" customHeight="1" x14ac:dyDescent="0.3">
      <c r="A59" s="63" t="s">
        <v>213</v>
      </c>
      <c r="B59" s="55">
        <v>395</v>
      </c>
    </row>
    <row r="60" spans="1:2" s="62" customFormat="1" ht="18.75" customHeight="1" x14ac:dyDescent="0.3">
      <c r="A60" s="64" t="s">
        <v>222</v>
      </c>
      <c r="B60" s="54">
        <f>SUM(B61:B62)</f>
        <v>967.6</v>
      </c>
    </row>
    <row r="61" spans="1:2" s="62" customFormat="1" ht="18.75" customHeight="1" x14ac:dyDescent="0.3">
      <c r="A61" s="12" t="s">
        <v>47</v>
      </c>
      <c r="B61" s="55">
        <v>847.6</v>
      </c>
    </row>
    <row r="62" spans="1:2" s="62" customFormat="1" ht="18.75" customHeight="1" x14ac:dyDescent="0.3">
      <c r="A62" s="63" t="s">
        <v>223</v>
      </c>
      <c r="B62" s="55">
        <v>120</v>
      </c>
    </row>
    <row r="63" spans="1:2" s="62" customFormat="1" ht="18.75" customHeight="1" x14ac:dyDescent="0.3">
      <c r="A63" s="16" t="s">
        <v>63</v>
      </c>
      <c r="B63" s="58">
        <f>B57+B60</f>
        <v>1792.6</v>
      </c>
    </row>
    <row r="64" spans="1:2" s="62" customFormat="1" ht="18.75" customHeight="1" x14ac:dyDescent="0.3">
      <c r="A64" s="12" t="s">
        <v>47</v>
      </c>
      <c r="B64" s="24">
        <f>B58+B61</f>
        <v>1277.5999999999999</v>
      </c>
    </row>
    <row r="65" spans="1:2" s="62" customFormat="1" ht="18.75" customHeight="1" x14ac:dyDescent="0.3">
      <c r="A65" s="63" t="s">
        <v>213</v>
      </c>
      <c r="B65" s="8">
        <f>B59+B62</f>
        <v>515</v>
      </c>
    </row>
    <row r="66" spans="1:2" s="62" customFormat="1" ht="28.5" customHeight="1" x14ac:dyDescent="0.3">
      <c r="A66" s="112" t="s">
        <v>64</v>
      </c>
      <c r="B66" s="107"/>
    </row>
    <row r="67" spans="1:2" s="62" customFormat="1" ht="18.75" customHeight="1" x14ac:dyDescent="0.3">
      <c r="A67" s="15" t="s">
        <v>41</v>
      </c>
      <c r="B67" s="6">
        <f>B68</f>
        <v>389.6</v>
      </c>
    </row>
    <row r="68" spans="1:2" s="62" customFormat="1" ht="18.75" customHeight="1" x14ac:dyDescent="0.3">
      <c r="A68" s="14" t="s">
        <v>55</v>
      </c>
      <c r="B68" s="8">
        <v>389.6</v>
      </c>
    </row>
    <row r="69" spans="1:2" s="62" customFormat="1" ht="18.75" customHeight="1" x14ac:dyDescent="0.3">
      <c r="A69" s="11" t="s">
        <v>65</v>
      </c>
      <c r="B69" s="6">
        <f>B67</f>
        <v>389.6</v>
      </c>
    </row>
    <row r="70" spans="1:2" s="62" customFormat="1" ht="18.75" customHeight="1" x14ac:dyDescent="0.3">
      <c r="A70" s="14" t="s">
        <v>55</v>
      </c>
      <c r="B70" s="8">
        <f>B68</f>
        <v>389.6</v>
      </c>
    </row>
    <row r="71" spans="1:2" s="62" customFormat="1" ht="33" customHeight="1" x14ac:dyDescent="0.3">
      <c r="A71" s="102" t="s">
        <v>66</v>
      </c>
      <c r="B71" s="107"/>
    </row>
    <row r="72" spans="1:2" s="62" customFormat="1" ht="18.75" customHeight="1" x14ac:dyDescent="0.3">
      <c r="A72" s="15" t="s">
        <v>41</v>
      </c>
      <c r="B72" s="54">
        <f>B73</f>
        <v>354.2</v>
      </c>
    </row>
    <row r="73" spans="1:2" s="62" customFormat="1" ht="18.75" customHeight="1" x14ac:dyDescent="0.3">
      <c r="A73" s="14" t="s">
        <v>55</v>
      </c>
      <c r="B73" s="55">
        <v>354.2</v>
      </c>
    </row>
    <row r="74" spans="1:2" s="62" customFormat="1" ht="18.75" customHeight="1" x14ac:dyDescent="0.3">
      <c r="A74" s="16" t="s">
        <v>67</v>
      </c>
      <c r="B74" s="6">
        <f>B72</f>
        <v>354.2</v>
      </c>
    </row>
    <row r="75" spans="1:2" s="62" customFormat="1" ht="18.75" customHeight="1" x14ac:dyDescent="0.3">
      <c r="A75" s="13" t="s">
        <v>55</v>
      </c>
      <c r="B75" s="27">
        <f>B73</f>
        <v>354.2</v>
      </c>
    </row>
    <row r="76" spans="1:2" s="62" customFormat="1" ht="38.25" customHeight="1" x14ac:dyDescent="0.3">
      <c r="A76" s="102" t="s">
        <v>68</v>
      </c>
      <c r="B76" s="113"/>
    </row>
    <row r="77" spans="1:2" s="62" customFormat="1" ht="18.75" customHeight="1" x14ac:dyDescent="0.3">
      <c r="A77" s="15" t="s">
        <v>41</v>
      </c>
      <c r="B77" s="52">
        <f>B78+B79</f>
        <v>18175</v>
      </c>
    </row>
    <row r="78" spans="1:2" s="62" customFormat="1" ht="18.75" customHeight="1" x14ac:dyDescent="0.3">
      <c r="A78" s="12" t="s">
        <v>47</v>
      </c>
      <c r="B78" s="55">
        <v>13405.4</v>
      </c>
    </row>
    <row r="79" spans="1:2" s="62" customFormat="1" ht="30.75" customHeight="1" x14ac:dyDescent="0.3">
      <c r="A79" s="14" t="s">
        <v>69</v>
      </c>
      <c r="B79" s="55">
        <v>4769.6000000000004</v>
      </c>
    </row>
    <row r="80" spans="1:2" s="62" customFormat="1" ht="18.75" customHeight="1" x14ac:dyDescent="0.3">
      <c r="A80" s="16" t="s">
        <v>70</v>
      </c>
      <c r="B80" s="6">
        <f>B77</f>
        <v>18175</v>
      </c>
    </row>
    <row r="81" spans="1:2" s="62" customFormat="1" ht="18.75" customHeight="1" x14ac:dyDescent="0.3">
      <c r="A81" s="12" t="s">
        <v>58</v>
      </c>
      <c r="B81" s="8">
        <f>B78</f>
        <v>13405.4</v>
      </c>
    </row>
    <row r="82" spans="1:2" s="62" customFormat="1" ht="30" customHeight="1" x14ac:dyDescent="0.3">
      <c r="A82" s="12" t="s">
        <v>72</v>
      </c>
      <c r="B82" s="27">
        <f>B79</f>
        <v>4769.6000000000004</v>
      </c>
    </row>
    <row r="83" spans="1:2" s="62" customFormat="1" ht="28.5" customHeight="1" x14ac:dyDescent="0.3">
      <c r="A83" s="102" t="s">
        <v>73</v>
      </c>
      <c r="B83" s="108"/>
    </row>
    <row r="84" spans="1:2" s="62" customFormat="1" ht="18.75" customHeight="1" x14ac:dyDescent="0.3">
      <c r="A84" s="15" t="s">
        <v>41</v>
      </c>
      <c r="B84" s="6">
        <f>B85</f>
        <v>211</v>
      </c>
    </row>
    <row r="85" spans="1:2" s="62" customFormat="1" ht="18.75" customHeight="1" x14ac:dyDescent="0.3">
      <c r="A85" s="12" t="s">
        <v>55</v>
      </c>
      <c r="B85" s="8">
        <v>211</v>
      </c>
    </row>
    <row r="86" spans="1:2" s="62" customFormat="1" ht="18.75" customHeight="1" x14ac:dyDescent="0.3">
      <c r="A86" s="65" t="s">
        <v>74</v>
      </c>
      <c r="B86" s="54">
        <f>B87+B89+B88</f>
        <v>1343.3</v>
      </c>
    </row>
    <row r="87" spans="1:2" s="62" customFormat="1" ht="18.75" customHeight="1" x14ac:dyDescent="0.3">
      <c r="A87" s="12" t="s">
        <v>47</v>
      </c>
      <c r="B87" s="55">
        <v>1304.5</v>
      </c>
    </row>
    <row r="88" spans="1:2" s="62" customFormat="1" ht="18.75" customHeight="1" x14ac:dyDescent="0.3">
      <c r="A88" s="12" t="s">
        <v>208</v>
      </c>
      <c r="B88" s="55">
        <v>35.799999999999997</v>
      </c>
    </row>
    <row r="89" spans="1:2" s="62" customFormat="1" ht="18.75" customHeight="1" x14ac:dyDescent="0.3">
      <c r="A89" s="66" t="s">
        <v>213</v>
      </c>
      <c r="B89" s="55">
        <v>3</v>
      </c>
    </row>
    <row r="90" spans="1:2" s="62" customFormat="1" ht="18.75" customHeight="1" x14ac:dyDescent="0.3">
      <c r="A90" s="65" t="s">
        <v>75</v>
      </c>
      <c r="B90" s="54">
        <f>SUM(B91:B93)</f>
        <v>426</v>
      </c>
    </row>
    <row r="91" spans="1:2" s="62" customFormat="1" ht="18.75" customHeight="1" x14ac:dyDescent="0.3">
      <c r="A91" s="12" t="s">
        <v>58</v>
      </c>
      <c r="B91" s="55">
        <v>390.4</v>
      </c>
    </row>
    <row r="92" spans="1:2" s="62" customFormat="1" ht="18.75" customHeight="1" x14ac:dyDescent="0.3">
      <c r="A92" s="66" t="s">
        <v>213</v>
      </c>
      <c r="B92" s="55">
        <v>13</v>
      </c>
    </row>
    <row r="93" spans="1:2" s="62" customFormat="1" ht="18.75" customHeight="1" x14ac:dyDescent="0.3">
      <c r="A93" s="66" t="s">
        <v>86</v>
      </c>
      <c r="B93" s="55">
        <v>22.6</v>
      </c>
    </row>
    <row r="94" spans="1:2" s="62" customFormat="1" ht="18.75" customHeight="1" x14ac:dyDescent="0.3">
      <c r="A94" s="65" t="s">
        <v>76</v>
      </c>
      <c r="B94" s="54">
        <f>B95+B96</f>
        <v>793.6</v>
      </c>
    </row>
    <row r="95" spans="1:2" s="62" customFormat="1" ht="18.75" customHeight="1" x14ac:dyDescent="0.3">
      <c r="A95" s="12" t="s">
        <v>58</v>
      </c>
      <c r="B95" s="55">
        <v>778.6</v>
      </c>
    </row>
    <row r="96" spans="1:2" s="62" customFormat="1" ht="18.75" customHeight="1" x14ac:dyDescent="0.3">
      <c r="A96" s="66" t="s">
        <v>213</v>
      </c>
      <c r="B96" s="56">
        <v>15</v>
      </c>
    </row>
    <row r="97" spans="1:2" s="62" customFormat="1" ht="18.75" customHeight="1" x14ac:dyDescent="0.3">
      <c r="A97" s="65" t="s">
        <v>77</v>
      </c>
      <c r="B97" s="54">
        <f>B98+B99</f>
        <v>657.5</v>
      </c>
    </row>
    <row r="98" spans="1:2" s="62" customFormat="1" ht="18.75" customHeight="1" x14ac:dyDescent="0.3">
      <c r="A98" s="12" t="s">
        <v>58</v>
      </c>
      <c r="B98" s="55">
        <v>617.5</v>
      </c>
    </row>
    <row r="99" spans="1:2" s="62" customFormat="1" ht="18.75" customHeight="1" x14ac:dyDescent="0.3">
      <c r="A99" s="14" t="s">
        <v>213</v>
      </c>
      <c r="B99" s="55">
        <v>40</v>
      </c>
    </row>
    <row r="100" spans="1:2" s="62" customFormat="1" ht="18.75" customHeight="1" x14ac:dyDescent="0.3">
      <c r="A100" s="65" t="s">
        <v>78</v>
      </c>
      <c r="B100" s="54">
        <f>B101+B102</f>
        <v>757</v>
      </c>
    </row>
    <row r="101" spans="1:2" s="62" customFormat="1" ht="18.75" customHeight="1" x14ac:dyDescent="0.3">
      <c r="A101" s="12" t="s">
        <v>47</v>
      </c>
      <c r="B101" s="55">
        <v>707</v>
      </c>
    </row>
    <row r="102" spans="1:2" s="62" customFormat="1" ht="18.75" customHeight="1" x14ac:dyDescent="0.3">
      <c r="A102" s="63" t="s">
        <v>213</v>
      </c>
      <c r="B102" s="55">
        <v>50</v>
      </c>
    </row>
    <row r="103" spans="1:2" s="62" customFormat="1" ht="18.75" customHeight="1" x14ac:dyDescent="0.3">
      <c r="A103" s="67" t="s">
        <v>224</v>
      </c>
      <c r="B103" s="54">
        <f>B104+B105</f>
        <v>1422.9</v>
      </c>
    </row>
    <row r="104" spans="1:2" s="62" customFormat="1" ht="18.75" customHeight="1" x14ac:dyDescent="0.3">
      <c r="A104" s="12" t="s">
        <v>47</v>
      </c>
      <c r="B104" s="55">
        <v>1274.9000000000001</v>
      </c>
    </row>
    <row r="105" spans="1:2" s="62" customFormat="1" ht="18.75" customHeight="1" x14ac:dyDescent="0.3">
      <c r="A105" s="66" t="s">
        <v>213</v>
      </c>
      <c r="B105" s="55">
        <v>148</v>
      </c>
    </row>
    <row r="106" spans="1:2" s="62" customFormat="1" ht="18.75" customHeight="1" x14ac:dyDescent="0.3">
      <c r="A106" s="65" t="s">
        <v>79</v>
      </c>
      <c r="B106" s="54">
        <f>B107+B108</f>
        <v>2255.3000000000002</v>
      </c>
    </row>
    <row r="107" spans="1:2" s="62" customFormat="1" ht="18.75" customHeight="1" x14ac:dyDescent="0.3">
      <c r="A107" s="12" t="s">
        <v>47</v>
      </c>
      <c r="B107" s="55">
        <v>2115.3000000000002</v>
      </c>
    </row>
    <row r="108" spans="1:2" s="62" customFormat="1" ht="18.75" customHeight="1" x14ac:dyDescent="0.3">
      <c r="A108" s="63" t="s">
        <v>213</v>
      </c>
      <c r="B108" s="55">
        <v>140</v>
      </c>
    </row>
    <row r="109" spans="1:2" s="62" customFormat="1" ht="18.75" customHeight="1" x14ac:dyDescent="0.3">
      <c r="A109" s="67" t="s">
        <v>51</v>
      </c>
      <c r="B109" s="54">
        <f>B110+B111</f>
        <v>1422.5</v>
      </c>
    </row>
    <row r="110" spans="1:2" s="62" customFormat="1" ht="18.75" customHeight="1" x14ac:dyDescent="0.3">
      <c r="A110" s="66" t="s">
        <v>47</v>
      </c>
      <c r="B110" s="55">
        <v>1414.5</v>
      </c>
    </row>
    <row r="111" spans="1:2" s="62" customFormat="1" ht="18.75" customHeight="1" x14ac:dyDescent="0.3">
      <c r="A111" s="66" t="s">
        <v>213</v>
      </c>
      <c r="B111" s="55">
        <v>8</v>
      </c>
    </row>
    <row r="112" spans="1:2" s="62" customFormat="1" ht="18.75" customHeight="1" x14ac:dyDescent="0.3">
      <c r="A112" s="65" t="s">
        <v>80</v>
      </c>
      <c r="B112" s="54">
        <f>B113+B114</f>
        <v>446.1</v>
      </c>
    </row>
    <row r="113" spans="1:2" s="62" customFormat="1" ht="18.75" customHeight="1" x14ac:dyDescent="0.3">
      <c r="A113" s="12" t="s">
        <v>47</v>
      </c>
      <c r="B113" s="55">
        <v>362.1</v>
      </c>
    </row>
    <row r="114" spans="1:2" s="62" customFormat="1" ht="18.75" customHeight="1" x14ac:dyDescent="0.3">
      <c r="A114" s="66" t="s">
        <v>213</v>
      </c>
      <c r="B114" s="55">
        <v>84</v>
      </c>
    </row>
    <row r="115" spans="1:2" s="62" customFormat="1" ht="18.75" customHeight="1" x14ac:dyDescent="0.3">
      <c r="A115" s="64" t="s">
        <v>81</v>
      </c>
      <c r="B115" s="54">
        <f>B84+B86+B90+B94+B97+B100+B103+B106+B112+B109</f>
        <v>9735.1999999999989</v>
      </c>
    </row>
    <row r="116" spans="1:2" s="62" customFormat="1" ht="18.75" customHeight="1" x14ac:dyDescent="0.3">
      <c r="A116" s="12" t="s">
        <v>47</v>
      </c>
      <c r="B116" s="55">
        <f>B85+B87+B91+B95+B98+B101+B104+B107+B113+B110</f>
        <v>9175.7999999999993</v>
      </c>
    </row>
    <row r="117" spans="1:2" s="62" customFormat="1" ht="18.75" customHeight="1" x14ac:dyDescent="0.3">
      <c r="A117" s="12" t="s">
        <v>208</v>
      </c>
      <c r="B117" s="56">
        <f>B88</f>
        <v>35.799999999999997</v>
      </c>
    </row>
    <row r="118" spans="1:2" s="62" customFormat="1" ht="18.75" customHeight="1" x14ac:dyDescent="0.3">
      <c r="A118" s="66" t="s">
        <v>213</v>
      </c>
      <c r="B118" s="55">
        <f>B89+B96+B99+B102+B105+B108+B114+B92+B111</f>
        <v>501</v>
      </c>
    </row>
    <row r="119" spans="1:2" s="62" customFormat="1" ht="18.75" customHeight="1" x14ac:dyDescent="0.3">
      <c r="A119" s="63" t="s">
        <v>86</v>
      </c>
      <c r="B119" s="53">
        <f>B93</f>
        <v>22.6</v>
      </c>
    </row>
    <row r="120" spans="1:2" s="62" customFormat="1" ht="27" customHeight="1" x14ac:dyDescent="0.3">
      <c r="A120" s="109" t="s">
        <v>82</v>
      </c>
      <c r="B120" s="110"/>
    </row>
    <row r="121" spans="1:2" s="62" customFormat="1" ht="18.75" customHeight="1" x14ac:dyDescent="0.3">
      <c r="A121" s="15" t="s">
        <v>41</v>
      </c>
      <c r="B121" s="6">
        <f>B122</f>
        <v>1745</v>
      </c>
    </row>
    <row r="122" spans="1:2" s="62" customFormat="1" ht="18.75" customHeight="1" x14ac:dyDescent="0.3">
      <c r="A122" s="14" t="s">
        <v>55</v>
      </c>
      <c r="B122" s="8">
        <v>1745</v>
      </c>
    </row>
    <row r="123" spans="1:2" s="62" customFormat="1" ht="18.75" customHeight="1" x14ac:dyDescent="0.3">
      <c r="A123" s="64" t="s">
        <v>83</v>
      </c>
      <c r="B123" s="52">
        <f>B124+B125</f>
        <v>2646.1</v>
      </c>
    </row>
    <row r="124" spans="1:2" s="62" customFormat="1" ht="18.75" customHeight="1" x14ac:dyDescent="0.3">
      <c r="A124" s="12" t="s">
        <v>47</v>
      </c>
      <c r="B124" s="55">
        <v>2496.1</v>
      </c>
    </row>
    <row r="125" spans="1:2" s="62" customFormat="1" ht="18.75" customHeight="1" x14ac:dyDescent="0.3">
      <c r="A125" s="66" t="s">
        <v>213</v>
      </c>
      <c r="B125" s="55">
        <v>150</v>
      </c>
    </row>
    <row r="126" spans="1:2" s="62" customFormat="1" ht="18.75" customHeight="1" x14ac:dyDescent="0.3">
      <c r="A126" s="64" t="s">
        <v>84</v>
      </c>
      <c r="B126" s="54">
        <f>B123+B121</f>
        <v>4391.1000000000004</v>
      </c>
    </row>
    <row r="127" spans="1:2" s="62" customFormat="1" ht="18.75" customHeight="1" x14ac:dyDescent="0.3">
      <c r="A127" s="12" t="s">
        <v>47</v>
      </c>
      <c r="B127" s="55">
        <f>B124+B122</f>
        <v>4241.1000000000004</v>
      </c>
    </row>
    <row r="128" spans="1:2" s="62" customFormat="1" ht="18.75" customHeight="1" x14ac:dyDescent="0.3">
      <c r="A128" s="66" t="s">
        <v>213</v>
      </c>
      <c r="B128" s="55">
        <f>B125</f>
        <v>150</v>
      </c>
    </row>
    <row r="129" spans="1:2" s="62" customFormat="1" ht="25.5" customHeight="1" x14ac:dyDescent="0.3">
      <c r="A129" s="102" t="s">
        <v>85</v>
      </c>
      <c r="B129" s="111"/>
    </row>
    <row r="130" spans="1:2" s="62" customFormat="1" ht="18.75" customHeight="1" x14ac:dyDescent="0.3">
      <c r="A130" s="65" t="s">
        <v>41</v>
      </c>
      <c r="B130" s="54">
        <f>B131+B132+B133</f>
        <v>4214.8</v>
      </c>
    </row>
    <row r="131" spans="1:2" s="62" customFormat="1" ht="18.75" customHeight="1" x14ac:dyDescent="0.3">
      <c r="A131" s="12" t="s">
        <v>58</v>
      </c>
      <c r="B131" s="55">
        <v>335.1</v>
      </c>
    </row>
    <row r="132" spans="1:2" s="62" customFormat="1" ht="18.75" customHeight="1" x14ac:dyDescent="0.3">
      <c r="A132" s="66" t="s">
        <v>210</v>
      </c>
      <c r="B132" s="55">
        <v>2913.3</v>
      </c>
    </row>
    <row r="133" spans="1:2" s="62" customFormat="1" ht="18.75" customHeight="1" x14ac:dyDescent="0.3">
      <c r="A133" s="12" t="s">
        <v>208</v>
      </c>
      <c r="B133" s="55">
        <v>966.4</v>
      </c>
    </row>
    <row r="134" spans="1:2" s="62" customFormat="1" ht="18.75" customHeight="1" x14ac:dyDescent="0.3">
      <c r="A134" s="65" t="s">
        <v>87</v>
      </c>
      <c r="B134" s="54">
        <f>B135+B136+B137</f>
        <v>1845.2</v>
      </c>
    </row>
    <row r="135" spans="1:2" s="62" customFormat="1" ht="18.75" customHeight="1" x14ac:dyDescent="0.3">
      <c r="A135" s="12" t="s">
        <v>47</v>
      </c>
      <c r="B135" s="55">
        <v>1107.8</v>
      </c>
    </row>
    <row r="136" spans="1:2" s="62" customFormat="1" ht="18.75" customHeight="1" x14ac:dyDescent="0.3">
      <c r="A136" s="66" t="s">
        <v>213</v>
      </c>
      <c r="B136" s="55">
        <v>123.4</v>
      </c>
    </row>
    <row r="137" spans="1:2" s="62" customFormat="1" ht="18.75" customHeight="1" x14ac:dyDescent="0.3">
      <c r="A137" s="63" t="s">
        <v>209</v>
      </c>
      <c r="B137" s="55">
        <v>614</v>
      </c>
    </row>
    <row r="138" spans="1:2" s="62" customFormat="1" ht="18.75" customHeight="1" x14ac:dyDescent="0.3">
      <c r="A138" s="16" t="s">
        <v>88</v>
      </c>
      <c r="B138" s="52">
        <f>B139+B140+B141</f>
        <v>713.90000000000009</v>
      </c>
    </row>
    <row r="139" spans="1:2" s="62" customFormat="1" ht="18.75" customHeight="1" x14ac:dyDescent="0.3">
      <c r="A139" s="12" t="s">
        <v>47</v>
      </c>
      <c r="B139" s="55">
        <v>387.6</v>
      </c>
    </row>
    <row r="140" spans="1:2" s="62" customFormat="1" ht="18.75" customHeight="1" x14ac:dyDescent="0.3">
      <c r="A140" s="66" t="s">
        <v>213</v>
      </c>
      <c r="B140" s="55">
        <v>57.2</v>
      </c>
    </row>
    <row r="141" spans="1:2" s="62" customFormat="1" ht="18.75" customHeight="1" x14ac:dyDescent="0.3">
      <c r="A141" s="66" t="s">
        <v>209</v>
      </c>
      <c r="B141" s="55">
        <v>269.10000000000002</v>
      </c>
    </row>
    <row r="142" spans="1:2" s="62" customFormat="1" ht="18.75" customHeight="1" x14ac:dyDescent="0.3">
      <c r="A142" s="11" t="s">
        <v>89</v>
      </c>
      <c r="B142" s="54">
        <f>B143+B144+B145</f>
        <v>1506.1</v>
      </c>
    </row>
    <row r="143" spans="1:2" s="62" customFormat="1" ht="18.75" customHeight="1" x14ac:dyDescent="0.3">
      <c r="A143" s="12" t="s">
        <v>47</v>
      </c>
      <c r="B143" s="55">
        <v>825.3</v>
      </c>
    </row>
    <row r="144" spans="1:2" s="62" customFormat="1" ht="18.75" customHeight="1" x14ac:dyDescent="0.3">
      <c r="A144" s="66" t="s">
        <v>213</v>
      </c>
      <c r="B144" s="55">
        <v>80.900000000000006</v>
      </c>
    </row>
    <row r="145" spans="1:2" s="62" customFormat="1" ht="18.75" customHeight="1" x14ac:dyDescent="0.3">
      <c r="A145" s="66" t="s">
        <v>209</v>
      </c>
      <c r="B145" s="55">
        <v>599.9</v>
      </c>
    </row>
    <row r="146" spans="1:2" s="62" customFormat="1" ht="18.75" customHeight="1" x14ac:dyDescent="0.3">
      <c r="A146" s="11" t="s">
        <v>90</v>
      </c>
      <c r="B146" s="54">
        <f>B147+B148+B149</f>
        <v>1140.2</v>
      </c>
    </row>
    <row r="147" spans="1:2" s="62" customFormat="1" ht="18.75" customHeight="1" x14ac:dyDescent="0.3">
      <c r="A147" s="12" t="s">
        <v>47</v>
      </c>
      <c r="B147" s="55">
        <v>570</v>
      </c>
    </row>
    <row r="148" spans="1:2" s="62" customFormat="1" ht="18.75" customHeight="1" x14ac:dyDescent="0.3">
      <c r="A148" s="66" t="s">
        <v>213</v>
      </c>
      <c r="B148" s="55">
        <v>85.5</v>
      </c>
    </row>
    <row r="149" spans="1:2" s="62" customFormat="1" ht="18.75" customHeight="1" x14ac:dyDescent="0.3">
      <c r="A149" s="66" t="s">
        <v>209</v>
      </c>
      <c r="B149" s="55">
        <v>484.7</v>
      </c>
    </row>
    <row r="150" spans="1:2" s="62" customFormat="1" ht="18.75" customHeight="1" x14ac:dyDescent="0.3">
      <c r="A150" s="11" t="s">
        <v>91</v>
      </c>
      <c r="B150" s="54">
        <f>B151+B152+B153</f>
        <v>1255.5</v>
      </c>
    </row>
    <row r="151" spans="1:2" s="62" customFormat="1" ht="18.75" customHeight="1" x14ac:dyDescent="0.3">
      <c r="A151" s="12" t="s">
        <v>47</v>
      </c>
      <c r="B151" s="55">
        <v>635.20000000000005</v>
      </c>
    </row>
    <row r="152" spans="1:2" s="62" customFormat="1" ht="18.75" customHeight="1" x14ac:dyDescent="0.3">
      <c r="A152" s="66" t="s">
        <v>213</v>
      </c>
      <c r="B152" s="55">
        <v>110</v>
      </c>
    </row>
    <row r="153" spans="1:2" s="62" customFormat="1" ht="18.75" customHeight="1" x14ac:dyDescent="0.3">
      <c r="A153" s="66" t="s">
        <v>209</v>
      </c>
      <c r="B153" s="55">
        <v>510.3</v>
      </c>
    </row>
    <row r="154" spans="1:2" s="62" customFormat="1" ht="18.75" customHeight="1" x14ac:dyDescent="0.3">
      <c r="A154" s="11" t="s">
        <v>92</v>
      </c>
      <c r="B154" s="54">
        <f>SUM(B155:B158)</f>
        <v>688.8</v>
      </c>
    </row>
    <row r="155" spans="1:2" s="62" customFormat="1" ht="18.75" customHeight="1" x14ac:dyDescent="0.3">
      <c r="A155" s="12" t="s">
        <v>47</v>
      </c>
      <c r="B155" s="55">
        <v>410.2</v>
      </c>
    </row>
    <row r="156" spans="1:2" s="62" customFormat="1" ht="18.75" customHeight="1" x14ac:dyDescent="0.3">
      <c r="A156" s="66" t="s">
        <v>213</v>
      </c>
      <c r="B156" s="55">
        <v>48</v>
      </c>
    </row>
    <row r="157" spans="1:2" s="62" customFormat="1" ht="18.75" customHeight="1" x14ac:dyDescent="0.3">
      <c r="A157" s="66" t="s">
        <v>209</v>
      </c>
      <c r="B157" s="55">
        <v>226.8</v>
      </c>
    </row>
    <row r="158" spans="1:2" s="62" customFormat="1" ht="18.75" customHeight="1" x14ac:dyDescent="0.3">
      <c r="A158" s="63" t="s">
        <v>208</v>
      </c>
      <c r="B158" s="53">
        <v>3.8</v>
      </c>
    </row>
    <row r="159" spans="1:2" s="62" customFormat="1" ht="18.75" customHeight="1" x14ac:dyDescent="0.3">
      <c r="A159" s="16" t="s">
        <v>93</v>
      </c>
      <c r="B159" s="52">
        <f>B160+B161+B162</f>
        <v>677.2</v>
      </c>
    </row>
    <row r="160" spans="1:2" s="62" customFormat="1" ht="18.75" customHeight="1" x14ac:dyDescent="0.3">
      <c r="A160" s="12" t="s">
        <v>47</v>
      </c>
      <c r="B160" s="55">
        <v>409.8</v>
      </c>
    </row>
    <row r="161" spans="1:2" s="62" customFormat="1" ht="18.75" customHeight="1" x14ac:dyDescent="0.3">
      <c r="A161" s="66" t="s">
        <v>213</v>
      </c>
      <c r="B161" s="55">
        <v>48.5</v>
      </c>
    </row>
    <row r="162" spans="1:2" s="62" customFormat="1" ht="18.75" customHeight="1" x14ac:dyDescent="0.3">
      <c r="A162" s="66" t="s">
        <v>209</v>
      </c>
      <c r="B162" s="59">
        <v>218.9</v>
      </c>
    </row>
    <row r="163" spans="1:2" s="62" customFormat="1" ht="18.75" customHeight="1" x14ac:dyDescent="0.3">
      <c r="A163" s="68" t="s">
        <v>94</v>
      </c>
      <c r="B163" s="50">
        <f>B164+B165+B166</f>
        <v>1140.3000000000002</v>
      </c>
    </row>
    <row r="164" spans="1:2" s="62" customFormat="1" ht="18.75" customHeight="1" x14ac:dyDescent="0.3">
      <c r="A164" s="12" t="s">
        <v>47</v>
      </c>
      <c r="B164" s="59">
        <v>595.6</v>
      </c>
    </row>
    <row r="165" spans="1:2" s="62" customFormat="1" ht="18.75" customHeight="1" x14ac:dyDescent="0.3">
      <c r="A165" s="66" t="s">
        <v>213</v>
      </c>
      <c r="B165" s="59">
        <v>84.7</v>
      </c>
    </row>
    <row r="166" spans="1:2" s="62" customFormat="1" ht="18.75" customHeight="1" x14ac:dyDescent="0.3">
      <c r="A166" s="66" t="s">
        <v>209</v>
      </c>
      <c r="B166" s="59">
        <v>460</v>
      </c>
    </row>
    <row r="167" spans="1:2" s="62" customFormat="1" ht="18.75" customHeight="1" x14ac:dyDescent="0.3">
      <c r="A167" s="68" t="s">
        <v>95</v>
      </c>
      <c r="B167" s="50">
        <f>SUM(B168:B171)</f>
        <v>1113.8999999999999</v>
      </c>
    </row>
    <row r="168" spans="1:2" s="62" customFormat="1" ht="18.75" customHeight="1" x14ac:dyDescent="0.3">
      <c r="A168" s="12" t="s">
        <v>47</v>
      </c>
      <c r="B168" s="59">
        <v>551.20000000000005</v>
      </c>
    </row>
    <row r="169" spans="1:2" s="62" customFormat="1" ht="18.75" customHeight="1" x14ac:dyDescent="0.3">
      <c r="A169" s="66" t="s">
        <v>213</v>
      </c>
      <c r="B169" s="59">
        <v>80</v>
      </c>
    </row>
    <row r="170" spans="1:2" s="62" customFormat="1" ht="18.75" customHeight="1" x14ac:dyDescent="0.3">
      <c r="A170" s="66" t="s">
        <v>209</v>
      </c>
      <c r="B170" s="59">
        <v>478.9</v>
      </c>
    </row>
    <row r="171" spans="1:2" s="62" customFormat="1" ht="18.75" customHeight="1" x14ac:dyDescent="0.3">
      <c r="A171" s="66" t="s">
        <v>208</v>
      </c>
      <c r="B171" s="59">
        <v>3.8</v>
      </c>
    </row>
    <row r="172" spans="1:2" s="62" customFormat="1" ht="18.75" customHeight="1" x14ac:dyDescent="0.3">
      <c r="A172" s="68" t="s">
        <v>96</v>
      </c>
      <c r="B172" s="50">
        <f>B173+B174+B175</f>
        <v>694.5</v>
      </c>
    </row>
    <row r="173" spans="1:2" s="62" customFormat="1" ht="18.75" customHeight="1" x14ac:dyDescent="0.3">
      <c r="A173" s="12" t="s">
        <v>47</v>
      </c>
      <c r="B173" s="59">
        <v>382.6</v>
      </c>
    </row>
    <row r="174" spans="1:2" s="62" customFormat="1" ht="18.75" customHeight="1" x14ac:dyDescent="0.3">
      <c r="A174" s="66" t="s">
        <v>213</v>
      </c>
      <c r="B174" s="59">
        <v>56</v>
      </c>
    </row>
    <row r="175" spans="1:2" s="62" customFormat="1" ht="18.75" customHeight="1" x14ac:dyDescent="0.3">
      <c r="A175" s="66" t="s">
        <v>209</v>
      </c>
      <c r="B175" s="59">
        <v>255.9</v>
      </c>
    </row>
    <row r="176" spans="1:2" s="62" customFormat="1" ht="18.75" customHeight="1" x14ac:dyDescent="0.3">
      <c r="A176" s="68" t="s">
        <v>97</v>
      </c>
      <c r="B176" s="50">
        <f>SUM(B177:B180)</f>
        <v>701.19999999999993</v>
      </c>
    </row>
    <row r="177" spans="1:2" s="62" customFormat="1" ht="18.75" customHeight="1" x14ac:dyDescent="0.3">
      <c r="A177" s="12" t="s">
        <v>47</v>
      </c>
      <c r="B177" s="59">
        <v>372.9</v>
      </c>
    </row>
    <row r="178" spans="1:2" s="62" customFormat="1" ht="18.75" customHeight="1" x14ac:dyDescent="0.3">
      <c r="A178" s="66" t="s">
        <v>213</v>
      </c>
      <c r="B178" s="59">
        <v>47.5</v>
      </c>
    </row>
    <row r="179" spans="1:2" s="62" customFormat="1" ht="18.75" customHeight="1" x14ac:dyDescent="0.3">
      <c r="A179" s="66" t="s">
        <v>209</v>
      </c>
      <c r="B179" s="59">
        <v>269.39999999999998</v>
      </c>
    </row>
    <row r="180" spans="1:2" s="62" customFormat="1" ht="18.75" customHeight="1" x14ac:dyDescent="0.3">
      <c r="A180" s="63" t="s">
        <v>208</v>
      </c>
      <c r="B180" s="74">
        <v>11.4</v>
      </c>
    </row>
    <row r="181" spans="1:2" s="62" customFormat="1" ht="18.75" customHeight="1" x14ac:dyDescent="0.3">
      <c r="A181" s="69" t="s">
        <v>98</v>
      </c>
      <c r="B181" s="51">
        <f>B182+B183+B184</f>
        <v>1189.1999999999998</v>
      </c>
    </row>
    <row r="182" spans="1:2" s="62" customFormat="1" ht="18.75" customHeight="1" x14ac:dyDescent="0.3">
      <c r="A182" s="12" t="s">
        <v>47</v>
      </c>
      <c r="B182" s="59">
        <v>573.6</v>
      </c>
    </row>
    <row r="183" spans="1:2" s="62" customFormat="1" ht="18.75" customHeight="1" x14ac:dyDescent="0.3">
      <c r="A183" s="66" t="s">
        <v>213</v>
      </c>
      <c r="B183" s="59">
        <v>101.8</v>
      </c>
    </row>
    <row r="184" spans="1:2" s="62" customFormat="1" ht="18.75" customHeight="1" x14ac:dyDescent="0.3">
      <c r="A184" s="66" t="s">
        <v>209</v>
      </c>
      <c r="B184" s="59">
        <v>513.79999999999995</v>
      </c>
    </row>
    <row r="185" spans="1:2" s="62" customFormat="1" ht="18.75" customHeight="1" x14ac:dyDescent="0.3">
      <c r="A185" s="68" t="s">
        <v>99</v>
      </c>
      <c r="B185" s="50">
        <f>B186+B187+B188</f>
        <v>665.40000000000009</v>
      </c>
    </row>
    <row r="186" spans="1:2" s="62" customFormat="1" ht="18.75" customHeight="1" x14ac:dyDescent="0.3">
      <c r="A186" s="12" t="s">
        <v>47</v>
      </c>
      <c r="B186" s="59">
        <v>425.6</v>
      </c>
    </row>
    <row r="187" spans="1:2" s="62" customFormat="1" ht="18.75" customHeight="1" x14ac:dyDescent="0.3">
      <c r="A187" s="66" t="s">
        <v>213</v>
      </c>
      <c r="B187" s="59">
        <v>40</v>
      </c>
    </row>
    <row r="188" spans="1:2" s="62" customFormat="1" ht="18.75" customHeight="1" x14ac:dyDescent="0.3">
      <c r="A188" s="63" t="s">
        <v>209</v>
      </c>
      <c r="B188" s="59">
        <v>199.8</v>
      </c>
    </row>
    <row r="189" spans="1:2" s="62" customFormat="1" ht="18.75" customHeight="1" x14ac:dyDescent="0.3">
      <c r="A189" s="69" t="s">
        <v>100</v>
      </c>
      <c r="B189" s="51">
        <f>SUM(B190:B193)</f>
        <v>858.9</v>
      </c>
    </row>
    <row r="190" spans="1:2" s="62" customFormat="1" ht="18.75" customHeight="1" x14ac:dyDescent="0.3">
      <c r="A190" s="12" t="s">
        <v>47</v>
      </c>
      <c r="B190" s="59">
        <v>420.6</v>
      </c>
    </row>
    <row r="191" spans="1:2" s="62" customFormat="1" ht="18.75" customHeight="1" x14ac:dyDescent="0.3">
      <c r="A191" s="66" t="s">
        <v>213</v>
      </c>
      <c r="B191" s="59">
        <v>70</v>
      </c>
    </row>
    <row r="192" spans="1:2" s="62" customFormat="1" ht="18.75" customHeight="1" x14ac:dyDescent="0.3">
      <c r="A192" s="66" t="s">
        <v>209</v>
      </c>
      <c r="B192" s="59">
        <v>364.5</v>
      </c>
    </row>
    <row r="193" spans="1:2" s="62" customFormat="1" ht="18.75" customHeight="1" x14ac:dyDescent="0.3">
      <c r="A193" s="66" t="s">
        <v>208</v>
      </c>
      <c r="B193" s="59">
        <v>3.8</v>
      </c>
    </row>
    <row r="194" spans="1:2" s="62" customFormat="1" ht="18.75" customHeight="1" x14ac:dyDescent="0.3">
      <c r="A194" s="68" t="s">
        <v>101</v>
      </c>
      <c r="B194" s="50">
        <f>B195+B196+B197</f>
        <v>1253.9000000000001</v>
      </c>
    </row>
    <row r="195" spans="1:2" s="62" customFormat="1" ht="18.75" customHeight="1" x14ac:dyDescent="0.3">
      <c r="A195" s="12" t="s">
        <v>47</v>
      </c>
      <c r="B195" s="59">
        <v>720.6</v>
      </c>
    </row>
    <row r="196" spans="1:2" s="62" customFormat="1" ht="18.75" customHeight="1" x14ac:dyDescent="0.3">
      <c r="A196" s="66" t="s">
        <v>213</v>
      </c>
      <c r="B196" s="59">
        <v>46.5</v>
      </c>
    </row>
    <row r="197" spans="1:2" s="62" customFormat="1" ht="18.75" customHeight="1" x14ac:dyDescent="0.3">
      <c r="A197" s="66" t="s">
        <v>209</v>
      </c>
      <c r="B197" s="59">
        <v>486.8</v>
      </c>
    </row>
    <row r="198" spans="1:2" s="62" customFormat="1" ht="18.75" customHeight="1" x14ac:dyDescent="0.3">
      <c r="A198" s="68" t="s">
        <v>102</v>
      </c>
      <c r="B198" s="50">
        <f>SUM(B199:B202)</f>
        <v>1162.0999999999999</v>
      </c>
    </row>
    <row r="199" spans="1:2" s="62" customFormat="1" ht="18.75" customHeight="1" x14ac:dyDescent="0.3">
      <c r="A199" s="12" t="s">
        <v>47</v>
      </c>
      <c r="B199" s="59">
        <v>576.29999999999995</v>
      </c>
    </row>
    <row r="200" spans="1:2" s="62" customFormat="1" ht="18.75" customHeight="1" x14ac:dyDescent="0.3">
      <c r="A200" s="66" t="s">
        <v>213</v>
      </c>
      <c r="B200" s="59">
        <v>101</v>
      </c>
    </row>
    <row r="201" spans="1:2" s="62" customFormat="1" ht="18.75" customHeight="1" x14ac:dyDescent="0.3">
      <c r="A201" s="66" t="s">
        <v>209</v>
      </c>
      <c r="B201" s="59">
        <v>481</v>
      </c>
    </row>
    <row r="202" spans="1:2" s="62" customFormat="1" ht="18.75" customHeight="1" x14ac:dyDescent="0.3">
      <c r="A202" s="63" t="s">
        <v>208</v>
      </c>
      <c r="B202" s="74">
        <v>3.8</v>
      </c>
    </row>
    <row r="203" spans="1:2" s="62" customFormat="1" ht="18.75" customHeight="1" x14ac:dyDescent="0.3">
      <c r="A203" s="69" t="s">
        <v>103</v>
      </c>
      <c r="B203" s="51">
        <f>B204+B205+B206</f>
        <v>927.09999999999991</v>
      </c>
    </row>
    <row r="204" spans="1:2" s="62" customFormat="1" ht="18.75" customHeight="1" x14ac:dyDescent="0.3">
      <c r="A204" s="12" t="s">
        <v>47</v>
      </c>
      <c r="B204" s="59">
        <v>528.79999999999995</v>
      </c>
    </row>
    <row r="205" spans="1:2" s="62" customFormat="1" ht="18.75" customHeight="1" x14ac:dyDescent="0.3">
      <c r="A205" s="66" t="s">
        <v>213</v>
      </c>
      <c r="B205" s="59">
        <v>72.099999999999994</v>
      </c>
    </row>
    <row r="206" spans="1:2" s="62" customFormat="1" ht="18.75" customHeight="1" x14ac:dyDescent="0.3">
      <c r="A206" s="66" t="s">
        <v>209</v>
      </c>
      <c r="B206" s="59">
        <v>326.2</v>
      </c>
    </row>
    <row r="207" spans="1:2" s="62" customFormat="1" ht="18.75" customHeight="1" x14ac:dyDescent="0.3">
      <c r="A207" s="68" t="s">
        <v>104</v>
      </c>
      <c r="B207" s="50">
        <f>SUM(B208:B211)</f>
        <v>1056.8</v>
      </c>
    </row>
    <row r="208" spans="1:2" s="62" customFormat="1" ht="18.75" customHeight="1" x14ac:dyDescent="0.3">
      <c r="A208" s="12" t="s">
        <v>47</v>
      </c>
      <c r="B208" s="59">
        <v>631.70000000000005</v>
      </c>
    </row>
    <row r="209" spans="1:2" s="62" customFormat="1" ht="18.75" customHeight="1" x14ac:dyDescent="0.3">
      <c r="A209" s="66" t="s">
        <v>213</v>
      </c>
      <c r="B209" s="59">
        <v>74.099999999999994</v>
      </c>
    </row>
    <row r="210" spans="1:2" s="62" customFormat="1" ht="18.75" customHeight="1" x14ac:dyDescent="0.3">
      <c r="A210" s="66" t="s">
        <v>209</v>
      </c>
      <c r="B210" s="59">
        <v>343.4</v>
      </c>
    </row>
    <row r="211" spans="1:2" s="62" customFormat="1" ht="18.75" customHeight="1" x14ac:dyDescent="0.3">
      <c r="A211" s="63" t="s">
        <v>208</v>
      </c>
      <c r="B211" s="74">
        <v>7.6</v>
      </c>
    </row>
    <row r="212" spans="1:2" s="62" customFormat="1" ht="18.75" customHeight="1" x14ac:dyDescent="0.3">
      <c r="A212" s="69" t="s">
        <v>105</v>
      </c>
      <c r="B212" s="51">
        <f>SUM(B213:B216)</f>
        <v>1013.0000000000001</v>
      </c>
    </row>
    <row r="213" spans="1:2" s="62" customFormat="1" ht="18.75" customHeight="1" x14ac:dyDescent="0.3">
      <c r="A213" s="12" t="s">
        <v>58</v>
      </c>
      <c r="B213" s="59">
        <v>594.20000000000005</v>
      </c>
    </row>
    <row r="214" spans="1:2" s="62" customFormat="1" ht="18.75" customHeight="1" x14ac:dyDescent="0.3">
      <c r="A214" s="66" t="s">
        <v>213</v>
      </c>
      <c r="B214" s="59">
        <v>76</v>
      </c>
    </row>
    <row r="215" spans="1:2" s="62" customFormat="1" ht="18.75" customHeight="1" x14ac:dyDescent="0.3">
      <c r="A215" s="66" t="s">
        <v>209</v>
      </c>
      <c r="B215" s="59">
        <v>327.60000000000002</v>
      </c>
    </row>
    <row r="216" spans="1:2" s="62" customFormat="1" ht="18.75" customHeight="1" x14ac:dyDescent="0.3">
      <c r="A216" s="66" t="s">
        <v>208</v>
      </c>
      <c r="B216" s="59">
        <v>15.2</v>
      </c>
    </row>
    <row r="217" spans="1:2" s="62" customFormat="1" ht="18.75" customHeight="1" x14ac:dyDescent="0.3">
      <c r="A217" s="68" t="s">
        <v>106</v>
      </c>
      <c r="B217" s="50">
        <f>B218+B219+B220</f>
        <v>939</v>
      </c>
    </row>
    <row r="218" spans="1:2" s="62" customFormat="1" ht="18.75" customHeight="1" x14ac:dyDescent="0.3">
      <c r="A218" s="12" t="s">
        <v>58</v>
      </c>
      <c r="B218" s="59">
        <v>543.70000000000005</v>
      </c>
    </row>
    <row r="219" spans="1:2" s="62" customFormat="1" ht="18.75" customHeight="1" x14ac:dyDescent="0.3">
      <c r="A219" s="66" t="s">
        <v>213</v>
      </c>
      <c r="B219" s="59">
        <v>66</v>
      </c>
    </row>
    <row r="220" spans="1:2" s="62" customFormat="1" ht="18.75" customHeight="1" x14ac:dyDescent="0.3">
      <c r="A220" s="63" t="s">
        <v>209</v>
      </c>
      <c r="B220" s="59">
        <v>329.3</v>
      </c>
    </row>
    <row r="221" spans="1:2" s="62" customFormat="1" ht="18.75" customHeight="1" x14ac:dyDescent="0.3">
      <c r="A221" s="69" t="s">
        <v>107</v>
      </c>
      <c r="B221" s="51">
        <f>B222+B223+B224</f>
        <v>1295.1999999999998</v>
      </c>
    </row>
    <row r="222" spans="1:2" s="62" customFormat="1" ht="18.75" customHeight="1" x14ac:dyDescent="0.3">
      <c r="A222" s="12" t="s">
        <v>58</v>
      </c>
      <c r="B222" s="59">
        <v>707.3</v>
      </c>
    </row>
    <row r="223" spans="1:2" s="62" customFormat="1" ht="18.75" customHeight="1" x14ac:dyDescent="0.3">
      <c r="A223" s="66" t="s">
        <v>213</v>
      </c>
      <c r="B223" s="59">
        <v>85</v>
      </c>
    </row>
    <row r="224" spans="1:2" s="62" customFormat="1" ht="18.75" customHeight="1" x14ac:dyDescent="0.3">
      <c r="A224" s="66" t="s">
        <v>209</v>
      </c>
      <c r="B224" s="59">
        <v>502.9</v>
      </c>
    </row>
    <row r="225" spans="1:2" s="62" customFormat="1" ht="18.75" customHeight="1" x14ac:dyDescent="0.3">
      <c r="A225" s="68" t="s">
        <v>108</v>
      </c>
      <c r="B225" s="50">
        <f>B226+B227+B228</f>
        <v>1076.5999999999999</v>
      </c>
    </row>
    <row r="226" spans="1:2" s="62" customFormat="1" ht="18.75" customHeight="1" x14ac:dyDescent="0.3">
      <c r="A226" s="12" t="s">
        <v>58</v>
      </c>
      <c r="B226" s="59">
        <v>585.1</v>
      </c>
    </row>
    <row r="227" spans="1:2" s="62" customFormat="1" ht="18.75" customHeight="1" x14ac:dyDescent="0.3">
      <c r="A227" s="66" t="s">
        <v>213</v>
      </c>
      <c r="B227" s="59">
        <v>83</v>
      </c>
    </row>
    <row r="228" spans="1:2" s="62" customFormat="1" ht="18.75" customHeight="1" x14ac:dyDescent="0.3">
      <c r="A228" s="63" t="s">
        <v>209</v>
      </c>
      <c r="B228" s="59">
        <v>408.5</v>
      </c>
    </row>
    <row r="229" spans="1:2" s="62" customFormat="1" ht="18.75" customHeight="1" x14ac:dyDescent="0.3">
      <c r="A229" s="69" t="s">
        <v>109</v>
      </c>
      <c r="B229" s="51">
        <f>SUM(B230:B233)</f>
        <v>1111.2999999999997</v>
      </c>
    </row>
    <row r="230" spans="1:2" s="62" customFormat="1" ht="18.75" customHeight="1" x14ac:dyDescent="0.3">
      <c r="A230" s="12" t="s">
        <v>58</v>
      </c>
      <c r="B230" s="59">
        <v>567.79999999999995</v>
      </c>
    </row>
    <row r="231" spans="1:2" s="62" customFormat="1" ht="18.75" customHeight="1" x14ac:dyDescent="0.3">
      <c r="A231" s="66" t="s">
        <v>213</v>
      </c>
      <c r="B231" s="59">
        <v>99.9</v>
      </c>
    </row>
    <row r="232" spans="1:2" s="62" customFormat="1" ht="18.75" customHeight="1" x14ac:dyDescent="0.3">
      <c r="A232" s="66" t="s">
        <v>209</v>
      </c>
      <c r="B232" s="59">
        <v>436</v>
      </c>
    </row>
    <row r="233" spans="1:2" s="62" customFormat="1" ht="18.75" customHeight="1" x14ac:dyDescent="0.3">
      <c r="A233" s="66" t="s">
        <v>208</v>
      </c>
      <c r="B233" s="59">
        <v>7.6</v>
      </c>
    </row>
    <row r="234" spans="1:2" s="62" customFormat="1" ht="18.75" customHeight="1" x14ac:dyDescent="0.3">
      <c r="A234" s="68" t="s">
        <v>110</v>
      </c>
      <c r="B234" s="50">
        <f>B235+B236+B237</f>
        <v>1274.0999999999999</v>
      </c>
    </row>
    <row r="235" spans="1:2" s="62" customFormat="1" ht="18.75" customHeight="1" x14ac:dyDescent="0.3">
      <c r="A235" s="12" t="s">
        <v>58</v>
      </c>
      <c r="B235" s="59">
        <v>680.4</v>
      </c>
    </row>
    <row r="236" spans="1:2" s="62" customFormat="1" ht="18.75" customHeight="1" x14ac:dyDescent="0.3">
      <c r="A236" s="66" t="s">
        <v>213</v>
      </c>
      <c r="B236" s="59">
        <v>101.9</v>
      </c>
    </row>
    <row r="237" spans="1:2" s="62" customFormat="1" ht="18.75" customHeight="1" x14ac:dyDescent="0.3">
      <c r="A237" s="63" t="s">
        <v>209</v>
      </c>
      <c r="B237" s="59">
        <v>491.8</v>
      </c>
    </row>
    <row r="238" spans="1:2" s="62" customFormat="1" ht="18.75" customHeight="1" x14ac:dyDescent="0.3">
      <c r="A238" s="69" t="s">
        <v>111</v>
      </c>
      <c r="B238" s="51">
        <f>B239+B240+B241</f>
        <v>1017.6000000000001</v>
      </c>
    </row>
    <row r="239" spans="1:2" s="62" customFormat="1" ht="18.75" customHeight="1" x14ac:dyDescent="0.3">
      <c r="A239" s="12" t="s">
        <v>58</v>
      </c>
      <c r="B239" s="59">
        <v>523.70000000000005</v>
      </c>
    </row>
    <row r="240" spans="1:2" s="62" customFormat="1" ht="18.75" customHeight="1" x14ac:dyDescent="0.3">
      <c r="A240" s="66" t="s">
        <v>213</v>
      </c>
      <c r="B240" s="59">
        <v>87.6</v>
      </c>
    </row>
    <row r="241" spans="1:2" s="62" customFormat="1" ht="18.75" customHeight="1" x14ac:dyDescent="0.3">
      <c r="A241" s="66" t="s">
        <v>209</v>
      </c>
      <c r="B241" s="59">
        <v>406.3</v>
      </c>
    </row>
    <row r="242" spans="1:2" s="62" customFormat="1" ht="18.75" customHeight="1" x14ac:dyDescent="0.3">
      <c r="A242" s="68" t="s">
        <v>112</v>
      </c>
      <c r="B242" s="50">
        <f>B243+B244+B245</f>
        <v>902</v>
      </c>
    </row>
    <row r="243" spans="1:2" s="62" customFormat="1" ht="18.75" customHeight="1" x14ac:dyDescent="0.3">
      <c r="A243" s="12" t="s">
        <v>58</v>
      </c>
      <c r="B243" s="59">
        <v>497</v>
      </c>
    </row>
    <row r="244" spans="1:2" s="62" customFormat="1" ht="18.75" customHeight="1" x14ac:dyDescent="0.3">
      <c r="A244" s="66" t="s">
        <v>213</v>
      </c>
      <c r="B244" s="59">
        <v>69</v>
      </c>
    </row>
    <row r="245" spans="1:2" s="62" customFormat="1" ht="18.75" customHeight="1" x14ac:dyDescent="0.3">
      <c r="A245" s="63" t="s">
        <v>209</v>
      </c>
      <c r="B245" s="59">
        <v>336</v>
      </c>
    </row>
    <row r="246" spans="1:2" s="62" customFormat="1" ht="18.75" customHeight="1" x14ac:dyDescent="0.3">
      <c r="A246" s="69" t="s">
        <v>113</v>
      </c>
      <c r="B246" s="51">
        <f>B247+B248+B249</f>
        <v>929.09999999999991</v>
      </c>
    </row>
    <row r="247" spans="1:2" s="62" customFormat="1" ht="18.75" customHeight="1" x14ac:dyDescent="0.3">
      <c r="A247" s="12" t="s">
        <v>58</v>
      </c>
      <c r="B247" s="59">
        <v>523.9</v>
      </c>
    </row>
    <row r="248" spans="1:2" s="62" customFormat="1" ht="18.75" customHeight="1" x14ac:dyDescent="0.3">
      <c r="A248" s="66" t="s">
        <v>213</v>
      </c>
      <c r="B248" s="59">
        <v>78</v>
      </c>
    </row>
    <row r="249" spans="1:2" s="62" customFormat="1" ht="18.75" customHeight="1" x14ac:dyDescent="0.3">
      <c r="A249" s="66" t="s">
        <v>209</v>
      </c>
      <c r="B249" s="59">
        <v>327.2</v>
      </c>
    </row>
    <row r="250" spans="1:2" s="62" customFormat="1" ht="18.75" customHeight="1" x14ac:dyDescent="0.3">
      <c r="A250" s="68" t="s">
        <v>114</v>
      </c>
      <c r="B250" s="50">
        <f>B251+B252+B253</f>
        <v>1106.4000000000001</v>
      </c>
    </row>
    <row r="251" spans="1:2" s="62" customFormat="1" ht="18.75" customHeight="1" x14ac:dyDescent="0.3">
      <c r="A251" s="12" t="s">
        <v>47</v>
      </c>
      <c r="B251" s="59">
        <v>631.5</v>
      </c>
    </row>
    <row r="252" spans="1:2" s="62" customFormat="1" ht="18.75" customHeight="1" x14ac:dyDescent="0.3">
      <c r="A252" s="66" t="s">
        <v>213</v>
      </c>
      <c r="B252" s="59">
        <v>96</v>
      </c>
    </row>
    <row r="253" spans="1:2" s="62" customFormat="1" ht="18.75" customHeight="1" x14ac:dyDescent="0.3">
      <c r="A253" s="63" t="s">
        <v>209</v>
      </c>
      <c r="B253" s="59">
        <v>378.9</v>
      </c>
    </row>
    <row r="254" spans="1:2" s="62" customFormat="1" ht="18.75" customHeight="1" x14ac:dyDescent="0.3">
      <c r="A254" s="69" t="s">
        <v>115</v>
      </c>
      <c r="B254" s="51">
        <f>B255+B256+B257</f>
        <v>1004.9</v>
      </c>
    </row>
    <row r="255" spans="1:2" s="62" customFormat="1" ht="18.75" customHeight="1" x14ac:dyDescent="0.3">
      <c r="A255" s="12" t="s">
        <v>47</v>
      </c>
      <c r="B255" s="59">
        <v>647.29999999999995</v>
      </c>
    </row>
    <row r="256" spans="1:2" s="62" customFormat="1" ht="18.75" customHeight="1" x14ac:dyDescent="0.3">
      <c r="A256" s="66" t="s">
        <v>213</v>
      </c>
      <c r="B256" s="59">
        <v>67</v>
      </c>
    </row>
    <row r="257" spans="1:2" s="62" customFormat="1" ht="18.75" customHeight="1" x14ac:dyDescent="0.3">
      <c r="A257" s="66" t="s">
        <v>209</v>
      </c>
      <c r="B257" s="59">
        <v>290.60000000000002</v>
      </c>
    </row>
    <row r="258" spans="1:2" s="62" customFormat="1" ht="18.75" customHeight="1" x14ac:dyDescent="0.3">
      <c r="A258" s="68" t="s">
        <v>116</v>
      </c>
      <c r="B258" s="50">
        <f>B259+B260+B261</f>
        <v>2172.6</v>
      </c>
    </row>
    <row r="259" spans="1:2" s="62" customFormat="1" ht="18.75" customHeight="1" x14ac:dyDescent="0.3">
      <c r="A259" s="12" t="s">
        <v>47</v>
      </c>
      <c r="B259" s="59">
        <v>369.1</v>
      </c>
    </row>
    <row r="260" spans="1:2" s="62" customFormat="1" ht="18.75" customHeight="1" x14ac:dyDescent="0.3">
      <c r="A260" s="66" t="s">
        <v>213</v>
      </c>
      <c r="B260" s="59">
        <v>6.3</v>
      </c>
    </row>
    <row r="261" spans="1:2" s="62" customFormat="1" ht="18.75" customHeight="1" x14ac:dyDescent="0.3">
      <c r="A261" s="66" t="s">
        <v>209</v>
      </c>
      <c r="B261" s="59">
        <v>1797.2</v>
      </c>
    </row>
    <row r="262" spans="1:2" s="62" customFormat="1" ht="18.75" customHeight="1" x14ac:dyDescent="0.3">
      <c r="A262" s="68" t="s">
        <v>117</v>
      </c>
      <c r="B262" s="50">
        <f>B263+B264+B265</f>
        <v>2488.3000000000002</v>
      </c>
    </row>
    <row r="263" spans="1:2" s="62" customFormat="1" ht="18.75" customHeight="1" x14ac:dyDescent="0.3">
      <c r="A263" s="12" t="s">
        <v>47</v>
      </c>
      <c r="B263" s="59">
        <v>440.2</v>
      </c>
    </row>
    <row r="264" spans="1:2" s="62" customFormat="1" ht="18.75" customHeight="1" x14ac:dyDescent="0.3">
      <c r="A264" s="66" t="s">
        <v>213</v>
      </c>
      <c r="B264" s="59">
        <v>12</v>
      </c>
    </row>
    <row r="265" spans="1:2" s="62" customFormat="1" ht="18.75" customHeight="1" x14ac:dyDescent="0.3">
      <c r="A265" s="66" t="s">
        <v>209</v>
      </c>
      <c r="B265" s="59">
        <v>2036.1000000000001</v>
      </c>
    </row>
    <row r="266" spans="1:2" s="62" customFormat="1" ht="18.75" customHeight="1" x14ac:dyDescent="0.3">
      <c r="A266" s="68" t="s">
        <v>118</v>
      </c>
      <c r="B266" s="50">
        <f>B267+B268+B269</f>
        <v>2172.6</v>
      </c>
    </row>
    <row r="267" spans="1:2" s="62" customFormat="1" ht="18.75" customHeight="1" x14ac:dyDescent="0.3">
      <c r="A267" s="12" t="s">
        <v>47</v>
      </c>
      <c r="B267" s="59">
        <v>370.7</v>
      </c>
    </row>
    <row r="268" spans="1:2" s="62" customFormat="1" ht="18.75" customHeight="1" x14ac:dyDescent="0.3">
      <c r="A268" s="66" t="s">
        <v>213</v>
      </c>
      <c r="B268" s="59">
        <v>6.5</v>
      </c>
    </row>
    <row r="269" spans="1:2" s="62" customFormat="1" ht="18.75" customHeight="1" x14ac:dyDescent="0.3">
      <c r="A269" s="66" t="s">
        <v>209</v>
      </c>
      <c r="B269" s="59">
        <v>1795.4</v>
      </c>
    </row>
    <row r="270" spans="1:2" s="62" customFormat="1" ht="18.75" customHeight="1" x14ac:dyDescent="0.3">
      <c r="A270" s="68" t="s">
        <v>119</v>
      </c>
      <c r="B270" s="50">
        <f>B271+B272+B273</f>
        <v>2333.3000000000002</v>
      </c>
    </row>
    <row r="271" spans="1:2" s="62" customFormat="1" ht="18.75" customHeight="1" x14ac:dyDescent="0.3">
      <c r="A271" s="12" t="s">
        <v>47</v>
      </c>
      <c r="B271" s="59">
        <v>424.9</v>
      </c>
    </row>
    <row r="272" spans="1:2" s="62" customFormat="1" ht="18.75" customHeight="1" x14ac:dyDescent="0.3">
      <c r="A272" s="66" t="s">
        <v>213</v>
      </c>
      <c r="B272" s="59">
        <v>4.5</v>
      </c>
    </row>
    <row r="273" spans="1:2" s="62" customFormat="1" ht="18.75" customHeight="1" x14ac:dyDescent="0.3">
      <c r="A273" s="63" t="s">
        <v>209</v>
      </c>
      <c r="B273" s="59">
        <v>1903.9</v>
      </c>
    </row>
    <row r="274" spans="1:2" s="62" customFormat="1" ht="18.75" customHeight="1" x14ac:dyDescent="0.3">
      <c r="A274" s="69" t="s">
        <v>120</v>
      </c>
      <c r="B274" s="51">
        <f>B275+B276+B277</f>
        <v>2121</v>
      </c>
    </row>
    <row r="275" spans="1:2" s="62" customFormat="1" ht="18.75" customHeight="1" x14ac:dyDescent="0.3">
      <c r="A275" s="12" t="s">
        <v>47</v>
      </c>
      <c r="B275" s="59">
        <v>441.7</v>
      </c>
    </row>
    <row r="276" spans="1:2" s="62" customFormat="1" ht="18.75" customHeight="1" x14ac:dyDescent="0.3">
      <c r="A276" s="66" t="s">
        <v>213</v>
      </c>
      <c r="B276" s="59">
        <v>9</v>
      </c>
    </row>
    <row r="277" spans="1:2" s="62" customFormat="1" ht="18.75" customHeight="1" x14ac:dyDescent="0.3">
      <c r="A277" s="66" t="s">
        <v>209</v>
      </c>
      <c r="B277" s="59">
        <v>1670.3</v>
      </c>
    </row>
    <row r="278" spans="1:2" s="62" customFormat="1" ht="18.75" customHeight="1" x14ac:dyDescent="0.3">
      <c r="A278" s="65" t="s">
        <v>121</v>
      </c>
      <c r="B278" s="50">
        <f>B279+B280+B282+B281</f>
        <v>2239.7000000000003</v>
      </c>
    </row>
    <row r="279" spans="1:2" s="62" customFormat="1" ht="18.75" customHeight="1" x14ac:dyDescent="0.3">
      <c r="A279" s="12" t="s">
        <v>47</v>
      </c>
      <c r="B279" s="59">
        <v>56.7</v>
      </c>
    </row>
    <row r="280" spans="1:2" s="62" customFormat="1" ht="18.75" customHeight="1" x14ac:dyDescent="0.3">
      <c r="A280" s="66" t="s">
        <v>213</v>
      </c>
      <c r="B280" s="59">
        <v>25</v>
      </c>
    </row>
    <row r="281" spans="1:2" s="62" customFormat="1" ht="18.75" customHeight="1" x14ac:dyDescent="0.3">
      <c r="A281" s="12" t="s">
        <v>211</v>
      </c>
      <c r="B281" s="59">
        <v>860.6</v>
      </c>
    </row>
    <row r="282" spans="1:2" s="62" customFormat="1" ht="18.75" customHeight="1" x14ac:dyDescent="0.3">
      <c r="A282" s="66" t="s">
        <v>209</v>
      </c>
      <c r="B282" s="59">
        <v>1297.4000000000001</v>
      </c>
    </row>
    <row r="283" spans="1:2" s="62" customFormat="1" ht="18.75" customHeight="1" x14ac:dyDescent="0.3">
      <c r="A283" s="68" t="s">
        <v>122</v>
      </c>
      <c r="B283" s="50">
        <f>B284+B285+B286</f>
        <v>2297.6999999999998</v>
      </c>
    </row>
    <row r="284" spans="1:2" s="62" customFormat="1" ht="18.75" customHeight="1" x14ac:dyDescent="0.3">
      <c r="A284" s="12" t="s">
        <v>47</v>
      </c>
      <c r="B284" s="59">
        <v>453.5</v>
      </c>
    </row>
    <row r="285" spans="1:2" s="62" customFormat="1" ht="18.75" customHeight="1" x14ac:dyDescent="0.3">
      <c r="A285" s="66" t="s">
        <v>213</v>
      </c>
      <c r="B285" s="59">
        <v>28</v>
      </c>
    </row>
    <row r="286" spans="1:2" s="62" customFormat="1" ht="18.75" customHeight="1" x14ac:dyDescent="0.3">
      <c r="A286" s="66" t="s">
        <v>209</v>
      </c>
      <c r="B286" s="59">
        <v>1816.2</v>
      </c>
    </row>
    <row r="287" spans="1:2" s="62" customFormat="1" ht="18.75" customHeight="1" x14ac:dyDescent="0.3">
      <c r="A287" s="68" t="s">
        <v>123</v>
      </c>
      <c r="B287" s="50">
        <f>B288+B289+B290</f>
        <v>1478.1000000000001</v>
      </c>
    </row>
    <row r="288" spans="1:2" s="62" customFormat="1" ht="18.75" customHeight="1" x14ac:dyDescent="0.3">
      <c r="A288" s="12" t="s">
        <v>47</v>
      </c>
      <c r="B288" s="59">
        <v>370</v>
      </c>
    </row>
    <row r="289" spans="1:2" s="62" customFormat="1" ht="18.75" customHeight="1" x14ac:dyDescent="0.3">
      <c r="A289" s="66" t="s">
        <v>213</v>
      </c>
      <c r="B289" s="59">
        <v>40</v>
      </c>
    </row>
    <row r="290" spans="1:2" s="62" customFormat="1" ht="18.75" customHeight="1" x14ac:dyDescent="0.3">
      <c r="A290" s="66" t="s">
        <v>209</v>
      </c>
      <c r="B290" s="59">
        <v>1068.1000000000001</v>
      </c>
    </row>
    <row r="291" spans="1:2" s="62" customFormat="1" ht="18.75" customHeight="1" x14ac:dyDescent="0.3">
      <c r="A291" s="68" t="s">
        <v>124</v>
      </c>
      <c r="B291" s="50">
        <f>SUM(B292:B295)</f>
        <v>1591.8</v>
      </c>
    </row>
    <row r="292" spans="1:2" s="62" customFormat="1" ht="18.75" customHeight="1" x14ac:dyDescent="0.3">
      <c r="A292" s="12" t="s">
        <v>47</v>
      </c>
      <c r="B292" s="59">
        <v>410.7</v>
      </c>
    </row>
    <row r="293" spans="1:2" s="62" customFormat="1" ht="18.75" customHeight="1" x14ac:dyDescent="0.3">
      <c r="A293" s="66" t="s">
        <v>213</v>
      </c>
      <c r="B293" s="59">
        <v>8</v>
      </c>
    </row>
    <row r="294" spans="1:2" s="62" customFormat="1" ht="18.75" customHeight="1" x14ac:dyDescent="0.3">
      <c r="A294" s="12" t="s">
        <v>211</v>
      </c>
      <c r="B294" s="59">
        <v>62.1</v>
      </c>
    </row>
    <row r="295" spans="1:2" s="62" customFormat="1" ht="18.75" customHeight="1" x14ac:dyDescent="0.3">
      <c r="A295" s="63" t="s">
        <v>209</v>
      </c>
      <c r="B295" s="59">
        <v>1111</v>
      </c>
    </row>
    <row r="296" spans="1:2" s="62" customFormat="1" ht="18.75" customHeight="1" x14ac:dyDescent="0.3">
      <c r="A296" s="69" t="s">
        <v>125</v>
      </c>
      <c r="B296" s="51">
        <f>B297+B298+B299</f>
        <v>2274</v>
      </c>
    </row>
    <row r="297" spans="1:2" s="62" customFormat="1" ht="18.75" customHeight="1" x14ac:dyDescent="0.3">
      <c r="A297" s="12" t="s">
        <v>47</v>
      </c>
      <c r="B297" s="59">
        <v>469.9</v>
      </c>
    </row>
    <row r="298" spans="1:2" s="62" customFormat="1" ht="18.75" customHeight="1" x14ac:dyDescent="0.3">
      <c r="A298" s="66" t="s">
        <v>213</v>
      </c>
      <c r="B298" s="59">
        <v>16.5</v>
      </c>
    </row>
    <row r="299" spans="1:2" s="62" customFormat="1" ht="18.75" customHeight="1" x14ac:dyDescent="0.3">
      <c r="A299" s="66" t="s">
        <v>209</v>
      </c>
      <c r="B299" s="59">
        <v>1787.6</v>
      </c>
    </row>
    <row r="300" spans="1:2" s="62" customFormat="1" ht="18.75" customHeight="1" x14ac:dyDescent="0.3">
      <c r="A300" s="68" t="s">
        <v>126</v>
      </c>
      <c r="B300" s="50">
        <f>B301+B302+B304+B303</f>
        <v>3014.2000000000003</v>
      </c>
    </row>
    <row r="301" spans="1:2" s="62" customFormat="1" ht="18.75" customHeight="1" x14ac:dyDescent="0.3">
      <c r="A301" s="12" t="s">
        <v>47</v>
      </c>
      <c r="B301" s="59">
        <v>295.3</v>
      </c>
    </row>
    <row r="302" spans="1:2" s="62" customFormat="1" ht="18.75" customHeight="1" x14ac:dyDescent="0.3">
      <c r="A302" s="66" t="s">
        <v>213</v>
      </c>
      <c r="B302" s="59">
        <v>31</v>
      </c>
    </row>
    <row r="303" spans="1:2" s="62" customFormat="1" ht="18.75" customHeight="1" x14ac:dyDescent="0.3">
      <c r="A303" s="12" t="s">
        <v>211</v>
      </c>
      <c r="B303" s="59">
        <v>314</v>
      </c>
    </row>
    <row r="304" spans="1:2" s="62" customFormat="1" ht="18.75" customHeight="1" x14ac:dyDescent="0.3">
      <c r="A304" s="63" t="s">
        <v>209</v>
      </c>
      <c r="B304" s="59">
        <v>2373.9</v>
      </c>
    </row>
    <row r="305" spans="1:2" s="62" customFormat="1" ht="18.75" customHeight="1" x14ac:dyDescent="0.3">
      <c r="A305" s="69" t="s">
        <v>127</v>
      </c>
      <c r="B305" s="51">
        <f>B306+B307+B308</f>
        <v>2820.6</v>
      </c>
    </row>
    <row r="306" spans="1:2" s="62" customFormat="1" ht="18.75" customHeight="1" x14ac:dyDescent="0.3">
      <c r="A306" s="12" t="s">
        <v>47</v>
      </c>
      <c r="B306" s="59">
        <v>1041.8</v>
      </c>
    </row>
    <row r="307" spans="1:2" s="62" customFormat="1" ht="18.75" customHeight="1" x14ac:dyDescent="0.3">
      <c r="A307" s="66" t="s">
        <v>213</v>
      </c>
      <c r="B307" s="59">
        <v>84</v>
      </c>
    </row>
    <row r="308" spans="1:2" s="62" customFormat="1" ht="18.75" customHeight="1" x14ac:dyDescent="0.3">
      <c r="A308" s="66" t="s">
        <v>209</v>
      </c>
      <c r="B308" s="59">
        <v>1694.8</v>
      </c>
    </row>
    <row r="309" spans="1:2" s="62" customFormat="1" ht="18.75" customHeight="1" x14ac:dyDescent="0.3">
      <c r="A309" s="68" t="s">
        <v>128</v>
      </c>
      <c r="B309" s="50">
        <f>B310+B311+B312</f>
        <v>2529.3000000000002</v>
      </c>
    </row>
    <row r="310" spans="1:2" s="62" customFormat="1" ht="18.75" customHeight="1" x14ac:dyDescent="0.3">
      <c r="A310" s="12" t="s">
        <v>47</v>
      </c>
      <c r="B310" s="59">
        <v>569.70000000000005</v>
      </c>
    </row>
    <row r="311" spans="1:2" s="62" customFormat="1" ht="18.75" customHeight="1" x14ac:dyDescent="0.3">
      <c r="A311" s="66" t="s">
        <v>213</v>
      </c>
      <c r="B311" s="59">
        <v>23.5</v>
      </c>
    </row>
    <row r="312" spans="1:2" s="62" customFormat="1" ht="18.75" customHeight="1" x14ac:dyDescent="0.3">
      <c r="A312" s="66" t="s">
        <v>209</v>
      </c>
      <c r="B312" s="59">
        <v>1936.1</v>
      </c>
    </row>
    <row r="313" spans="1:2" s="62" customFormat="1" ht="18.75" customHeight="1" x14ac:dyDescent="0.3">
      <c r="A313" s="68" t="s">
        <v>129</v>
      </c>
      <c r="B313" s="50">
        <f>B314+B315+B316</f>
        <v>1370</v>
      </c>
    </row>
    <row r="314" spans="1:2" s="62" customFormat="1" ht="18.75" customHeight="1" x14ac:dyDescent="0.3">
      <c r="A314" s="12" t="s">
        <v>47</v>
      </c>
      <c r="B314" s="59">
        <v>391.7</v>
      </c>
    </row>
    <row r="315" spans="1:2" s="62" customFormat="1" ht="18.75" customHeight="1" x14ac:dyDescent="0.3">
      <c r="A315" s="66" t="s">
        <v>213</v>
      </c>
      <c r="B315" s="59">
        <v>10.1</v>
      </c>
    </row>
    <row r="316" spans="1:2" s="62" customFormat="1" ht="18.75" customHeight="1" x14ac:dyDescent="0.3">
      <c r="A316" s="66" t="s">
        <v>209</v>
      </c>
      <c r="B316" s="59">
        <v>968.2</v>
      </c>
    </row>
    <row r="317" spans="1:2" s="62" customFormat="1" ht="18.75" customHeight="1" x14ac:dyDescent="0.3">
      <c r="A317" s="68" t="s">
        <v>130</v>
      </c>
      <c r="B317" s="50">
        <f>B318+B319+B320</f>
        <v>1824.3</v>
      </c>
    </row>
    <row r="318" spans="1:2" s="62" customFormat="1" ht="18.75" customHeight="1" x14ac:dyDescent="0.3">
      <c r="A318" s="12" t="s">
        <v>47</v>
      </c>
      <c r="B318" s="59">
        <v>428.8</v>
      </c>
    </row>
    <row r="319" spans="1:2" s="62" customFormat="1" ht="18.75" customHeight="1" x14ac:dyDescent="0.3">
      <c r="A319" s="66" t="s">
        <v>213</v>
      </c>
      <c r="B319" s="59">
        <v>17.5</v>
      </c>
    </row>
    <row r="320" spans="1:2" s="62" customFormat="1" ht="18.75" customHeight="1" x14ac:dyDescent="0.3">
      <c r="A320" s="66" t="s">
        <v>209</v>
      </c>
      <c r="B320" s="59">
        <v>1378</v>
      </c>
    </row>
    <row r="321" spans="1:2" s="62" customFormat="1" ht="18.75" customHeight="1" x14ac:dyDescent="0.3">
      <c r="A321" s="68" t="s">
        <v>131</v>
      </c>
      <c r="B321" s="50">
        <f>B322+B323+B324</f>
        <v>1830.4</v>
      </c>
    </row>
    <row r="322" spans="1:2" s="62" customFormat="1" ht="18.75" customHeight="1" x14ac:dyDescent="0.3">
      <c r="A322" s="12" t="s">
        <v>47</v>
      </c>
      <c r="B322" s="59">
        <v>503</v>
      </c>
    </row>
    <row r="323" spans="1:2" s="62" customFormat="1" ht="18.75" customHeight="1" x14ac:dyDescent="0.3">
      <c r="A323" s="66" t="s">
        <v>213</v>
      </c>
      <c r="B323" s="59">
        <v>17</v>
      </c>
    </row>
    <row r="324" spans="1:2" s="62" customFormat="1" ht="18.75" customHeight="1" x14ac:dyDescent="0.3">
      <c r="A324" s="66" t="s">
        <v>209</v>
      </c>
      <c r="B324" s="59">
        <v>1310.4000000000001</v>
      </c>
    </row>
    <row r="325" spans="1:2" s="62" customFormat="1" ht="18.75" customHeight="1" x14ac:dyDescent="0.3">
      <c r="A325" s="68" t="s">
        <v>132</v>
      </c>
      <c r="B325" s="50">
        <f>B326+B327+B328</f>
        <v>1176.3</v>
      </c>
    </row>
    <row r="326" spans="1:2" s="62" customFormat="1" ht="18.75" customHeight="1" x14ac:dyDescent="0.3">
      <c r="A326" s="12" t="s">
        <v>47</v>
      </c>
      <c r="B326" s="59">
        <v>378.4</v>
      </c>
    </row>
    <row r="327" spans="1:2" s="62" customFormat="1" ht="18.75" customHeight="1" x14ac:dyDescent="0.3">
      <c r="A327" s="66" t="s">
        <v>213</v>
      </c>
      <c r="B327" s="59">
        <v>43</v>
      </c>
    </row>
    <row r="328" spans="1:2" s="62" customFormat="1" ht="18.75" customHeight="1" x14ac:dyDescent="0.3">
      <c r="A328" s="63" t="s">
        <v>209</v>
      </c>
      <c r="B328" s="59">
        <v>754.9</v>
      </c>
    </row>
    <row r="329" spans="1:2" s="62" customFormat="1" ht="18.75" customHeight="1" x14ac:dyDescent="0.3">
      <c r="A329" s="67" t="s">
        <v>133</v>
      </c>
      <c r="B329" s="51">
        <f>B330+B332+B333+B331</f>
        <v>2131.1</v>
      </c>
    </row>
    <row r="330" spans="1:2" s="62" customFormat="1" ht="18.75" customHeight="1" x14ac:dyDescent="0.3">
      <c r="A330" s="66" t="s">
        <v>47</v>
      </c>
      <c r="B330" s="59">
        <v>1.9</v>
      </c>
    </row>
    <row r="331" spans="1:2" s="62" customFormat="1" ht="18.75" customHeight="1" x14ac:dyDescent="0.3">
      <c r="A331" s="66" t="s">
        <v>213</v>
      </c>
      <c r="B331" s="59">
        <v>30</v>
      </c>
    </row>
    <row r="332" spans="1:2" s="62" customFormat="1" ht="18.75" customHeight="1" x14ac:dyDescent="0.3">
      <c r="A332" s="12" t="s">
        <v>211</v>
      </c>
      <c r="B332" s="59">
        <v>765.1</v>
      </c>
    </row>
    <row r="333" spans="1:2" s="62" customFormat="1" ht="18.75" customHeight="1" x14ac:dyDescent="0.3">
      <c r="A333" s="66" t="s">
        <v>209</v>
      </c>
      <c r="B333" s="59">
        <v>1334.1</v>
      </c>
    </row>
    <row r="334" spans="1:2" s="62" customFormat="1" ht="18.75" customHeight="1" x14ac:dyDescent="0.3">
      <c r="A334" s="65" t="s">
        <v>134</v>
      </c>
      <c r="B334" s="50">
        <f>B337+B338+B336+B335</f>
        <v>883.9</v>
      </c>
    </row>
    <row r="335" spans="1:2" s="62" customFormat="1" ht="18.75" customHeight="1" x14ac:dyDescent="0.3">
      <c r="A335" s="66" t="s">
        <v>47</v>
      </c>
      <c r="B335" s="59">
        <v>228.9</v>
      </c>
    </row>
    <row r="336" spans="1:2" s="62" customFormat="1" ht="18.75" customHeight="1" x14ac:dyDescent="0.3">
      <c r="A336" s="66" t="s">
        <v>213</v>
      </c>
      <c r="B336" s="59">
        <v>5.2</v>
      </c>
    </row>
    <row r="337" spans="1:2" s="62" customFormat="1" ht="18.75" customHeight="1" x14ac:dyDescent="0.3">
      <c r="A337" s="12" t="s">
        <v>211</v>
      </c>
      <c r="B337" s="59">
        <v>184.5</v>
      </c>
    </row>
    <row r="338" spans="1:2" s="62" customFormat="1" ht="18.75" customHeight="1" x14ac:dyDescent="0.3">
      <c r="A338" s="63" t="s">
        <v>209</v>
      </c>
      <c r="B338" s="59">
        <v>465.3</v>
      </c>
    </row>
    <row r="339" spans="1:2" s="62" customFormat="1" ht="18.75" customHeight="1" x14ac:dyDescent="0.3">
      <c r="A339" s="67" t="s">
        <v>135</v>
      </c>
      <c r="B339" s="51">
        <f>B340+B341+B343+B342</f>
        <v>872.1</v>
      </c>
    </row>
    <row r="340" spans="1:2" s="62" customFormat="1" ht="18.75" customHeight="1" x14ac:dyDescent="0.3">
      <c r="A340" s="12" t="s">
        <v>47</v>
      </c>
      <c r="B340" s="59">
        <v>235.2</v>
      </c>
    </row>
    <row r="341" spans="1:2" s="62" customFormat="1" ht="18.75" customHeight="1" x14ac:dyDescent="0.3">
      <c r="A341" s="66" t="s">
        <v>213</v>
      </c>
      <c r="B341" s="59">
        <v>1.5</v>
      </c>
    </row>
    <row r="342" spans="1:2" s="62" customFormat="1" ht="18.75" customHeight="1" x14ac:dyDescent="0.3">
      <c r="A342" s="12" t="s">
        <v>211</v>
      </c>
      <c r="B342" s="59">
        <v>6.4</v>
      </c>
    </row>
    <row r="343" spans="1:2" s="62" customFormat="1" ht="18.75" customHeight="1" x14ac:dyDescent="0.3">
      <c r="A343" s="66" t="s">
        <v>209</v>
      </c>
      <c r="B343" s="59">
        <v>629</v>
      </c>
    </row>
    <row r="344" spans="1:2" s="62" customFormat="1" ht="18.75" customHeight="1" x14ac:dyDescent="0.3">
      <c r="A344" s="68" t="s">
        <v>136</v>
      </c>
      <c r="B344" s="50">
        <f>B345+B346+B347</f>
        <v>1928.6000000000001</v>
      </c>
    </row>
    <row r="345" spans="1:2" s="62" customFormat="1" ht="18.75" customHeight="1" x14ac:dyDescent="0.3">
      <c r="A345" s="12" t="s">
        <v>47</v>
      </c>
      <c r="B345" s="59">
        <v>1626.7</v>
      </c>
    </row>
    <row r="346" spans="1:2" s="62" customFormat="1" ht="18.75" customHeight="1" x14ac:dyDescent="0.3">
      <c r="A346" s="66" t="s">
        <v>213</v>
      </c>
      <c r="B346" s="59">
        <v>155</v>
      </c>
    </row>
    <row r="347" spans="1:2" s="62" customFormat="1" ht="18.75" customHeight="1" x14ac:dyDescent="0.3">
      <c r="A347" s="66" t="s">
        <v>209</v>
      </c>
      <c r="B347" s="59">
        <v>146.9</v>
      </c>
    </row>
    <row r="348" spans="1:2" s="62" customFormat="1" ht="18.75" customHeight="1" x14ac:dyDescent="0.3">
      <c r="A348" s="68" t="s">
        <v>137</v>
      </c>
      <c r="B348" s="50">
        <f>B349+B350+B351</f>
        <v>509.90000000000003</v>
      </c>
    </row>
    <row r="349" spans="1:2" s="62" customFormat="1" ht="18.75" customHeight="1" x14ac:dyDescent="0.3">
      <c r="A349" s="12" t="s">
        <v>47</v>
      </c>
      <c r="B349" s="59">
        <v>358.1</v>
      </c>
    </row>
    <row r="350" spans="1:2" s="62" customFormat="1" ht="18.75" customHeight="1" x14ac:dyDescent="0.3">
      <c r="A350" s="66" t="s">
        <v>213</v>
      </c>
      <c r="B350" s="59">
        <v>60</v>
      </c>
    </row>
    <row r="351" spans="1:2" s="62" customFormat="1" ht="18.75" customHeight="1" x14ac:dyDescent="0.3">
      <c r="A351" s="66" t="s">
        <v>209</v>
      </c>
      <c r="B351" s="59">
        <v>91.8</v>
      </c>
    </row>
    <row r="352" spans="1:2" s="62" customFormat="1" ht="18.75" customHeight="1" x14ac:dyDescent="0.3">
      <c r="A352" s="68" t="s">
        <v>138</v>
      </c>
      <c r="B352" s="50">
        <f>B353+B354</f>
        <v>496.09999999999997</v>
      </c>
    </row>
    <row r="353" spans="1:2" s="62" customFormat="1" ht="18.75" customHeight="1" x14ac:dyDescent="0.3">
      <c r="A353" s="12" t="s">
        <v>47</v>
      </c>
      <c r="B353" s="59">
        <v>492.09999999999997</v>
      </c>
    </row>
    <row r="354" spans="1:2" s="62" customFormat="1" ht="18.75" customHeight="1" x14ac:dyDescent="0.3">
      <c r="A354" s="66" t="s">
        <v>213</v>
      </c>
      <c r="B354" s="59">
        <v>4</v>
      </c>
    </row>
    <row r="355" spans="1:2" s="62" customFormat="1" ht="18.75" customHeight="1" x14ac:dyDescent="0.3">
      <c r="A355" s="68" t="s">
        <v>139</v>
      </c>
      <c r="B355" s="50">
        <f>B356+B357</f>
        <v>605.40000000000009</v>
      </c>
    </row>
    <row r="356" spans="1:2" s="62" customFormat="1" ht="18.75" customHeight="1" x14ac:dyDescent="0.3">
      <c r="A356" s="12" t="s">
        <v>47</v>
      </c>
      <c r="B356" s="59">
        <v>578.40000000000009</v>
      </c>
    </row>
    <row r="357" spans="1:2" s="62" customFormat="1" ht="18.75" customHeight="1" x14ac:dyDescent="0.3">
      <c r="A357" s="66" t="s">
        <v>213</v>
      </c>
      <c r="B357" s="60">
        <v>27</v>
      </c>
    </row>
    <row r="358" spans="1:2" s="62" customFormat="1" ht="18.75" customHeight="1" x14ac:dyDescent="0.3">
      <c r="A358" s="68" t="s">
        <v>140</v>
      </c>
      <c r="B358" s="50">
        <f>B359+B360+B361</f>
        <v>852.5</v>
      </c>
    </row>
    <row r="359" spans="1:2" s="62" customFormat="1" ht="18.75" customHeight="1" x14ac:dyDescent="0.3">
      <c r="A359" s="12" t="s">
        <v>47</v>
      </c>
      <c r="B359" s="59">
        <v>624.5</v>
      </c>
    </row>
    <row r="360" spans="1:2" s="62" customFormat="1" ht="18.75" customHeight="1" x14ac:dyDescent="0.3">
      <c r="A360" s="66" t="s">
        <v>213</v>
      </c>
      <c r="B360" s="59">
        <v>32</v>
      </c>
    </row>
    <row r="361" spans="1:2" s="62" customFormat="1" ht="18.75" customHeight="1" x14ac:dyDescent="0.3">
      <c r="A361" s="12" t="s">
        <v>86</v>
      </c>
      <c r="B361" s="59">
        <v>196</v>
      </c>
    </row>
    <row r="362" spans="1:2" s="62" customFormat="1" ht="18.75" customHeight="1" x14ac:dyDescent="0.3">
      <c r="A362" s="68" t="s">
        <v>141</v>
      </c>
      <c r="B362" s="50">
        <f>B363+B364+B365</f>
        <v>532.29999999999995</v>
      </c>
    </row>
    <row r="363" spans="1:2" s="62" customFormat="1" ht="18.75" customHeight="1" x14ac:dyDescent="0.3">
      <c r="A363" s="12" t="s">
        <v>47</v>
      </c>
      <c r="B363" s="59">
        <v>65.900000000000006</v>
      </c>
    </row>
    <row r="364" spans="1:2" s="62" customFormat="1" ht="18.75" customHeight="1" x14ac:dyDescent="0.3">
      <c r="A364" s="12" t="s">
        <v>213</v>
      </c>
      <c r="B364" s="59">
        <v>4.2</v>
      </c>
    </row>
    <row r="365" spans="1:2" s="62" customFormat="1" ht="18.75" customHeight="1" x14ac:dyDescent="0.3">
      <c r="A365" s="66" t="s">
        <v>209</v>
      </c>
      <c r="B365" s="59">
        <v>462.2</v>
      </c>
    </row>
    <row r="366" spans="1:2" s="62" customFormat="1" ht="18.75" customHeight="1" x14ac:dyDescent="0.3">
      <c r="A366" s="68" t="s">
        <v>142</v>
      </c>
      <c r="B366" s="50">
        <f>B130+B134+B138+B142+B146+B150+B154+B159+B163+B167+B172+B176+B181+B185+B189+B194+B198+B203+B207+B212+B217+B221+B225+B229+B234+B238+B242+B246+B250+B254+B258+B262+B266+B270+B274+B278+B283+B287+B291+B296+B300+B305+B309+B313+B317+B321+B325+B329+B334+B339+B344+B348+B352+B355+B358+B362</f>
        <v>79020.3</v>
      </c>
    </row>
    <row r="367" spans="1:2" s="62" customFormat="1" ht="18.75" customHeight="1" x14ac:dyDescent="0.3">
      <c r="A367" s="12" t="s">
        <v>47</v>
      </c>
      <c r="B367" s="59">
        <f>B131+B135+B139+B143+B147+B151+B155+B160+B164+B168+B173+B177+B182+B186+B190+B195+B199+B204+B208+B213+B218+B222+B226+B230+B235+B239+B243+B247+B251+B255+B259+B263+B267+B271+B275+B279+B284+B288+B292+B297+B301+B306+B310+B314+B318+B322+B326+B335+B340+B345+B349+B353+B356+B359+B363+B330</f>
        <v>28590.200000000012</v>
      </c>
    </row>
    <row r="368" spans="1:2" s="62" customFormat="1" ht="18.75" customHeight="1" x14ac:dyDescent="0.3">
      <c r="A368" s="66" t="s">
        <v>213</v>
      </c>
      <c r="B368" s="59">
        <f>B136+B140+B144+B148+B152+B156+B161+B165+B169+B174+B178+B183+B187+B191+B196+B200+B205+B209+B214+B219+B223+B227+B231+B236+B240+B244+B248+B252+B256+B260+B264+B268+B272+B276+B280+B285+B289+B293+B298+B302+B307+B311+B315+B319+B323+B327+B331+B336+B341+B346+B350+B354+B357+B360+B364</f>
        <v>2937.3999999999996</v>
      </c>
    </row>
    <row r="369" spans="1:2" s="62" customFormat="1" ht="18.75" customHeight="1" x14ac:dyDescent="0.3">
      <c r="A369" s="66" t="s">
        <v>209</v>
      </c>
      <c r="B369" s="59">
        <f>B132+B137+B141+B145+B149+B153+B157+B162+B166+B170+B175+B179+B184+B188+B192+B197+B201+B206+B210+B215+B220+B224+B228+B232+B237+B241+B245+B249+B253+B257+B261+B265+B269+B273+B277+B282+B286+B290+B295+B299+B304+B308+B312+B316+B320+B324+B328+B333+B338+B343+B347+B351+B365</f>
        <v>44080.600000000006</v>
      </c>
    </row>
    <row r="370" spans="1:2" s="62" customFormat="1" ht="18.75" customHeight="1" x14ac:dyDescent="0.3">
      <c r="A370" s="12" t="s">
        <v>211</v>
      </c>
      <c r="B370" s="60">
        <f>SUM(B281+B294+B303+B332+B337+B342)</f>
        <v>2192.7000000000003</v>
      </c>
    </row>
    <row r="371" spans="1:2" s="62" customFormat="1" ht="18.75" customHeight="1" x14ac:dyDescent="0.3">
      <c r="A371" s="12" t="s">
        <v>208</v>
      </c>
      <c r="B371" s="60">
        <f>B133+B158+B171+B180+B193+B202+B211+B216+B233</f>
        <v>1023.3999999999999</v>
      </c>
    </row>
    <row r="372" spans="1:2" s="62" customFormat="1" ht="18.75" customHeight="1" x14ac:dyDescent="0.3">
      <c r="A372" s="14" t="s">
        <v>86</v>
      </c>
      <c r="B372" s="59">
        <f>B361</f>
        <v>196</v>
      </c>
    </row>
    <row r="373" spans="1:2" s="62" customFormat="1" ht="34.5" customHeight="1" x14ac:dyDescent="0.3">
      <c r="A373" s="104" t="s">
        <v>143</v>
      </c>
      <c r="B373" s="105"/>
    </row>
    <row r="374" spans="1:2" s="62" customFormat="1" ht="18.75" customHeight="1" x14ac:dyDescent="0.3">
      <c r="A374" s="68" t="s">
        <v>41</v>
      </c>
      <c r="B374" s="50">
        <f>SUM(B375:B375)</f>
        <v>184.5</v>
      </c>
    </row>
    <row r="375" spans="1:2" s="62" customFormat="1" ht="18.75" customHeight="1" x14ac:dyDescent="0.3">
      <c r="A375" s="12" t="s">
        <v>55</v>
      </c>
      <c r="B375" s="59">
        <v>184.5</v>
      </c>
    </row>
    <row r="376" spans="1:2" s="62" customFormat="1" ht="18.75" customHeight="1" x14ac:dyDescent="0.3">
      <c r="A376" s="68" t="s">
        <v>144</v>
      </c>
      <c r="B376" s="50">
        <f>SUM(B374)</f>
        <v>184.5</v>
      </c>
    </row>
    <row r="377" spans="1:2" s="62" customFormat="1" ht="18.75" customHeight="1" x14ac:dyDescent="0.3">
      <c r="A377" s="72" t="s">
        <v>55</v>
      </c>
      <c r="B377" s="59">
        <f>B375</f>
        <v>184.5</v>
      </c>
    </row>
    <row r="378" spans="1:2" s="62" customFormat="1" ht="34.5" customHeight="1" x14ac:dyDescent="0.3">
      <c r="A378" s="106" t="s">
        <v>145</v>
      </c>
      <c r="B378" s="107"/>
    </row>
    <row r="379" spans="1:2" s="62" customFormat="1" ht="18.75" customHeight="1" x14ac:dyDescent="0.3">
      <c r="A379" s="65" t="s">
        <v>146</v>
      </c>
      <c r="B379" s="51">
        <f>SUM(B380:B382)</f>
        <v>16796.2</v>
      </c>
    </row>
    <row r="380" spans="1:2" s="62" customFormat="1" ht="18.75" customHeight="1" x14ac:dyDescent="0.3">
      <c r="A380" s="12" t="s">
        <v>47</v>
      </c>
      <c r="B380" s="59">
        <v>10522.7</v>
      </c>
    </row>
    <row r="381" spans="1:2" s="62" customFormat="1" ht="26.25" customHeight="1" x14ac:dyDescent="0.3">
      <c r="A381" s="12" t="s">
        <v>225</v>
      </c>
      <c r="B381" s="59">
        <v>5474.1</v>
      </c>
    </row>
    <row r="382" spans="1:2" s="62" customFormat="1" ht="26.25" customHeight="1" x14ac:dyDescent="0.3">
      <c r="A382" s="12" t="s">
        <v>208</v>
      </c>
      <c r="B382" s="59">
        <v>799.4</v>
      </c>
    </row>
    <row r="383" spans="1:2" s="62" customFormat="1" ht="18.75" customHeight="1" x14ac:dyDescent="0.3">
      <c r="A383" s="68" t="s">
        <v>41</v>
      </c>
      <c r="B383" s="50">
        <f>B384</f>
        <v>1394</v>
      </c>
    </row>
    <row r="384" spans="1:2" s="62" customFormat="1" ht="18.75" customHeight="1" x14ac:dyDescent="0.3">
      <c r="A384" s="14" t="s">
        <v>47</v>
      </c>
      <c r="B384" s="59">
        <v>1394</v>
      </c>
    </row>
    <row r="385" spans="1:2" s="62" customFormat="1" ht="18.75" customHeight="1" x14ac:dyDescent="0.3">
      <c r="A385" s="69" t="s">
        <v>147</v>
      </c>
      <c r="B385" s="51">
        <f>SUM(B386:B389)</f>
        <v>4419.1000000000004</v>
      </c>
    </row>
    <row r="386" spans="1:2" s="62" customFormat="1" ht="18.75" customHeight="1" x14ac:dyDescent="0.3">
      <c r="A386" s="12" t="s">
        <v>47</v>
      </c>
      <c r="B386" s="59">
        <v>3139.3</v>
      </c>
    </row>
    <row r="387" spans="1:2" s="62" customFormat="1" ht="28.5" customHeight="1" x14ac:dyDescent="0.3">
      <c r="A387" s="12" t="s">
        <v>226</v>
      </c>
      <c r="B387" s="59">
        <v>1122</v>
      </c>
    </row>
    <row r="388" spans="1:2" s="62" customFormat="1" ht="28.5" customHeight="1" x14ac:dyDescent="0.3">
      <c r="A388" s="12" t="s">
        <v>208</v>
      </c>
      <c r="B388" s="59">
        <v>8.8000000000000007</v>
      </c>
    </row>
    <row r="389" spans="1:2" s="62" customFormat="1" ht="18.75" customHeight="1" x14ac:dyDescent="0.3">
      <c r="A389" s="63" t="s">
        <v>213</v>
      </c>
      <c r="B389" s="59">
        <v>149</v>
      </c>
    </row>
    <row r="390" spans="1:2" s="62" customFormat="1" ht="18.75" customHeight="1" x14ac:dyDescent="0.3">
      <c r="A390" s="69" t="s">
        <v>52</v>
      </c>
      <c r="B390" s="51">
        <f>B391+B392+B393</f>
        <v>982</v>
      </c>
    </row>
    <row r="391" spans="1:2" s="62" customFormat="1" ht="18.75" customHeight="1" x14ac:dyDescent="0.3">
      <c r="A391" s="12" t="s">
        <v>47</v>
      </c>
      <c r="B391" s="59">
        <v>350.9</v>
      </c>
    </row>
    <row r="392" spans="1:2" s="62" customFormat="1" ht="23.25" customHeight="1" x14ac:dyDescent="0.3">
      <c r="A392" s="12" t="s">
        <v>227</v>
      </c>
      <c r="B392" s="59">
        <v>559.1</v>
      </c>
    </row>
    <row r="393" spans="1:2" s="62" customFormat="1" ht="18.75" customHeight="1" x14ac:dyDescent="0.3">
      <c r="A393" s="63" t="s">
        <v>213</v>
      </c>
      <c r="B393" s="59">
        <v>72</v>
      </c>
    </row>
    <row r="394" spans="1:2" s="62" customFormat="1" ht="18.75" customHeight="1" x14ac:dyDescent="0.3">
      <c r="A394" s="69" t="s">
        <v>148</v>
      </c>
      <c r="B394" s="50">
        <f>B395+B396+B398+B399+B397</f>
        <v>870.59999999999991</v>
      </c>
    </row>
    <row r="395" spans="1:2" s="62" customFormat="1" ht="18.75" customHeight="1" x14ac:dyDescent="0.3">
      <c r="A395" s="12" t="s">
        <v>47</v>
      </c>
      <c r="B395" s="59">
        <v>126.1</v>
      </c>
    </row>
    <row r="396" spans="1:2" s="62" customFormat="1" ht="24" customHeight="1" x14ac:dyDescent="0.3">
      <c r="A396" s="12" t="s">
        <v>228</v>
      </c>
      <c r="B396" s="59">
        <v>371</v>
      </c>
    </row>
    <row r="397" spans="1:2" s="62" customFormat="1" ht="18.75" customHeight="1" x14ac:dyDescent="0.3">
      <c r="A397" s="12" t="s">
        <v>211</v>
      </c>
      <c r="B397" s="59">
        <v>89.5</v>
      </c>
    </row>
    <row r="398" spans="1:2" s="62" customFormat="1" ht="18.75" customHeight="1" x14ac:dyDescent="0.3">
      <c r="A398" s="66" t="s">
        <v>213</v>
      </c>
      <c r="B398" s="59">
        <v>46.8</v>
      </c>
    </row>
    <row r="399" spans="1:2" s="62" customFormat="1" ht="18.75" customHeight="1" x14ac:dyDescent="0.3">
      <c r="A399" s="66" t="s">
        <v>209</v>
      </c>
      <c r="B399" s="59">
        <v>237.2</v>
      </c>
    </row>
    <row r="400" spans="1:2" s="62" customFormat="1" ht="18.75" customHeight="1" x14ac:dyDescent="0.3">
      <c r="A400" s="65" t="s">
        <v>149</v>
      </c>
      <c r="B400" s="50">
        <f>B401</f>
        <v>227.9</v>
      </c>
    </row>
    <row r="401" spans="1:2" s="62" customFormat="1" ht="18.75" customHeight="1" x14ac:dyDescent="0.3">
      <c r="A401" s="14" t="s">
        <v>55</v>
      </c>
      <c r="B401" s="59">
        <v>227.9</v>
      </c>
    </row>
    <row r="402" spans="1:2" s="62" customFormat="1" ht="18.75" customHeight="1" x14ac:dyDescent="0.3">
      <c r="A402" s="69" t="s">
        <v>150</v>
      </c>
      <c r="B402" s="51">
        <f>B379+B383+B385+B390+B394+B400</f>
        <v>24689.800000000003</v>
      </c>
    </row>
    <row r="403" spans="1:2" s="62" customFormat="1" ht="18.75" customHeight="1" x14ac:dyDescent="0.3">
      <c r="A403" s="12" t="s">
        <v>47</v>
      </c>
      <c r="B403" s="59">
        <f>B380+B384+B386+B391+B395+B401</f>
        <v>15760.9</v>
      </c>
    </row>
    <row r="404" spans="1:2" s="62" customFormat="1" ht="30" customHeight="1" x14ac:dyDescent="0.3">
      <c r="A404" s="12" t="s">
        <v>229</v>
      </c>
      <c r="B404" s="59">
        <f>B381+B387+B392+B396</f>
        <v>7526.2000000000007</v>
      </c>
    </row>
    <row r="405" spans="1:2" s="62" customFormat="1" ht="18.75" customHeight="1" x14ac:dyDescent="0.3">
      <c r="A405" s="12" t="s">
        <v>211</v>
      </c>
      <c r="B405" s="59">
        <f>B397</f>
        <v>89.5</v>
      </c>
    </row>
    <row r="406" spans="1:2" s="62" customFormat="1" ht="18.75" customHeight="1" x14ac:dyDescent="0.3">
      <c r="A406" s="12" t="s">
        <v>208</v>
      </c>
      <c r="B406" s="59">
        <f>B382+B388</f>
        <v>808.19999999999993</v>
      </c>
    </row>
    <row r="407" spans="1:2" s="62" customFormat="1" ht="18.75" customHeight="1" x14ac:dyDescent="0.3">
      <c r="A407" s="66" t="s">
        <v>213</v>
      </c>
      <c r="B407" s="59">
        <f>B389+B393+B398</f>
        <v>267.8</v>
      </c>
    </row>
    <row r="408" spans="1:2" s="62" customFormat="1" ht="18.75" customHeight="1" x14ac:dyDescent="0.3">
      <c r="A408" s="66" t="s">
        <v>209</v>
      </c>
      <c r="B408" s="60">
        <f>B399</f>
        <v>237.2</v>
      </c>
    </row>
    <row r="409" spans="1:2" s="62" customFormat="1" ht="33.75" customHeight="1" x14ac:dyDescent="0.3">
      <c r="A409" s="102" t="s">
        <v>233</v>
      </c>
      <c r="B409" s="107"/>
    </row>
    <row r="410" spans="1:2" s="62" customFormat="1" ht="18.75" customHeight="1" x14ac:dyDescent="0.3">
      <c r="A410" s="68" t="s">
        <v>41</v>
      </c>
      <c r="B410" s="51">
        <f>B411</f>
        <v>7.4</v>
      </c>
    </row>
    <row r="411" spans="1:2" s="62" customFormat="1" ht="31.5" customHeight="1" x14ac:dyDescent="0.3">
      <c r="A411" s="12" t="s">
        <v>230</v>
      </c>
      <c r="B411" s="59">
        <v>7.4</v>
      </c>
    </row>
    <row r="412" spans="1:2" s="62" customFormat="1" ht="18.75" customHeight="1" x14ac:dyDescent="0.3">
      <c r="A412" s="68" t="s">
        <v>151</v>
      </c>
      <c r="B412" s="50">
        <f>SUM(B413:B416)</f>
        <v>1134</v>
      </c>
    </row>
    <row r="413" spans="1:2" s="62" customFormat="1" ht="18.75" customHeight="1" x14ac:dyDescent="0.3">
      <c r="A413" s="12" t="s">
        <v>47</v>
      </c>
      <c r="B413" s="59">
        <v>27</v>
      </c>
    </row>
    <row r="414" spans="1:2" s="62" customFormat="1" ht="18.75" customHeight="1" x14ac:dyDescent="0.3">
      <c r="A414" s="12" t="s">
        <v>231</v>
      </c>
      <c r="B414" s="59">
        <v>63</v>
      </c>
    </row>
    <row r="415" spans="1:2" s="62" customFormat="1" ht="18.75" customHeight="1" x14ac:dyDescent="0.3">
      <c r="A415" s="66" t="s">
        <v>213</v>
      </c>
      <c r="B415" s="59">
        <v>3</v>
      </c>
    </row>
    <row r="416" spans="1:2" s="62" customFormat="1" ht="31.5" customHeight="1" x14ac:dyDescent="0.3">
      <c r="A416" s="14" t="s">
        <v>228</v>
      </c>
      <c r="B416" s="61">
        <v>1041</v>
      </c>
    </row>
    <row r="417" spans="1:2" s="62" customFormat="1" ht="18.75" customHeight="1" x14ac:dyDescent="0.3">
      <c r="A417" s="69" t="s">
        <v>152</v>
      </c>
      <c r="B417" s="50">
        <f>B410+B412</f>
        <v>1141.4000000000001</v>
      </c>
    </row>
    <row r="418" spans="1:2" s="62" customFormat="1" ht="18.75" customHeight="1" x14ac:dyDescent="0.3">
      <c r="A418" s="70" t="s">
        <v>47</v>
      </c>
      <c r="B418" s="59">
        <f>B413</f>
        <v>27</v>
      </c>
    </row>
    <row r="419" spans="1:2" s="62" customFormat="1" ht="18.75" customHeight="1" x14ac:dyDescent="0.3">
      <c r="A419" s="66" t="s">
        <v>231</v>
      </c>
      <c r="B419" s="59">
        <f>B414</f>
        <v>63</v>
      </c>
    </row>
    <row r="420" spans="1:2" s="62" customFormat="1" ht="18.75" customHeight="1" x14ac:dyDescent="0.3">
      <c r="A420" s="66" t="s">
        <v>213</v>
      </c>
      <c r="B420" s="59">
        <f>B415</f>
        <v>3</v>
      </c>
    </row>
    <row r="421" spans="1:2" s="62" customFormat="1" ht="29.25" customHeight="1" x14ac:dyDescent="0.3">
      <c r="A421" s="12" t="s">
        <v>228</v>
      </c>
      <c r="B421" s="59">
        <f>B411+B416</f>
        <v>1048.4000000000001</v>
      </c>
    </row>
    <row r="422" spans="1:2" s="62" customFormat="1" ht="18.75" customHeight="1" x14ac:dyDescent="0.3">
      <c r="A422" s="68" t="s">
        <v>153</v>
      </c>
      <c r="B422" s="50">
        <f>B21+B36+B44+B49+B54+B63+B69+B74+B80+B115+B126+B366+B376+B402+B417</f>
        <v>176143.6</v>
      </c>
    </row>
    <row r="423" spans="1:2" s="62" customFormat="1" ht="18.75" customHeight="1" x14ac:dyDescent="0.3">
      <c r="A423" s="12" t="s">
        <v>47</v>
      </c>
      <c r="B423" s="59">
        <f>B22+B37+B45+B55+B64+B70+B81+B116+B127+B367+B377+B403+B418+B75</f>
        <v>88739.999999999985</v>
      </c>
    </row>
    <row r="424" spans="1:2" s="62" customFormat="1" ht="18.75" customHeight="1" x14ac:dyDescent="0.3">
      <c r="A424" s="12" t="s">
        <v>237</v>
      </c>
      <c r="B424" s="59">
        <f>B50+B419</f>
        <v>315</v>
      </c>
    </row>
    <row r="425" spans="1:2" s="62" customFormat="1" ht="25.5" customHeight="1" x14ac:dyDescent="0.3">
      <c r="A425" s="12" t="s">
        <v>232</v>
      </c>
      <c r="B425" s="59">
        <f>B23+B404+B421</f>
        <v>9226.1</v>
      </c>
    </row>
    <row r="426" spans="1:2" s="62" customFormat="1" ht="18.75" customHeight="1" x14ac:dyDescent="0.3">
      <c r="A426" s="70" t="s">
        <v>213</v>
      </c>
      <c r="B426" s="59">
        <f>B65+B118+B128+B368+B407+B420</f>
        <v>4374.2</v>
      </c>
    </row>
    <row r="427" spans="1:2" s="62" customFormat="1" ht="18.75" customHeight="1" x14ac:dyDescent="0.3">
      <c r="A427" s="66" t="s">
        <v>209</v>
      </c>
      <c r="B427" s="59">
        <f>B369+B408</f>
        <v>44317.8</v>
      </c>
    </row>
    <row r="428" spans="1:2" s="62" customFormat="1" ht="18.75" customHeight="1" x14ac:dyDescent="0.3">
      <c r="A428" s="12" t="s">
        <v>211</v>
      </c>
      <c r="B428" s="59">
        <f>B370+B405</f>
        <v>2282.2000000000003</v>
      </c>
    </row>
    <row r="429" spans="1:2" s="62" customFormat="1" ht="18.75" customHeight="1" x14ac:dyDescent="0.3">
      <c r="A429" s="12" t="s">
        <v>71</v>
      </c>
      <c r="B429" s="59">
        <f>B38</f>
        <v>5292</v>
      </c>
    </row>
    <row r="430" spans="1:2" s="62" customFormat="1" ht="29.25" customHeight="1" x14ac:dyDescent="0.3">
      <c r="A430" s="12" t="s">
        <v>72</v>
      </c>
      <c r="B430" s="59">
        <f>B82</f>
        <v>4769.6000000000004</v>
      </c>
    </row>
    <row r="431" spans="1:2" s="62" customFormat="1" ht="18.75" customHeight="1" x14ac:dyDescent="0.3">
      <c r="A431" s="12" t="s">
        <v>212</v>
      </c>
      <c r="B431" s="59">
        <f>B39</f>
        <v>8103.5</v>
      </c>
    </row>
    <row r="432" spans="1:2" s="62" customFormat="1" ht="18.75" customHeight="1" x14ac:dyDescent="0.3">
      <c r="A432" s="12" t="s">
        <v>208</v>
      </c>
      <c r="B432" s="59">
        <f>B24+B117+B371+B406</f>
        <v>1902.8999999999996</v>
      </c>
    </row>
    <row r="433" spans="1:2" s="62" customFormat="1" ht="18.75" customHeight="1" x14ac:dyDescent="0.3">
      <c r="A433" s="12" t="s">
        <v>86</v>
      </c>
      <c r="B433" s="59">
        <f>SUM(B40+B119+B372)</f>
        <v>6820.3</v>
      </c>
    </row>
    <row r="434" spans="1:2" s="62" customFormat="1" ht="18.75" customHeight="1" x14ac:dyDescent="0.3">
      <c r="A434" s="71" t="s">
        <v>155</v>
      </c>
      <c r="B434" s="50">
        <f>B422</f>
        <v>176143.6</v>
      </c>
    </row>
    <row r="435" spans="1:2" x14ac:dyDescent="0.25">
      <c r="B435" s="19"/>
    </row>
    <row r="436" spans="1:2" x14ac:dyDescent="0.25">
      <c r="B436" s="19"/>
    </row>
    <row r="437" spans="1:2" x14ac:dyDescent="0.25">
      <c r="B437" s="19"/>
    </row>
    <row r="438" spans="1:2" x14ac:dyDescent="0.25">
      <c r="B438" s="19"/>
    </row>
  </sheetData>
  <mergeCells count="18">
    <mergeCell ref="A373:B373"/>
    <mergeCell ref="A378:B378"/>
    <mergeCell ref="A409:B409"/>
    <mergeCell ref="A41:B41"/>
    <mergeCell ref="A46:B46"/>
    <mergeCell ref="A51:B51"/>
    <mergeCell ref="A120:B120"/>
    <mergeCell ref="A129:B129"/>
    <mergeCell ref="A56:B56"/>
    <mergeCell ref="A66:B66"/>
    <mergeCell ref="A71:B71"/>
    <mergeCell ref="A76:B76"/>
    <mergeCell ref="A83:B83"/>
    <mergeCell ref="A2:B2"/>
    <mergeCell ref="A4:A5"/>
    <mergeCell ref="B4:B5"/>
    <mergeCell ref="A6:B6"/>
    <mergeCell ref="A25:B25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50" workbookViewId="0">
      <selection activeCell="A63" sqref="A63"/>
    </sheetView>
  </sheetViews>
  <sheetFormatPr defaultColWidth="8.88671875" defaultRowHeight="13.2" x14ac:dyDescent="0.25"/>
  <cols>
    <col min="1" max="1" width="42.21875" style="20" customWidth="1"/>
    <col min="2" max="2" width="9.88671875" style="20" customWidth="1"/>
    <col min="3" max="3" width="11.109375" style="20" customWidth="1"/>
    <col min="4" max="4" width="9.5546875" style="20" customWidth="1"/>
    <col min="5" max="5" width="12.88671875" style="20" customWidth="1"/>
    <col min="6" max="16384" width="8.88671875" style="20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96" t="s">
        <v>156</v>
      </c>
      <c r="B2" s="96"/>
      <c r="C2" s="96"/>
      <c r="D2" s="96"/>
      <c r="E2" s="96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75" customHeight="1" x14ac:dyDescent="0.3">
      <c r="A5" s="114" t="s">
        <v>157</v>
      </c>
      <c r="B5" s="114" t="s">
        <v>158</v>
      </c>
      <c r="C5" s="121" t="s">
        <v>159</v>
      </c>
      <c r="D5" s="122"/>
      <c r="E5" s="123"/>
    </row>
    <row r="6" spans="1:5" ht="45.75" customHeight="1" x14ac:dyDescent="0.25">
      <c r="A6" s="115"/>
      <c r="B6" s="115"/>
      <c r="C6" s="117" t="s">
        <v>160</v>
      </c>
      <c r="D6" s="119" t="s">
        <v>161</v>
      </c>
      <c r="E6" s="114" t="s">
        <v>202</v>
      </c>
    </row>
    <row r="7" spans="1:5" ht="69" customHeight="1" x14ac:dyDescent="0.25">
      <c r="A7" s="116"/>
      <c r="B7" s="116"/>
      <c r="C7" s="118"/>
      <c r="D7" s="120"/>
      <c r="E7" s="116"/>
    </row>
    <row r="8" spans="1:5" ht="18.75" customHeight="1" x14ac:dyDescent="0.25">
      <c r="A8" s="21" t="s">
        <v>60</v>
      </c>
      <c r="B8" s="22">
        <f>C8+D8+E8</f>
        <v>395</v>
      </c>
      <c r="C8" s="8"/>
      <c r="D8" s="23"/>
      <c r="E8" s="24">
        <v>395</v>
      </c>
    </row>
    <row r="9" spans="1:5" ht="15.6" x14ac:dyDescent="0.25">
      <c r="A9" s="25" t="s">
        <v>83</v>
      </c>
      <c r="B9" s="22">
        <f t="shared" ref="B9:B73" si="0">C9+D9+E9</f>
        <v>150</v>
      </c>
      <c r="C9" s="8">
        <v>60</v>
      </c>
      <c r="D9" s="8"/>
      <c r="E9" s="93">
        <v>90</v>
      </c>
    </row>
    <row r="10" spans="1:5" ht="15.6" x14ac:dyDescent="0.25">
      <c r="A10" s="25" t="s">
        <v>234</v>
      </c>
      <c r="B10" s="22">
        <f t="shared" si="0"/>
        <v>120</v>
      </c>
      <c r="C10" s="8"/>
      <c r="D10" s="8"/>
      <c r="E10" s="93">
        <v>120</v>
      </c>
    </row>
    <row r="11" spans="1:5" ht="15.6" x14ac:dyDescent="0.25">
      <c r="A11" s="25" t="s">
        <v>74</v>
      </c>
      <c r="B11" s="22">
        <f t="shared" si="0"/>
        <v>3</v>
      </c>
      <c r="C11" s="8"/>
      <c r="D11" s="8">
        <v>3</v>
      </c>
      <c r="E11" s="28"/>
    </row>
    <row r="12" spans="1:5" ht="15.6" x14ac:dyDescent="0.25">
      <c r="A12" s="25" t="s">
        <v>51</v>
      </c>
      <c r="B12" s="22">
        <f t="shared" si="0"/>
        <v>8</v>
      </c>
      <c r="C12" s="8"/>
      <c r="D12" s="8">
        <v>4</v>
      </c>
      <c r="E12" s="28">
        <v>4</v>
      </c>
    </row>
    <row r="13" spans="1:5" ht="15.6" x14ac:dyDescent="0.25">
      <c r="A13" s="25" t="s">
        <v>76</v>
      </c>
      <c r="B13" s="22">
        <f t="shared" si="0"/>
        <v>15</v>
      </c>
      <c r="C13" s="8"/>
      <c r="D13" s="8">
        <v>15</v>
      </c>
      <c r="E13" s="28"/>
    </row>
    <row r="14" spans="1:5" ht="15.6" x14ac:dyDescent="0.25">
      <c r="A14" s="25" t="s">
        <v>75</v>
      </c>
      <c r="B14" s="22">
        <f t="shared" si="0"/>
        <v>13</v>
      </c>
      <c r="C14" s="8"/>
      <c r="D14" s="8">
        <v>10.7</v>
      </c>
      <c r="E14" s="28">
        <v>2.2999999999999998</v>
      </c>
    </row>
    <row r="15" spans="1:5" ht="15.6" x14ac:dyDescent="0.25">
      <c r="A15" s="25" t="s">
        <v>162</v>
      </c>
      <c r="B15" s="22">
        <f t="shared" si="0"/>
        <v>50</v>
      </c>
      <c r="C15" s="8"/>
      <c r="D15" s="8">
        <v>43</v>
      </c>
      <c r="E15" s="28">
        <v>7</v>
      </c>
    </row>
    <row r="16" spans="1:5" ht="15.6" x14ac:dyDescent="0.25">
      <c r="A16" s="25" t="s">
        <v>79</v>
      </c>
      <c r="B16" s="22">
        <f t="shared" si="0"/>
        <v>140</v>
      </c>
      <c r="C16" s="8"/>
      <c r="D16" s="8">
        <v>120</v>
      </c>
      <c r="E16" s="28">
        <v>20</v>
      </c>
    </row>
    <row r="17" spans="1:5" ht="15.6" x14ac:dyDescent="0.25">
      <c r="A17" s="25" t="s">
        <v>77</v>
      </c>
      <c r="B17" s="22">
        <f t="shared" si="0"/>
        <v>40</v>
      </c>
      <c r="C17" s="8"/>
      <c r="D17" s="8">
        <v>39.4</v>
      </c>
      <c r="E17" s="28">
        <v>0.6</v>
      </c>
    </row>
    <row r="18" spans="1:5" ht="15.6" x14ac:dyDescent="0.25">
      <c r="A18" s="26" t="s">
        <v>224</v>
      </c>
      <c r="B18" s="22">
        <f t="shared" si="0"/>
        <v>148</v>
      </c>
      <c r="C18" s="27"/>
      <c r="D18" s="27">
        <v>67</v>
      </c>
      <c r="E18" s="28">
        <v>81</v>
      </c>
    </row>
    <row r="19" spans="1:5" ht="15.6" x14ac:dyDescent="0.25">
      <c r="A19" s="26" t="s">
        <v>163</v>
      </c>
      <c r="B19" s="22">
        <f t="shared" si="0"/>
        <v>84</v>
      </c>
      <c r="C19" s="27"/>
      <c r="D19" s="8">
        <v>84</v>
      </c>
      <c r="E19" s="28"/>
    </row>
    <row r="20" spans="1:5" ht="15.6" x14ac:dyDescent="0.3">
      <c r="A20" s="29" t="s">
        <v>164</v>
      </c>
      <c r="B20" s="22">
        <f t="shared" si="0"/>
        <v>123.4</v>
      </c>
      <c r="C20" s="8">
        <v>115</v>
      </c>
      <c r="D20" s="8">
        <v>8</v>
      </c>
      <c r="E20" s="28">
        <v>0.4</v>
      </c>
    </row>
    <row r="21" spans="1:5" ht="15.6" x14ac:dyDescent="0.3">
      <c r="A21" s="29" t="s">
        <v>165</v>
      </c>
      <c r="B21" s="22">
        <f t="shared" si="0"/>
        <v>57.199999999999996</v>
      </c>
      <c r="C21" s="8">
        <v>53.8</v>
      </c>
      <c r="D21" s="8">
        <v>3</v>
      </c>
      <c r="E21" s="28">
        <v>0.4</v>
      </c>
    </row>
    <row r="22" spans="1:5" ht="15.6" x14ac:dyDescent="0.3">
      <c r="A22" s="29" t="s">
        <v>166</v>
      </c>
      <c r="B22" s="22">
        <f t="shared" si="0"/>
        <v>80.900000000000006</v>
      </c>
      <c r="C22" s="8">
        <v>75.3</v>
      </c>
      <c r="D22" s="8">
        <v>5.2</v>
      </c>
      <c r="E22" s="28">
        <v>0.4</v>
      </c>
    </row>
    <row r="23" spans="1:5" ht="15.6" x14ac:dyDescent="0.3">
      <c r="A23" s="29" t="s">
        <v>167</v>
      </c>
      <c r="B23" s="22">
        <f t="shared" si="0"/>
        <v>85.499999999999986</v>
      </c>
      <c r="C23" s="8">
        <v>81.099999999999994</v>
      </c>
      <c r="D23" s="8">
        <v>3.8</v>
      </c>
      <c r="E23" s="28">
        <v>0.6</v>
      </c>
    </row>
    <row r="24" spans="1:5" ht="15.6" x14ac:dyDescent="0.3">
      <c r="A24" s="29" t="s">
        <v>168</v>
      </c>
      <c r="B24" s="22">
        <f t="shared" si="0"/>
        <v>109.99999999999999</v>
      </c>
      <c r="C24" s="8">
        <v>104.8</v>
      </c>
      <c r="D24" s="8">
        <v>4.5999999999999996</v>
      </c>
      <c r="E24" s="28">
        <v>0.6</v>
      </c>
    </row>
    <row r="25" spans="1:5" ht="15.6" x14ac:dyDescent="0.3">
      <c r="A25" s="29" t="s">
        <v>169</v>
      </c>
      <c r="B25" s="22">
        <f t="shared" si="0"/>
        <v>48.000000000000007</v>
      </c>
      <c r="C25" s="8">
        <v>45.2</v>
      </c>
      <c r="D25" s="8">
        <v>2.7</v>
      </c>
      <c r="E25" s="28">
        <v>0.1</v>
      </c>
    </row>
    <row r="26" spans="1:5" ht="15.6" x14ac:dyDescent="0.3">
      <c r="A26" s="29" t="s">
        <v>170</v>
      </c>
      <c r="B26" s="22">
        <f t="shared" si="0"/>
        <v>48.5</v>
      </c>
      <c r="C26" s="8">
        <v>46.1</v>
      </c>
      <c r="D26" s="8">
        <v>2</v>
      </c>
      <c r="E26" s="28">
        <v>0.4</v>
      </c>
    </row>
    <row r="27" spans="1:5" ht="15.6" x14ac:dyDescent="0.3">
      <c r="A27" s="29" t="s">
        <v>171</v>
      </c>
      <c r="B27" s="22">
        <f t="shared" si="0"/>
        <v>84.7</v>
      </c>
      <c r="C27" s="8">
        <v>79.400000000000006</v>
      </c>
      <c r="D27" s="8">
        <v>4.5999999999999996</v>
      </c>
      <c r="E27" s="28">
        <v>0.7</v>
      </c>
    </row>
    <row r="28" spans="1:5" ht="15.6" x14ac:dyDescent="0.3">
      <c r="A28" s="29" t="s">
        <v>172</v>
      </c>
      <c r="B28" s="22">
        <f t="shared" si="0"/>
        <v>80</v>
      </c>
      <c r="C28" s="8">
        <v>76.3</v>
      </c>
      <c r="D28" s="8">
        <v>3.5</v>
      </c>
      <c r="E28" s="28">
        <v>0.2</v>
      </c>
    </row>
    <row r="29" spans="1:5" ht="15.6" x14ac:dyDescent="0.3">
      <c r="A29" s="29" t="s">
        <v>173</v>
      </c>
      <c r="B29" s="22">
        <f t="shared" si="0"/>
        <v>56.000000000000007</v>
      </c>
      <c r="C29" s="8">
        <v>53.6</v>
      </c>
      <c r="D29" s="8">
        <v>2.2000000000000002</v>
      </c>
      <c r="E29" s="28">
        <v>0.2</v>
      </c>
    </row>
    <row r="30" spans="1:5" ht="15.6" x14ac:dyDescent="0.3">
      <c r="A30" s="29" t="s">
        <v>174</v>
      </c>
      <c r="B30" s="22">
        <f t="shared" si="0"/>
        <v>47.5</v>
      </c>
      <c r="C30" s="8">
        <v>46.1</v>
      </c>
      <c r="D30" s="8">
        <v>1.1000000000000001</v>
      </c>
      <c r="E30" s="28">
        <v>0.3</v>
      </c>
    </row>
    <row r="31" spans="1:5" ht="15.6" x14ac:dyDescent="0.3">
      <c r="A31" s="29" t="s">
        <v>175</v>
      </c>
      <c r="B31" s="22">
        <f t="shared" si="0"/>
        <v>101.80000000000001</v>
      </c>
      <c r="C31" s="8">
        <v>98</v>
      </c>
      <c r="D31" s="8">
        <v>3.4</v>
      </c>
      <c r="E31" s="28">
        <v>0.4</v>
      </c>
    </row>
    <row r="32" spans="1:5" ht="15.6" x14ac:dyDescent="0.3">
      <c r="A32" s="29" t="s">
        <v>176</v>
      </c>
      <c r="B32" s="22">
        <f t="shared" si="0"/>
        <v>40.000000000000007</v>
      </c>
      <c r="C32" s="8">
        <v>37.700000000000003</v>
      </c>
      <c r="D32" s="8">
        <v>2.1</v>
      </c>
      <c r="E32" s="28">
        <v>0.2</v>
      </c>
    </row>
    <row r="33" spans="1:5" ht="15.6" x14ac:dyDescent="0.3">
      <c r="A33" s="29" t="s">
        <v>177</v>
      </c>
      <c r="B33" s="22">
        <f t="shared" si="0"/>
        <v>70</v>
      </c>
      <c r="C33" s="8">
        <v>68.7</v>
      </c>
      <c r="D33" s="8">
        <v>1</v>
      </c>
      <c r="E33" s="28">
        <v>0.3</v>
      </c>
    </row>
    <row r="34" spans="1:5" ht="15.6" x14ac:dyDescent="0.3">
      <c r="A34" s="29" t="s">
        <v>178</v>
      </c>
      <c r="B34" s="22">
        <f t="shared" si="0"/>
        <v>46.5</v>
      </c>
      <c r="C34" s="8">
        <v>41</v>
      </c>
      <c r="D34" s="8">
        <v>5</v>
      </c>
      <c r="E34" s="28">
        <v>0.5</v>
      </c>
    </row>
    <row r="35" spans="1:5" ht="15.6" x14ac:dyDescent="0.3">
      <c r="A35" s="29" t="s">
        <v>179</v>
      </c>
      <c r="B35" s="22">
        <f t="shared" si="0"/>
        <v>101</v>
      </c>
      <c r="C35" s="8">
        <v>98.2</v>
      </c>
      <c r="D35" s="8">
        <v>2.5</v>
      </c>
      <c r="E35" s="28">
        <v>0.3</v>
      </c>
    </row>
    <row r="36" spans="1:5" ht="15.6" x14ac:dyDescent="0.3">
      <c r="A36" s="29" t="s">
        <v>180</v>
      </c>
      <c r="B36" s="22">
        <f t="shared" si="0"/>
        <v>72.100000000000009</v>
      </c>
      <c r="C36" s="8">
        <v>68.2</v>
      </c>
      <c r="D36" s="8">
        <v>3.7</v>
      </c>
      <c r="E36" s="28">
        <v>0.2</v>
      </c>
    </row>
    <row r="37" spans="1:5" ht="15.6" x14ac:dyDescent="0.3">
      <c r="A37" s="29" t="s">
        <v>181</v>
      </c>
      <c r="B37" s="22">
        <f t="shared" si="0"/>
        <v>74.099999999999994</v>
      </c>
      <c r="C37" s="8">
        <v>70.599999999999994</v>
      </c>
      <c r="D37" s="8">
        <v>3.1</v>
      </c>
      <c r="E37" s="28">
        <v>0.4</v>
      </c>
    </row>
    <row r="38" spans="1:5" ht="15.6" x14ac:dyDescent="0.3">
      <c r="A38" s="29" t="s">
        <v>182</v>
      </c>
      <c r="B38" s="22">
        <f t="shared" si="0"/>
        <v>76</v>
      </c>
      <c r="C38" s="8">
        <v>69.3</v>
      </c>
      <c r="D38" s="8">
        <v>6.5</v>
      </c>
      <c r="E38" s="28">
        <v>0.2</v>
      </c>
    </row>
    <row r="39" spans="1:5" ht="15.6" x14ac:dyDescent="0.3">
      <c r="A39" s="29" t="s">
        <v>183</v>
      </c>
      <c r="B39" s="22">
        <f t="shared" si="0"/>
        <v>66</v>
      </c>
      <c r="C39" s="8">
        <v>63</v>
      </c>
      <c r="D39" s="8">
        <v>2.8</v>
      </c>
      <c r="E39" s="28">
        <v>0.2</v>
      </c>
    </row>
    <row r="40" spans="1:5" ht="15.6" x14ac:dyDescent="0.3">
      <c r="A40" s="29" t="s">
        <v>184</v>
      </c>
      <c r="B40" s="22">
        <f t="shared" si="0"/>
        <v>85</v>
      </c>
      <c r="C40" s="8">
        <v>79.5</v>
      </c>
      <c r="D40" s="8">
        <v>5.0999999999999996</v>
      </c>
      <c r="E40" s="28">
        <v>0.4</v>
      </c>
    </row>
    <row r="41" spans="1:5" ht="15.6" x14ac:dyDescent="0.3">
      <c r="A41" s="29" t="s">
        <v>185</v>
      </c>
      <c r="B41" s="22">
        <f t="shared" si="0"/>
        <v>83</v>
      </c>
      <c r="C41" s="8">
        <v>80.8</v>
      </c>
      <c r="D41" s="8">
        <v>1.8</v>
      </c>
      <c r="E41" s="28">
        <v>0.4</v>
      </c>
    </row>
    <row r="42" spans="1:5" ht="15.6" x14ac:dyDescent="0.3">
      <c r="A42" s="29" t="s">
        <v>186</v>
      </c>
      <c r="B42" s="22">
        <f t="shared" si="0"/>
        <v>99.9</v>
      </c>
      <c r="C42" s="8">
        <v>96.2</v>
      </c>
      <c r="D42" s="8">
        <v>3.5</v>
      </c>
      <c r="E42" s="28">
        <v>0.2</v>
      </c>
    </row>
    <row r="43" spans="1:5" ht="15.6" x14ac:dyDescent="0.3">
      <c r="A43" s="29" t="s">
        <v>187</v>
      </c>
      <c r="B43" s="22">
        <f t="shared" si="0"/>
        <v>101.9</v>
      </c>
      <c r="C43" s="8">
        <v>100</v>
      </c>
      <c r="D43" s="8">
        <v>1.7</v>
      </c>
      <c r="E43" s="28">
        <v>0.2</v>
      </c>
    </row>
    <row r="44" spans="1:5" ht="15.6" x14ac:dyDescent="0.3">
      <c r="A44" s="29" t="s">
        <v>188</v>
      </c>
      <c r="B44" s="22">
        <f t="shared" si="0"/>
        <v>87.6</v>
      </c>
      <c r="C44" s="8">
        <v>85.1</v>
      </c>
      <c r="D44" s="8">
        <v>2.2000000000000002</v>
      </c>
      <c r="E44" s="28">
        <v>0.3</v>
      </c>
    </row>
    <row r="45" spans="1:5" ht="15.6" x14ac:dyDescent="0.3">
      <c r="A45" s="29" t="s">
        <v>189</v>
      </c>
      <c r="B45" s="22">
        <f t="shared" si="0"/>
        <v>69</v>
      </c>
      <c r="C45" s="8">
        <v>63</v>
      </c>
      <c r="D45" s="8">
        <v>5.5</v>
      </c>
      <c r="E45" s="28">
        <v>0.5</v>
      </c>
    </row>
    <row r="46" spans="1:5" ht="15.6" x14ac:dyDescent="0.3">
      <c r="A46" s="29" t="s">
        <v>190</v>
      </c>
      <c r="B46" s="22">
        <f t="shared" si="0"/>
        <v>78</v>
      </c>
      <c r="C46" s="8">
        <v>74.7</v>
      </c>
      <c r="D46" s="8">
        <v>2.5</v>
      </c>
      <c r="E46" s="28">
        <v>0.8</v>
      </c>
    </row>
    <row r="47" spans="1:5" ht="15.6" x14ac:dyDescent="0.3">
      <c r="A47" s="29" t="s">
        <v>191</v>
      </c>
      <c r="B47" s="22">
        <f t="shared" si="0"/>
        <v>96</v>
      </c>
      <c r="C47" s="8">
        <v>92.3</v>
      </c>
      <c r="D47" s="8">
        <v>3.5</v>
      </c>
      <c r="E47" s="28">
        <v>0.2</v>
      </c>
    </row>
    <row r="48" spans="1:5" ht="15.6" x14ac:dyDescent="0.3">
      <c r="A48" s="29" t="s">
        <v>192</v>
      </c>
      <c r="B48" s="22">
        <f t="shared" si="0"/>
        <v>67</v>
      </c>
      <c r="C48" s="8">
        <v>62</v>
      </c>
      <c r="D48" s="8">
        <v>4.5999999999999996</v>
      </c>
      <c r="E48" s="28">
        <v>0.4</v>
      </c>
    </row>
    <row r="49" spans="1:5" ht="15.6" x14ac:dyDescent="0.3">
      <c r="A49" s="29" t="s">
        <v>116</v>
      </c>
      <c r="B49" s="22">
        <f t="shared" si="0"/>
        <v>6.3</v>
      </c>
      <c r="C49" s="8"/>
      <c r="D49" s="8"/>
      <c r="E49" s="28">
        <v>6.3</v>
      </c>
    </row>
    <row r="50" spans="1:5" ht="15.6" x14ac:dyDescent="0.3">
      <c r="A50" s="29" t="s">
        <v>117</v>
      </c>
      <c r="B50" s="22">
        <f t="shared" si="0"/>
        <v>12</v>
      </c>
      <c r="C50" s="8">
        <v>4</v>
      </c>
      <c r="D50" s="8">
        <v>4.2</v>
      </c>
      <c r="E50" s="28">
        <v>3.8</v>
      </c>
    </row>
    <row r="51" spans="1:5" ht="15.6" x14ac:dyDescent="0.3">
      <c r="A51" s="29" t="s">
        <v>118</v>
      </c>
      <c r="B51" s="22">
        <f t="shared" si="0"/>
        <v>6.5</v>
      </c>
      <c r="C51" s="8"/>
      <c r="D51" s="8">
        <v>2.5</v>
      </c>
      <c r="E51" s="28">
        <v>4</v>
      </c>
    </row>
    <row r="52" spans="1:5" ht="15.6" x14ac:dyDescent="0.3">
      <c r="A52" s="29" t="s">
        <v>119</v>
      </c>
      <c r="B52" s="22">
        <f t="shared" si="0"/>
        <v>4.5</v>
      </c>
      <c r="C52" s="8"/>
      <c r="D52" s="8">
        <v>0.4</v>
      </c>
      <c r="E52" s="28">
        <v>4.0999999999999996</v>
      </c>
    </row>
    <row r="53" spans="1:5" ht="15.6" x14ac:dyDescent="0.3">
      <c r="A53" s="29" t="s">
        <v>193</v>
      </c>
      <c r="B53" s="22">
        <f t="shared" si="0"/>
        <v>9</v>
      </c>
      <c r="C53" s="8"/>
      <c r="D53" s="8"/>
      <c r="E53" s="28">
        <v>9</v>
      </c>
    </row>
    <row r="54" spans="1:5" ht="15.6" x14ac:dyDescent="0.3">
      <c r="A54" s="29" t="s">
        <v>121</v>
      </c>
      <c r="B54" s="22">
        <f t="shared" si="0"/>
        <v>25</v>
      </c>
      <c r="C54" s="8"/>
      <c r="D54" s="8">
        <v>23.5</v>
      </c>
      <c r="E54" s="28">
        <v>1.5</v>
      </c>
    </row>
    <row r="55" spans="1:5" ht="15.6" x14ac:dyDescent="0.25">
      <c r="A55" s="30" t="s">
        <v>135</v>
      </c>
      <c r="B55" s="22">
        <f t="shared" si="0"/>
        <v>1.5</v>
      </c>
      <c r="C55" s="8"/>
      <c r="D55" s="8"/>
      <c r="E55" s="28">
        <v>1.5</v>
      </c>
    </row>
    <row r="56" spans="1:5" ht="15.6" x14ac:dyDescent="0.3">
      <c r="A56" s="29" t="s">
        <v>194</v>
      </c>
      <c r="B56" s="22">
        <f t="shared" si="0"/>
        <v>28</v>
      </c>
      <c r="C56" s="8">
        <v>11.5</v>
      </c>
      <c r="D56" s="8"/>
      <c r="E56" s="28">
        <v>16.5</v>
      </c>
    </row>
    <row r="57" spans="1:5" ht="15.6" x14ac:dyDescent="0.3">
      <c r="A57" s="29" t="s">
        <v>123</v>
      </c>
      <c r="B57" s="22">
        <f t="shared" si="0"/>
        <v>40</v>
      </c>
      <c r="C57" s="8">
        <v>5.8</v>
      </c>
      <c r="D57" s="8">
        <v>28.5</v>
      </c>
      <c r="E57" s="28">
        <v>5.7</v>
      </c>
    </row>
    <row r="58" spans="1:5" ht="15.6" x14ac:dyDescent="0.3">
      <c r="A58" s="29" t="s">
        <v>124</v>
      </c>
      <c r="B58" s="22">
        <f t="shared" si="0"/>
        <v>8</v>
      </c>
      <c r="C58" s="8"/>
      <c r="D58" s="8"/>
      <c r="E58" s="28">
        <v>8</v>
      </c>
    </row>
    <row r="59" spans="1:5" ht="15.6" x14ac:dyDescent="0.3">
      <c r="A59" s="29" t="s">
        <v>195</v>
      </c>
      <c r="B59" s="22">
        <f t="shared" si="0"/>
        <v>16.5</v>
      </c>
      <c r="C59" s="8">
        <v>9.9</v>
      </c>
      <c r="D59" s="8"/>
      <c r="E59" s="28">
        <v>6.6</v>
      </c>
    </row>
    <row r="60" spans="1:5" ht="15.6" x14ac:dyDescent="0.3">
      <c r="A60" s="29" t="s">
        <v>126</v>
      </c>
      <c r="B60" s="22">
        <f t="shared" si="0"/>
        <v>31</v>
      </c>
      <c r="C60" s="8">
        <v>5.7</v>
      </c>
      <c r="D60" s="8">
        <v>19.3</v>
      </c>
      <c r="E60" s="28">
        <v>6</v>
      </c>
    </row>
    <row r="61" spans="1:5" ht="15.6" x14ac:dyDescent="0.3">
      <c r="A61" s="29" t="s">
        <v>196</v>
      </c>
      <c r="B61" s="22">
        <f t="shared" si="0"/>
        <v>84</v>
      </c>
      <c r="C61" s="8">
        <v>11</v>
      </c>
      <c r="D61" s="8">
        <v>58</v>
      </c>
      <c r="E61" s="28">
        <v>15</v>
      </c>
    </row>
    <row r="62" spans="1:5" ht="15.6" x14ac:dyDescent="0.3">
      <c r="A62" s="29" t="s">
        <v>197</v>
      </c>
      <c r="B62" s="22">
        <f t="shared" si="0"/>
        <v>23.5</v>
      </c>
      <c r="C62" s="8">
        <v>13</v>
      </c>
      <c r="D62" s="8">
        <v>0.4</v>
      </c>
      <c r="E62" s="28">
        <v>10.1</v>
      </c>
    </row>
    <row r="63" spans="1:5" ht="15.6" x14ac:dyDescent="0.3">
      <c r="A63" s="29" t="s">
        <v>129</v>
      </c>
      <c r="B63" s="22">
        <f t="shared" si="0"/>
        <v>10.1</v>
      </c>
      <c r="C63" s="8">
        <v>3</v>
      </c>
      <c r="D63" s="8"/>
      <c r="E63" s="28">
        <v>7.1</v>
      </c>
    </row>
    <row r="64" spans="1:5" ht="15.6" x14ac:dyDescent="0.3">
      <c r="A64" s="29" t="s">
        <v>198</v>
      </c>
      <c r="B64" s="22">
        <f t="shared" si="0"/>
        <v>17.5</v>
      </c>
      <c r="C64" s="8">
        <v>5.0999999999999996</v>
      </c>
      <c r="D64" s="8"/>
      <c r="E64" s="28">
        <v>12.4</v>
      </c>
    </row>
    <row r="65" spans="1:5" ht="15.6" x14ac:dyDescent="0.3">
      <c r="A65" s="29" t="s">
        <v>199</v>
      </c>
      <c r="B65" s="22">
        <f t="shared" si="0"/>
        <v>17</v>
      </c>
      <c r="C65" s="8">
        <v>3.8</v>
      </c>
      <c r="D65" s="8"/>
      <c r="E65" s="28">
        <v>13.2</v>
      </c>
    </row>
    <row r="66" spans="1:5" ht="25.2" customHeight="1" x14ac:dyDescent="0.25">
      <c r="A66" s="31" t="s">
        <v>134</v>
      </c>
      <c r="B66" s="22">
        <f t="shared" si="0"/>
        <v>5.2</v>
      </c>
      <c r="C66" s="8"/>
      <c r="D66" s="8">
        <v>5.2</v>
      </c>
      <c r="E66" s="28"/>
    </row>
    <row r="67" spans="1:5" ht="15.6" x14ac:dyDescent="0.25">
      <c r="A67" s="31" t="s">
        <v>200</v>
      </c>
      <c r="B67" s="22">
        <f t="shared" si="0"/>
        <v>30</v>
      </c>
      <c r="C67" s="8"/>
      <c r="D67" s="8">
        <v>29</v>
      </c>
      <c r="E67" s="28">
        <v>1</v>
      </c>
    </row>
    <row r="68" spans="1:5" ht="15.6" x14ac:dyDescent="0.3">
      <c r="A68" s="29" t="s">
        <v>132</v>
      </c>
      <c r="B68" s="22">
        <f t="shared" si="0"/>
        <v>43</v>
      </c>
      <c r="C68" s="8">
        <v>36</v>
      </c>
      <c r="D68" s="8"/>
      <c r="E68" s="28">
        <v>7</v>
      </c>
    </row>
    <row r="69" spans="1:5" ht="15.6" x14ac:dyDescent="0.3">
      <c r="A69" s="29" t="s">
        <v>136</v>
      </c>
      <c r="B69" s="22">
        <f t="shared" si="0"/>
        <v>155</v>
      </c>
      <c r="C69" s="8">
        <v>140</v>
      </c>
      <c r="D69" s="8">
        <v>13</v>
      </c>
      <c r="E69" s="28">
        <v>2</v>
      </c>
    </row>
    <row r="70" spans="1:5" ht="15.6" x14ac:dyDescent="0.25">
      <c r="A70" s="25" t="s">
        <v>137</v>
      </c>
      <c r="B70" s="22">
        <f t="shared" si="0"/>
        <v>60</v>
      </c>
      <c r="C70" s="8">
        <v>60</v>
      </c>
      <c r="D70" s="8"/>
      <c r="E70" s="28"/>
    </row>
    <row r="71" spans="1:5" ht="15.6" x14ac:dyDescent="0.25">
      <c r="A71" s="25" t="s">
        <v>138</v>
      </c>
      <c r="B71" s="22">
        <f t="shared" si="0"/>
        <v>4</v>
      </c>
      <c r="C71" s="8"/>
      <c r="D71" s="8">
        <v>4</v>
      </c>
      <c r="E71" s="28"/>
    </row>
    <row r="72" spans="1:5" ht="15.6" x14ac:dyDescent="0.3">
      <c r="A72" s="29" t="s">
        <v>139</v>
      </c>
      <c r="B72" s="22">
        <f t="shared" si="0"/>
        <v>27</v>
      </c>
      <c r="C72" s="8">
        <v>27</v>
      </c>
      <c r="D72" s="8"/>
      <c r="E72" s="28"/>
    </row>
    <row r="73" spans="1:5" ht="15.6" x14ac:dyDescent="0.3">
      <c r="A73" s="29" t="s">
        <v>141</v>
      </c>
      <c r="B73" s="22">
        <f t="shared" si="0"/>
        <v>4.2</v>
      </c>
      <c r="C73" s="8"/>
      <c r="D73" s="8">
        <v>4.2</v>
      </c>
      <c r="E73" s="28"/>
    </row>
    <row r="74" spans="1:5" ht="15.6" x14ac:dyDescent="0.25">
      <c r="A74" s="25" t="s">
        <v>140</v>
      </c>
      <c r="B74" s="22">
        <f>C74+D74+E74</f>
        <v>32</v>
      </c>
      <c r="C74" s="8">
        <v>16</v>
      </c>
      <c r="D74" s="8">
        <v>16</v>
      </c>
      <c r="E74" s="28"/>
    </row>
    <row r="75" spans="1:5" ht="15.6" x14ac:dyDescent="0.25">
      <c r="A75" s="25" t="s">
        <v>147</v>
      </c>
      <c r="B75" s="22">
        <f>C75+D75+E75</f>
        <v>149</v>
      </c>
      <c r="C75" s="8">
        <v>77</v>
      </c>
      <c r="D75" s="8">
        <v>72</v>
      </c>
      <c r="E75" s="28"/>
    </row>
    <row r="76" spans="1:5" ht="15.6" x14ac:dyDescent="0.25">
      <c r="A76" s="25" t="s">
        <v>52</v>
      </c>
      <c r="B76" s="22">
        <f>C76+D76+E76</f>
        <v>72</v>
      </c>
      <c r="C76" s="8">
        <v>72</v>
      </c>
      <c r="D76" s="8"/>
      <c r="E76" s="28"/>
    </row>
    <row r="77" spans="1:5" ht="15.6" x14ac:dyDescent="0.25">
      <c r="A77" s="25" t="s">
        <v>148</v>
      </c>
      <c r="B77" s="22">
        <f>C77+D77+E77</f>
        <v>46.8</v>
      </c>
      <c r="C77" s="8">
        <v>35.700000000000003</v>
      </c>
      <c r="D77" s="8">
        <v>10.8</v>
      </c>
      <c r="E77" s="28">
        <v>0.3</v>
      </c>
    </row>
    <row r="78" spans="1:5" ht="15.6" x14ac:dyDescent="0.25">
      <c r="A78" s="25" t="s">
        <v>151</v>
      </c>
      <c r="B78" s="22">
        <f>C78+D78+E78</f>
        <v>3</v>
      </c>
      <c r="C78" s="22"/>
      <c r="D78" s="22">
        <v>3</v>
      </c>
      <c r="E78" s="28"/>
    </row>
    <row r="79" spans="1:5" ht="15.6" x14ac:dyDescent="0.25">
      <c r="A79" s="32" t="s">
        <v>201</v>
      </c>
      <c r="B79" s="33">
        <f>SUM(B8:B78)</f>
        <v>4374.2</v>
      </c>
      <c r="C79" s="33">
        <f>SUM(C8:C78)</f>
        <v>2721.5</v>
      </c>
      <c r="D79" s="33">
        <f>SUM(D8:D78)</f>
        <v>781.30000000000007</v>
      </c>
      <c r="E79" s="6">
        <f>SUM(E8:E78)</f>
        <v>871.40000000000009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6:C7"/>
    <mergeCell ref="D6:D7"/>
    <mergeCell ref="E6:E7"/>
    <mergeCell ref="C5:E5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"/>
  <sheetViews>
    <sheetView topLeftCell="A95" workbookViewId="0">
      <selection activeCell="A119" sqref="A119"/>
    </sheetView>
  </sheetViews>
  <sheetFormatPr defaultRowHeight="15" x14ac:dyDescent="0.3"/>
  <cols>
    <col min="1" max="1" width="58" style="37" customWidth="1"/>
    <col min="2" max="2" width="19.33203125" style="45" customWidth="1"/>
  </cols>
  <sheetData>
    <row r="1" spans="1:2" ht="15.6" x14ac:dyDescent="0.3">
      <c r="A1" s="3"/>
      <c r="B1" s="36"/>
    </row>
    <row r="2" spans="1:2" ht="15.6" x14ac:dyDescent="0.3">
      <c r="A2" s="3"/>
      <c r="B2" s="36"/>
    </row>
    <row r="3" spans="1:2" ht="15.6" x14ac:dyDescent="0.3">
      <c r="A3" s="3"/>
      <c r="B3" s="36"/>
    </row>
    <row r="4" spans="1:2" ht="15.6" x14ac:dyDescent="0.3">
      <c r="A4" s="3"/>
      <c r="B4" s="36"/>
    </row>
    <row r="5" spans="1:2" ht="15.6" x14ac:dyDescent="0.3">
      <c r="A5" s="3"/>
      <c r="B5" s="36"/>
    </row>
    <row r="6" spans="1:2" ht="15.6" x14ac:dyDescent="0.3">
      <c r="B6" s="38"/>
    </row>
    <row r="7" spans="1:2" ht="40.5" customHeight="1" x14ac:dyDescent="0.3">
      <c r="A7" s="127" t="s">
        <v>235</v>
      </c>
      <c r="B7" s="94"/>
    </row>
    <row r="8" spans="1:2" ht="15.6" x14ac:dyDescent="0.3">
      <c r="A8" s="40"/>
      <c r="B8" s="34"/>
    </row>
    <row r="9" spans="1:2" ht="14.4" x14ac:dyDescent="0.3">
      <c r="A9" s="95" t="s">
        <v>238</v>
      </c>
      <c r="B9" s="95"/>
    </row>
    <row r="10" spans="1:2" ht="15.6" x14ac:dyDescent="0.3">
      <c r="A10" s="1"/>
      <c r="B10" s="38"/>
    </row>
    <row r="11" spans="1:2" ht="14.4" x14ac:dyDescent="0.3">
      <c r="A11" s="114" t="s">
        <v>203</v>
      </c>
      <c r="B11" s="114" t="s">
        <v>239</v>
      </c>
    </row>
    <row r="12" spans="1:2" ht="19.8" customHeight="1" x14ac:dyDescent="0.3">
      <c r="A12" s="125"/>
      <c r="B12" s="126"/>
    </row>
    <row r="13" spans="1:2" ht="24" customHeight="1" x14ac:dyDescent="0.3">
      <c r="A13" s="75" t="s">
        <v>204</v>
      </c>
      <c r="B13" s="76"/>
    </row>
    <row r="14" spans="1:2" ht="16.8" customHeight="1" x14ac:dyDescent="0.3">
      <c r="A14" s="42" t="s">
        <v>60</v>
      </c>
      <c r="B14" s="77">
        <v>2622.97</v>
      </c>
    </row>
    <row r="15" spans="1:2" ht="15.6" x14ac:dyDescent="0.3">
      <c r="A15" s="29" t="s">
        <v>240</v>
      </c>
      <c r="B15" s="41">
        <f>B14</f>
        <v>2622.97</v>
      </c>
    </row>
    <row r="16" spans="1:2" ht="24.6" customHeight="1" x14ac:dyDescent="0.3">
      <c r="A16" s="78" t="s">
        <v>241</v>
      </c>
      <c r="B16" s="79"/>
    </row>
    <row r="17" spans="1:2" ht="18.600000000000001" customHeight="1" x14ac:dyDescent="0.3">
      <c r="A17" s="42" t="s">
        <v>60</v>
      </c>
      <c r="B17" s="77">
        <v>330500</v>
      </c>
    </row>
    <row r="18" spans="1:2" ht="15.6" x14ac:dyDescent="0.3">
      <c r="A18" s="29" t="s">
        <v>242</v>
      </c>
      <c r="B18" s="41">
        <f>B17</f>
        <v>330500</v>
      </c>
    </row>
    <row r="19" spans="1:2" ht="22.2" customHeight="1" x14ac:dyDescent="0.3">
      <c r="A19" s="75" t="s">
        <v>243</v>
      </c>
      <c r="B19" s="73"/>
    </row>
    <row r="20" spans="1:2" ht="15.6" x14ac:dyDescent="0.3">
      <c r="A20" s="42" t="s">
        <v>60</v>
      </c>
      <c r="B20" s="80">
        <v>87933.81</v>
      </c>
    </row>
    <row r="21" spans="1:2" ht="15.6" x14ac:dyDescent="0.3">
      <c r="A21" s="29" t="s">
        <v>244</v>
      </c>
      <c r="B21" s="81">
        <f>B20</f>
        <v>87933.81</v>
      </c>
    </row>
    <row r="22" spans="1:2" ht="24" customHeight="1" x14ac:dyDescent="0.3">
      <c r="A22" s="82" t="s">
        <v>245</v>
      </c>
      <c r="B22" s="83"/>
    </row>
    <row r="23" spans="1:2" ht="15.6" x14ac:dyDescent="0.3">
      <c r="A23" s="29" t="s">
        <v>60</v>
      </c>
      <c r="B23" s="83">
        <v>1337955.46</v>
      </c>
    </row>
    <row r="24" spans="1:2" ht="15.6" x14ac:dyDescent="0.3">
      <c r="A24" s="29" t="s">
        <v>246</v>
      </c>
      <c r="B24" s="84">
        <f>B23</f>
        <v>1337955.46</v>
      </c>
    </row>
    <row r="25" spans="1:2" ht="39" customHeight="1" x14ac:dyDescent="0.3">
      <c r="A25" s="35" t="s">
        <v>247</v>
      </c>
      <c r="B25" s="84"/>
    </row>
    <row r="26" spans="1:2" ht="15.6" x14ac:dyDescent="0.3">
      <c r="A26" s="29" t="s">
        <v>60</v>
      </c>
      <c r="B26" s="83">
        <v>560858.77</v>
      </c>
    </row>
    <row r="27" spans="1:2" ht="15.6" x14ac:dyDescent="0.3">
      <c r="A27" s="29" t="s">
        <v>248</v>
      </c>
      <c r="B27" s="84">
        <f>B26</f>
        <v>560858.77</v>
      </c>
    </row>
    <row r="28" spans="1:2" ht="25.2" customHeight="1" x14ac:dyDescent="0.3">
      <c r="A28" s="82" t="s">
        <v>249</v>
      </c>
      <c r="B28" s="83"/>
    </row>
    <row r="29" spans="1:2" ht="15.6" x14ac:dyDescent="0.3">
      <c r="A29" s="29" t="s">
        <v>74</v>
      </c>
      <c r="B29" s="83">
        <v>4114.8100000000004</v>
      </c>
    </row>
    <row r="30" spans="1:2" ht="15.6" x14ac:dyDescent="0.3">
      <c r="A30" s="29" t="s">
        <v>75</v>
      </c>
      <c r="B30" s="83">
        <v>6240.5</v>
      </c>
    </row>
    <row r="31" spans="1:2" ht="15.6" x14ac:dyDescent="0.3">
      <c r="A31" s="29" t="s">
        <v>163</v>
      </c>
      <c r="B31" s="83">
        <v>57569.77</v>
      </c>
    </row>
    <row r="32" spans="1:2" ht="15.6" x14ac:dyDescent="0.3">
      <c r="A32" s="42" t="s">
        <v>79</v>
      </c>
      <c r="B32" s="83">
        <v>36155.769999999997</v>
      </c>
    </row>
    <row r="33" spans="1:2" ht="15.6" x14ac:dyDescent="0.3">
      <c r="A33" s="29" t="s">
        <v>162</v>
      </c>
      <c r="B33" s="83">
        <v>16938</v>
      </c>
    </row>
    <row r="34" spans="1:2" ht="15.6" x14ac:dyDescent="0.3">
      <c r="A34" s="29" t="s">
        <v>77</v>
      </c>
      <c r="B34" s="83">
        <v>14886.22</v>
      </c>
    </row>
    <row r="35" spans="1:2" ht="15.6" x14ac:dyDescent="0.3">
      <c r="A35" s="29" t="s">
        <v>51</v>
      </c>
      <c r="B35" s="83">
        <v>1946.67</v>
      </c>
    </row>
    <row r="36" spans="1:2" ht="15.6" x14ac:dyDescent="0.3">
      <c r="A36" s="29" t="s">
        <v>224</v>
      </c>
      <c r="B36" s="83">
        <v>85718.99</v>
      </c>
    </row>
    <row r="37" spans="1:2" ht="15.6" x14ac:dyDescent="0.3">
      <c r="A37" s="29" t="s">
        <v>250</v>
      </c>
      <c r="B37" s="84">
        <f>SUM(B29:B36)</f>
        <v>223570.73000000004</v>
      </c>
    </row>
    <row r="38" spans="1:2" ht="22.8" customHeight="1" x14ac:dyDescent="0.3">
      <c r="A38" s="82" t="s">
        <v>251</v>
      </c>
      <c r="B38" s="83"/>
    </row>
    <row r="39" spans="1:2" ht="15.6" x14ac:dyDescent="0.3">
      <c r="A39" s="85" t="s">
        <v>83</v>
      </c>
      <c r="B39" s="83">
        <v>51163.92</v>
      </c>
    </row>
    <row r="40" spans="1:2" ht="15.6" x14ac:dyDescent="0.3">
      <c r="A40" s="29" t="s">
        <v>252</v>
      </c>
      <c r="B40" s="43">
        <f>B39</f>
        <v>51163.92</v>
      </c>
    </row>
    <row r="41" spans="1:2" ht="25.8" customHeight="1" x14ac:dyDescent="0.3">
      <c r="A41" s="82" t="s">
        <v>253</v>
      </c>
      <c r="B41" s="83"/>
    </row>
    <row r="42" spans="1:2" ht="15.6" x14ac:dyDescent="0.3">
      <c r="A42" s="29" t="s">
        <v>164</v>
      </c>
      <c r="B42" s="83">
        <v>4048.76</v>
      </c>
    </row>
    <row r="43" spans="1:2" ht="15.6" x14ac:dyDescent="0.3">
      <c r="A43" s="29" t="s">
        <v>165</v>
      </c>
      <c r="B43" s="83">
        <v>5594.6</v>
      </c>
    </row>
    <row r="44" spans="1:2" ht="15.6" x14ac:dyDescent="0.3">
      <c r="A44" s="29" t="s">
        <v>166</v>
      </c>
      <c r="B44" s="83">
        <v>5992.96</v>
      </c>
    </row>
    <row r="45" spans="1:2" ht="15.6" x14ac:dyDescent="0.3">
      <c r="A45" s="29" t="s">
        <v>167</v>
      </c>
      <c r="B45" s="83">
        <v>8717.75</v>
      </c>
    </row>
    <row r="46" spans="1:2" ht="15.6" x14ac:dyDescent="0.3">
      <c r="A46" s="29" t="s">
        <v>168</v>
      </c>
      <c r="B46" s="83">
        <v>8011.53</v>
      </c>
    </row>
    <row r="47" spans="1:2" ht="15.6" x14ac:dyDescent="0.3">
      <c r="A47" s="29" t="s">
        <v>169</v>
      </c>
      <c r="B47" s="83">
        <v>2714.36</v>
      </c>
    </row>
    <row r="48" spans="1:2" ht="15.6" x14ac:dyDescent="0.3">
      <c r="A48" s="29" t="s">
        <v>170</v>
      </c>
      <c r="B48" s="83">
        <v>4702.24</v>
      </c>
    </row>
    <row r="49" spans="1:2" ht="15.6" x14ac:dyDescent="0.3">
      <c r="A49" s="29" t="s">
        <v>171</v>
      </c>
      <c r="B49" s="83">
        <v>5084.37</v>
      </c>
    </row>
    <row r="50" spans="1:2" ht="15.6" x14ac:dyDescent="0.3">
      <c r="A50" s="29" t="s">
        <v>172</v>
      </c>
      <c r="B50" s="83">
        <v>4840.7</v>
      </c>
    </row>
    <row r="51" spans="1:2" ht="15.6" x14ac:dyDescent="0.3">
      <c r="A51" s="29" t="s">
        <v>173</v>
      </c>
      <c r="B51" s="83">
        <v>675.09</v>
      </c>
    </row>
    <row r="52" spans="1:2" ht="15.6" x14ac:dyDescent="0.3">
      <c r="A52" s="29" t="s">
        <v>174</v>
      </c>
      <c r="B52" s="83">
        <v>1939.56</v>
      </c>
    </row>
    <row r="53" spans="1:2" ht="15.6" x14ac:dyDescent="0.3">
      <c r="A53" s="29" t="s">
        <v>175</v>
      </c>
      <c r="B53" s="83">
        <v>24787.08</v>
      </c>
    </row>
    <row r="54" spans="1:2" ht="15.6" x14ac:dyDescent="0.3">
      <c r="A54" s="29" t="s">
        <v>176</v>
      </c>
      <c r="B54" s="83">
        <v>5907.7</v>
      </c>
    </row>
    <row r="55" spans="1:2" ht="15.6" x14ac:dyDescent="0.3">
      <c r="A55" s="29" t="s">
        <v>177</v>
      </c>
      <c r="B55" s="83">
        <v>6697.8</v>
      </c>
    </row>
    <row r="56" spans="1:2" ht="15.6" x14ac:dyDescent="0.3">
      <c r="A56" s="29" t="s">
        <v>178</v>
      </c>
      <c r="B56" s="83">
        <v>4998.3</v>
      </c>
    </row>
    <row r="57" spans="1:2" ht="15.6" x14ac:dyDescent="0.3">
      <c r="A57" s="29" t="s">
        <v>179</v>
      </c>
      <c r="B57" s="83">
        <v>11408.87</v>
      </c>
    </row>
    <row r="58" spans="1:2" ht="15.6" x14ac:dyDescent="0.3">
      <c r="A58" s="29" t="s">
        <v>180</v>
      </c>
      <c r="B58" s="83">
        <v>8478.25</v>
      </c>
    </row>
    <row r="59" spans="1:2" ht="15.6" x14ac:dyDescent="0.3">
      <c r="A59" s="29" t="s">
        <v>181</v>
      </c>
      <c r="B59" s="83">
        <v>4042.4</v>
      </c>
    </row>
    <row r="60" spans="1:2" ht="15.6" x14ac:dyDescent="0.3">
      <c r="A60" s="29" t="s">
        <v>182</v>
      </c>
      <c r="B60" s="83">
        <v>3915.85</v>
      </c>
    </row>
    <row r="61" spans="1:2" ht="15.6" x14ac:dyDescent="0.3">
      <c r="A61" s="29" t="s">
        <v>183</v>
      </c>
      <c r="B61" s="83">
        <v>6722.35</v>
      </c>
    </row>
    <row r="62" spans="1:2" ht="15.6" x14ac:dyDescent="0.3">
      <c r="A62" s="29" t="s">
        <v>184</v>
      </c>
      <c r="B62" s="83">
        <v>5725.64</v>
      </c>
    </row>
    <row r="63" spans="1:2" ht="15.6" x14ac:dyDescent="0.3">
      <c r="A63" s="29" t="s">
        <v>185</v>
      </c>
      <c r="B63" s="83">
        <v>10682.48</v>
      </c>
    </row>
    <row r="64" spans="1:2" ht="15.6" x14ac:dyDescent="0.3">
      <c r="A64" s="29" t="s">
        <v>186</v>
      </c>
      <c r="B64" s="83">
        <v>7369.86</v>
      </c>
    </row>
    <row r="65" spans="1:2" ht="15.6" x14ac:dyDescent="0.3">
      <c r="A65" s="29" t="s">
        <v>187</v>
      </c>
      <c r="B65" s="83">
        <v>7541.43</v>
      </c>
    </row>
    <row r="66" spans="1:2" ht="15.6" x14ac:dyDescent="0.3">
      <c r="A66" s="29" t="s">
        <v>188</v>
      </c>
      <c r="B66" s="83">
        <v>8031.65</v>
      </c>
    </row>
    <row r="67" spans="1:2" ht="15.6" x14ac:dyDescent="0.3">
      <c r="A67" s="29" t="s">
        <v>189</v>
      </c>
      <c r="B67" s="83">
        <v>3639.34</v>
      </c>
    </row>
    <row r="68" spans="1:2" ht="15.6" x14ac:dyDescent="0.3">
      <c r="A68" s="29" t="s">
        <v>190</v>
      </c>
      <c r="B68" s="83">
        <v>1300</v>
      </c>
    </row>
    <row r="69" spans="1:2" ht="15.6" x14ac:dyDescent="0.3">
      <c r="A69" s="29" t="s">
        <v>191</v>
      </c>
      <c r="B69" s="83">
        <v>8807.27</v>
      </c>
    </row>
    <row r="70" spans="1:2" ht="15.6" x14ac:dyDescent="0.3">
      <c r="A70" s="29" t="s">
        <v>192</v>
      </c>
      <c r="B70" s="83">
        <v>5360.06</v>
      </c>
    </row>
    <row r="71" spans="1:2" ht="15.6" x14ac:dyDescent="0.3">
      <c r="A71" s="29" t="s">
        <v>116</v>
      </c>
      <c r="B71" s="83">
        <v>2546.4899999999998</v>
      </c>
    </row>
    <row r="72" spans="1:2" ht="15.6" x14ac:dyDescent="0.3">
      <c r="A72" s="29" t="s">
        <v>117</v>
      </c>
      <c r="B72" s="83">
        <v>6207.28</v>
      </c>
    </row>
    <row r="73" spans="1:2" ht="15.6" x14ac:dyDescent="0.3">
      <c r="A73" s="29" t="s">
        <v>118</v>
      </c>
      <c r="B73" s="83">
        <v>1182.6400000000001</v>
      </c>
    </row>
    <row r="74" spans="1:2" ht="15.6" x14ac:dyDescent="0.3">
      <c r="A74" s="29" t="s">
        <v>119</v>
      </c>
      <c r="B74" s="83">
        <v>4540.46</v>
      </c>
    </row>
    <row r="75" spans="1:2" ht="15.6" x14ac:dyDescent="0.3">
      <c r="A75" s="29" t="s">
        <v>193</v>
      </c>
      <c r="B75" s="83">
        <v>6743.73</v>
      </c>
    </row>
    <row r="76" spans="1:2" ht="15.6" x14ac:dyDescent="0.3">
      <c r="A76" s="29" t="s">
        <v>121</v>
      </c>
      <c r="B76" s="83">
        <v>15846.75</v>
      </c>
    </row>
    <row r="77" spans="1:2" ht="15.6" x14ac:dyDescent="0.3">
      <c r="A77" s="29" t="s">
        <v>135</v>
      </c>
      <c r="B77" s="83">
        <v>798.24</v>
      </c>
    </row>
    <row r="78" spans="1:2" ht="15.6" x14ac:dyDescent="0.3">
      <c r="A78" s="29" t="s">
        <v>194</v>
      </c>
      <c r="B78" s="83">
        <v>2316.94</v>
      </c>
    </row>
    <row r="79" spans="1:2" ht="15.6" x14ac:dyDescent="0.3">
      <c r="A79" s="29" t="s">
        <v>123</v>
      </c>
      <c r="B79" s="83">
        <v>10831.41</v>
      </c>
    </row>
    <row r="80" spans="1:2" ht="15.6" x14ac:dyDescent="0.3">
      <c r="A80" s="29" t="s">
        <v>124</v>
      </c>
      <c r="B80" s="83">
        <v>510</v>
      </c>
    </row>
    <row r="81" spans="1:2" ht="15.6" x14ac:dyDescent="0.3">
      <c r="A81" s="29" t="s">
        <v>126</v>
      </c>
      <c r="B81" s="83">
        <v>6023.56</v>
      </c>
    </row>
    <row r="82" spans="1:2" ht="15.6" x14ac:dyDescent="0.3">
      <c r="A82" s="29" t="s">
        <v>196</v>
      </c>
      <c r="B82" s="83">
        <v>18354.82</v>
      </c>
    </row>
    <row r="83" spans="1:2" ht="15.6" x14ac:dyDescent="0.3">
      <c r="A83" s="29" t="s">
        <v>197</v>
      </c>
      <c r="B83" s="83">
        <v>4763.99</v>
      </c>
    </row>
    <row r="84" spans="1:2" ht="15.6" x14ac:dyDescent="0.3">
      <c r="A84" s="29" t="s">
        <v>129</v>
      </c>
      <c r="B84" s="83">
        <v>9349.18</v>
      </c>
    </row>
    <row r="85" spans="1:2" ht="15.6" x14ac:dyDescent="0.3">
      <c r="A85" s="29" t="s">
        <v>198</v>
      </c>
      <c r="B85" s="83">
        <v>12272.86</v>
      </c>
    </row>
    <row r="86" spans="1:2" ht="15.6" x14ac:dyDescent="0.3">
      <c r="A86" s="29" t="s">
        <v>199</v>
      </c>
      <c r="B86" s="83">
        <v>4671.33</v>
      </c>
    </row>
    <row r="87" spans="1:2" ht="15.6" x14ac:dyDescent="0.3">
      <c r="A87" s="31" t="s">
        <v>134</v>
      </c>
      <c r="B87" s="83">
        <v>577.64</v>
      </c>
    </row>
    <row r="88" spans="1:2" ht="15.6" x14ac:dyDescent="0.3">
      <c r="A88" s="31" t="s">
        <v>200</v>
      </c>
      <c r="B88" s="83">
        <v>4974.62</v>
      </c>
    </row>
    <row r="89" spans="1:2" ht="15.6" x14ac:dyDescent="0.3">
      <c r="A89" s="29" t="s">
        <v>132</v>
      </c>
      <c r="B89" s="83">
        <v>7940.44</v>
      </c>
    </row>
    <row r="90" spans="1:2" ht="15.6" x14ac:dyDescent="0.3">
      <c r="A90" s="29" t="s">
        <v>136</v>
      </c>
      <c r="B90" s="83">
        <v>29328.41</v>
      </c>
    </row>
    <row r="91" spans="1:2" ht="15.6" x14ac:dyDescent="0.3">
      <c r="A91" s="25" t="s">
        <v>137</v>
      </c>
      <c r="B91" s="83">
        <v>17143.21</v>
      </c>
    </row>
    <row r="92" spans="1:2" ht="15.6" x14ac:dyDescent="0.3">
      <c r="A92" s="25" t="s">
        <v>138</v>
      </c>
      <c r="B92" s="83">
        <v>1695.01</v>
      </c>
    </row>
    <row r="93" spans="1:2" ht="15.6" x14ac:dyDescent="0.3">
      <c r="A93" s="29" t="s">
        <v>139</v>
      </c>
      <c r="B93" s="83">
        <v>30</v>
      </c>
    </row>
    <row r="94" spans="1:2" ht="15.6" x14ac:dyDescent="0.3">
      <c r="A94" s="25" t="s">
        <v>140</v>
      </c>
      <c r="B94" s="83">
        <v>3109.5</v>
      </c>
    </row>
    <row r="95" spans="1:2" ht="15.6" x14ac:dyDescent="0.3">
      <c r="A95" s="25" t="s">
        <v>141</v>
      </c>
      <c r="B95" s="83">
        <v>3488.55</v>
      </c>
    </row>
    <row r="96" spans="1:2" ht="18.600000000000001" customHeight="1" x14ac:dyDescent="0.3">
      <c r="A96" s="29" t="s">
        <v>254</v>
      </c>
      <c r="B96" s="84">
        <f>SUM(B42:B95)</f>
        <v>362985.30999999994</v>
      </c>
    </row>
    <row r="97" spans="1:2" ht="34.200000000000003" customHeight="1" x14ac:dyDescent="0.3">
      <c r="A97" s="86" t="s">
        <v>255</v>
      </c>
      <c r="B97" s="83"/>
    </row>
    <row r="98" spans="1:2" ht="15.6" x14ac:dyDescent="0.3">
      <c r="A98" s="25" t="s">
        <v>147</v>
      </c>
      <c r="B98" s="87">
        <v>18138.689999999999</v>
      </c>
    </row>
    <row r="99" spans="1:2" ht="15.6" x14ac:dyDescent="0.3">
      <c r="A99" s="25" t="s">
        <v>148</v>
      </c>
      <c r="B99" s="87">
        <v>9518.7000000000007</v>
      </c>
    </row>
    <row r="100" spans="1:2" ht="15.6" x14ac:dyDescent="0.3">
      <c r="A100" s="88" t="s">
        <v>256</v>
      </c>
      <c r="B100" s="83">
        <v>21249.54</v>
      </c>
    </row>
    <row r="101" spans="1:2" ht="15.6" x14ac:dyDescent="0.3">
      <c r="A101" s="25" t="s">
        <v>257</v>
      </c>
      <c r="B101" s="84">
        <f>SUM(B98:B100)</f>
        <v>48906.93</v>
      </c>
    </row>
    <row r="102" spans="1:2" ht="27.6" customHeight="1" x14ac:dyDescent="0.3">
      <c r="A102" s="35" t="s">
        <v>258</v>
      </c>
      <c r="B102" s="83"/>
    </row>
    <row r="103" spans="1:2" ht="15.6" x14ac:dyDescent="0.3">
      <c r="A103" s="25" t="s">
        <v>151</v>
      </c>
      <c r="B103" s="89">
        <v>22291.15</v>
      </c>
    </row>
    <row r="104" spans="1:2" ht="15.6" x14ac:dyDescent="0.3">
      <c r="A104" s="25" t="s">
        <v>259</v>
      </c>
      <c r="B104" s="43">
        <f>B103</f>
        <v>22291.15</v>
      </c>
    </row>
    <row r="105" spans="1:2" ht="15.6" x14ac:dyDescent="0.3">
      <c r="A105" s="44" t="s">
        <v>260</v>
      </c>
      <c r="B105" s="43">
        <f>B15+B18+B21+B24+B27+B37+B40+B96+B101+B104</f>
        <v>3028789.05</v>
      </c>
    </row>
    <row r="106" spans="1:2" ht="15.6" x14ac:dyDescent="0.3">
      <c r="A106" s="39"/>
      <c r="B106" s="90"/>
    </row>
    <row r="107" spans="1:2" ht="14.4" x14ac:dyDescent="0.3">
      <c r="A107" s="124" t="s">
        <v>261</v>
      </c>
      <c r="B107" s="124"/>
    </row>
    <row r="108" spans="1:2" ht="15.6" x14ac:dyDescent="0.3">
      <c r="A108" s="47"/>
      <c r="B108" s="48"/>
    </row>
    <row r="109" spans="1:2" ht="14.4" x14ac:dyDescent="0.3">
      <c r="A109" s="114" t="s">
        <v>203</v>
      </c>
      <c r="B109" s="114" t="s">
        <v>239</v>
      </c>
    </row>
    <row r="110" spans="1:2" ht="14.4" x14ac:dyDescent="0.3">
      <c r="A110" s="115"/>
      <c r="B110" s="115"/>
    </row>
    <row r="111" spans="1:2" ht="14.4" x14ac:dyDescent="0.3">
      <c r="A111" s="125"/>
      <c r="B111" s="126"/>
    </row>
    <row r="112" spans="1:2" ht="25.8" customHeight="1" x14ac:dyDescent="0.3">
      <c r="A112" s="35" t="s">
        <v>204</v>
      </c>
      <c r="B112" s="46"/>
    </row>
    <row r="113" spans="1:2" ht="15.6" x14ac:dyDescent="0.3">
      <c r="A113" s="42" t="s">
        <v>60</v>
      </c>
      <c r="B113" s="92">
        <v>3411547.34</v>
      </c>
    </row>
    <row r="114" spans="1:2" ht="15.6" x14ac:dyDescent="0.3">
      <c r="A114" s="42" t="s">
        <v>52</v>
      </c>
      <c r="B114" s="92">
        <v>3402700</v>
      </c>
    </row>
    <row r="115" spans="1:2" ht="15.6" x14ac:dyDescent="0.3">
      <c r="A115" s="29" t="s">
        <v>206</v>
      </c>
      <c r="B115" s="41">
        <f>SUM(B113:B114)</f>
        <v>6814247.3399999999</v>
      </c>
    </row>
    <row r="116" spans="1:2" ht="15.6" x14ac:dyDescent="0.3">
      <c r="A116" s="44" t="s">
        <v>205</v>
      </c>
      <c r="B116" s="43">
        <f>B115</f>
        <v>6814247.3399999999</v>
      </c>
    </row>
    <row r="118" spans="1:2" x14ac:dyDescent="0.3">
      <c r="B118" s="91"/>
    </row>
  </sheetData>
  <mergeCells count="7">
    <mergeCell ref="A107:B107"/>
    <mergeCell ref="A109:A111"/>
    <mergeCell ref="B109:B111"/>
    <mergeCell ref="A7:B7"/>
    <mergeCell ref="A9:B9"/>
    <mergeCell ref="A11:A12"/>
    <mergeCell ref="B11:B1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2024-01-22T05:40:24Z</cp:lastPrinted>
  <dcterms:created xsi:type="dcterms:W3CDTF">2022-06-15T06:26:45Z</dcterms:created>
  <dcterms:modified xsi:type="dcterms:W3CDTF">2024-01-23T13:21:56Z</dcterms:modified>
</cp:coreProperties>
</file>