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6\Desktop\2024-01-25\"/>
    </mc:Choice>
  </mc:AlternateContent>
  <bookViews>
    <workbookView xWindow="-120" yWindow="-120" windowWidth="29040" windowHeight="15840" activeTab="1"/>
  </bookViews>
  <sheets>
    <sheet name="1 priedas" sheetId="1" r:id="rId1"/>
    <sheet name="2 priedas" sheetId="2" r:id="rId2"/>
    <sheet name="3 priedas" sheetId="3" r:id="rId3"/>
    <sheet name="4 priedas" sheetId="10" r:id="rId4"/>
  </sheets>
  <definedNames>
    <definedName name="_xlnm.Print_Titles" localSheetId="0">'1 priedas'!$5:$5</definedName>
    <definedName name="_xlnm.Print_Titles" localSheetId="1">'2 priedas'!$4:$5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2" i="2" l="1"/>
  <c r="B61" i="2"/>
  <c r="B60" i="2"/>
  <c r="B57" i="2"/>
  <c r="B54" i="2"/>
  <c r="B411" i="2"/>
  <c r="B366" i="2"/>
  <c r="B19" i="10"/>
  <c r="B20" i="10" s="1"/>
  <c r="E79" i="3"/>
  <c r="D79" i="3"/>
  <c r="C79" i="3"/>
  <c r="B78" i="3"/>
  <c r="B77" i="3"/>
  <c r="B76" i="3"/>
  <c r="B75" i="3"/>
  <c r="B74" i="3"/>
  <c r="B73" i="3"/>
  <c r="B72" i="3"/>
  <c r="B71" i="3"/>
  <c r="B70" i="3"/>
  <c r="B69" i="3"/>
  <c r="B68" i="3"/>
  <c r="B67" i="3"/>
  <c r="B66" i="3"/>
  <c r="B65" i="3"/>
  <c r="B64" i="3"/>
  <c r="B63" i="3"/>
  <c r="B62" i="3"/>
  <c r="B61" i="3"/>
  <c r="B60" i="3"/>
  <c r="B59" i="3"/>
  <c r="B58" i="3"/>
  <c r="B57" i="3"/>
  <c r="B56" i="3"/>
  <c r="B55" i="3"/>
  <c r="B54" i="3"/>
  <c r="B53" i="3"/>
  <c r="B52" i="3"/>
  <c r="B51" i="3"/>
  <c r="B50" i="3"/>
  <c r="B49" i="3"/>
  <c r="B48" i="3"/>
  <c r="B47" i="3"/>
  <c r="B46" i="3"/>
  <c r="B45" i="3"/>
  <c r="B44" i="3"/>
  <c r="B43" i="3"/>
  <c r="B42" i="3"/>
  <c r="B41" i="3"/>
  <c r="B40" i="3"/>
  <c r="B39" i="3"/>
  <c r="B38" i="3"/>
  <c r="B37" i="3"/>
  <c r="B36" i="3"/>
  <c r="B35" i="3"/>
  <c r="B34" i="3"/>
  <c r="B33" i="3"/>
  <c r="B32" i="3"/>
  <c r="B31" i="3"/>
  <c r="B30" i="3"/>
  <c r="B29" i="3"/>
  <c r="B28" i="3"/>
  <c r="B27" i="3"/>
  <c r="B26" i="3"/>
  <c r="B25" i="3"/>
  <c r="B24" i="3"/>
  <c r="B23" i="3"/>
  <c r="B22" i="3"/>
  <c r="B21" i="3"/>
  <c r="B20" i="3"/>
  <c r="B19" i="3"/>
  <c r="B18" i="3"/>
  <c r="B17" i="3"/>
  <c r="B16" i="3"/>
  <c r="B15" i="3"/>
  <c r="B14" i="3"/>
  <c r="B13" i="3"/>
  <c r="B12" i="3"/>
  <c r="B11" i="3"/>
  <c r="B10" i="3"/>
  <c r="B9" i="3"/>
  <c r="B8" i="3"/>
  <c r="B79" i="3" s="1"/>
  <c r="B406" i="2"/>
  <c r="B405" i="2"/>
  <c r="B404" i="2"/>
  <c r="B403" i="2"/>
  <c r="B397" i="2"/>
  <c r="B395" i="2"/>
  <c r="B393" i="2"/>
  <c r="B392" i="2"/>
  <c r="B391" i="2"/>
  <c r="B390" i="2"/>
  <c r="B389" i="2"/>
  <c r="B386" i="2"/>
  <c r="B380" i="2"/>
  <c r="B376" i="2"/>
  <c r="B372" i="2"/>
  <c r="B369" i="2"/>
  <c r="B364" i="2"/>
  <c r="B361" i="2"/>
  <c r="B363" i="2" s="1"/>
  <c r="B359" i="2"/>
  <c r="B358" i="2"/>
  <c r="B357" i="2"/>
  <c r="B356" i="2"/>
  <c r="B355" i="2"/>
  <c r="B354" i="2"/>
  <c r="B349" i="2"/>
  <c r="B345" i="2"/>
  <c r="B342" i="2"/>
  <c r="B339" i="2"/>
  <c r="B335" i="2"/>
  <c r="B331" i="2"/>
  <c r="B326" i="2"/>
  <c r="B321" i="2"/>
  <c r="B316" i="2"/>
  <c r="B312" i="2"/>
  <c r="B308" i="2"/>
  <c r="B304" i="2"/>
  <c r="B300" i="2"/>
  <c r="B296" i="2"/>
  <c r="B292" i="2"/>
  <c r="B287" i="2"/>
  <c r="B283" i="2"/>
  <c r="B278" i="2"/>
  <c r="B274" i="2"/>
  <c r="B270" i="2"/>
  <c r="B265" i="2"/>
  <c r="B261" i="2"/>
  <c r="B257" i="2"/>
  <c r="B253" i="2"/>
  <c r="B249" i="2"/>
  <c r="B245" i="2"/>
  <c r="B241" i="2"/>
  <c r="B237" i="2"/>
  <c r="B233" i="2"/>
  <c r="B229" i="2"/>
  <c r="B225" i="2"/>
  <c r="B221" i="2"/>
  <c r="B217" i="2"/>
  <c r="B213" i="2"/>
  <c r="B209" i="2"/>
  <c r="B205" i="2"/>
  <c r="B201" i="2"/>
  <c r="B197" i="2"/>
  <c r="B193" i="2"/>
  <c r="B189" i="2"/>
  <c r="B185" i="2"/>
  <c r="B181" i="2"/>
  <c r="B177" i="2"/>
  <c r="B173" i="2"/>
  <c r="B169" i="2"/>
  <c r="B165" i="2"/>
  <c r="B161" i="2"/>
  <c r="B157" i="2"/>
  <c r="B153" i="2"/>
  <c r="B149" i="2"/>
  <c r="B145" i="2"/>
  <c r="B141" i="2"/>
  <c r="B137" i="2"/>
  <c r="B133" i="2"/>
  <c r="B129" i="2"/>
  <c r="B125" i="2"/>
  <c r="B123" i="2"/>
  <c r="B122" i="2"/>
  <c r="B118" i="2"/>
  <c r="B116" i="2"/>
  <c r="B114" i="2"/>
  <c r="B113" i="2"/>
  <c r="B417" i="2" s="1"/>
  <c r="B112" i="2"/>
  <c r="B108" i="2"/>
  <c r="B105" i="2"/>
  <c r="B102" i="2"/>
  <c r="B99" i="2"/>
  <c r="B96" i="2"/>
  <c r="B93" i="2"/>
  <c r="B90" i="2"/>
  <c r="B87" i="2"/>
  <c r="B83" i="2"/>
  <c r="B81" i="2"/>
  <c r="B79" i="2"/>
  <c r="B415" i="2" s="1"/>
  <c r="B78" i="2"/>
  <c r="B74" i="2"/>
  <c r="B77" i="2" s="1"/>
  <c r="B72" i="2"/>
  <c r="B69" i="2"/>
  <c r="B71" i="2" s="1"/>
  <c r="B67" i="2"/>
  <c r="B64" i="2"/>
  <c r="B66" i="2" s="1"/>
  <c r="B52" i="2"/>
  <c r="B49" i="2"/>
  <c r="B51" i="2" s="1"/>
  <c r="B47" i="2"/>
  <c r="B44" i="2"/>
  <c r="B46" i="2" s="1"/>
  <c r="B42" i="2"/>
  <c r="B39" i="2"/>
  <c r="B41" i="2" s="1"/>
  <c r="B37" i="2"/>
  <c r="B418" i="2" s="1"/>
  <c r="B36" i="2"/>
  <c r="B416" i="2" s="1"/>
  <c r="B35" i="2"/>
  <c r="B414" i="2" s="1"/>
  <c r="B34" i="2"/>
  <c r="B31" i="2"/>
  <c r="B29" i="2"/>
  <c r="B24" i="2"/>
  <c r="B22" i="2"/>
  <c r="B21" i="2"/>
  <c r="B18" i="2"/>
  <c r="B16" i="2"/>
  <c r="B9" i="2"/>
  <c r="B7" i="2"/>
  <c r="B40" i="1"/>
  <c r="B38" i="1"/>
  <c r="B35" i="1"/>
  <c r="B31" i="1"/>
  <c r="B27" i="1"/>
  <c r="B26" i="1" s="1"/>
  <c r="B22" i="1"/>
  <c r="B16" i="1" s="1"/>
  <c r="B15" i="1" s="1"/>
  <c r="B17" i="1"/>
  <c r="B13" i="1"/>
  <c r="B9" i="1"/>
  <c r="B7" i="1"/>
  <c r="B6" i="1" s="1"/>
  <c r="B20" i="2" l="1"/>
  <c r="B43" i="1"/>
  <c r="B412" i="2"/>
  <c r="B409" i="2"/>
  <c r="B413" i="2"/>
  <c r="B121" i="2"/>
  <c r="B410" i="2"/>
  <c r="B33" i="2"/>
  <c r="B402" i="2"/>
  <c r="B111" i="2"/>
  <c r="B353" i="2"/>
  <c r="B408" i="2"/>
  <c r="B388" i="2"/>
  <c r="B407" i="2" l="1"/>
  <c r="B419" i="2" s="1"/>
</calcChain>
</file>

<file path=xl/sharedStrings.xml><?xml version="1.0" encoding="utf-8"?>
<sst xmlns="http://schemas.openxmlformats.org/spreadsheetml/2006/main" count="546" uniqueCount="239">
  <si>
    <t>Pajamų pavadinimas</t>
  </si>
  <si>
    <t>Iš viso (tūkst. Eur)</t>
  </si>
  <si>
    <t>MOKESČIAI</t>
  </si>
  <si>
    <t>Pajamų ir pelno mokesčiai</t>
  </si>
  <si>
    <t xml:space="preserve">Gyventojų pajamų mokestis </t>
  </si>
  <si>
    <t>Turto mokesčiai</t>
  </si>
  <si>
    <t>Žemės mokestis</t>
  </si>
  <si>
    <t>Paveldimo turto mokestis</t>
  </si>
  <si>
    <t>Nekilnojamojo turto mokestis</t>
  </si>
  <si>
    <t>Prekių ir paslaugų mokesčiai</t>
  </si>
  <si>
    <t>DOTACIJOS</t>
  </si>
  <si>
    <t>Dotacijos iš kitų valdžios sektoriaus subjektų</t>
  </si>
  <si>
    <t>Specialioji tikslinė dotacija</t>
  </si>
  <si>
    <t xml:space="preserve">Valstybinėms (valstybės perduotoms savivaldybėms) funkcijoms atlikti       </t>
  </si>
  <si>
    <t>Ugdymo reikmėms finansuoti</t>
  </si>
  <si>
    <t>Mokykloms (klasėms arba grupėms), skirtoms šalies (regiono) mokiniams, turintiems specialiųjų ugdymosi poreikių, ir kitoms savivaldybėms perduotoms įstaigoms išlaikyti</t>
  </si>
  <si>
    <t>Dotacija savivaldybėms iš Europos Sąjungos, kitos tarptautinės finansinės paramos ir bendrojo finansavimo lėšų</t>
  </si>
  <si>
    <t>Kitos dotacijos</t>
  </si>
  <si>
    <t>Valstybės lėšos kapitalo investicijoms finansuoti</t>
  </si>
  <si>
    <t>Valstybės lėšos vietinės reikšmės keliams (gatvėms) tiesti, taisyti, prižiūrėti ir saugaus eismo sąlygoms užtikrinti</t>
  </si>
  <si>
    <t>KITOS PAJAMOS</t>
  </si>
  <si>
    <t>Turto pajamos</t>
  </si>
  <si>
    <t>Dividendai</t>
  </si>
  <si>
    <t xml:space="preserve">Nuomos mokestis už valstybinę žemę </t>
  </si>
  <si>
    <t>Mokesčiai už valstybinius gamtos išteklius</t>
  </si>
  <si>
    <t>Pajamos už prekes ir paslaugas</t>
  </si>
  <si>
    <t>Biudžetinių įstaigų pajamos už prekes ir paslaugas</t>
  </si>
  <si>
    <t>Pajamos už ilgalaikio ir trumpalaikio materialiojo turto  nuomą</t>
  </si>
  <si>
    <t>Įmokos už išlaikymą švietimo, socialinės apsaugos ir kitose įstaigose</t>
  </si>
  <si>
    <t>Rinkliavos</t>
  </si>
  <si>
    <t>Valstybės rinkliavos</t>
  </si>
  <si>
    <t>Vietinės rinkliavos</t>
  </si>
  <si>
    <t>Pajamos iš baudų,  konfiskuoto turto ir kitų netesybų</t>
  </si>
  <si>
    <t>Kitos neišvardytos pajamos</t>
  </si>
  <si>
    <t>Materialiojo ir nematerialiojo turto realizavimo pajamos</t>
  </si>
  <si>
    <t>Iš viso pajamų</t>
  </si>
  <si>
    <t xml:space="preserve">     ASIGNAVIMAI PAGAL ASIGNAVIMŲ VALDYTOJUS IR PROGRAMAS</t>
  </si>
  <si>
    <t>Asignavimų valdytojas</t>
  </si>
  <si>
    <t>01 SAVIVALDYBĖS VALDYMO  PROGRAMA</t>
  </si>
  <si>
    <t xml:space="preserve">Savivaldybės kontrolės ir audito tarnyba </t>
  </si>
  <si>
    <t>Iš jų – Savivaldybės  biudžeto lėšos</t>
  </si>
  <si>
    <t xml:space="preserve">Savivaldybės administracija </t>
  </si>
  <si>
    <t xml:space="preserve">         Mero fondui</t>
  </si>
  <si>
    <t xml:space="preserve">         Savivaldybės biudžeto lėšos Administracijai</t>
  </si>
  <si>
    <t xml:space="preserve">Savivaldybės administracijos Strateginio planavimo ir finansų skyrius </t>
  </si>
  <si>
    <t>Panevėžio apskaitos centras</t>
  </si>
  <si>
    <t>Iš viso  01 programai</t>
  </si>
  <si>
    <t>Iš jų: Savivaldybės biudžeto lėšos</t>
  </si>
  <si>
    <t>02 INVESTICIJŲ PROJEKTŲ PROGRAMA</t>
  </si>
  <si>
    <t xml:space="preserve">         valstybės lėšos kapitalo investicijoms</t>
  </si>
  <si>
    <t xml:space="preserve">         Europos Sąjungos finansinės paramos lėšos</t>
  </si>
  <si>
    <t>Stasio Eidrigevičiaus menų centras</t>
  </si>
  <si>
    <t>Jaunuolių dienos centras</t>
  </si>
  <si>
    <t>Iš viso 02 programai</t>
  </si>
  <si>
    <t>03 URBANISTINĖS PLĖTROS PROGRAMA</t>
  </si>
  <si>
    <t>Iš jų – Savivaldybės biudžeto lėšos</t>
  </si>
  <si>
    <t>Iš viso 03 programai</t>
  </si>
  <si>
    <t>Iš viso 04 programai</t>
  </si>
  <si>
    <t>Iš jų:  Savivaldybės biudžeto lėšos</t>
  </si>
  <si>
    <t>05 EKONOMINĖS PLĖTROS IR VERSLO SKATINIMO 
PROGRAMA</t>
  </si>
  <si>
    <t>Savivaldybės administracija</t>
  </si>
  <si>
    <t>Iš viso 05 programai</t>
  </si>
  <si>
    <t>06 SAVIVALDYBĖS TURTO VALDYMO PROGRAMA</t>
  </si>
  <si>
    <t>Iš viso 06 programai</t>
  </si>
  <si>
    <t>08 RINKODAROS  PROGRAMA</t>
  </si>
  <si>
    <t>Iš viso 08 programai</t>
  </si>
  <si>
    <t>09 INFORMACINĖS VISUOMENĖS PLĖTROS 
PROGRAMA</t>
  </si>
  <si>
    <t>Iš viso 09 programai</t>
  </si>
  <si>
    <t>10 MIESTO INFRASTRUKTŪROS OBJEKTŲ PLĖTROS,
 MODERNIZAVIMO IR PRIEŽIŪROS  PROGRAMA</t>
  </si>
  <si>
    <t xml:space="preserve">         valstybės lėšos vietinės reikšmės keliams (gatvėms) tiesti, taisyti, prižiūrėti ir saugaus eismo sąlygoms užtikrinti</t>
  </si>
  <si>
    <t>Iš viso 10 programai</t>
  </si>
  <si>
    <t xml:space="preserve">          valstybės lėšos kapitalo investicijoms</t>
  </si>
  <si>
    <t xml:space="preserve">          valstybės lėšos vietinės reikšmės keliams (gatvėms) tiesti, taisyti, prižiūrėti ir saugaus eismo sąlygoms užtikrinti</t>
  </si>
  <si>
    <t>11 KULTŪROS IR MENO PROGRAMA</t>
  </si>
  <si>
    <t>Elenos Mezginaitės viešoji biblioteka</t>
  </si>
  <si>
    <t>Dailės galerija</t>
  </si>
  <si>
    <t>Kraštotyros muziejus</t>
  </si>
  <si>
    <t>Lėlių vežimo teatras</t>
  </si>
  <si>
    <t>Teatras ,,Menas“</t>
  </si>
  <si>
    <t>Muzikinis teatras</t>
  </si>
  <si>
    <t>Kino centras ,,Garsas“</t>
  </si>
  <si>
    <t>Iš viso 11 programai</t>
  </si>
  <si>
    <t>12  SPORTO PROGRAMA</t>
  </si>
  <si>
    <t>Sporto centras</t>
  </si>
  <si>
    <t>Iš viso 12 programai</t>
  </si>
  <si>
    <t>13 ŠVIETIMO IR UGDYMO PROGRAMA</t>
  </si>
  <si>
    <t xml:space="preserve">          Europos Sąjungos finansinės paramos lėšos</t>
  </si>
  <si>
    <t>Lopšelis-darželis ,,Draugystė“</t>
  </si>
  <si>
    <t>Lopšelis-darželis ,,Pušynėlis“</t>
  </si>
  <si>
    <t>Lopšelis-darželis ,,Jūratė“</t>
  </si>
  <si>
    <t>Lopšelis-darželis ,,Aušra“</t>
  </si>
  <si>
    <t>Lopšelis-darželis ,,Vyturėlis“</t>
  </si>
  <si>
    <t>Lopšelis-darželis ,,Žibutė“</t>
  </si>
  <si>
    <t>Lopšelis-darželis ,,Gintarėlis“</t>
  </si>
  <si>
    <t>Lopšelis-darželis ,,Sigutė“</t>
  </si>
  <si>
    <t>Kastyčio Ramanausko lopšelis-darželis</t>
  </si>
  <si>
    <t>Lopšelis-darželis ,,Žilvinas“</t>
  </si>
  <si>
    <t>Lopšelis-darželis ,,Nykštukas“</t>
  </si>
  <si>
    <t>Lopšelis-darželis ,,Kastytis“</t>
  </si>
  <si>
    <t>Lopšelis-darželis ,,Varpelis“</t>
  </si>
  <si>
    <t>Lopšelis-darželis ,,Kregždutė“</t>
  </si>
  <si>
    <t>Lopšelis-darželis ,,Pasaka“</t>
  </si>
  <si>
    <t>Lopšelis-darželis ,,Žvaigždutė“</t>
  </si>
  <si>
    <t>Lopšelis-darželis ,,Riešutėlis“</t>
  </si>
  <si>
    <t>Lopšelis-darželis ,,Rugelis“</t>
  </si>
  <si>
    <t>Lopšelis-darželis ,,Dobilas“</t>
  </si>
  <si>
    <t>Lopšelis-darželis ,,Vaivorykštė“</t>
  </si>
  <si>
    <t>Lopšelis-darželis ,,Vaikystė“</t>
  </si>
  <si>
    <t>Lopšelis-darželis ,,Papartis“</t>
  </si>
  <si>
    <t>Lopšelis-darželis ,,Žilvitis“</t>
  </si>
  <si>
    <t>Lopšelis-darželis ,,Puriena“</t>
  </si>
  <si>
    <t>Lopšelis-darželis ,,Voveraitė“</t>
  </si>
  <si>
    <t>Lopšelis-darželis ,,Rūta“</t>
  </si>
  <si>
    <t>Lopšelis-darželis ,,Taika“</t>
  </si>
  <si>
    <t>Lopšelis-darželis ,,Diemedis“</t>
  </si>
  <si>
    <t>Regos centras ,,Linelis“</t>
  </si>
  <si>
    <t>Juozo Balčikonio gimnazija</t>
  </si>
  <si>
    <t>Vytauto Žemkalnio gimnazija</t>
  </si>
  <si>
    <t>5-oji gimnazija</t>
  </si>
  <si>
    <t>Juozo Miltinio gimnazija</t>
  </si>
  <si>
    <t>,,Minties“ gimnazija</t>
  </si>
  <si>
    <t>Raimundo Sargūno sporto gimnazija</t>
  </si>
  <si>
    <t>,,Vilties“ progimnazija</t>
  </si>
  <si>
    <t>Rožyno progimnazija</t>
  </si>
  <si>
    <t>Beržų progimnazija</t>
  </si>
  <si>
    <t>,,Saulėtekio“ progimnazija</t>
  </si>
  <si>
    <t>Mykolo Karkos pagrindinė mokykla</t>
  </si>
  <si>
    <t>,,Žemynos“ progimnazija</t>
  </si>
  <si>
    <t>,,Vyturio“ progimnazija</t>
  </si>
  <si>
    <t>Alfonso Lipniūno progimnazija</t>
  </si>
  <si>
    <t>,,Ąžuolo“ progimnazija</t>
  </si>
  <si>
    <t>,,Šaltinio“ progimnazija</t>
  </si>
  <si>
    <t>Pradinė mokykla</t>
  </si>
  <si>
    <t>,,Šviesos“ ugdymo centras</t>
  </si>
  <si>
    <t>Kurčiųjų ir neprigirdinčiųjų pagrindinė mokykla</t>
  </si>
  <si>
    <t>Suaugusiųjų ir jaunimo mokymo centras</t>
  </si>
  <si>
    <t>Muzikos mokykla</t>
  </si>
  <si>
    <t>Dailės mokykla</t>
  </si>
  <si>
    <t>Gamtos mokykla</t>
  </si>
  <si>
    <t>Moksleivių namai</t>
  </si>
  <si>
    <t>Švietimo centras</t>
  </si>
  <si>
    <t>Pedagoginė-psichologinė tarnyba</t>
  </si>
  <si>
    <t>Iš viso 13 programai</t>
  </si>
  <si>
    <t>14 VISUOMENĖS INICIATYVŲ SKATINIMO IR 
SAUGUMO UŽTIKRINIMO PROGRAMA</t>
  </si>
  <si>
    <t>Iš viso 14 programai</t>
  </si>
  <si>
    <t>15 SOCIALINĖS PARAMOS ĮGYVENDINIMO
 PROGRAMA</t>
  </si>
  <si>
    <t>Savivaldybės administracijos  Socialinių reikalų skyrius</t>
  </si>
  <si>
    <t>Socialinių paslaugų centras</t>
  </si>
  <si>
    <t>Specialioji mokykla-daugiafunkcis centras</t>
  </si>
  <si>
    <t>Atviras jaunimo centras</t>
  </si>
  <si>
    <t>Iš viso 15 programai</t>
  </si>
  <si>
    <t>Visuomenės sveikatos biuras</t>
  </si>
  <si>
    <t>Iš viso 16 programai</t>
  </si>
  <si>
    <t xml:space="preserve">Iš viso: </t>
  </si>
  <si>
    <t xml:space="preserve">         paskolų lėšos investicijų projektams įgyvendinti</t>
  </si>
  <si>
    <t>Iš viso asignavimų (išlaidos – paskolų grąžinimas)</t>
  </si>
  <si>
    <t>IŠ SAVIVALDYBĖS BIUDŽETO IŠLAIKOMŲ ĮSTAIGŲ PAJAMŲ UŽ TEIKIAMAS PASLAUGAS ĮMOKOS Į SAVIVALDYBĖS BIUDŽETĄ</t>
  </si>
  <si>
    <t>Savivaldybės institucijos ir įstaigos pavadinimas</t>
  </si>
  <si>
    <t>Iš viso pajamų (tūkst. Eur)</t>
  </si>
  <si>
    <r>
      <t xml:space="preserve">         </t>
    </r>
    <r>
      <rPr>
        <sz val="12"/>
        <rFont val="Times New Roman"/>
        <family val="1"/>
        <charset val="186"/>
      </rPr>
      <t>Iš jų ( tūkst. Eur)</t>
    </r>
  </si>
  <si>
    <t xml:space="preserve">įmokos už išlaikymą švietimo, socialinės apsaugos ir kitose įstaigose </t>
  </si>
  <si>
    <t xml:space="preserve">pajamos už prekes ir paslaugas </t>
  </si>
  <si>
    <t>Teatras „Menas“</t>
  </si>
  <si>
    <t>Kino centras „Garsas“</t>
  </si>
  <si>
    <t>Lopšelis-darželis „Draugystė“</t>
  </si>
  <si>
    <t>Lopšelis-darželis „Pušynėlis“</t>
  </si>
  <si>
    <t>Lopšelis-darželis „Jūratė“</t>
  </si>
  <si>
    <t>Lopšelis-darželis „Aušra“</t>
  </si>
  <si>
    <t>Lopšelis-darželis „Vyturėlis“</t>
  </si>
  <si>
    <t>Lopšelis-darželis „Žibutė“</t>
  </si>
  <si>
    <t>Lopšelis-darželis „Gintarėlis“</t>
  </si>
  <si>
    <t>Lopšelis-darželis „Sigutė“</t>
  </si>
  <si>
    <t xml:space="preserve">Kastyčio Ramanausko lopšelis-darželis </t>
  </si>
  <si>
    <t>Lopšelis-darželis „Žilvinas“</t>
  </si>
  <si>
    <t>Lopšelis-darželis „Nykštukas“</t>
  </si>
  <si>
    <t>Lopšelis-darželis „Kastytis“</t>
  </si>
  <si>
    <t>Lopšelis-darželis „Varpelis“</t>
  </si>
  <si>
    <t>Lopšelis-darželis „Kregždutė“</t>
  </si>
  <si>
    <t>Lopšelis-darželis „Pasaka“</t>
  </si>
  <si>
    <t>Lopšelis-darželis „Žvaigždutė“</t>
  </si>
  <si>
    <t>Lopšelis-darželis „Riešutėlis“</t>
  </si>
  <si>
    <t>Lopšelis-darželis „Rugelis“</t>
  </si>
  <si>
    <t>Lopšelis-darželis „Dobilas“</t>
  </si>
  <si>
    <t>Lopšelis-darželis „Vaivorykštė“</t>
  </si>
  <si>
    <t>Lopšelis-darželis „Vaikystė“</t>
  </si>
  <si>
    <t>Lopšelis-darželis „Papartis“</t>
  </si>
  <si>
    <t>Lopšelis-darželis „Žilvitis“</t>
  </si>
  <si>
    <t>Lopšelis-darželis „Puriena“</t>
  </si>
  <si>
    <t>Lopšelis-darželis „Voveraitė“</t>
  </si>
  <si>
    <t>Lopšelis-darželis „Rūta“</t>
  </si>
  <si>
    <t>Lopšelis-darželis „Taika“</t>
  </si>
  <si>
    <t>Lopšelis-darželis „Diemedis“</t>
  </si>
  <si>
    <t xml:space="preserve">Regos centras „Linelis“ </t>
  </si>
  <si>
    <t>„Minties“ gimnazija</t>
  </si>
  <si>
    <t>„Vilties“ progimnazija</t>
  </si>
  <si>
    <t>„Saulėtekio“ progimnazija</t>
  </si>
  <si>
    <t>„Žemynos“ progimnazija</t>
  </si>
  <si>
    <t>„Vyturio“ progimnazija</t>
  </si>
  <si>
    <t>„Ąžuolo“ progimnazija</t>
  </si>
  <si>
    <t>„Šaltinio“ progimnazija</t>
  </si>
  <si>
    <t>„Šviesos“ ugdymo centras</t>
  </si>
  <si>
    <t>Iš viso:</t>
  </si>
  <si>
    <r>
      <t>pajamos už ilgalaikio ir trumpalaikio materialiojo turto nuomą</t>
    </r>
    <r>
      <rPr>
        <sz val="10"/>
        <rFont val="Times New Roman"/>
        <family val="1"/>
        <charset val="186"/>
      </rPr>
      <t xml:space="preserve">       </t>
    </r>
  </si>
  <si>
    <t>Asignavimų valdytojai</t>
  </si>
  <si>
    <t xml:space="preserve">    02 INVESTICIJŲ PROJEKTŲ  PROGRAMA</t>
  </si>
  <si>
    <t xml:space="preserve">                                               Iš viso: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</si>
  <si>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Iš viso 02  programai</t>
    </r>
  </si>
  <si>
    <t>Mokesčiai už aplinkos teršimą</t>
  </si>
  <si>
    <t xml:space="preserve">          valstybės lėšos kitoms dotacijoms</t>
  </si>
  <si>
    <t xml:space="preserve">          lėšos ugdymo reikmėms finansuoti</t>
  </si>
  <si>
    <t xml:space="preserve">           lėšos ugdymo reikmėms finansuoti</t>
  </si>
  <si>
    <t xml:space="preserve">          lėšos regioninėms įstaigoms ir klasėms finansuoti</t>
  </si>
  <si>
    <t xml:space="preserve">          paskolų lėšos investicijų projektams įgyvendinti</t>
  </si>
  <si>
    <t xml:space="preserve">          pajamos už prekes ir paslaugas</t>
  </si>
  <si>
    <t>04 APLINKOS APSAUGOS RĖMIMO 
PROGRAMA</t>
  </si>
  <si>
    <t xml:space="preserve">        PANEVĖŽIO MIESTO SAVIVALDYBĖS 2024 METŲ BIUDŽETAS           </t>
  </si>
  <si>
    <t>Iš jų: Savivaldybės  biudžeto lėšos Tarybos darbui</t>
  </si>
  <si>
    <t xml:space="preserve">         Savivaldybės biudžeto lėšos Mero, jo politinio (asmeninio) pasitikėjimo tarnautojų darbui</t>
  </si>
  <si>
    <t xml:space="preserve">         Mero rezervui</t>
  </si>
  <si>
    <t xml:space="preserve">         Administracijai valstybinėms (valstybės perduotoms savivaldybėms) funkcijoms atlikti lėšos                                                       </t>
  </si>
  <si>
    <t xml:space="preserve">         valstybinėms (valstybės perduotoms savivaldybėms) funkcijoms atlikti lėšos                                                              </t>
  </si>
  <si>
    <t>Iš jų –  Savivaldybės aplinkos apsaugos rėmimo specialiosios programos lėšos</t>
  </si>
  <si>
    <t>Panevėžio nekilnojamojo turto valdymo centras</t>
  </si>
  <si>
    <t xml:space="preserve">         pajamos už prekes ir paslaugas</t>
  </si>
  <si>
    <t>Panevėžio kultūros centras</t>
  </si>
  <si>
    <t xml:space="preserve">          valstybinėms (valstybės perduotoms savivaldybėms) funkcijoms atlikti lėšos                                                                 </t>
  </si>
  <si>
    <t xml:space="preserve">          valstybinėms (valstybės perduotoms savivaldybėms) funkcijoms atlikti lėšos                                                              </t>
  </si>
  <si>
    <t xml:space="preserve">          valstybinėms (valstybės perduotoms savivaldybėms) funkcijoms atlikti lėšos                                                         </t>
  </si>
  <si>
    <t xml:space="preserve">          valstybinėms (valstybės perduotoms savivaldybėms) funkcijoms atlikti lėšos                                                                   </t>
  </si>
  <si>
    <t xml:space="preserve">          valstybinėms (valstybės perduotoms savivaldybėms) funkcijoms atlikti lėšos                                                                             </t>
  </si>
  <si>
    <t xml:space="preserve">Iš jų – valstybinėms (valstybės perduotoms savivaldybėms) funkcijoms atlikti lėšos                                                                               </t>
  </si>
  <si>
    <t xml:space="preserve">         Savivaldybės aplinkos apsaugos rėmimo specialiosios programos lėšos</t>
  </si>
  <si>
    <t xml:space="preserve">          valstybinėms (valstybės perduotoms savivaldybėms) funkcijoms atlikti lėšos                                                                         </t>
  </si>
  <si>
    <t>16 VISUOMENĖS SVEIKATOS RĖMIMO 
PROGRAMA</t>
  </si>
  <si>
    <t>Nekilnojamojo turto valdymo centras</t>
  </si>
  <si>
    <t>ASIGNAVIMAI IŠ SAVIVALDYBĖS 2023 M. NEPANAUDOTŲ BIUDŽETO
  LĖŠŲ PAGAL PROGRAMAS IR ASIGNAVIMŲ VALDYTOJUS</t>
  </si>
  <si>
    <t xml:space="preserve"> SAVIVALDYBĖS EINAMŲJŲ METŲ IŠLAIDOMS</t>
  </si>
  <si>
    <t xml:space="preserve">Iš jų –  palūkanoms už paskolas ir kitus finansinius įsipareigojimus mokėti </t>
  </si>
  <si>
    <t xml:space="preserve">          Savivaldybės aplinkos apsaugos rėmimo specialiosios programos lėšos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</si>
</sst>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theme="1"/>
      <name val="Calibri"/>
      <family val="2"/>
      <charset val="186"/>
      <scheme val="minor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name val="Arial"/>
      <family val="2"/>
      <charset val="186"/>
    </font>
    <font>
      <sz val="11"/>
      <name val="Arial"/>
      <family val="2"/>
      <charset val="186"/>
    </font>
    <font>
      <b/>
      <sz val="10"/>
      <name val="Arial"/>
      <family val="2"/>
      <charset val="186"/>
    </font>
    <font>
      <sz val="12"/>
      <name val="Times New Roman"/>
      <family val="1"/>
      <charset val="186"/>
    </font>
    <font>
      <sz val="12"/>
      <name val="Arial"/>
      <family val="2"/>
      <charset val="186"/>
    </font>
    <font>
      <b/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top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top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164" fontId="4" fillId="2" borderId="2" xfId="0" applyNumberFormat="1" applyFont="1" applyFill="1" applyBorder="1" applyAlignment="1">
      <alignment horizontal="left" vertical="center" wrapText="1"/>
    </xf>
    <xf numFmtId="164" fontId="3" fillId="2" borderId="4" xfId="0" applyNumberFormat="1" applyFont="1" applyFill="1" applyBorder="1" applyAlignment="1">
      <alignment horizontal="left" vertical="center" wrapText="1"/>
    </xf>
    <xf numFmtId="164" fontId="3" fillId="2" borderId="8" xfId="0" applyNumberFormat="1" applyFont="1" applyFill="1" applyBorder="1" applyAlignment="1">
      <alignment horizontal="left" vertical="center" wrapText="1"/>
    </xf>
    <xf numFmtId="164" fontId="3" fillId="2" borderId="5" xfId="0" applyNumberFormat="1" applyFont="1" applyFill="1" applyBorder="1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left" vertical="center" wrapText="1"/>
    </xf>
    <xf numFmtId="164" fontId="4" fillId="2" borderId="4" xfId="0" applyNumberFormat="1" applyFont="1" applyFill="1" applyBorder="1" applyAlignment="1">
      <alignment horizontal="left" vertical="center" wrapText="1"/>
    </xf>
    <xf numFmtId="164" fontId="1" fillId="2" borderId="11" xfId="0" applyNumberFormat="1" applyFont="1" applyFill="1" applyBorder="1" applyAlignment="1">
      <alignment horizontal="left" vertical="center" wrapText="1"/>
    </xf>
    <xf numFmtId="164" fontId="4" fillId="2" borderId="11" xfId="0" applyNumberFormat="1" applyFont="1" applyFill="1" applyBorder="1" applyAlignment="1">
      <alignment horizontal="left" vertical="center" wrapText="1"/>
    </xf>
    <xf numFmtId="164" fontId="2" fillId="2" borderId="0" xfId="0" applyNumberFormat="1" applyFont="1" applyFill="1"/>
    <xf numFmtId="0" fontId="5" fillId="2" borderId="0" xfId="0" applyFont="1" applyFill="1"/>
    <xf numFmtId="0" fontId="8" fillId="2" borderId="12" xfId="0" applyFont="1" applyFill="1" applyBorder="1" applyAlignment="1">
      <alignment horizontal="left" vertical="center" wrapText="1"/>
    </xf>
    <xf numFmtId="164" fontId="2" fillId="2" borderId="12" xfId="0" applyNumberFormat="1" applyFont="1" applyFill="1" applyBorder="1" applyAlignment="1">
      <alignment horizontal="center" vertical="center" wrapText="1"/>
    </xf>
    <xf numFmtId="164" fontId="2" fillId="2" borderId="10" xfId="0" applyNumberFormat="1" applyFont="1" applyFill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top" wrapText="1"/>
    </xf>
    <xf numFmtId="164" fontId="2" fillId="2" borderId="1" xfId="0" applyNumberFormat="1" applyFont="1" applyFill="1" applyBorder="1" applyAlignment="1">
      <alignment horizontal="center" vertical="top" wrapText="1"/>
    </xf>
    <xf numFmtId="164" fontId="2" fillId="2" borderId="5" xfId="0" applyNumberFormat="1" applyFont="1" applyFill="1" applyBorder="1" applyAlignment="1">
      <alignment horizontal="center"/>
    </xf>
    <xf numFmtId="0" fontId="8" fillId="2" borderId="2" xfId="0" applyFont="1" applyFill="1" applyBorder="1" applyAlignment="1">
      <alignment vertical="top" wrapText="1"/>
    </xf>
    <xf numFmtId="164" fontId="2" fillId="2" borderId="2" xfId="0" applyNumberFormat="1" applyFont="1" applyFill="1" applyBorder="1" applyAlignment="1">
      <alignment horizontal="center" vertical="top" wrapText="1"/>
    </xf>
    <xf numFmtId="164" fontId="2" fillId="2" borderId="2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wrapText="1"/>
    </xf>
    <xf numFmtId="164" fontId="2" fillId="2" borderId="1" xfId="0" applyNumberFormat="1" applyFont="1" applyFill="1" applyBorder="1" applyAlignment="1">
      <alignment horizontal="center" wrapText="1"/>
    </xf>
    <xf numFmtId="0" fontId="8" fillId="2" borderId="5" xfId="0" applyFont="1" applyFill="1" applyBorder="1" applyAlignment="1">
      <alignment vertical="top" wrapText="1"/>
    </xf>
    <xf numFmtId="0" fontId="8" fillId="2" borderId="2" xfId="0" applyFont="1" applyFill="1" applyBorder="1" applyAlignment="1">
      <alignment horizontal="left" vertical="center" wrapText="1"/>
    </xf>
    <xf numFmtId="164" fontId="2" fillId="2" borderId="12" xfId="0" applyNumberFormat="1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vertical="top" wrapText="1"/>
    </xf>
    <xf numFmtId="164" fontId="1" fillId="2" borderId="12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  <xf numFmtId="0" fontId="0" fillId="2" borderId="0" xfId="0" applyFill="1"/>
    <xf numFmtId="0" fontId="4" fillId="2" borderId="0" xfId="0" applyFont="1" applyFill="1" applyAlignment="1">
      <alignment horizontal="center" vertical="center"/>
    </xf>
    <xf numFmtId="0" fontId="4" fillId="2" borderId="0" xfId="0" applyFont="1" applyFill="1"/>
    <xf numFmtId="0" fontId="4" fillId="2" borderId="0" xfId="0" applyFont="1" applyFill="1" applyAlignment="1">
      <alignment horizontal="center" wrapText="1"/>
    </xf>
    <xf numFmtId="2" fontId="4" fillId="2" borderId="5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/>
    <xf numFmtId="2" fontId="8" fillId="2" borderId="5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/>
    <xf numFmtId="0" fontId="9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 vertical="center"/>
    </xf>
    <xf numFmtId="164" fontId="3" fillId="2" borderId="0" xfId="0" applyNumberFormat="1" applyFont="1" applyFill="1"/>
    <xf numFmtId="164" fontId="1" fillId="2" borderId="6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horizontal="center" vertical="center" wrapText="1"/>
    </xf>
    <xf numFmtId="164" fontId="1" fillId="2" borderId="7" xfId="0" applyNumberFormat="1" applyFont="1" applyFill="1" applyBorder="1" applyAlignment="1">
      <alignment horizontal="center" vertical="center" wrapText="1"/>
    </xf>
    <xf numFmtId="164" fontId="1" fillId="2" borderId="5" xfId="0" applyNumberFormat="1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164" fontId="3" fillId="2" borderId="5" xfId="0" applyNumberFormat="1" applyFont="1" applyFill="1" applyBorder="1" applyAlignment="1">
      <alignment vertical="center" wrapText="1"/>
    </xf>
    <xf numFmtId="164" fontId="1" fillId="2" borderId="2" xfId="0" applyNumberFormat="1" applyFont="1" applyFill="1" applyBorder="1" applyAlignment="1">
      <alignment vertical="center" wrapText="1"/>
    </xf>
    <xf numFmtId="164" fontId="4" fillId="2" borderId="2" xfId="0" applyNumberFormat="1" applyFont="1" applyFill="1" applyBorder="1" applyAlignment="1">
      <alignment vertical="center" wrapText="1"/>
    </xf>
    <xf numFmtId="164" fontId="3" fillId="2" borderId="4" xfId="0" applyNumberFormat="1" applyFont="1" applyFill="1" applyBorder="1" applyAlignment="1">
      <alignment vertical="center" wrapText="1"/>
    </xf>
    <xf numFmtId="164" fontId="4" fillId="2" borderId="4" xfId="0" applyNumberFormat="1" applyFont="1" applyFill="1" applyBorder="1" applyAlignment="1">
      <alignment vertical="center" wrapText="1"/>
    </xf>
    <xf numFmtId="164" fontId="4" fillId="2" borderId="2" xfId="0" applyNumberFormat="1" applyFont="1" applyFill="1" applyBorder="1" applyAlignment="1">
      <alignment vertical="center"/>
    </xf>
    <xf numFmtId="164" fontId="4" fillId="2" borderId="4" xfId="0" applyNumberFormat="1" applyFont="1" applyFill="1" applyBorder="1" applyAlignment="1">
      <alignment vertical="center"/>
    </xf>
    <xf numFmtId="164" fontId="3" fillId="2" borderId="4" xfId="0" applyNumberFormat="1" applyFont="1" applyFill="1" applyBorder="1" applyAlignment="1">
      <alignment vertical="center"/>
    </xf>
    <xf numFmtId="0" fontId="1" fillId="2" borderId="5" xfId="0" applyFont="1" applyFill="1" applyBorder="1" applyAlignment="1">
      <alignment vertical="center" wrapText="1"/>
    </xf>
    <xf numFmtId="164" fontId="3" fillId="2" borderId="5" xfId="0" applyNumberFormat="1" applyFont="1" applyFill="1" applyBorder="1" applyAlignment="1">
      <alignment vertical="center"/>
    </xf>
    <xf numFmtId="0" fontId="4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164" fontId="1" fillId="2" borderId="11" xfId="0" applyNumberFormat="1" applyFont="1" applyFill="1" applyBorder="1" applyAlignment="1">
      <alignment horizontal="center" vertical="center" wrapText="1"/>
    </xf>
    <xf numFmtId="164" fontId="6" fillId="2" borderId="6" xfId="0" applyNumberFormat="1" applyFont="1" applyFill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 wrapText="1"/>
    </xf>
    <xf numFmtId="164" fontId="5" fillId="2" borderId="6" xfId="0" applyNumberFormat="1" applyFont="1" applyFill="1" applyBorder="1" applyAlignment="1">
      <alignment horizontal="center" vertical="center"/>
    </xf>
    <xf numFmtId="164" fontId="1" fillId="2" borderId="12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164" fontId="6" fillId="2" borderId="6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164" fontId="7" fillId="2" borderId="6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64" fontId="5" fillId="2" borderId="6" xfId="0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0" fillId="2" borderId="5" xfId="0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wrapText="1"/>
    </xf>
    <xf numFmtId="0" fontId="10" fillId="2" borderId="0" xfId="0" applyFont="1" applyFill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2524125</xdr:colOff>
      <xdr:row>0</xdr:row>
      <xdr:rowOff>76200</xdr:rowOff>
    </xdr:from>
    <xdr:to>
      <xdr:col>1</xdr:col>
      <xdr:colOff>1724026</xdr:colOff>
      <xdr:row>1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2524125" y="76200"/>
          <a:ext cx="3181351" cy="122872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2024 m. sausio  d. sprendimo Nr.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1 priedas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1552576</xdr:colOff>
      <xdr:row>0</xdr:row>
      <xdr:rowOff>95250</xdr:rowOff>
    </xdr:from>
    <xdr:to>
      <xdr:col>2</xdr:col>
      <xdr:colOff>0</xdr:colOff>
      <xdr:row>0</xdr:row>
      <xdr:rowOff>1285875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1400000}"/>
            </a:ext>
          </a:extLst>
        </xdr:cNvPr>
        <xdr:cNvSpPr txBox="1">
          <a:spLocks noChangeArrowheads="1"/>
        </xdr:cNvSpPr>
      </xdr:nvSpPr>
      <xdr:spPr bwMode="auto">
        <a:xfrm>
          <a:off x="1552576" y="95250"/>
          <a:ext cx="2828926" cy="114300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2024 m. sausio  d. sprendimo Nr.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 priedas</a:t>
          </a:r>
        </a:p>
        <a:p>
          <a:pPr algn="l" rtl="0">
            <a:defRPr sz="1000"/>
          </a:pPr>
          <a:endParaRPr lang="lt-LT" sz="12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</xdr:colOff>
      <xdr:row>0</xdr:row>
      <xdr:rowOff>15240</xdr:rowOff>
    </xdr:from>
    <xdr:to>
      <xdr:col>4</xdr:col>
      <xdr:colOff>721996</xdr:colOff>
      <xdr:row>0</xdr:row>
      <xdr:rowOff>1242060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xmlns="" id="{39BE20C3-F1DD-4130-AD6C-5AE829431208}"/>
            </a:ext>
          </a:extLst>
        </xdr:cNvPr>
        <xdr:cNvSpPr txBox="1">
          <a:spLocks noChangeArrowheads="1"/>
        </xdr:cNvSpPr>
      </xdr:nvSpPr>
      <xdr:spPr bwMode="auto">
        <a:xfrm>
          <a:off x="3032760" y="15240"/>
          <a:ext cx="2794636" cy="122682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rtl="0"/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Panevėžio miesto savivaldybės tarybos 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rtl="0"/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2024  m. sausio  d. sprendimo Nr. 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rtl="0"/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3  priedas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2362200</xdr:colOff>
      <xdr:row>0</xdr:row>
      <xdr:rowOff>133350</xdr:rowOff>
    </xdr:from>
    <xdr:to>
      <xdr:col>2</xdr:col>
      <xdr:colOff>493396</xdr:colOff>
      <xdr:row>6</xdr:row>
      <xdr:rowOff>171450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xmlns="" id="{C29EB18D-99A2-43AC-A93E-37310CB9F09B}"/>
            </a:ext>
          </a:extLst>
        </xdr:cNvPr>
        <xdr:cNvSpPr txBox="1">
          <a:spLocks noChangeArrowheads="1"/>
        </xdr:cNvSpPr>
      </xdr:nvSpPr>
      <xdr:spPr bwMode="auto">
        <a:xfrm>
          <a:off x="2362200" y="133350"/>
          <a:ext cx="3350896" cy="143827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rtl="0"/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Panevėžio miesto savivaldybės tarybos 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rtl="0"/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2024 m. sausio  d. sprendimo Nr.  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rtl="0"/>
          <a:r>
            <a:rPr lang="en-US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4</a:t>
          </a:r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priedas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1"/>
  <sheetViews>
    <sheetView topLeftCell="A22" workbookViewId="0">
      <selection activeCell="A45" sqref="A45"/>
    </sheetView>
  </sheetViews>
  <sheetFormatPr defaultColWidth="8.88671875" defaultRowHeight="13.2" x14ac:dyDescent="0.25"/>
  <cols>
    <col min="1" max="1" width="59.6640625" style="3" customWidth="1"/>
    <col min="2" max="2" width="26.5546875" style="3" customWidth="1"/>
    <col min="3" max="16384" width="8.88671875" style="3"/>
  </cols>
  <sheetData>
    <row r="1" spans="1:2" ht="102.75" customHeight="1" x14ac:dyDescent="0.25">
      <c r="A1" s="1"/>
      <c r="B1" s="2"/>
    </row>
    <row r="2" spans="1:2" ht="15.6" x14ac:dyDescent="0.3">
      <c r="A2" s="79" t="s">
        <v>215</v>
      </c>
      <c r="B2" s="79"/>
    </row>
    <row r="3" spans="1:2" ht="13.8" x14ac:dyDescent="0.25">
      <c r="A3" s="80"/>
      <c r="B3" s="80"/>
    </row>
    <row r="4" spans="1:2" ht="13.8" x14ac:dyDescent="0.25">
      <c r="A4" s="2"/>
      <c r="B4" s="2"/>
    </row>
    <row r="5" spans="1:2" ht="18.75" customHeight="1" x14ac:dyDescent="0.25">
      <c r="A5" s="4" t="s">
        <v>0</v>
      </c>
      <c r="B5" s="4" t="s">
        <v>1</v>
      </c>
    </row>
    <row r="6" spans="1:2" ht="18.75" customHeight="1" x14ac:dyDescent="0.25">
      <c r="A6" s="5" t="s">
        <v>2</v>
      </c>
      <c r="B6" s="6">
        <f>SUM(B7+B9+B13)</f>
        <v>86590</v>
      </c>
    </row>
    <row r="7" spans="1:2" ht="15.75" customHeight="1" x14ac:dyDescent="0.25">
      <c r="A7" s="5" t="s">
        <v>3</v>
      </c>
      <c r="B7" s="6">
        <f>SUM(B8:B8)</f>
        <v>82620</v>
      </c>
    </row>
    <row r="8" spans="1:2" ht="17.25" customHeight="1" x14ac:dyDescent="0.25">
      <c r="A8" s="7" t="s">
        <v>4</v>
      </c>
      <c r="B8" s="8">
        <v>82620</v>
      </c>
    </row>
    <row r="9" spans="1:2" ht="15.75" customHeight="1" x14ac:dyDescent="0.25">
      <c r="A9" s="5" t="s">
        <v>5</v>
      </c>
      <c r="B9" s="6">
        <f>SUM(B10:B12)</f>
        <v>3700</v>
      </c>
    </row>
    <row r="10" spans="1:2" ht="16.5" customHeight="1" x14ac:dyDescent="0.25">
      <c r="A10" s="7" t="s">
        <v>6</v>
      </c>
      <c r="B10" s="8">
        <v>580</v>
      </c>
    </row>
    <row r="11" spans="1:2" ht="16.5" customHeight="1" x14ac:dyDescent="0.25">
      <c r="A11" s="7" t="s">
        <v>7</v>
      </c>
      <c r="B11" s="8">
        <v>120</v>
      </c>
    </row>
    <row r="12" spans="1:2" ht="16.5" customHeight="1" x14ac:dyDescent="0.25">
      <c r="A12" s="7" t="s">
        <v>8</v>
      </c>
      <c r="B12" s="8">
        <v>3000</v>
      </c>
    </row>
    <row r="13" spans="1:2" ht="13.8" x14ac:dyDescent="0.25">
      <c r="A13" s="5" t="s">
        <v>9</v>
      </c>
      <c r="B13" s="6">
        <f>SUM(B14:B14)</f>
        <v>270</v>
      </c>
    </row>
    <row r="14" spans="1:2" ht="13.8" x14ac:dyDescent="0.25">
      <c r="A14" s="7" t="s">
        <v>207</v>
      </c>
      <c r="B14" s="8">
        <v>270</v>
      </c>
    </row>
    <row r="15" spans="1:2" ht="16.5" customHeight="1" x14ac:dyDescent="0.25">
      <c r="A15" s="5" t="s">
        <v>10</v>
      </c>
      <c r="B15" s="6">
        <f>B16</f>
        <v>72110.599999999991</v>
      </c>
    </row>
    <row r="16" spans="1:2" ht="13.8" x14ac:dyDescent="0.25">
      <c r="A16" s="5" t="s">
        <v>11</v>
      </c>
      <c r="B16" s="6">
        <f>SUM(B17+B22+B21)</f>
        <v>72110.599999999991</v>
      </c>
    </row>
    <row r="17" spans="1:2" ht="13.8" x14ac:dyDescent="0.25">
      <c r="A17" s="5" t="s">
        <v>12</v>
      </c>
      <c r="B17" s="6">
        <f>B18+B19+B20</f>
        <v>55199.7</v>
      </c>
    </row>
    <row r="18" spans="1:2" ht="27.75" customHeight="1" x14ac:dyDescent="0.25">
      <c r="A18" s="7" t="s">
        <v>13</v>
      </c>
      <c r="B18" s="8">
        <v>9152</v>
      </c>
    </row>
    <row r="19" spans="1:2" ht="16.5" customHeight="1" x14ac:dyDescent="0.25">
      <c r="A19" s="7" t="s">
        <v>14</v>
      </c>
      <c r="B19" s="8">
        <v>43765.5</v>
      </c>
    </row>
    <row r="20" spans="1:2" ht="41.4" x14ac:dyDescent="0.25">
      <c r="A20" s="7" t="s">
        <v>15</v>
      </c>
      <c r="B20" s="8">
        <v>2282.1999999999998</v>
      </c>
    </row>
    <row r="21" spans="1:2" ht="35.4" customHeight="1" x14ac:dyDescent="0.25">
      <c r="A21" s="5" t="s">
        <v>16</v>
      </c>
      <c r="B21" s="6">
        <v>6797.7</v>
      </c>
    </row>
    <row r="22" spans="1:2" ht="16.5" customHeight="1" x14ac:dyDescent="0.25">
      <c r="A22" s="5" t="s">
        <v>17</v>
      </c>
      <c r="B22" s="6">
        <f>B23+B24+B25</f>
        <v>10113.199999999999</v>
      </c>
    </row>
    <row r="23" spans="1:2" ht="21" customHeight="1" x14ac:dyDescent="0.25">
      <c r="A23" s="7" t="s">
        <v>18</v>
      </c>
      <c r="B23" s="8">
        <v>5292</v>
      </c>
    </row>
    <row r="24" spans="1:2" ht="34.5" customHeight="1" x14ac:dyDescent="0.25">
      <c r="A24" s="7" t="s">
        <v>19</v>
      </c>
      <c r="B24" s="8">
        <v>4433.3999999999996</v>
      </c>
    </row>
    <row r="25" spans="1:2" ht="18" customHeight="1" x14ac:dyDescent="0.25">
      <c r="A25" s="7" t="s">
        <v>17</v>
      </c>
      <c r="B25" s="8">
        <v>387.8</v>
      </c>
    </row>
    <row r="26" spans="1:2" ht="13.8" x14ac:dyDescent="0.25">
      <c r="A26" s="5" t="s">
        <v>20</v>
      </c>
      <c r="B26" s="6">
        <f>SUM(B27+B31+B35+B38+B40)</f>
        <v>6689.2</v>
      </c>
    </row>
    <row r="27" spans="1:2" ht="18" customHeight="1" x14ac:dyDescent="0.25">
      <c r="A27" s="5" t="s">
        <v>21</v>
      </c>
      <c r="B27" s="6">
        <f>SUM(B28:B30)</f>
        <v>1400</v>
      </c>
    </row>
    <row r="28" spans="1:2" ht="13.8" x14ac:dyDescent="0.25">
      <c r="A28" s="7" t="s">
        <v>22</v>
      </c>
      <c r="B28" s="8">
        <v>455</v>
      </c>
    </row>
    <row r="29" spans="1:2" ht="13.8" x14ac:dyDescent="0.25">
      <c r="A29" s="7" t="s">
        <v>23</v>
      </c>
      <c r="B29" s="8">
        <v>900</v>
      </c>
    </row>
    <row r="30" spans="1:2" ht="13.8" x14ac:dyDescent="0.25">
      <c r="A30" s="7" t="s">
        <v>24</v>
      </c>
      <c r="B30" s="8">
        <v>45</v>
      </c>
    </row>
    <row r="31" spans="1:2" ht="13.8" x14ac:dyDescent="0.25">
      <c r="A31" s="5" t="s">
        <v>25</v>
      </c>
      <c r="B31" s="6">
        <f>B32+B33+B34</f>
        <v>4374.2</v>
      </c>
    </row>
    <row r="32" spans="1:2" ht="17.25" customHeight="1" x14ac:dyDescent="0.25">
      <c r="A32" s="7" t="s">
        <v>26</v>
      </c>
      <c r="B32" s="9">
        <v>781.3</v>
      </c>
    </row>
    <row r="33" spans="1:2" ht="14.4" customHeight="1" x14ac:dyDescent="0.25">
      <c r="A33" s="7" t="s">
        <v>27</v>
      </c>
      <c r="B33" s="9">
        <v>871.4</v>
      </c>
    </row>
    <row r="34" spans="1:2" ht="16.2" customHeight="1" x14ac:dyDescent="0.25">
      <c r="A34" s="7" t="s">
        <v>28</v>
      </c>
      <c r="B34" s="9">
        <v>2721.5</v>
      </c>
    </row>
    <row r="35" spans="1:2" ht="17.25" customHeight="1" x14ac:dyDescent="0.25">
      <c r="A35" s="5" t="s">
        <v>29</v>
      </c>
      <c r="B35" s="10">
        <f>SUM(B36:B37)</f>
        <v>605</v>
      </c>
    </row>
    <row r="36" spans="1:2" ht="13.8" x14ac:dyDescent="0.25">
      <c r="A36" s="7" t="s">
        <v>30</v>
      </c>
      <c r="B36" s="9">
        <v>55</v>
      </c>
    </row>
    <row r="37" spans="1:2" ht="13.8" x14ac:dyDescent="0.25">
      <c r="A37" s="7" t="s">
        <v>31</v>
      </c>
      <c r="B37" s="9">
        <v>550</v>
      </c>
    </row>
    <row r="38" spans="1:2" ht="13.8" x14ac:dyDescent="0.25">
      <c r="A38" s="5" t="s">
        <v>32</v>
      </c>
      <c r="B38" s="6">
        <f>B39</f>
        <v>140</v>
      </c>
    </row>
    <row r="39" spans="1:2" ht="13.8" x14ac:dyDescent="0.25">
      <c r="A39" s="7" t="s">
        <v>32</v>
      </c>
      <c r="B39" s="8">
        <v>140</v>
      </c>
    </row>
    <row r="40" spans="1:2" ht="17.399999999999999" customHeight="1" x14ac:dyDescent="0.25">
      <c r="A40" s="5" t="s">
        <v>33</v>
      </c>
      <c r="B40" s="6">
        <f>SUM(B41)</f>
        <v>170</v>
      </c>
    </row>
    <row r="41" spans="1:2" ht="13.8" x14ac:dyDescent="0.25">
      <c r="A41" s="7" t="s">
        <v>33</v>
      </c>
      <c r="B41" s="8">
        <v>170</v>
      </c>
    </row>
    <row r="42" spans="1:2" ht="13.8" x14ac:dyDescent="0.25">
      <c r="A42" s="5" t="s">
        <v>34</v>
      </c>
      <c r="B42" s="6">
        <v>150</v>
      </c>
    </row>
    <row r="43" spans="1:2" ht="18" customHeight="1" x14ac:dyDescent="0.25">
      <c r="A43" s="5" t="s">
        <v>35</v>
      </c>
      <c r="B43" s="6">
        <f>B6+B15+B26+B42</f>
        <v>165539.79999999999</v>
      </c>
    </row>
    <row r="51" spans="2:2" x14ac:dyDescent="0.25">
      <c r="B51" s="55"/>
    </row>
  </sheetData>
  <mergeCells count="2">
    <mergeCell ref="A2:B2"/>
    <mergeCell ref="A3:B3"/>
  </mergeCells>
  <pageMargins left="0.7" right="0.7" top="0.75" bottom="0.75" header="0.3" footer="0.3"/>
  <pageSetup paperSize="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23"/>
  <sheetViews>
    <sheetView tabSelected="1" topLeftCell="A396" workbookViewId="0">
      <selection activeCell="A417" sqref="A417"/>
    </sheetView>
  </sheetViews>
  <sheetFormatPr defaultColWidth="9.109375" defaultRowHeight="13.8" x14ac:dyDescent="0.25"/>
  <cols>
    <col min="1" max="1" width="61" style="2" customWidth="1"/>
    <col min="2" max="2" width="13.109375" style="2" customWidth="1"/>
    <col min="3" max="16384" width="9.109375" style="2"/>
  </cols>
  <sheetData>
    <row r="1" spans="1:2" ht="102.6" customHeight="1" x14ac:dyDescent="0.25"/>
    <row r="2" spans="1:2" ht="30.75" customHeight="1" x14ac:dyDescent="0.25">
      <c r="A2" s="92" t="s">
        <v>36</v>
      </c>
      <c r="B2" s="93"/>
    </row>
    <row r="4" spans="1:2" s="68" customFormat="1" ht="18.75" customHeight="1" x14ac:dyDescent="0.3">
      <c r="A4" s="94" t="s">
        <v>37</v>
      </c>
      <c r="B4" s="94" t="s">
        <v>1</v>
      </c>
    </row>
    <row r="5" spans="1:2" s="68" customFormat="1" ht="18.75" customHeight="1" x14ac:dyDescent="0.3">
      <c r="A5" s="95"/>
      <c r="B5" s="94"/>
    </row>
    <row r="6" spans="1:2" s="68" customFormat="1" ht="23.25" customHeight="1" x14ac:dyDescent="0.3">
      <c r="A6" s="96" t="s">
        <v>38</v>
      </c>
      <c r="B6" s="97"/>
    </row>
    <row r="7" spans="1:2" s="68" customFormat="1" ht="18.75" customHeight="1" x14ac:dyDescent="0.3">
      <c r="A7" s="11" t="s">
        <v>39</v>
      </c>
      <c r="B7" s="58">
        <f>B8</f>
        <v>359</v>
      </c>
    </row>
    <row r="8" spans="1:2" s="68" customFormat="1" ht="18.75" customHeight="1" x14ac:dyDescent="0.3">
      <c r="A8" s="12" t="s">
        <v>40</v>
      </c>
      <c r="B8" s="59">
        <v>359</v>
      </c>
    </row>
    <row r="9" spans="1:2" s="68" customFormat="1" ht="18.75" customHeight="1" x14ac:dyDescent="0.3">
      <c r="A9" s="11" t="s">
        <v>41</v>
      </c>
      <c r="B9" s="60">
        <f>SUM(B10:B15)</f>
        <v>9922.8000000000011</v>
      </c>
    </row>
    <row r="10" spans="1:2" s="68" customFormat="1" ht="18.75" customHeight="1" x14ac:dyDescent="0.3">
      <c r="A10" s="12" t="s">
        <v>216</v>
      </c>
      <c r="B10" s="61">
        <v>413.1</v>
      </c>
    </row>
    <row r="11" spans="1:2" s="68" customFormat="1" ht="24.75" customHeight="1" x14ac:dyDescent="0.3">
      <c r="A11" s="12" t="s">
        <v>217</v>
      </c>
      <c r="B11" s="61">
        <v>363.6</v>
      </c>
    </row>
    <row r="12" spans="1:2" s="68" customFormat="1" ht="18.75" customHeight="1" x14ac:dyDescent="0.3">
      <c r="A12" s="12" t="s">
        <v>42</v>
      </c>
      <c r="B12" s="61">
        <v>20</v>
      </c>
    </row>
    <row r="13" spans="1:2" s="68" customFormat="1" ht="18.75" customHeight="1" x14ac:dyDescent="0.3">
      <c r="A13" s="12" t="s">
        <v>218</v>
      </c>
      <c r="B13" s="61">
        <v>234</v>
      </c>
    </row>
    <row r="14" spans="1:2" s="68" customFormat="1" ht="18.75" customHeight="1" x14ac:dyDescent="0.3">
      <c r="A14" s="12" t="s">
        <v>43</v>
      </c>
      <c r="B14" s="61">
        <v>8337.7000000000007</v>
      </c>
    </row>
    <row r="15" spans="1:2" s="68" customFormat="1" ht="27" customHeight="1" x14ac:dyDescent="0.3">
      <c r="A15" s="12" t="s">
        <v>219</v>
      </c>
      <c r="B15" s="61">
        <v>554.4</v>
      </c>
    </row>
    <row r="16" spans="1:2" s="68" customFormat="1" ht="31.5" customHeight="1" x14ac:dyDescent="0.3">
      <c r="A16" s="11" t="s">
        <v>44</v>
      </c>
      <c r="B16" s="60">
        <f>SUM(B17:B17)</f>
        <v>250</v>
      </c>
    </row>
    <row r="17" spans="1:2" s="68" customFormat="1" ht="18.75" customHeight="1" x14ac:dyDescent="0.3">
      <c r="A17" s="12" t="s">
        <v>237</v>
      </c>
      <c r="B17" s="62">
        <v>250</v>
      </c>
    </row>
    <row r="18" spans="1:2" s="68" customFormat="1" ht="18.75" customHeight="1" x14ac:dyDescent="0.3">
      <c r="A18" s="11" t="s">
        <v>45</v>
      </c>
      <c r="B18" s="60">
        <f>SUM(B19)</f>
        <v>1560.8</v>
      </c>
    </row>
    <row r="19" spans="1:2" s="68" customFormat="1" ht="18.75" customHeight="1" x14ac:dyDescent="0.3">
      <c r="A19" s="14" t="s">
        <v>40</v>
      </c>
      <c r="B19" s="61">
        <v>1560.8</v>
      </c>
    </row>
    <row r="20" spans="1:2" s="68" customFormat="1" ht="18.75" customHeight="1" x14ac:dyDescent="0.3">
      <c r="A20" s="11" t="s">
        <v>46</v>
      </c>
      <c r="B20" s="60">
        <f>B7+B9+B16+B18</f>
        <v>12092.6</v>
      </c>
    </row>
    <row r="21" spans="1:2" s="68" customFormat="1" ht="18.75" customHeight="1" x14ac:dyDescent="0.3">
      <c r="A21" s="12" t="s">
        <v>47</v>
      </c>
      <c r="B21" s="61">
        <f>B8+B10+B11+B12+B13+B14+B17+B19</f>
        <v>11538.2</v>
      </c>
    </row>
    <row r="22" spans="1:2" s="68" customFormat="1" ht="27" customHeight="1" x14ac:dyDescent="0.3">
      <c r="A22" s="12" t="s">
        <v>220</v>
      </c>
      <c r="B22" s="61">
        <f>B15</f>
        <v>554.4</v>
      </c>
    </row>
    <row r="23" spans="1:2" s="68" customFormat="1" ht="23.25" customHeight="1" x14ac:dyDescent="0.3">
      <c r="A23" s="85" t="s">
        <v>48</v>
      </c>
      <c r="B23" s="98"/>
    </row>
    <row r="24" spans="1:2" s="68" customFormat="1" ht="18.75" customHeight="1" x14ac:dyDescent="0.3">
      <c r="A24" s="15" t="s">
        <v>41</v>
      </c>
      <c r="B24" s="60">
        <f>B25+B27+B26+B28</f>
        <v>20278.899999999998</v>
      </c>
    </row>
    <row r="25" spans="1:2" s="68" customFormat="1" ht="18.75" customHeight="1" x14ac:dyDescent="0.3">
      <c r="A25" s="12" t="s">
        <v>47</v>
      </c>
      <c r="B25" s="62">
        <v>160.80000000000001</v>
      </c>
    </row>
    <row r="26" spans="1:2" s="68" customFormat="1" ht="18.75" customHeight="1" x14ac:dyDescent="0.3">
      <c r="A26" s="12" t="s">
        <v>49</v>
      </c>
      <c r="B26" s="62">
        <v>5292</v>
      </c>
    </row>
    <row r="27" spans="1:2" s="68" customFormat="1" ht="18.75" customHeight="1" x14ac:dyDescent="0.3">
      <c r="A27" s="12" t="s">
        <v>154</v>
      </c>
      <c r="B27" s="62">
        <v>8224.4</v>
      </c>
    </row>
    <row r="28" spans="1:2" s="68" customFormat="1" ht="18.75" customHeight="1" x14ac:dyDescent="0.3">
      <c r="A28" s="14" t="s">
        <v>50</v>
      </c>
      <c r="B28" s="62">
        <v>6601.7</v>
      </c>
    </row>
    <row r="29" spans="1:2" s="68" customFormat="1" ht="18.75" customHeight="1" x14ac:dyDescent="0.3">
      <c r="A29" s="15" t="s">
        <v>51</v>
      </c>
      <c r="B29" s="63">
        <f>B30</f>
        <v>531.1</v>
      </c>
    </row>
    <row r="30" spans="1:2" s="68" customFormat="1" ht="18.75" customHeight="1" x14ac:dyDescent="0.3">
      <c r="A30" s="12" t="s">
        <v>55</v>
      </c>
      <c r="B30" s="62">
        <v>531.1</v>
      </c>
    </row>
    <row r="31" spans="1:2" s="68" customFormat="1" ht="18.75" customHeight="1" x14ac:dyDescent="0.3">
      <c r="A31" s="15" t="s">
        <v>52</v>
      </c>
      <c r="B31" s="63">
        <f>B32</f>
        <v>500</v>
      </c>
    </row>
    <row r="32" spans="1:2" s="68" customFormat="1" ht="18.75" customHeight="1" x14ac:dyDescent="0.3">
      <c r="A32" s="14" t="s">
        <v>55</v>
      </c>
      <c r="B32" s="61">
        <v>500</v>
      </c>
    </row>
    <row r="33" spans="1:2" s="68" customFormat="1" ht="18.75" customHeight="1" x14ac:dyDescent="0.3">
      <c r="A33" s="16" t="s">
        <v>53</v>
      </c>
      <c r="B33" s="58">
        <f>B24+B29+B31</f>
        <v>21309.999999999996</v>
      </c>
    </row>
    <row r="34" spans="1:2" s="68" customFormat="1" ht="18.75" customHeight="1" x14ac:dyDescent="0.3">
      <c r="A34" s="12" t="s">
        <v>47</v>
      </c>
      <c r="B34" s="61">
        <f>B25+B30+B32</f>
        <v>1191.9000000000001</v>
      </c>
    </row>
    <row r="35" spans="1:2" s="68" customFormat="1" ht="18.75" customHeight="1" x14ac:dyDescent="0.3">
      <c r="A35" s="12" t="s">
        <v>49</v>
      </c>
      <c r="B35" s="61">
        <f>B26</f>
        <v>5292</v>
      </c>
    </row>
    <row r="36" spans="1:2" s="68" customFormat="1" ht="18.75" customHeight="1" x14ac:dyDescent="0.3">
      <c r="A36" s="12" t="s">
        <v>154</v>
      </c>
      <c r="B36" s="61">
        <f>B27</f>
        <v>8224.4</v>
      </c>
    </row>
    <row r="37" spans="1:2" s="68" customFormat="1" ht="18.75" customHeight="1" x14ac:dyDescent="0.3">
      <c r="A37" s="14" t="s">
        <v>50</v>
      </c>
      <c r="B37" s="8">
        <f>B28</f>
        <v>6601.7</v>
      </c>
    </row>
    <row r="38" spans="1:2" s="68" customFormat="1" ht="24" customHeight="1" x14ac:dyDescent="0.3">
      <c r="A38" s="85" t="s">
        <v>54</v>
      </c>
      <c r="B38" s="86"/>
    </row>
    <row r="39" spans="1:2" s="68" customFormat="1" ht="18.75" customHeight="1" x14ac:dyDescent="0.3">
      <c r="A39" s="15" t="s">
        <v>41</v>
      </c>
      <c r="B39" s="60">
        <f>B40</f>
        <v>320.5</v>
      </c>
    </row>
    <row r="40" spans="1:2" s="68" customFormat="1" ht="18.75" customHeight="1" x14ac:dyDescent="0.3">
      <c r="A40" s="12" t="s">
        <v>55</v>
      </c>
      <c r="B40" s="61">
        <v>320.5</v>
      </c>
    </row>
    <row r="41" spans="1:2" s="68" customFormat="1" ht="18.75" customHeight="1" x14ac:dyDescent="0.3">
      <c r="A41" s="11" t="s">
        <v>56</v>
      </c>
      <c r="B41" s="60">
        <f>B39</f>
        <v>320.5</v>
      </c>
    </row>
    <row r="42" spans="1:2" s="68" customFormat="1" ht="18.75" customHeight="1" x14ac:dyDescent="0.3">
      <c r="A42" s="14" t="s">
        <v>55</v>
      </c>
      <c r="B42" s="62">
        <f>B40</f>
        <v>320.5</v>
      </c>
    </row>
    <row r="43" spans="1:2" s="68" customFormat="1" ht="33" customHeight="1" x14ac:dyDescent="0.3">
      <c r="A43" s="85" t="s">
        <v>214</v>
      </c>
      <c r="B43" s="86"/>
    </row>
    <row r="44" spans="1:2" s="68" customFormat="1" ht="18.75" customHeight="1" x14ac:dyDescent="0.3">
      <c r="A44" s="17" t="s">
        <v>41</v>
      </c>
      <c r="B44" s="6">
        <f>B45</f>
        <v>252</v>
      </c>
    </row>
    <row r="45" spans="1:2" s="68" customFormat="1" ht="18.75" customHeight="1" x14ac:dyDescent="0.3">
      <c r="A45" s="13" t="s">
        <v>221</v>
      </c>
      <c r="B45" s="8">
        <v>252</v>
      </c>
    </row>
    <row r="46" spans="1:2" s="68" customFormat="1" ht="18.75" customHeight="1" x14ac:dyDescent="0.3">
      <c r="A46" s="18" t="s">
        <v>57</v>
      </c>
      <c r="B46" s="6">
        <f>B44</f>
        <v>252</v>
      </c>
    </row>
    <row r="47" spans="1:2" s="68" customFormat="1" ht="18.75" customHeight="1" x14ac:dyDescent="0.3">
      <c r="A47" s="13" t="s">
        <v>221</v>
      </c>
      <c r="B47" s="8">
        <f>B45</f>
        <v>252</v>
      </c>
    </row>
    <row r="48" spans="1:2" s="68" customFormat="1" ht="35.25" customHeight="1" x14ac:dyDescent="0.3">
      <c r="A48" s="85" t="s">
        <v>59</v>
      </c>
      <c r="B48" s="84"/>
    </row>
    <row r="49" spans="1:2" s="68" customFormat="1" ht="18.75" customHeight="1" x14ac:dyDescent="0.3">
      <c r="A49" s="15" t="s">
        <v>60</v>
      </c>
      <c r="B49" s="58">
        <f>SUM(B50:B50)</f>
        <v>2235</v>
      </c>
    </row>
    <row r="50" spans="1:2" s="68" customFormat="1" ht="18.75" customHeight="1" x14ac:dyDescent="0.3">
      <c r="A50" s="12" t="s">
        <v>55</v>
      </c>
      <c r="B50" s="61">
        <v>2235</v>
      </c>
    </row>
    <row r="51" spans="1:2" s="68" customFormat="1" ht="18.75" customHeight="1" x14ac:dyDescent="0.3">
      <c r="A51" s="11" t="s">
        <v>61</v>
      </c>
      <c r="B51" s="60">
        <f>SUM(B49)</f>
        <v>2235</v>
      </c>
    </row>
    <row r="52" spans="1:2" s="68" customFormat="1" ht="18.75" customHeight="1" x14ac:dyDescent="0.3">
      <c r="A52" s="14" t="s">
        <v>55</v>
      </c>
      <c r="B52" s="8">
        <f>B50</f>
        <v>2235</v>
      </c>
    </row>
    <row r="53" spans="1:2" s="68" customFormat="1" ht="30" customHeight="1" x14ac:dyDescent="0.3">
      <c r="A53" s="85" t="s">
        <v>62</v>
      </c>
      <c r="B53" s="86"/>
    </row>
    <row r="54" spans="1:2" s="68" customFormat="1" ht="18.75" customHeight="1" x14ac:dyDescent="0.3">
      <c r="A54" s="15" t="s">
        <v>41</v>
      </c>
      <c r="B54" s="58">
        <f>SUM(B55:B56)</f>
        <v>825</v>
      </c>
    </row>
    <row r="55" spans="1:2" s="68" customFormat="1" ht="18.75" customHeight="1" x14ac:dyDescent="0.3">
      <c r="A55" s="12" t="s">
        <v>47</v>
      </c>
      <c r="B55" s="59">
        <v>430</v>
      </c>
    </row>
    <row r="56" spans="1:2" s="68" customFormat="1" ht="18.75" customHeight="1" x14ac:dyDescent="0.3">
      <c r="A56" s="69" t="s">
        <v>213</v>
      </c>
      <c r="B56" s="61">
        <v>395</v>
      </c>
    </row>
    <row r="57" spans="1:2" s="68" customFormat="1" ht="18.75" customHeight="1" x14ac:dyDescent="0.3">
      <c r="A57" s="70" t="s">
        <v>222</v>
      </c>
      <c r="B57" s="60">
        <f>SUM(B58:B59)</f>
        <v>967.6</v>
      </c>
    </row>
    <row r="58" spans="1:2" s="68" customFormat="1" ht="18.75" customHeight="1" x14ac:dyDescent="0.3">
      <c r="A58" s="12" t="s">
        <v>47</v>
      </c>
      <c r="B58" s="61">
        <v>847.6</v>
      </c>
    </row>
    <row r="59" spans="1:2" s="68" customFormat="1" ht="18.75" customHeight="1" x14ac:dyDescent="0.3">
      <c r="A59" s="69" t="s">
        <v>223</v>
      </c>
      <c r="B59" s="61">
        <v>120</v>
      </c>
    </row>
    <row r="60" spans="1:2" s="68" customFormat="1" ht="18.75" customHeight="1" x14ac:dyDescent="0.3">
      <c r="A60" s="16" t="s">
        <v>63</v>
      </c>
      <c r="B60" s="64">
        <f>B54+B57</f>
        <v>1792.6</v>
      </c>
    </row>
    <row r="61" spans="1:2" s="68" customFormat="1" ht="18.75" customHeight="1" x14ac:dyDescent="0.3">
      <c r="A61" s="12" t="s">
        <v>47</v>
      </c>
      <c r="B61" s="24">
        <f>B55+B58</f>
        <v>1277.5999999999999</v>
      </c>
    </row>
    <row r="62" spans="1:2" s="68" customFormat="1" ht="18.75" customHeight="1" x14ac:dyDescent="0.3">
      <c r="A62" s="69" t="s">
        <v>213</v>
      </c>
      <c r="B62" s="8">
        <f>B56+B59</f>
        <v>515</v>
      </c>
    </row>
    <row r="63" spans="1:2" s="68" customFormat="1" ht="28.5" customHeight="1" x14ac:dyDescent="0.3">
      <c r="A63" s="90" t="s">
        <v>64</v>
      </c>
      <c r="B63" s="84"/>
    </row>
    <row r="64" spans="1:2" s="68" customFormat="1" ht="18.75" customHeight="1" x14ac:dyDescent="0.3">
      <c r="A64" s="15" t="s">
        <v>41</v>
      </c>
      <c r="B64" s="6">
        <f>B65</f>
        <v>389.6</v>
      </c>
    </row>
    <row r="65" spans="1:2" s="68" customFormat="1" ht="18.75" customHeight="1" x14ac:dyDescent="0.3">
      <c r="A65" s="14" t="s">
        <v>55</v>
      </c>
      <c r="B65" s="8">
        <v>389.6</v>
      </c>
    </row>
    <row r="66" spans="1:2" s="68" customFormat="1" ht="18.75" customHeight="1" x14ac:dyDescent="0.3">
      <c r="A66" s="11" t="s">
        <v>65</v>
      </c>
      <c r="B66" s="6">
        <f>B64</f>
        <v>389.6</v>
      </c>
    </row>
    <row r="67" spans="1:2" s="68" customFormat="1" ht="18.75" customHeight="1" x14ac:dyDescent="0.3">
      <c r="A67" s="14" t="s">
        <v>55</v>
      </c>
      <c r="B67" s="8">
        <f>B65</f>
        <v>389.6</v>
      </c>
    </row>
    <row r="68" spans="1:2" s="68" customFormat="1" ht="33" customHeight="1" x14ac:dyDescent="0.3">
      <c r="A68" s="85" t="s">
        <v>66</v>
      </c>
      <c r="B68" s="84"/>
    </row>
    <row r="69" spans="1:2" s="68" customFormat="1" ht="18.75" customHeight="1" x14ac:dyDescent="0.3">
      <c r="A69" s="15" t="s">
        <v>41</v>
      </c>
      <c r="B69" s="60">
        <f>B70</f>
        <v>354.2</v>
      </c>
    </row>
    <row r="70" spans="1:2" s="68" customFormat="1" ht="18.75" customHeight="1" x14ac:dyDescent="0.3">
      <c r="A70" s="14" t="s">
        <v>55</v>
      </c>
      <c r="B70" s="61">
        <v>354.2</v>
      </c>
    </row>
    <row r="71" spans="1:2" s="68" customFormat="1" ht="18.75" customHeight="1" x14ac:dyDescent="0.3">
      <c r="A71" s="16" t="s">
        <v>67</v>
      </c>
      <c r="B71" s="6">
        <f>B69</f>
        <v>354.2</v>
      </c>
    </row>
    <row r="72" spans="1:2" s="68" customFormat="1" ht="18.75" customHeight="1" x14ac:dyDescent="0.3">
      <c r="A72" s="13" t="s">
        <v>55</v>
      </c>
      <c r="B72" s="30">
        <f>B70</f>
        <v>354.2</v>
      </c>
    </row>
    <row r="73" spans="1:2" s="68" customFormat="1" ht="38.25" customHeight="1" x14ac:dyDescent="0.3">
      <c r="A73" s="85" t="s">
        <v>68</v>
      </c>
      <c r="B73" s="91"/>
    </row>
    <row r="74" spans="1:2" s="68" customFormat="1" ht="18.75" customHeight="1" x14ac:dyDescent="0.3">
      <c r="A74" s="15" t="s">
        <v>41</v>
      </c>
      <c r="B74" s="58">
        <f>B75+B76</f>
        <v>17838.8</v>
      </c>
    </row>
    <row r="75" spans="1:2" s="68" customFormat="1" ht="18.75" customHeight="1" x14ac:dyDescent="0.3">
      <c r="A75" s="12" t="s">
        <v>47</v>
      </c>
      <c r="B75" s="61">
        <v>13405.4</v>
      </c>
    </row>
    <row r="76" spans="1:2" s="68" customFormat="1" ht="30.75" customHeight="1" x14ac:dyDescent="0.3">
      <c r="A76" s="14" t="s">
        <v>69</v>
      </c>
      <c r="B76" s="61">
        <v>4433.3999999999996</v>
      </c>
    </row>
    <row r="77" spans="1:2" s="68" customFormat="1" ht="18.75" customHeight="1" x14ac:dyDescent="0.3">
      <c r="A77" s="16" t="s">
        <v>70</v>
      </c>
      <c r="B77" s="6">
        <f>B74</f>
        <v>17838.8</v>
      </c>
    </row>
    <row r="78" spans="1:2" s="68" customFormat="1" ht="18.75" customHeight="1" x14ac:dyDescent="0.3">
      <c r="A78" s="12" t="s">
        <v>58</v>
      </c>
      <c r="B78" s="8">
        <f>B75</f>
        <v>13405.4</v>
      </c>
    </row>
    <row r="79" spans="1:2" s="68" customFormat="1" ht="30" customHeight="1" x14ac:dyDescent="0.3">
      <c r="A79" s="12" t="s">
        <v>72</v>
      </c>
      <c r="B79" s="30">
        <f>B76</f>
        <v>4433.3999999999996</v>
      </c>
    </row>
    <row r="80" spans="1:2" s="68" customFormat="1" ht="28.5" customHeight="1" x14ac:dyDescent="0.3">
      <c r="A80" s="85" t="s">
        <v>73</v>
      </c>
      <c r="B80" s="86"/>
    </row>
    <row r="81" spans="1:2" s="68" customFormat="1" ht="18.75" customHeight="1" x14ac:dyDescent="0.3">
      <c r="A81" s="15" t="s">
        <v>41</v>
      </c>
      <c r="B81" s="6">
        <f>B82</f>
        <v>211</v>
      </c>
    </row>
    <row r="82" spans="1:2" s="68" customFormat="1" ht="18.75" customHeight="1" x14ac:dyDescent="0.3">
      <c r="A82" s="12" t="s">
        <v>55</v>
      </c>
      <c r="B82" s="8">
        <v>211</v>
      </c>
    </row>
    <row r="83" spans="1:2" s="68" customFormat="1" ht="18.75" customHeight="1" x14ac:dyDescent="0.3">
      <c r="A83" s="71" t="s">
        <v>74</v>
      </c>
      <c r="B83" s="60">
        <f>B84+B86+B85</f>
        <v>1343.3</v>
      </c>
    </row>
    <row r="84" spans="1:2" s="68" customFormat="1" ht="18.75" customHeight="1" x14ac:dyDescent="0.3">
      <c r="A84" s="12" t="s">
        <v>47</v>
      </c>
      <c r="B84" s="61">
        <v>1304.5</v>
      </c>
    </row>
    <row r="85" spans="1:2" s="68" customFormat="1" ht="18.75" customHeight="1" x14ac:dyDescent="0.3">
      <c r="A85" s="12" t="s">
        <v>208</v>
      </c>
      <c r="B85" s="61">
        <v>35.799999999999997</v>
      </c>
    </row>
    <row r="86" spans="1:2" s="68" customFormat="1" ht="18.75" customHeight="1" x14ac:dyDescent="0.3">
      <c r="A86" s="72" t="s">
        <v>213</v>
      </c>
      <c r="B86" s="61">
        <v>3</v>
      </c>
    </row>
    <row r="87" spans="1:2" s="68" customFormat="1" ht="18.75" customHeight="1" x14ac:dyDescent="0.3">
      <c r="A87" s="71" t="s">
        <v>75</v>
      </c>
      <c r="B87" s="60">
        <f>B88+B89</f>
        <v>403.4</v>
      </c>
    </row>
    <row r="88" spans="1:2" s="68" customFormat="1" ht="18.75" customHeight="1" x14ac:dyDescent="0.3">
      <c r="A88" s="12" t="s">
        <v>58</v>
      </c>
      <c r="B88" s="61">
        <v>390.4</v>
      </c>
    </row>
    <row r="89" spans="1:2" s="68" customFormat="1" ht="18.75" customHeight="1" x14ac:dyDescent="0.3">
      <c r="A89" s="72" t="s">
        <v>213</v>
      </c>
      <c r="B89" s="61">
        <v>13</v>
      </c>
    </row>
    <row r="90" spans="1:2" s="68" customFormat="1" ht="18.75" customHeight="1" x14ac:dyDescent="0.3">
      <c r="A90" s="71" t="s">
        <v>76</v>
      </c>
      <c r="B90" s="60">
        <f>B91+B92</f>
        <v>793.6</v>
      </c>
    </row>
    <row r="91" spans="1:2" s="68" customFormat="1" ht="18.75" customHeight="1" x14ac:dyDescent="0.3">
      <c r="A91" s="12" t="s">
        <v>58</v>
      </c>
      <c r="B91" s="61">
        <v>778.6</v>
      </c>
    </row>
    <row r="92" spans="1:2" s="68" customFormat="1" ht="18.75" customHeight="1" x14ac:dyDescent="0.3">
      <c r="A92" s="72" t="s">
        <v>213</v>
      </c>
      <c r="B92" s="62">
        <v>15</v>
      </c>
    </row>
    <row r="93" spans="1:2" s="68" customFormat="1" ht="18.75" customHeight="1" x14ac:dyDescent="0.3">
      <c r="A93" s="71" t="s">
        <v>77</v>
      </c>
      <c r="B93" s="60">
        <f>B94+B95</f>
        <v>657.5</v>
      </c>
    </row>
    <row r="94" spans="1:2" s="68" customFormat="1" ht="18.75" customHeight="1" x14ac:dyDescent="0.3">
      <c r="A94" s="12" t="s">
        <v>58</v>
      </c>
      <c r="B94" s="61">
        <v>617.5</v>
      </c>
    </row>
    <row r="95" spans="1:2" s="68" customFormat="1" ht="18.75" customHeight="1" x14ac:dyDescent="0.3">
      <c r="A95" s="14" t="s">
        <v>213</v>
      </c>
      <c r="B95" s="61">
        <v>40</v>
      </c>
    </row>
    <row r="96" spans="1:2" s="68" customFormat="1" ht="18.75" customHeight="1" x14ac:dyDescent="0.3">
      <c r="A96" s="71" t="s">
        <v>78</v>
      </c>
      <c r="B96" s="60">
        <f>B97+B98</f>
        <v>757</v>
      </c>
    </row>
    <row r="97" spans="1:2" s="68" customFormat="1" ht="18.75" customHeight="1" x14ac:dyDescent="0.3">
      <c r="A97" s="12" t="s">
        <v>47</v>
      </c>
      <c r="B97" s="61">
        <v>707</v>
      </c>
    </row>
    <row r="98" spans="1:2" s="68" customFormat="1" ht="18.75" customHeight="1" x14ac:dyDescent="0.3">
      <c r="A98" s="69" t="s">
        <v>213</v>
      </c>
      <c r="B98" s="61">
        <v>50</v>
      </c>
    </row>
    <row r="99" spans="1:2" s="68" customFormat="1" ht="18.75" customHeight="1" x14ac:dyDescent="0.3">
      <c r="A99" s="73" t="s">
        <v>224</v>
      </c>
      <c r="B99" s="60">
        <f>B100+B101</f>
        <v>1422.9</v>
      </c>
    </row>
    <row r="100" spans="1:2" s="68" customFormat="1" ht="18.75" customHeight="1" x14ac:dyDescent="0.3">
      <c r="A100" s="12" t="s">
        <v>47</v>
      </c>
      <c r="B100" s="61">
        <v>1274.9000000000001</v>
      </c>
    </row>
    <row r="101" spans="1:2" s="68" customFormat="1" ht="18.75" customHeight="1" x14ac:dyDescent="0.3">
      <c r="A101" s="72" t="s">
        <v>213</v>
      </c>
      <c r="B101" s="61">
        <v>148</v>
      </c>
    </row>
    <row r="102" spans="1:2" s="68" customFormat="1" ht="18.75" customHeight="1" x14ac:dyDescent="0.3">
      <c r="A102" s="71" t="s">
        <v>79</v>
      </c>
      <c r="B102" s="60">
        <f>B103+B104</f>
        <v>2255.3000000000002</v>
      </c>
    </row>
    <row r="103" spans="1:2" s="68" customFormat="1" ht="18.75" customHeight="1" x14ac:dyDescent="0.3">
      <c r="A103" s="12" t="s">
        <v>47</v>
      </c>
      <c r="B103" s="61">
        <v>2115.3000000000002</v>
      </c>
    </row>
    <row r="104" spans="1:2" s="68" customFormat="1" ht="18.75" customHeight="1" x14ac:dyDescent="0.3">
      <c r="A104" s="69" t="s">
        <v>213</v>
      </c>
      <c r="B104" s="61">
        <v>140</v>
      </c>
    </row>
    <row r="105" spans="1:2" s="68" customFormat="1" ht="18.75" customHeight="1" x14ac:dyDescent="0.3">
      <c r="A105" s="73" t="s">
        <v>51</v>
      </c>
      <c r="B105" s="60">
        <f>B106+B107</f>
        <v>1422.5</v>
      </c>
    </row>
    <row r="106" spans="1:2" s="68" customFormat="1" ht="18.75" customHeight="1" x14ac:dyDescent="0.3">
      <c r="A106" s="72" t="s">
        <v>47</v>
      </c>
      <c r="B106" s="61">
        <v>1414.5</v>
      </c>
    </row>
    <row r="107" spans="1:2" s="68" customFormat="1" ht="18.75" customHeight="1" x14ac:dyDescent="0.3">
      <c r="A107" s="72" t="s">
        <v>213</v>
      </c>
      <c r="B107" s="61">
        <v>8</v>
      </c>
    </row>
    <row r="108" spans="1:2" s="68" customFormat="1" ht="18.75" customHeight="1" x14ac:dyDescent="0.3">
      <c r="A108" s="71" t="s">
        <v>80</v>
      </c>
      <c r="B108" s="60">
        <f>B109+B110</f>
        <v>446.1</v>
      </c>
    </row>
    <row r="109" spans="1:2" s="68" customFormat="1" ht="18.75" customHeight="1" x14ac:dyDescent="0.3">
      <c r="A109" s="12" t="s">
        <v>47</v>
      </c>
      <c r="B109" s="61">
        <v>362.1</v>
      </c>
    </row>
    <row r="110" spans="1:2" s="68" customFormat="1" ht="18.75" customHeight="1" x14ac:dyDescent="0.3">
      <c r="A110" s="72" t="s">
        <v>213</v>
      </c>
      <c r="B110" s="61">
        <v>84</v>
      </c>
    </row>
    <row r="111" spans="1:2" s="68" customFormat="1" ht="18.75" customHeight="1" x14ac:dyDescent="0.3">
      <c r="A111" s="70" t="s">
        <v>81</v>
      </c>
      <c r="B111" s="60">
        <f>B81+B83+B87+B90+B93+B96+B99+B102+B108+B105</f>
        <v>9712.5999999999985</v>
      </c>
    </row>
    <row r="112" spans="1:2" s="68" customFormat="1" ht="18.75" customHeight="1" x14ac:dyDescent="0.3">
      <c r="A112" s="12" t="s">
        <v>47</v>
      </c>
      <c r="B112" s="61">
        <f>B82+B84+B88+B91+B94+B97+B100+B103+B109+B106</f>
        <v>9175.7999999999993</v>
      </c>
    </row>
    <row r="113" spans="1:2" s="68" customFormat="1" ht="18.75" customHeight="1" x14ac:dyDescent="0.3">
      <c r="A113" s="12" t="s">
        <v>208</v>
      </c>
      <c r="B113" s="62">
        <f>B85</f>
        <v>35.799999999999997</v>
      </c>
    </row>
    <row r="114" spans="1:2" s="68" customFormat="1" ht="18.75" customHeight="1" x14ac:dyDescent="0.3">
      <c r="A114" s="69" t="s">
        <v>213</v>
      </c>
      <c r="B114" s="61">
        <f>B86+B92+B95+B98+B101+B104+B110+B89+B107</f>
        <v>501</v>
      </c>
    </row>
    <row r="115" spans="1:2" s="68" customFormat="1" ht="27" customHeight="1" x14ac:dyDescent="0.3">
      <c r="A115" s="87" t="s">
        <v>82</v>
      </c>
      <c r="B115" s="88"/>
    </row>
    <row r="116" spans="1:2" s="68" customFormat="1" ht="18.75" customHeight="1" x14ac:dyDescent="0.3">
      <c r="A116" s="15" t="s">
        <v>41</v>
      </c>
      <c r="B116" s="6">
        <f>B117</f>
        <v>1745</v>
      </c>
    </row>
    <row r="117" spans="1:2" s="68" customFormat="1" ht="18.75" customHeight="1" x14ac:dyDescent="0.3">
      <c r="A117" s="14" t="s">
        <v>55</v>
      </c>
      <c r="B117" s="8">
        <v>1745</v>
      </c>
    </row>
    <row r="118" spans="1:2" s="68" customFormat="1" ht="18.75" customHeight="1" x14ac:dyDescent="0.3">
      <c r="A118" s="70" t="s">
        <v>83</v>
      </c>
      <c r="B118" s="58">
        <f>B119+B120</f>
        <v>2646.1</v>
      </c>
    </row>
    <row r="119" spans="1:2" s="68" customFormat="1" ht="18.75" customHeight="1" x14ac:dyDescent="0.3">
      <c r="A119" s="12" t="s">
        <v>47</v>
      </c>
      <c r="B119" s="61">
        <v>2496.1</v>
      </c>
    </row>
    <row r="120" spans="1:2" s="68" customFormat="1" ht="18.75" customHeight="1" x14ac:dyDescent="0.3">
      <c r="A120" s="72" t="s">
        <v>213</v>
      </c>
      <c r="B120" s="61">
        <v>150</v>
      </c>
    </row>
    <row r="121" spans="1:2" s="68" customFormat="1" ht="18.75" customHeight="1" x14ac:dyDescent="0.3">
      <c r="A121" s="70" t="s">
        <v>84</v>
      </c>
      <c r="B121" s="60">
        <f>B118+B116</f>
        <v>4391.1000000000004</v>
      </c>
    </row>
    <row r="122" spans="1:2" s="68" customFormat="1" ht="18.75" customHeight="1" x14ac:dyDescent="0.3">
      <c r="A122" s="12" t="s">
        <v>47</v>
      </c>
      <c r="B122" s="61">
        <f>B119+B117</f>
        <v>4241.1000000000004</v>
      </c>
    </row>
    <row r="123" spans="1:2" s="68" customFormat="1" ht="18.75" customHeight="1" x14ac:dyDescent="0.3">
      <c r="A123" s="72" t="s">
        <v>213</v>
      </c>
      <c r="B123" s="61">
        <f>B120</f>
        <v>150</v>
      </c>
    </row>
    <row r="124" spans="1:2" s="68" customFormat="1" ht="25.5" customHeight="1" x14ac:dyDescent="0.3">
      <c r="A124" s="85" t="s">
        <v>85</v>
      </c>
      <c r="B124" s="89"/>
    </row>
    <row r="125" spans="1:2" s="68" customFormat="1" ht="18.75" customHeight="1" x14ac:dyDescent="0.3">
      <c r="A125" s="71" t="s">
        <v>41</v>
      </c>
      <c r="B125" s="60">
        <f>B126+B127+B128</f>
        <v>3514.7</v>
      </c>
    </row>
    <row r="126" spans="1:2" s="68" customFormat="1" ht="18.75" customHeight="1" x14ac:dyDescent="0.3">
      <c r="A126" s="12" t="s">
        <v>58</v>
      </c>
      <c r="B126" s="61">
        <v>335.1</v>
      </c>
    </row>
    <row r="127" spans="1:2" s="68" customFormat="1" ht="18.75" customHeight="1" x14ac:dyDescent="0.3">
      <c r="A127" s="72" t="s">
        <v>210</v>
      </c>
      <c r="B127" s="61">
        <v>2827.6</v>
      </c>
    </row>
    <row r="128" spans="1:2" s="68" customFormat="1" ht="18.75" customHeight="1" x14ac:dyDescent="0.3">
      <c r="A128" s="12" t="s">
        <v>208</v>
      </c>
      <c r="B128" s="61">
        <v>352</v>
      </c>
    </row>
    <row r="129" spans="1:2" s="68" customFormat="1" ht="18.75" customHeight="1" x14ac:dyDescent="0.3">
      <c r="A129" s="71" t="s">
        <v>87</v>
      </c>
      <c r="B129" s="60">
        <f>B130+B131+B132</f>
        <v>1844.2</v>
      </c>
    </row>
    <row r="130" spans="1:2" s="68" customFormat="1" ht="18.75" customHeight="1" x14ac:dyDescent="0.3">
      <c r="A130" s="12" t="s">
        <v>47</v>
      </c>
      <c r="B130" s="61">
        <v>1107.8</v>
      </c>
    </row>
    <row r="131" spans="1:2" s="68" customFormat="1" ht="18.75" customHeight="1" x14ac:dyDescent="0.3">
      <c r="A131" s="72" t="s">
        <v>213</v>
      </c>
      <c r="B131" s="61">
        <v>123.4</v>
      </c>
    </row>
    <row r="132" spans="1:2" s="68" customFormat="1" ht="18.75" customHeight="1" x14ac:dyDescent="0.3">
      <c r="A132" s="69" t="s">
        <v>209</v>
      </c>
      <c r="B132" s="61">
        <v>613</v>
      </c>
    </row>
    <row r="133" spans="1:2" s="68" customFormat="1" ht="18.75" customHeight="1" x14ac:dyDescent="0.3">
      <c r="A133" s="16" t="s">
        <v>88</v>
      </c>
      <c r="B133" s="58">
        <f>B134+B135+B136</f>
        <v>713.40000000000009</v>
      </c>
    </row>
    <row r="134" spans="1:2" s="68" customFormat="1" ht="18.75" customHeight="1" x14ac:dyDescent="0.3">
      <c r="A134" s="12" t="s">
        <v>47</v>
      </c>
      <c r="B134" s="61">
        <v>387.6</v>
      </c>
    </row>
    <row r="135" spans="1:2" s="68" customFormat="1" ht="18.75" customHeight="1" x14ac:dyDescent="0.3">
      <c r="A135" s="72" t="s">
        <v>213</v>
      </c>
      <c r="B135" s="61">
        <v>57.2</v>
      </c>
    </row>
    <row r="136" spans="1:2" s="68" customFormat="1" ht="18.75" customHeight="1" x14ac:dyDescent="0.3">
      <c r="A136" s="72" t="s">
        <v>209</v>
      </c>
      <c r="B136" s="61">
        <v>268.60000000000002</v>
      </c>
    </row>
    <row r="137" spans="1:2" s="68" customFormat="1" ht="18.75" customHeight="1" x14ac:dyDescent="0.3">
      <c r="A137" s="11" t="s">
        <v>89</v>
      </c>
      <c r="B137" s="60">
        <f>B138+B139+B140</f>
        <v>1506.1999999999998</v>
      </c>
    </row>
    <row r="138" spans="1:2" s="68" customFormat="1" ht="18.75" customHeight="1" x14ac:dyDescent="0.3">
      <c r="A138" s="12" t="s">
        <v>47</v>
      </c>
      <c r="B138" s="61">
        <v>825.3</v>
      </c>
    </row>
    <row r="139" spans="1:2" s="68" customFormat="1" ht="18.75" customHeight="1" x14ac:dyDescent="0.3">
      <c r="A139" s="72" t="s">
        <v>213</v>
      </c>
      <c r="B139" s="61">
        <v>80.900000000000006</v>
      </c>
    </row>
    <row r="140" spans="1:2" s="68" customFormat="1" ht="18.75" customHeight="1" x14ac:dyDescent="0.3">
      <c r="A140" s="72" t="s">
        <v>209</v>
      </c>
      <c r="B140" s="61">
        <v>600</v>
      </c>
    </row>
    <row r="141" spans="1:2" s="68" customFormat="1" ht="18.75" customHeight="1" x14ac:dyDescent="0.3">
      <c r="A141" s="11" t="s">
        <v>90</v>
      </c>
      <c r="B141" s="60">
        <f>B142+B143+B144</f>
        <v>1139.3</v>
      </c>
    </row>
    <row r="142" spans="1:2" s="68" customFormat="1" ht="18.75" customHeight="1" x14ac:dyDescent="0.3">
      <c r="A142" s="12" t="s">
        <v>47</v>
      </c>
      <c r="B142" s="61">
        <v>570</v>
      </c>
    </row>
    <row r="143" spans="1:2" s="68" customFormat="1" ht="18.75" customHeight="1" x14ac:dyDescent="0.3">
      <c r="A143" s="72" t="s">
        <v>213</v>
      </c>
      <c r="B143" s="61">
        <v>85.5</v>
      </c>
    </row>
    <row r="144" spans="1:2" s="68" customFormat="1" ht="18.75" customHeight="1" x14ac:dyDescent="0.3">
      <c r="A144" s="72" t="s">
        <v>209</v>
      </c>
      <c r="B144" s="61">
        <v>483.8</v>
      </c>
    </row>
    <row r="145" spans="1:2" s="68" customFormat="1" ht="18.75" customHeight="1" x14ac:dyDescent="0.3">
      <c r="A145" s="11" t="s">
        <v>91</v>
      </c>
      <c r="B145" s="60">
        <f>B146+B147+B148</f>
        <v>1254.5</v>
      </c>
    </row>
    <row r="146" spans="1:2" s="68" customFormat="1" ht="18.75" customHeight="1" x14ac:dyDescent="0.3">
      <c r="A146" s="12" t="s">
        <v>47</v>
      </c>
      <c r="B146" s="61">
        <v>635.20000000000005</v>
      </c>
    </row>
    <row r="147" spans="1:2" s="68" customFormat="1" ht="18.75" customHeight="1" x14ac:dyDescent="0.3">
      <c r="A147" s="72" t="s">
        <v>213</v>
      </c>
      <c r="B147" s="61">
        <v>110</v>
      </c>
    </row>
    <row r="148" spans="1:2" s="68" customFormat="1" ht="18.75" customHeight="1" x14ac:dyDescent="0.3">
      <c r="A148" s="72" t="s">
        <v>209</v>
      </c>
      <c r="B148" s="61">
        <v>509.3</v>
      </c>
    </row>
    <row r="149" spans="1:2" s="68" customFormat="1" ht="18.75" customHeight="1" x14ac:dyDescent="0.3">
      <c r="A149" s="11" t="s">
        <v>92</v>
      </c>
      <c r="B149" s="60">
        <f>B150+B151+B152</f>
        <v>684.6</v>
      </c>
    </row>
    <row r="150" spans="1:2" s="68" customFormat="1" ht="18.75" customHeight="1" x14ac:dyDescent="0.3">
      <c r="A150" s="12" t="s">
        <v>47</v>
      </c>
      <c r="B150" s="61">
        <v>410.2</v>
      </c>
    </row>
    <row r="151" spans="1:2" s="68" customFormat="1" ht="18.75" customHeight="1" x14ac:dyDescent="0.3">
      <c r="A151" s="72" t="s">
        <v>213</v>
      </c>
      <c r="B151" s="61">
        <v>48</v>
      </c>
    </row>
    <row r="152" spans="1:2" s="68" customFormat="1" ht="18.75" customHeight="1" x14ac:dyDescent="0.3">
      <c r="A152" s="69" t="s">
        <v>209</v>
      </c>
      <c r="B152" s="61">
        <v>226.4</v>
      </c>
    </row>
    <row r="153" spans="1:2" s="68" customFormat="1" ht="18.75" customHeight="1" x14ac:dyDescent="0.3">
      <c r="A153" s="16" t="s">
        <v>93</v>
      </c>
      <c r="B153" s="58">
        <f>B154+B155+B156</f>
        <v>676.8</v>
      </c>
    </row>
    <row r="154" spans="1:2" s="68" customFormat="1" ht="18.75" customHeight="1" x14ac:dyDescent="0.3">
      <c r="A154" s="12" t="s">
        <v>47</v>
      </c>
      <c r="B154" s="61">
        <v>409.8</v>
      </c>
    </row>
    <row r="155" spans="1:2" s="68" customFormat="1" ht="18.75" customHeight="1" x14ac:dyDescent="0.3">
      <c r="A155" s="72" t="s">
        <v>213</v>
      </c>
      <c r="B155" s="61">
        <v>48.5</v>
      </c>
    </row>
    <row r="156" spans="1:2" s="68" customFormat="1" ht="18.75" customHeight="1" x14ac:dyDescent="0.3">
      <c r="A156" s="72" t="s">
        <v>209</v>
      </c>
      <c r="B156" s="65">
        <v>218.5</v>
      </c>
    </row>
    <row r="157" spans="1:2" s="68" customFormat="1" ht="18.75" customHeight="1" x14ac:dyDescent="0.3">
      <c r="A157" s="74" t="s">
        <v>94</v>
      </c>
      <c r="B157" s="56">
        <f>B158+B159+B160</f>
        <v>1139.5</v>
      </c>
    </row>
    <row r="158" spans="1:2" s="68" customFormat="1" ht="18.75" customHeight="1" x14ac:dyDescent="0.3">
      <c r="A158" s="12" t="s">
        <v>47</v>
      </c>
      <c r="B158" s="65">
        <v>595.6</v>
      </c>
    </row>
    <row r="159" spans="1:2" s="68" customFormat="1" ht="18.75" customHeight="1" x14ac:dyDescent="0.3">
      <c r="A159" s="72" t="s">
        <v>213</v>
      </c>
      <c r="B159" s="65">
        <v>84.7</v>
      </c>
    </row>
    <row r="160" spans="1:2" s="68" customFormat="1" ht="18.75" customHeight="1" x14ac:dyDescent="0.3">
      <c r="A160" s="72" t="s">
        <v>209</v>
      </c>
      <c r="B160" s="65">
        <v>459.2</v>
      </c>
    </row>
    <row r="161" spans="1:2" s="68" customFormat="1" ht="18.75" customHeight="1" x14ac:dyDescent="0.3">
      <c r="A161" s="74" t="s">
        <v>95</v>
      </c>
      <c r="B161" s="56">
        <f>B162+B163+B164</f>
        <v>1109.4000000000001</v>
      </c>
    </row>
    <row r="162" spans="1:2" s="68" customFormat="1" ht="18.75" customHeight="1" x14ac:dyDescent="0.3">
      <c r="A162" s="12" t="s">
        <v>47</v>
      </c>
      <c r="B162" s="65">
        <v>551.20000000000005</v>
      </c>
    </row>
    <row r="163" spans="1:2" s="68" customFormat="1" ht="18.75" customHeight="1" x14ac:dyDescent="0.3">
      <c r="A163" s="72" t="s">
        <v>213</v>
      </c>
      <c r="B163" s="65">
        <v>80</v>
      </c>
    </row>
    <row r="164" spans="1:2" s="68" customFormat="1" ht="18.75" customHeight="1" x14ac:dyDescent="0.3">
      <c r="A164" s="72" t="s">
        <v>209</v>
      </c>
      <c r="B164" s="65">
        <v>478.2</v>
      </c>
    </row>
    <row r="165" spans="1:2" s="68" customFormat="1" ht="18.75" customHeight="1" x14ac:dyDescent="0.3">
      <c r="A165" s="74" t="s">
        <v>96</v>
      </c>
      <c r="B165" s="56">
        <f>B166+B167+B168</f>
        <v>694</v>
      </c>
    </row>
    <row r="166" spans="1:2" s="68" customFormat="1" ht="18.75" customHeight="1" x14ac:dyDescent="0.3">
      <c r="A166" s="12" t="s">
        <v>47</v>
      </c>
      <c r="B166" s="65">
        <v>382.6</v>
      </c>
    </row>
    <row r="167" spans="1:2" s="68" customFormat="1" ht="18.75" customHeight="1" x14ac:dyDescent="0.3">
      <c r="A167" s="72" t="s">
        <v>213</v>
      </c>
      <c r="B167" s="65">
        <v>56</v>
      </c>
    </row>
    <row r="168" spans="1:2" s="68" customFormat="1" ht="18.75" customHeight="1" x14ac:dyDescent="0.3">
      <c r="A168" s="72" t="s">
        <v>209</v>
      </c>
      <c r="B168" s="65">
        <v>255.4</v>
      </c>
    </row>
    <row r="169" spans="1:2" s="68" customFormat="1" ht="18.75" customHeight="1" x14ac:dyDescent="0.3">
      <c r="A169" s="74" t="s">
        <v>97</v>
      </c>
      <c r="B169" s="56">
        <f>B170+B171+B172</f>
        <v>689.4</v>
      </c>
    </row>
    <row r="170" spans="1:2" s="68" customFormat="1" ht="18.75" customHeight="1" x14ac:dyDescent="0.3">
      <c r="A170" s="12" t="s">
        <v>47</v>
      </c>
      <c r="B170" s="65">
        <v>372.9</v>
      </c>
    </row>
    <row r="171" spans="1:2" s="68" customFormat="1" ht="18.75" customHeight="1" x14ac:dyDescent="0.3">
      <c r="A171" s="72" t="s">
        <v>213</v>
      </c>
      <c r="B171" s="65">
        <v>47.5</v>
      </c>
    </row>
    <row r="172" spans="1:2" s="68" customFormat="1" ht="18.75" customHeight="1" x14ac:dyDescent="0.3">
      <c r="A172" s="69" t="s">
        <v>209</v>
      </c>
      <c r="B172" s="65">
        <v>269</v>
      </c>
    </row>
    <row r="173" spans="1:2" s="68" customFormat="1" ht="18.75" customHeight="1" x14ac:dyDescent="0.3">
      <c r="A173" s="75" t="s">
        <v>98</v>
      </c>
      <c r="B173" s="57">
        <f>B174+B175+B176</f>
        <v>1188.1999999999998</v>
      </c>
    </row>
    <row r="174" spans="1:2" s="68" customFormat="1" ht="18.75" customHeight="1" x14ac:dyDescent="0.3">
      <c r="A174" s="12" t="s">
        <v>47</v>
      </c>
      <c r="B174" s="65">
        <v>573.6</v>
      </c>
    </row>
    <row r="175" spans="1:2" s="68" customFormat="1" ht="18.75" customHeight="1" x14ac:dyDescent="0.3">
      <c r="A175" s="72" t="s">
        <v>213</v>
      </c>
      <c r="B175" s="65">
        <v>101.8</v>
      </c>
    </row>
    <row r="176" spans="1:2" s="68" customFormat="1" ht="18.75" customHeight="1" x14ac:dyDescent="0.3">
      <c r="A176" s="72" t="s">
        <v>209</v>
      </c>
      <c r="B176" s="65">
        <v>512.79999999999995</v>
      </c>
    </row>
    <row r="177" spans="1:2" s="68" customFormat="1" ht="18.75" customHeight="1" x14ac:dyDescent="0.3">
      <c r="A177" s="74" t="s">
        <v>99</v>
      </c>
      <c r="B177" s="56">
        <f>B178+B179+B180</f>
        <v>665.1</v>
      </c>
    </row>
    <row r="178" spans="1:2" s="68" customFormat="1" ht="18.75" customHeight="1" x14ac:dyDescent="0.3">
      <c r="A178" s="12" t="s">
        <v>47</v>
      </c>
      <c r="B178" s="65">
        <v>425.6</v>
      </c>
    </row>
    <row r="179" spans="1:2" s="68" customFormat="1" ht="18.75" customHeight="1" x14ac:dyDescent="0.3">
      <c r="A179" s="72" t="s">
        <v>213</v>
      </c>
      <c r="B179" s="65">
        <v>40</v>
      </c>
    </row>
    <row r="180" spans="1:2" s="68" customFormat="1" ht="18.75" customHeight="1" x14ac:dyDescent="0.3">
      <c r="A180" s="69" t="s">
        <v>209</v>
      </c>
      <c r="B180" s="65">
        <v>199.5</v>
      </c>
    </row>
    <row r="181" spans="1:2" s="68" customFormat="1" ht="18.75" customHeight="1" x14ac:dyDescent="0.3">
      <c r="A181" s="75" t="s">
        <v>100</v>
      </c>
      <c r="B181" s="57">
        <f>B182+B183+B184</f>
        <v>854.5</v>
      </c>
    </row>
    <row r="182" spans="1:2" s="68" customFormat="1" ht="18.75" customHeight="1" x14ac:dyDescent="0.3">
      <c r="A182" s="12" t="s">
        <v>47</v>
      </c>
      <c r="B182" s="65">
        <v>420.6</v>
      </c>
    </row>
    <row r="183" spans="1:2" s="68" customFormat="1" ht="18.75" customHeight="1" x14ac:dyDescent="0.3">
      <c r="A183" s="72" t="s">
        <v>213</v>
      </c>
      <c r="B183" s="65">
        <v>70</v>
      </c>
    </row>
    <row r="184" spans="1:2" s="68" customFormat="1" ht="18.75" customHeight="1" x14ac:dyDescent="0.3">
      <c r="A184" s="72" t="s">
        <v>209</v>
      </c>
      <c r="B184" s="65">
        <v>363.9</v>
      </c>
    </row>
    <row r="185" spans="1:2" s="68" customFormat="1" ht="18.75" customHeight="1" x14ac:dyDescent="0.3">
      <c r="A185" s="74" t="s">
        <v>101</v>
      </c>
      <c r="B185" s="56">
        <f>B186+B187+B188</f>
        <v>1253.5</v>
      </c>
    </row>
    <row r="186" spans="1:2" s="68" customFormat="1" ht="18.75" customHeight="1" x14ac:dyDescent="0.3">
      <c r="A186" s="12" t="s">
        <v>47</v>
      </c>
      <c r="B186" s="65">
        <v>720.6</v>
      </c>
    </row>
    <row r="187" spans="1:2" s="68" customFormat="1" ht="18.75" customHeight="1" x14ac:dyDescent="0.3">
      <c r="A187" s="72" t="s">
        <v>213</v>
      </c>
      <c r="B187" s="65">
        <v>46.5</v>
      </c>
    </row>
    <row r="188" spans="1:2" s="68" customFormat="1" ht="18.75" customHeight="1" x14ac:dyDescent="0.3">
      <c r="A188" s="72" t="s">
        <v>209</v>
      </c>
      <c r="B188" s="65">
        <v>486.4</v>
      </c>
    </row>
    <row r="189" spans="1:2" s="68" customFormat="1" ht="18.75" customHeight="1" x14ac:dyDescent="0.3">
      <c r="A189" s="74" t="s">
        <v>102</v>
      </c>
      <c r="B189" s="56">
        <f>B190+B191+B192</f>
        <v>1157.4000000000001</v>
      </c>
    </row>
    <row r="190" spans="1:2" s="68" customFormat="1" ht="18.75" customHeight="1" x14ac:dyDescent="0.3">
      <c r="A190" s="12" t="s">
        <v>47</v>
      </c>
      <c r="B190" s="65">
        <v>576.29999999999995</v>
      </c>
    </row>
    <row r="191" spans="1:2" s="68" customFormat="1" ht="18.75" customHeight="1" x14ac:dyDescent="0.3">
      <c r="A191" s="72" t="s">
        <v>213</v>
      </c>
      <c r="B191" s="65">
        <v>101</v>
      </c>
    </row>
    <row r="192" spans="1:2" s="68" customFormat="1" ht="18.75" customHeight="1" x14ac:dyDescent="0.3">
      <c r="A192" s="69" t="s">
        <v>209</v>
      </c>
      <c r="B192" s="65">
        <v>480.1</v>
      </c>
    </row>
    <row r="193" spans="1:2" s="68" customFormat="1" ht="18.75" customHeight="1" x14ac:dyDescent="0.3">
      <c r="A193" s="75" t="s">
        <v>103</v>
      </c>
      <c r="B193" s="57">
        <f>B194+B195+B196</f>
        <v>926.5</v>
      </c>
    </row>
    <row r="194" spans="1:2" s="68" customFormat="1" ht="18.75" customHeight="1" x14ac:dyDescent="0.3">
      <c r="A194" s="12" t="s">
        <v>47</v>
      </c>
      <c r="B194" s="65">
        <v>528.79999999999995</v>
      </c>
    </row>
    <row r="195" spans="1:2" s="68" customFormat="1" ht="18.75" customHeight="1" x14ac:dyDescent="0.3">
      <c r="A195" s="72" t="s">
        <v>213</v>
      </c>
      <c r="B195" s="65">
        <v>72.099999999999994</v>
      </c>
    </row>
    <row r="196" spans="1:2" s="68" customFormat="1" ht="18.75" customHeight="1" x14ac:dyDescent="0.3">
      <c r="A196" s="72" t="s">
        <v>209</v>
      </c>
      <c r="B196" s="65">
        <v>325.60000000000002</v>
      </c>
    </row>
    <row r="197" spans="1:2" s="68" customFormat="1" ht="18.75" customHeight="1" x14ac:dyDescent="0.3">
      <c r="A197" s="74" t="s">
        <v>104</v>
      </c>
      <c r="B197" s="56">
        <f>B198+B199+B200</f>
        <v>1048.5</v>
      </c>
    </row>
    <row r="198" spans="1:2" s="68" customFormat="1" ht="18.75" customHeight="1" x14ac:dyDescent="0.3">
      <c r="A198" s="12" t="s">
        <v>47</v>
      </c>
      <c r="B198" s="65">
        <v>631.70000000000005</v>
      </c>
    </row>
    <row r="199" spans="1:2" s="68" customFormat="1" ht="18.75" customHeight="1" x14ac:dyDescent="0.3">
      <c r="A199" s="72" t="s">
        <v>213</v>
      </c>
      <c r="B199" s="65">
        <v>74.099999999999994</v>
      </c>
    </row>
    <row r="200" spans="1:2" s="68" customFormat="1" ht="18.75" customHeight="1" x14ac:dyDescent="0.3">
      <c r="A200" s="69" t="s">
        <v>209</v>
      </c>
      <c r="B200" s="65">
        <v>342.7</v>
      </c>
    </row>
    <row r="201" spans="1:2" s="68" customFormat="1" ht="18.75" customHeight="1" x14ac:dyDescent="0.3">
      <c r="A201" s="75" t="s">
        <v>105</v>
      </c>
      <c r="B201" s="57">
        <f>B202+B203+B204</f>
        <v>997.30000000000007</v>
      </c>
    </row>
    <row r="202" spans="1:2" s="68" customFormat="1" ht="18.75" customHeight="1" x14ac:dyDescent="0.3">
      <c r="A202" s="12" t="s">
        <v>58</v>
      </c>
      <c r="B202" s="65">
        <v>594.20000000000005</v>
      </c>
    </row>
    <row r="203" spans="1:2" s="68" customFormat="1" ht="18.75" customHeight="1" x14ac:dyDescent="0.3">
      <c r="A203" s="72" t="s">
        <v>213</v>
      </c>
      <c r="B203" s="65">
        <v>76</v>
      </c>
    </row>
    <row r="204" spans="1:2" s="68" customFormat="1" ht="18.75" customHeight="1" x14ac:dyDescent="0.3">
      <c r="A204" s="72" t="s">
        <v>209</v>
      </c>
      <c r="B204" s="65">
        <v>327.10000000000002</v>
      </c>
    </row>
    <row r="205" spans="1:2" s="68" customFormat="1" ht="18.75" customHeight="1" x14ac:dyDescent="0.3">
      <c r="A205" s="74" t="s">
        <v>106</v>
      </c>
      <c r="B205" s="56">
        <f>B206+B207+B208</f>
        <v>938.40000000000009</v>
      </c>
    </row>
    <row r="206" spans="1:2" s="68" customFormat="1" ht="18.75" customHeight="1" x14ac:dyDescent="0.3">
      <c r="A206" s="12" t="s">
        <v>58</v>
      </c>
      <c r="B206" s="65">
        <v>543.70000000000005</v>
      </c>
    </row>
    <row r="207" spans="1:2" s="68" customFormat="1" ht="18.75" customHeight="1" x14ac:dyDescent="0.3">
      <c r="A207" s="72" t="s">
        <v>213</v>
      </c>
      <c r="B207" s="65">
        <v>66</v>
      </c>
    </row>
    <row r="208" spans="1:2" s="68" customFormat="1" ht="18.75" customHeight="1" x14ac:dyDescent="0.3">
      <c r="A208" s="69" t="s">
        <v>209</v>
      </c>
      <c r="B208" s="65">
        <v>328.7</v>
      </c>
    </row>
    <row r="209" spans="1:2" s="68" customFormat="1" ht="18.75" customHeight="1" x14ac:dyDescent="0.3">
      <c r="A209" s="75" t="s">
        <v>107</v>
      </c>
      <c r="B209" s="57">
        <f>B210+B211+B212</f>
        <v>1294.4000000000001</v>
      </c>
    </row>
    <row r="210" spans="1:2" s="68" customFormat="1" ht="18.75" customHeight="1" x14ac:dyDescent="0.3">
      <c r="A210" s="12" t="s">
        <v>58</v>
      </c>
      <c r="B210" s="65">
        <v>707.3</v>
      </c>
    </row>
    <row r="211" spans="1:2" s="68" customFormat="1" ht="18.75" customHeight="1" x14ac:dyDescent="0.3">
      <c r="A211" s="72" t="s">
        <v>213</v>
      </c>
      <c r="B211" s="65">
        <v>85</v>
      </c>
    </row>
    <row r="212" spans="1:2" s="68" customFormat="1" ht="18.75" customHeight="1" x14ac:dyDescent="0.3">
      <c r="A212" s="72" t="s">
        <v>209</v>
      </c>
      <c r="B212" s="65">
        <v>502.1</v>
      </c>
    </row>
    <row r="213" spans="1:2" s="68" customFormat="1" ht="18.75" customHeight="1" x14ac:dyDescent="0.3">
      <c r="A213" s="74" t="s">
        <v>108</v>
      </c>
      <c r="B213" s="56">
        <f>B214+B215+B216</f>
        <v>1077.4000000000001</v>
      </c>
    </row>
    <row r="214" spans="1:2" s="68" customFormat="1" ht="18.75" customHeight="1" x14ac:dyDescent="0.3">
      <c r="A214" s="12" t="s">
        <v>58</v>
      </c>
      <c r="B214" s="65">
        <v>585.1</v>
      </c>
    </row>
    <row r="215" spans="1:2" s="68" customFormat="1" ht="18.75" customHeight="1" x14ac:dyDescent="0.3">
      <c r="A215" s="72" t="s">
        <v>213</v>
      </c>
      <c r="B215" s="65">
        <v>83</v>
      </c>
    </row>
    <row r="216" spans="1:2" s="68" customFormat="1" ht="18.75" customHeight="1" x14ac:dyDescent="0.3">
      <c r="A216" s="69" t="s">
        <v>209</v>
      </c>
      <c r="B216" s="65">
        <v>409.3</v>
      </c>
    </row>
    <row r="217" spans="1:2" s="68" customFormat="1" ht="18.75" customHeight="1" x14ac:dyDescent="0.3">
      <c r="A217" s="75" t="s">
        <v>109</v>
      </c>
      <c r="B217" s="57">
        <f>B218+B219+B220</f>
        <v>1102.6999999999998</v>
      </c>
    </row>
    <row r="218" spans="1:2" s="68" customFormat="1" ht="18.75" customHeight="1" x14ac:dyDescent="0.3">
      <c r="A218" s="12" t="s">
        <v>58</v>
      </c>
      <c r="B218" s="65">
        <v>567.79999999999995</v>
      </c>
    </row>
    <row r="219" spans="1:2" s="68" customFormat="1" ht="18.75" customHeight="1" x14ac:dyDescent="0.3">
      <c r="A219" s="72" t="s">
        <v>213</v>
      </c>
      <c r="B219" s="65">
        <v>99.9</v>
      </c>
    </row>
    <row r="220" spans="1:2" s="68" customFormat="1" ht="18.75" customHeight="1" x14ac:dyDescent="0.3">
      <c r="A220" s="72" t="s">
        <v>209</v>
      </c>
      <c r="B220" s="65">
        <v>435</v>
      </c>
    </row>
    <row r="221" spans="1:2" s="68" customFormat="1" ht="18.75" customHeight="1" x14ac:dyDescent="0.3">
      <c r="A221" s="74" t="s">
        <v>110</v>
      </c>
      <c r="B221" s="56">
        <f>B222+B223+B224</f>
        <v>1241.1999999999998</v>
      </c>
    </row>
    <row r="222" spans="1:2" s="68" customFormat="1" ht="18.75" customHeight="1" x14ac:dyDescent="0.3">
      <c r="A222" s="12" t="s">
        <v>58</v>
      </c>
      <c r="B222" s="65">
        <v>680.4</v>
      </c>
    </row>
    <row r="223" spans="1:2" s="68" customFormat="1" ht="18.75" customHeight="1" x14ac:dyDescent="0.3">
      <c r="A223" s="72" t="s">
        <v>213</v>
      </c>
      <c r="B223" s="65">
        <v>101.9</v>
      </c>
    </row>
    <row r="224" spans="1:2" s="68" customFormat="1" ht="18.75" customHeight="1" x14ac:dyDescent="0.3">
      <c r="A224" s="69" t="s">
        <v>209</v>
      </c>
      <c r="B224" s="65">
        <v>458.9</v>
      </c>
    </row>
    <row r="225" spans="1:2" s="68" customFormat="1" ht="18.75" customHeight="1" x14ac:dyDescent="0.3">
      <c r="A225" s="75" t="s">
        <v>111</v>
      </c>
      <c r="B225" s="57">
        <f>B226+B227+B228</f>
        <v>1016.8000000000001</v>
      </c>
    </row>
    <row r="226" spans="1:2" s="68" customFormat="1" ht="18.75" customHeight="1" x14ac:dyDescent="0.3">
      <c r="A226" s="12" t="s">
        <v>58</v>
      </c>
      <c r="B226" s="65">
        <v>523.70000000000005</v>
      </c>
    </row>
    <row r="227" spans="1:2" s="68" customFormat="1" ht="18.75" customHeight="1" x14ac:dyDescent="0.3">
      <c r="A227" s="72" t="s">
        <v>213</v>
      </c>
      <c r="B227" s="65">
        <v>87.6</v>
      </c>
    </row>
    <row r="228" spans="1:2" s="68" customFormat="1" ht="18.75" customHeight="1" x14ac:dyDescent="0.3">
      <c r="A228" s="72" t="s">
        <v>209</v>
      </c>
      <c r="B228" s="65">
        <v>405.5</v>
      </c>
    </row>
    <row r="229" spans="1:2" s="68" customFormat="1" ht="18.75" customHeight="1" x14ac:dyDescent="0.3">
      <c r="A229" s="74" t="s">
        <v>112</v>
      </c>
      <c r="B229" s="56">
        <f>B230+B231+B232</f>
        <v>898.2</v>
      </c>
    </row>
    <row r="230" spans="1:2" s="68" customFormat="1" ht="18.75" customHeight="1" x14ac:dyDescent="0.3">
      <c r="A230" s="12" t="s">
        <v>58</v>
      </c>
      <c r="B230" s="65">
        <v>497</v>
      </c>
    </row>
    <row r="231" spans="1:2" s="68" customFormat="1" ht="18.75" customHeight="1" x14ac:dyDescent="0.3">
      <c r="A231" s="72" t="s">
        <v>213</v>
      </c>
      <c r="B231" s="65">
        <v>69</v>
      </c>
    </row>
    <row r="232" spans="1:2" s="68" customFormat="1" ht="18.75" customHeight="1" x14ac:dyDescent="0.3">
      <c r="A232" s="69" t="s">
        <v>209</v>
      </c>
      <c r="B232" s="65">
        <v>332.2</v>
      </c>
    </row>
    <row r="233" spans="1:2" s="68" customFormat="1" ht="18.75" customHeight="1" x14ac:dyDescent="0.3">
      <c r="A233" s="75" t="s">
        <v>113</v>
      </c>
      <c r="B233" s="57">
        <f>B234+B235+B236</f>
        <v>927</v>
      </c>
    </row>
    <row r="234" spans="1:2" s="68" customFormat="1" ht="18.75" customHeight="1" x14ac:dyDescent="0.3">
      <c r="A234" s="12" t="s">
        <v>58</v>
      </c>
      <c r="B234" s="65">
        <v>523.9</v>
      </c>
    </row>
    <row r="235" spans="1:2" s="68" customFormat="1" ht="18.75" customHeight="1" x14ac:dyDescent="0.3">
      <c r="A235" s="72" t="s">
        <v>213</v>
      </c>
      <c r="B235" s="65">
        <v>78</v>
      </c>
    </row>
    <row r="236" spans="1:2" s="68" customFormat="1" ht="18.75" customHeight="1" x14ac:dyDescent="0.3">
      <c r="A236" s="72" t="s">
        <v>209</v>
      </c>
      <c r="B236" s="65">
        <v>325.10000000000002</v>
      </c>
    </row>
    <row r="237" spans="1:2" s="68" customFormat="1" ht="18.75" customHeight="1" x14ac:dyDescent="0.3">
      <c r="A237" s="74" t="s">
        <v>114</v>
      </c>
      <c r="B237" s="56">
        <f>B238+B239+B240</f>
        <v>1105.7</v>
      </c>
    </row>
    <row r="238" spans="1:2" s="68" customFormat="1" ht="18.75" customHeight="1" x14ac:dyDescent="0.3">
      <c r="A238" s="12" t="s">
        <v>47</v>
      </c>
      <c r="B238" s="65">
        <v>631.5</v>
      </c>
    </row>
    <row r="239" spans="1:2" s="68" customFormat="1" ht="18.75" customHeight="1" x14ac:dyDescent="0.3">
      <c r="A239" s="72" t="s">
        <v>213</v>
      </c>
      <c r="B239" s="65">
        <v>96</v>
      </c>
    </row>
    <row r="240" spans="1:2" s="68" customFormat="1" ht="18.75" customHeight="1" x14ac:dyDescent="0.3">
      <c r="A240" s="69" t="s">
        <v>209</v>
      </c>
      <c r="B240" s="65">
        <v>378.2</v>
      </c>
    </row>
    <row r="241" spans="1:2" s="68" customFormat="1" ht="18.75" customHeight="1" x14ac:dyDescent="0.3">
      <c r="A241" s="75" t="s">
        <v>115</v>
      </c>
      <c r="B241" s="57">
        <f>B242+B243+B244</f>
        <v>1004.4</v>
      </c>
    </row>
    <row r="242" spans="1:2" s="68" customFormat="1" ht="18.75" customHeight="1" x14ac:dyDescent="0.3">
      <c r="A242" s="12" t="s">
        <v>47</v>
      </c>
      <c r="B242" s="65">
        <v>647.29999999999995</v>
      </c>
    </row>
    <row r="243" spans="1:2" s="68" customFormat="1" ht="18.75" customHeight="1" x14ac:dyDescent="0.3">
      <c r="A243" s="72" t="s">
        <v>213</v>
      </c>
      <c r="B243" s="65">
        <v>67</v>
      </c>
    </row>
    <row r="244" spans="1:2" s="68" customFormat="1" ht="18.75" customHeight="1" x14ac:dyDescent="0.3">
      <c r="A244" s="72" t="s">
        <v>209</v>
      </c>
      <c r="B244" s="65">
        <v>290.10000000000002</v>
      </c>
    </row>
    <row r="245" spans="1:2" s="68" customFormat="1" ht="18.75" customHeight="1" x14ac:dyDescent="0.3">
      <c r="A245" s="74" t="s">
        <v>116</v>
      </c>
      <c r="B245" s="56">
        <f>B246+B247+B248</f>
        <v>2151.1999999999998</v>
      </c>
    </row>
    <row r="246" spans="1:2" s="68" customFormat="1" ht="18.75" customHeight="1" x14ac:dyDescent="0.3">
      <c r="A246" s="12" t="s">
        <v>47</v>
      </c>
      <c r="B246" s="65">
        <v>362.6</v>
      </c>
    </row>
    <row r="247" spans="1:2" s="68" customFormat="1" ht="18.75" customHeight="1" x14ac:dyDescent="0.3">
      <c r="A247" s="72" t="s">
        <v>213</v>
      </c>
      <c r="B247" s="65">
        <v>6.3</v>
      </c>
    </row>
    <row r="248" spans="1:2" s="68" customFormat="1" ht="18.75" customHeight="1" x14ac:dyDescent="0.3">
      <c r="A248" s="72" t="s">
        <v>209</v>
      </c>
      <c r="B248" s="65">
        <v>1782.3</v>
      </c>
    </row>
    <row r="249" spans="1:2" s="68" customFormat="1" ht="18.75" customHeight="1" x14ac:dyDescent="0.3">
      <c r="A249" s="74" t="s">
        <v>117</v>
      </c>
      <c r="B249" s="56">
        <f>B250+B251+B252</f>
        <v>2464.6</v>
      </c>
    </row>
    <row r="250" spans="1:2" s="68" customFormat="1" ht="18.75" customHeight="1" x14ac:dyDescent="0.3">
      <c r="A250" s="12" t="s">
        <v>47</v>
      </c>
      <c r="B250" s="65">
        <v>431.2</v>
      </c>
    </row>
    <row r="251" spans="1:2" s="68" customFormat="1" ht="18.75" customHeight="1" x14ac:dyDescent="0.3">
      <c r="A251" s="72" t="s">
        <v>213</v>
      </c>
      <c r="B251" s="65">
        <v>12</v>
      </c>
    </row>
    <row r="252" spans="1:2" s="68" customFormat="1" ht="18.75" customHeight="1" x14ac:dyDescent="0.3">
      <c r="A252" s="72" t="s">
        <v>209</v>
      </c>
      <c r="B252" s="65">
        <v>2021.4</v>
      </c>
    </row>
    <row r="253" spans="1:2" s="68" customFormat="1" ht="18.75" customHeight="1" x14ac:dyDescent="0.3">
      <c r="A253" s="74" t="s">
        <v>118</v>
      </c>
      <c r="B253" s="56">
        <f>B254+B255+B256</f>
        <v>2148.9</v>
      </c>
    </row>
    <row r="254" spans="1:2" s="68" customFormat="1" ht="18.75" customHeight="1" x14ac:dyDescent="0.3">
      <c r="A254" s="12" t="s">
        <v>47</v>
      </c>
      <c r="B254" s="65">
        <v>364.2</v>
      </c>
    </row>
    <row r="255" spans="1:2" s="68" customFormat="1" ht="18.75" customHeight="1" x14ac:dyDescent="0.3">
      <c r="A255" s="72" t="s">
        <v>213</v>
      </c>
      <c r="B255" s="65">
        <v>6.5</v>
      </c>
    </row>
    <row r="256" spans="1:2" s="68" customFormat="1" ht="18.75" customHeight="1" x14ac:dyDescent="0.3">
      <c r="A256" s="72" t="s">
        <v>209</v>
      </c>
      <c r="B256" s="65">
        <v>1778.2</v>
      </c>
    </row>
    <row r="257" spans="1:2" s="68" customFormat="1" ht="18.75" customHeight="1" x14ac:dyDescent="0.3">
      <c r="A257" s="74" t="s">
        <v>119</v>
      </c>
      <c r="B257" s="56">
        <f>B258+B259+B260</f>
        <v>2309.3000000000002</v>
      </c>
    </row>
    <row r="258" spans="1:2" s="68" customFormat="1" ht="18.75" customHeight="1" x14ac:dyDescent="0.3">
      <c r="A258" s="12" t="s">
        <v>47</v>
      </c>
      <c r="B258" s="65">
        <v>415.9</v>
      </c>
    </row>
    <row r="259" spans="1:2" s="68" customFormat="1" ht="18.75" customHeight="1" x14ac:dyDescent="0.3">
      <c r="A259" s="72" t="s">
        <v>213</v>
      </c>
      <c r="B259" s="65">
        <v>4.5</v>
      </c>
    </row>
    <row r="260" spans="1:2" s="68" customFormat="1" ht="18.75" customHeight="1" x14ac:dyDescent="0.3">
      <c r="A260" s="69" t="s">
        <v>209</v>
      </c>
      <c r="B260" s="65">
        <v>1888.9</v>
      </c>
    </row>
    <row r="261" spans="1:2" s="68" customFormat="1" ht="18.75" customHeight="1" x14ac:dyDescent="0.3">
      <c r="A261" s="75" t="s">
        <v>120</v>
      </c>
      <c r="B261" s="57">
        <f>B262+B263+B264</f>
        <v>2102.6999999999998</v>
      </c>
    </row>
    <row r="262" spans="1:2" s="68" customFormat="1" ht="18.75" customHeight="1" x14ac:dyDescent="0.3">
      <c r="A262" s="12" t="s">
        <v>47</v>
      </c>
      <c r="B262" s="65">
        <v>432.7</v>
      </c>
    </row>
    <row r="263" spans="1:2" s="68" customFormat="1" ht="18.75" customHeight="1" x14ac:dyDescent="0.3">
      <c r="A263" s="72" t="s">
        <v>213</v>
      </c>
      <c r="B263" s="65">
        <v>9</v>
      </c>
    </row>
    <row r="264" spans="1:2" s="68" customFormat="1" ht="18.75" customHeight="1" x14ac:dyDescent="0.3">
      <c r="A264" s="72" t="s">
        <v>209</v>
      </c>
      <c r="B264" s="65">
        <v>1661</v>
      </c>
    </row>
    <row r="265" spans="1:2" s="68" customFormat="1" ht="18.75" customHeight="1" x14ac:dyDescent="0.3">
      <c r="A265" s="71" t="s">
        <v>121</v>
      </c>
      <c r="B265" s="56">
        <f>B266+B267+B269+B268</f>
        <v>2220.8000000000002</v>
      </c>
    </row>
    <row r="266" spans="1:2" s="68" customFormat="1" ht="18.75" customHeight="1" x14ac:dyDescent="0.3">
      <c r="A266" s="12" t="s">
        <v>47</v>
      </c>
      <c r="B266" s="65">
        <v>47.7</v>
      </c>
    </row>
    <row r="267" spans="1:2" s="68" customFormat="1" ht="18.75" customHeight="1" x14ac:dyDescent="0.3">
      <c r="A267" s="72" t="s">
        <v>213</v>
      </c>
      <c r="B267" s="65">
        <v>25</v>
      </c>
    </row>
    <row r="268" spans="1:2" s="68" customFormat="1" ht="18.75" customHeight="1" x14ac:dyDescent="0.3">
      <c r="A268" s="12" t="s">
        <v>211</v>
      </c>
      <c r="B268" s="65">
        <v>860.6</v>
      </c>
    </row>
    <row r="269" spans="1:2" s="68" customFormat="1" ht="18.75" customHeight="1" x14ac:dyDescent="0.3">
      <c r="A269" s="72" t="s">
        <v>209</v>
      </c>
      <c r="B269" s="65">
        <v>1287.5</v>
      </c>
    </row>
    <row r="270" spans="1:2" s="68" customFormat="1" ht="18.75" customHeight="1" x14ac:dyDescent="0.3">
      <c r="A270" s="74" t="s">
        <v>122</v>
      </c>
      <c r="B270" s="56">
        <f>B271+B272+B273</f>
        <v>2275.5</v>
      </c>
    </row>
    <row r="271" spans="1:2" s="68" customFormat="1" ht="18.75" customHeight="1" x14ac:dyDescent="0.3">
      <c r="A271" s="12" t="s">
        <v>47</v>
      </c>
      <c r="B271" s="65">
        <v>450.5</v>
      </c>
    </row>
    <row r="272" spans="1:2" s="68" customFormat="1" ht="18.75" customHeight="1" x14ac:dyDescent="0.3">
      <c r="A272" s="72" t="s">
        <v>213</v>
      </c>
      <c r="B272" s="65">
        <v>28</v>
      </c>
    </row>
    <row r="273" spans="1:2" s="68" customFormat="1" ht="18.75" customHeight="1" x14ac:dyDescent="0.3">
      <c r="A273" s="72" t="s">
        <v>209</v>
      </c>
      <c r="B273" s="65">
        <v>1797</v>
      </c>
    </row>
    <row r="274" spans="1:2" s="68" customFormat="1" ht="18.75" customHeight="1" x14ac:dyDescent="0.3">
      <c r="A274" s="74" t="s">
        <v>123</v>
      </c>
      <c r="B274" s="56">
        <f>B275+B276+B277</f>
        <v>1459.7</v>
      </c>
    </row>
    <row r="275" spans="1:2" s="68" customFormat="1" ht="18.75" customHeight="1" x14ac:dyDescent="0.3">
      <c r="A275" s="12" t="s">
        <v>47</v>
      </c>
      <c r="B275" s="65">
        <v>366</v>
      </c>
    </row>
    <row r="276" spans="1:2" s="68" customFormat="1" ht="18.75" customHeight="1" x14ac:dyDescent="0.3">
      <c r="A276" s="72" t="s">
        <v>213</v>
      </c>
      <c r="B276" s="65">
        <v>40</v>
      </c>
    </row>
    <row r="277" spans="1:2" s="68" customFormat="1" ht="18.75" customHeight="1" x14ac:dyDescent="0.3">
      <c r="A277" s="72" t="s">
        <v>209</v>
      </c>
      <c r="B277" s="65">
        <v>1053.7</v>
      </c>
    </row>
    <row r="278" spans="1:2" s="68" customFormat="1" ht="18.75" customHeight="1" x14ac:dyDescent="0.3">
      <c r="A278" s="74" t="s">
        <v>124</v>
      </c>
      <c r="B278" s="56">
        <f>SUM(B279:B282)</f>
        <v>1575.3000000000002</v>
      </c>
    </row>
    <row r="279" spans="1:2" s="68" customFormat="1" ht="18.75" customHeight="1" x14ac:dyDescent="0.3">
      <c r="A279" s="12" t="s">
        <v>47</v>
      </c>
      <c r="B279" s="65">
        <v>448</v>
      </c>
    </row>
    <row r="280" spans="1:2" s="68" customFormat="1" ht="18.75" customHeight="1" x14ac:dyDescent="0.3">
      <c r="A280" s="72" t="s">
        <v>213</v>
      </c>
      <c r="B280" s="65">
        <v>8</v>
      </c>
    </row>
    <row r="281" spans="1:2" s="68" customFormat="1" ht="18.75" customHeight="1" x14ac:dyDescent="0.3">
      <c r="A281" s="12" t="s">
        <v>211</v>
      </c>
      <c r="B281" s="65">
        <v>62.1</v>
      </c>
    </row>
    <row r="282" spans="1:2" s="68" customFormat="1" ht="18.75" customHeight="1" x14ac:dyDescent="0.3">
      <c r="A282" s="69" t="s">
        <v>209</v>
      </c>
      <c r="B282" s="65">
        <v>1057.2</v>
      </c>
    </row>
    <row r="283" spans="1:2" s="68" customFormat="1" ht="18.75" customHeight="1" x14ac:dyDescent="0.3">
      <c r="A283" s="75" t="s">
        <v>125</v>
      </c>
      <c r="B283" s="57">
        <f>B284+B285+B286</f>
        <v>2254.5</v>
      </c>
    </row>
    <row r="284" spans="1:2" s="68" customFormat="1" ht="18.75" customHeight="1" x14ac:dyDescent="0.3">
      <c r="A284" s="12" t="s">
        <v>47</v>
      </c>
      <c r="B284" s="65">
        <v>464.9</v>
      </c>
    </row>
    <row r="285" spans="1:2" s="68" customFormat="1" ht="18.75" customHeight="1" x14ac:dyDescent="0.3">
      <c r="A285" s="72" t="s">
        <v>213</v>
      </c>
      <c r="B285" s="65">
        <v>16.5</v>
      </c>
    </row>
    <row r="286" spans="1:2" s="68" customFormat="1" ht="18.75" customHeight="1" x14ac:dyDescent="0.3">
      <c r="A286" s="72" t="s">
        <v>209</v>
      </c>
      <c r="B286" s="65">
        <v>1773.1</v>
      </c>
    </row>
    <row r="287" spans="1:2" s="68" customFormat="1" ht="18.75" customHeight="1" x14ac:dyDescent="0.3">
      <c r="A287" s="74" t="s">
        <v>126</v>
      </c>
      <c r="B287" s="56">
        <f>B288+B289+B291+B290</f>
        <v>2987.2000000000003</v>
      </c>
    </row>
    <row r="288" spans="1:2" s="68" customFormat="1" ht="18.75" customHeight="1" x14ac:dyDescent="0.3">
      <c r="A288" s="12" t="s">
        <v>47</v>
      </c>
      <c r="B288" s="65">
        <v>341.3</v>
      </c>
    </row>
    <row r="289" spans="1:2" s="68" customFormat="1" ht="18.75" customHeight="1" x14ac:dyDescent="0.3">
      <c r="A289" s="72" t="s">
        <v>213</v>
      </c>
      <c r="B289" s="65">
        <v>31</v>
      </c>
    </row>
    <row r="290" spans="1:2" s="68" customFormat="1" ht="18.75" customHeight="1" x14ac:dyDescent="0.3">
      <c r="A290" s="12" t="s">
        <v>211</v>
      </c>
      <c r="B290" s="65">
        <v>314</v>
      </c>
    </row>
    <row r="291" spans="1:2" s="68" customFormat="1" ht="18.75" customHeight="1" x14ac:dyDescent="0.3">
      <c r="A291" s="69" t="s">
        <v>209</v>
      </c>
      <c r="B291" s="65">
        <v>2300.9</v>
      </c>
    </row>
    <row r="292" spans="1:2" s="68" customFormat="1" ht="18.75" customHeight="1" x14ac:dyDescent="0.3">
      <c r="A292" s="75" t="s">
        <v>127</v>
      </c>
      <c r="B292" s="57">
        <f>B293+B294+B295</f>
        <v>2784.7</v>
      </c>
    </row>
    <row r="293" spans="1:2" s="68" customFormat="1" ht="18.75" customHeight="1" x14ac:dyDescent="0.3">
      <c r="A293" s="12" t="s">
        <v>47</v>
      </c>
      <c r="B293" s="65">
        <v>1029.5</v>
      </c>
    </row>
    <row r="294" spans="1:2" s="68" customFormat="1" ht="18.75" customHeight="1" x14ac:dyDescent="0.3">
      <c r="A294" s="72" t="s">
        <v>213</v>
      </c>
      <c r="B294" s="65">
        <v>84</v>
      </c>
    </row>
    <row r="295" spans="1:2" s="68" customFormat="1" ht="18.75" customHeight="1" x14ac:dyDescent="0.3">
      <c r="A295" s="72" t="s">
        <v>209</v>
      </c>
      <c r="B295" s="65">
        <v>1671.2</v>
      </c>
    </row>
    <row r="296" spans="1:2" s="68" customFormat="1" ht="18.75" customHeight="1" x14ac:dyDescent="0.3">
      <c r="A296" s="74" t="s">
        <v>128</v>
      </c>
      <c r="B296" s="56">
        <f>B297+B298+B299</f>
        <v>2502.5</v>
      </c>
    </row>
    <row r="297" spans="1:2" s="68" customFormat="1" ht="18.75" customHeight="1" x14ac:dyDescent="0.3">
      <c r="A297" s="12" t="s">
        <v>47</v>
      </c>
      <c r="B297" s="65">
        <v>569.70000000000005</v>
      </c>
    </row>
    <row r="298" spans="1:2" s="68" customFormat="1" ht="18.75" customHeight="1" x14ac:dyDescent="0.3">
      <c r="A298" s="72" t="s">
        <v>213</v>
      </c>
      <c r="B298" s="65">
        <v>23.5</v>
      </c>
    </row>
    <row r="299" spans="1:2" s="68" customFormat="1" ht="18.75" customHeight="1" x14ac:dyDescent="0.3">
      <c r="A299" s="72" t="s">
        <v>209</v>
      </c>
      <c r="B299" s="65">
        <v>1909.3</v>
      </c>
    </row>
    <row r="300" spans="1:2" s="68" customFormat="1" ht="18.75" customHeight="1" x14ac:dyDescent="0.3">
      <c r="A300" s="74" t="s">
        <v>129</v>
      </c>
      <c r="B300" s="56">
        <f>B301+B302+B303</f>
        <v>1361.8</v>
      </c>
    </row>
    <row r="301" spans="1:2" s="68" customFormat="1" ht="18.75" customHeight="1" x14ac:dyDescent="0.3">
      <c r="A301" s="12" t="s">
        <v>47</v>
      </c>
      <c r="B301" s="65">
        <v>388.7</v>
      </c>
    </row>
    <row r="302" spans="1:2" s="68" customFormat="1" ht="18.75" customHeight="1" x14ac:dyDescent="0.3">
      <c r="A302" s="72" t="s">
        <v>213</v>
      </c>
      <c r="B302" s="65">
        <v>10.1</v>
      </c>
    </row>
    <row r="303" spans="1:2" s="68" customFormat="1" ht="18.75" customHeight="1" x14ac:dyDescent="0.3">
      <c r="A303" s="72" t="s">
        <v>209</v>
      </c>
      <c r="B303" s="65">
        <v>963</v>
      </c>
    </row>
    <row r="304" spans="1:2" s="68" customFormat="1" ht="18.75" customHeight="1" x14ac:dyDescent="0.3">
      <c r="A304" s="74" t="s">
        <v>130</v>
      </c>
      <c r="B304" s="56">
        <f>B305+B306+B307</f>
        <v>1806.8</v>
      </c>
    </row>
    <row r="305" spans="1:2" s="68" customFormat="1" ht="18.75" customHeight="1" x14ac:dyDescent="0.3">
      <c r="A305" s="12" t="s">
        <v>47</v>
      </c>
      <c r="B305" s="65">
        <v>425.8</v>
      </c>
    </row>
    <row r="306" spans="1:2" s="68" customFormat="1" ht="18.75" customHeight="1" x14ac:dyDescent="0.3">
      <c r="A306" s="72" t="s">
        <v>213</v>
      </c>
      <c r="B306" s="65">
        <v>17.5</v>
      </c>
    </row>
    <row r="307" spans="1:2" s="68" customFormat="1" ht="18.75" customHeight="1" x14ac:dyDescent="0.3">
      <c r="A307" s="72" t="s">
        <v>209</v>
      </c>
      <c r="B307" s="65">
        <v>1363.5</v>
      </c>
    </row>
    <row r="308" spans="1:2" s="68" customFormat="1" ht="18.75" customHeight="1" x14ac:dyDescent="0.3">
      <c r="A308" s="74" t="s">
        <v>131</v>
      </c>
      <c r="B308" s="56">
        <f>B309+B310+B311</f>
        <v>1807</v>
      </c>
    </row>
    <row r="309" spans="1:2" s="68" customFormat="1" ht="18.75" customHeight="1" x14ac:dyDescent="0.3">
      <c r="A309" s="12" t="s">
        <v>47</v>
      </c>
      <c r="B309" s="65">
        <v>503</v>
      </c>
    </row>
    <row r="310" spans="1:2" s="68" customFormat="1" ht="18.75" customHeight="1" x14ac:dyDescent="0.3">
      <c r="A310" s="72" t="s">
        <v>213</v>
      </c>
      <c r="B310" s="65">
        <v>17</v>
      </c>
    </row>
    <row r="311" spans="1:2" s="68" customFormat="1" ht="18.75" customHeight="1" x14ac:dyDescent="0.3">
      <c r="A311" s="72" t="s">
        <v>209</v>
      </c>
      <c r="B311" s="65">
        <v>1287</v>
      </c>
    </row>
    <row r="312" spans="1:2" s="68" customFormat="1" ht="18.75" customHeight="1" x14ac:dyDescent="0.3">
      <c r="A312" s="74" t="s">
        <v>132</v>
      </c>
      <c r="B312" s="56">
        <f>B313+B314+B315</f>
        <v>1156.6999999999998</v>
      </c>
    </row>
    <row r="313" spans="1:2" s="68" customFormat="1" ht="18.75" customHeight="1" x14ac:dyDescent="0.3">
      <c r="A313" s="12" t="s">
        <v>47</v>
      </c>
      <c r="B313" s="65">
        <v>378.4</v>
      </c>
    </row>
    <row r="314" spans="1:2" s="68" customFormat="1" ht="18.75" customHeight="1" x14ac:dyDescent="0.3">
      <c r="A314" s="72" t="s">
        <v>213</v>
      </c>
      <c r="B314" s="65">
        <v>43</v>
      </c>
    </row>
    <row r="315" spans="1:2" s="68" customFormat="1" ht="18.75" customHeight="1" x14ac:dyDescent="0.3">
      <c r="A315" s="69" t="s">
        <v>209</v>
      </c>
      <c r="B315" s="65">
        <v>735.3</v>
      </c>
    </row>
    <row r="316" spans="1:2" s="68" customFormat="1" ht="18.75" customHeight="1" x14ac:dyDescent="0.3">
      <c r="A316" s="73" t="s">
        <v>133</v>
      </c>
      <c r="B316" s="57">
        <f>B317+B319+B320+B318</f>
        <v>2130.8000000000002</v>
      </c>
    </row>
    <row r="317" spans="1:2" s="68" customFormat="1" ht="18.75" customHeight="1" x14ac:dyDescent="0.3">
      <c r="A317" s="72" t="s">
        <v>47</v>
      </c>
      <c r="B317" s="65">
        <v>1.9</v>
      </c>
    </row>
    <row r="318" spans="1:2" s="68" customFormat="1" ht="18.75" customHeight="1" x14ac:dyDescent="0.3">
      <c r="A318" s="72" t="s">
        <v>213</v>
      </c>
      <c r="B318" s="65">
        <v>30</v>
      </c>
    </row>
    <row r="319" spans="1:2" s="68" customFormat="1" ht="18.75" customHeight="1" x14ac:dyDescent="0.3">
      <c r="A319" s="12" t="s">
        <v>211</v>
      </c>
      <c r="B319" s="65">
        <v>765.1</v>
      </c>
    </row>
    <row r="320" spans="1:2" s="68" customFormat="1" ht="18.75" customHeight="1" x14ac:dyDescent="0.3">
      <c r="A320" s="72" t="s">
        <v>209</v>
      </c>
      <c r="B320" s="65">
        <v>1333.8</v>
      </c>
    </row>
    <row r="321" spans="1:2" s="68" customFormat="1" ht="18.75" customHeight="1" x14ac:dyDescent="0.3">
      <c r="A321" s="71" t="s">
        <v>134</v>
      </c>
      <c r="B321" s="56">
        <f>B324+B325+B323+B322</f>
        <v>883.80000000000007</v>
      </c>
    </row>
    <row r="322" spans="1:2" s="68" customFormat="1" ht="18.75" customHeight="1" x14ac:dyDescent="0.3">
      <c r="A322" s="72" t="s">
        <v>47</v>
      </c>
      <c r="B322" s="65">
        <v>228.9</v>
      </c>
    </row>
    <row r="323" spans="1:2" s="68" customFormat="1" ht="18.75" customHeight="1" x14ac:dyDescent="0.3">
      <c r="A323" s="72" t="s">
        <v>213</v>
      </c>
      <c r="B323" s="65">
        <v>5.2</v>
      </c>
    </row>
    <row r="324" spans="1:2" s="68" customFormat="1" ht="18.75" customHeight="1" x14ac:dyDescent="0.3">
      <c r="A324" s="12" t="s">
        <v>211</v>
      </c>
      <c r="B324" s="65">
        <v>184.5</v>
      </c>
    </row>
    <row r="325" spans="1:2" s="68" customFormat="1" ht="18.75" customHeight="1" x14ac:dyDescent="0.3">
      <c r="A325" s="69" t="s">
        <v>209</v>
      </c>
      <c r="B325" s="65">
        <v>465.2</v>
      </c>
    </row>
    <row r="326" spans="1:2" s="68" customFormat="1" ht="18.75" customHeight="1" x14ac:dyDescent="0.3">
      <c r="A326" s="73" t="s">
        <v>135</v>
      </c>
      <c r="B326" s="57">
        <f>B327+B328+B330+B329</f>
        <v>865.49999999999989</v>
      </c>
    </row>
    <row r="327" spans="1:2" s="68" customFormat="1" ht="18.75" customHeight="1" x14ac:dyDescent="0.3">
      <c r="A327" s="12" t="s">
        <v>47</v>
      </c>
      <c r="B327" s="65">
        <v>231.2</v>
      </c>
    </row>
    <row r="328" spans="1:2" s="68" customFormat="1" ht="18.75" customHeight="1" x14ac:dyDescent="0.3">
      <c r="A328" s="72" t="s">
        <v>213</v>
      </c>
      <c r="B328" s="65">
        <v>1.5</v>
      </c>
    </row>
    <row r="329" spans="1:2" s="68" customFormat="1" ht="18.75" customHeight="1" x14ac:dyDescent="0.3">
      <c r="A329" s="12" t="s">
        <v>211</v>
      </c>
      <c r="B329" s="65">
        <v>6.4</v>
      </c>
    </row>
    <row r="330" spans="1:2" s="68" customFormat="1" ht="18.75" customHeight="1" x14ac:dyDescent="0.3">
      <c r="A330" s="72" t="s">
        <v>209</v>
      </c>
      <c r="B330" s="65">
        <v>626.4</v>
      </c>
    </row>
    <row r="331" spans="1:2" s="68" customFormat="1" ht="18.75" customHeight="1" x14ac:dyDescent="0.3">
      <c r="A331" s="74" t="s">
        <v>136</v>
      </c>
      <c r="B331" s="56">
        <f>B332+B333+B334</f>
        <v>1902.7</v>
      </c>
    </row>
    <row r="332" spans="1:2" s="68" customFormat="1" ht="18.75" customHeight="1" x14ac:dyDescent="0.3">
      <c r="A332" s="12" t="s">
        <v>47</v>
      </c>
      <c r="B332" s="65">
        <v>1600.2</v>
      </c>
    </row>
    <row r="333" spans="1:2" s="68" customFormat="1" ht="18.75" customHeight="1" x14ac:dyDescent="0.3">
      <c r="A333" s="72" t="s">
        <v>213</v>
      </c>
      <c r="B333" s="65">
        <v>155</v>
      </c>
    </row>
    <row r="334" spans="1:2" s="68" customFormat="1" ht="18.75" customHeight="1" x14ac:dyDescent="0.3">
      <c r="A334" s="72" t="s">
        <v>209</v>
      </c>
      <c r="B334" s="65">
        <v>147.5</v>
      </c>
    </row>
    <row r="335" spans="1:2" s="68" customFormat="1" ht="18.75" customHeight="1" x14ac:dyDescent="0.3">
      <c r="A335" s="74" t="s">
        <v>137</v>
      </c>
      <c r="B335" s="56">
        <f>B336+B337+B338</f>
        <v>501.4</v>
      </c>
    </row>
    <row r="336" spans="1:2" s="68" customFormat="1" ht="18.75" customHeight="1" x14ac:dyDescent="0.3">
      <c r="A336" s="12" t="s">
        <v>47</v>
      </c>
      <c r="B336" s="65">
        <v>349.3</v>
      </c>
    </row>
    <row r="337" spans="1:2" s="68" customFormat="1" ht="18.75" customHeight="1" x14ac:dyDescent="0.3">
      <c r="A337" s="72" t="s">
        <v>213</v>
      </c>
      <c r="B337" s="65">
        <v>60</v>
      </c>
    </row>
    <row r="338" spans="1:2" s="68" customFormat="1" ht="18.75" customHeight="1" x14ac:dyDescent="0.3">
      <c r="A338" s="72" t="s">
        <v>209</v>
      </c>
      <c r="B338" s="65">
        <v>92.1</v>
      </c>
    </row>
    <row r="339" spans="1:2" s="68" customFormat="1" ht="18.75" customHeight="1" x14ac:dyDescent="0.3">
      <c r="A339" s="74" t="s">
        <v>138</v>
      </c>
      <c r="B339" s="56">
        <f>B340+B341</f>
        <v>489.4</v>
      </c>
    </row>
    <row r="340" spans="1:2" s="68" customFormat="1" ht="18.75" customHeight="1" x14ac:dyDescent="0.3">
      <c r="A340" s="12" t="s">
        <v>47</v>
      </c>
      <c r="B340" s="65">
        <v>485.4</v>
      </c>
    </row>
    <row r="341" spans="1:2" s="68" customFormat="1" ht="18.75" customHeight="1" x14ac:dyDescent="0.3">
      <c r="A341" s="72" t="s">
        <v>213</v>
      </c>
      <c r="B341" s="65">
        <v>4</v>
      </c>
    </row>
    <row r="342" spans="1:2" s="68" customFormat="1" ht="18.75" customHeight="1" x14ac:dyDescent="0.3">
      <c r="A342" s="74" t="s">
        <v>139</v>
      </c>
      <c r="B342" s="56">
        <f>B343+B344</f>
        <v>596.70000000000005</v>
      </c>
    </row>
    <row r="343" spans="1:2" s="68" customFormat="1" ht="18.75" customHeight="1" x14ac:dyDescent="0.3">
      <c r="A343" s="12" t="s">
        <v>47</v>
      </c>
      <c r="B343" s="65">
        <v>569.70000000000005</v>
      </c>
    </row>
    <row r="344" spans="1:2" s="68" customFormat="1" ht="18.75" customHeight="1" x14ac:dyDescent="0.3">
      <c r="A344" s="72" t="s">
        <v>213</v>
      </c>
      <c r="B344" s="66">
        <v>27</v>
      </c>
    </row>
    <row r="345" spans="1:2" s="68" customFormat="1" ht="18.75" customHeight="1" x14ac:dyDescent="0.3">
      <c r="A345" s="74" t="s">
        <v>140</v>
      </c>
      <c r="B345" s="56">
        <f>B346+B347+B348</f>
        <v>847.3</v>
      </c>
    </row>
    <row r="346" spans="1:2" s="68" customFormat="1" ht="18.75" customHeight="1" x14ac:dyDescent="0.3">
      <c r="A346" s="12" t="s">
        <v>47</v>
      </c>
      <c r="B346" s="65">
        <v>619.29999999999995</v>
      </c>
    </row>
    <row r="347" spans="1:2" s="68" customFormat="1" ht="18.75" customHeight="1" x14ac:dyDescent="0.3">
      <c r="A347" s="72" t="s">
        <v>213</v>
      </c>
      <c r="B347" s="65">
        <v>32</v>
      </c>
    </row>
    <row r="348" spans="1:2" s="68" customFormat="1" ht="18.75" customHeight="1" x14ac:dyDescent="0.3">
      <c r="A348" s="12" t="s">
        <v>86</v>
      </c>
      <c r="B348" s="65">
        <v>196</v>
      </c>
    </row>
    <row r="349" spans="1:2" s="68" customFormat="1" ht="18.75" customHeight="1" x14ac:dyDescent="0.3">
      <c r="A349" s="74" t="s">
        <v>141</v>
      </c>
      <c r="B349" s="56">
        <f>B350+B351+B352</f>
        <v>543</v>
      </c>
    </row>
    <row r="350" spans="1:2" s="68" customFormat="1" ht="18.75" customHeight="1" x14ac:dyDescent="0.3">
      <c r="A350" s="12" t="s">
        <v>47</v>
      </c>
      <c r="B350" s="65">
        <v>121.8</v>
      </c>
    </row>
    <row r="351" spans="1:2" s="68" customFormat="1" ht="18.75" customHeight="1" x14ac:dyDescent="0.3">
      <c r="A351" s="12" t="s">
        <v>213</v>
      </c>
      <c r="B351" s="65">
        <v>4.2</v>
      </c>
    </row>
    <row r="352" spans="1:2" s="68" customFormat="1" ht="18.75" customHeight="1" x14ac:dyDescent="0.3">
      <c r="A352" s="72" t="s">
        <v>209</v>
      </c>
      <c r="B352" s="65">
        <v>417</v>
      </c>
    </row>
    <row r="353" spans="1:2" s="68" customFormat="1" ht="18.75" customHeight="1" x14ac:dyDescent="0.3">
      <c r="A353" s="74" t="s">
        <v>142</v>
      </c>
      <c r="B353" s="56">
        <f>B125+B129+B133+B137+B141+B145+B149+B153+B157+B161+B165+B169+B173+B177+B181+B185+B189+B193+B197+B201+B205+B209+B213+B217+B221+B225+B229+B233+B237+B241+B245+B249+B253+B257+B261+B265+B270+B274+B278+B283+B287+B292+B296+B300+B304+B308+B312+B316+B321+B326+B331+B335+B339+B342+B345+B349</f>
        <v>77792.999999999985</v>
      </c>
    </row>
    <row r="354" spans="1:2" s="68" customFormat="1" ht="18.75" customHeight="1" x14ac:dyDescent="0.3">
      <c r="A354" s="12" t="s">
        <v>47</v>
      </c>
      <c r="B354" s="65">
        <f>B126+B130+B134+B138+B142+B146+B150+B154+B158+B162+B166+B170+B174+B178+B182+B186+B190+B194+B198+B202+B206+B210+B214+B218+B222+B226+B230+B234+B238+B242+B246+B250+B254+B258+B262+B266+B271+B275+B279+B284+B288+B293+B297+B301+B305+B309+B313+B322+B327+B332+B336+B340+B343+B346+B350+B317</f>
        <v>28590.200000000012</v>
      </c>
    </row>
    <row r="355" spans="1:2" s="68" customFormat="1" ht="18.75" customHeight="1" x14ac:dyDescent="0.3">
      <c r="A355" s="72" t="s">
        <v>213</v>
      </c>
      <c r="B355" s="65">
        <f>B131+B135+B139+B143+B147+B151+B155+B159+B163+B167+B171+B175+B179+B183+B187+B191+B195+B199+B203+B207+B211+B215+B219+B223+B227+B231+B235+B239+B243+B247+B251+B255+B259+B263+B267+B272+B276+B280+B285+B289+B294+B298+B302+B306+B310+B314+B318+B323+B328+B333+B337+B341+B344+B347+B351</f>
        <v>2937.3999999999996</v>
      </c>
    </row>
    <row r="356" spans="1:2" s="68" customFormat="1" ht="18.75" customHeight="1" x14ac:dyDescent="0.3">
      <c r="A356" s="72" t="s">
        <v>209</v>
      </c>
      <c r="B356" s="65">
        <f>B127+B132+B136+B140+B144+B148+B152+B156+B160+B164+B168+B172+B176+B180+B184+B188+B192+B196+B200+B204+B208+B212+B216+B220+B224+B228+B232+B236+B240+B244+B248+B252+B256+B260+B264+B269+B273+B277+B282+B286+B291+B295+B299+B303+B307+B311+B315+B320+B325+B330+B334+B338+B352</f>
        <v>43524.700000000012</v>
      </c>
    </row>
    <row r="357" spans="1:2" s="68" customFormat="1" ht="18.75" customHeight="1" x14ac:dyDescent="0.3">
      <c r="A357" s="12" t="s">
        <v>211</v>
      </c>
      <c r="B357" s="66">
        <f>SUM(B268+B281+B290+B319+B324+B329)</f>
        <v>2192.7000000000003</v>
      </c>
    </row>
    <row r="358" spans="1:2" s="68" customFormat="1" ht="18.75" customHeight="1" x14ac:dyDescent="0.3">
      <c r="A358" s="12" t="s">
        <v>208</v>
      </c>
      <c r="B358" s="66">
        <f>B128</f>
        <v>352</v>
      </c>
    </row>
    <row r="359" spans="1:2" s="68" customFormat="1" ht="18.75" customHeight="1" x14ac:dyDescent="0.3">
      <c r="A359" s="14" t="s">
        <v>86</v>
      </c>
      <c r="B359" s="65">
        <f>B348</f>
        <v>196</v>
      </c>
    </row>
    <row r="360" spans="1:2" s="68" customFormat="1" ht="34.5" customHeight="1" x14ac:dyDescent="0.3">
      <c r="A360" s="81" t="s">
        <v>143</v>
      </c>
      <c r="B360" s="82"/>
    </row>
    <row r="361" spans="1:2" s="68" customFormat="1" ht="18.75" customHeight="1" x14ac:dyDescent="0.3">
      <c r="A361" s="74" t="s">
        <v>41</v>
      </c>
      <c r="B361" s="56">
        <f>SUM(B362:B362)</f>
        <v>184.5</v>
      </c>
    </row>
    <row r="362" spans="1:2" s="68" customFormat="1" ht="18.75" customHeight="1" x14ac:dyDescent="0.3">
      <c r="A362" s="12" t="s">
        <v>55</v>
      </c>
      <c r="B362" s="65">
        <v>184.5</v>
      </c>
    </row>
    <row r="363" spans="1:2" s="68" customFormat="1" ht="18.75" customHeight="1" x14ac:dyDescent="0.3">
      <c r="A363" s="74" t="s">
        <v>144</v>
      </c>
      <c r="B363" s="56">
        <f>SUM(B361)</f>
        <v>184.5</v>
      </c>
    </row>
    <row r="364" spans="1:2" s="68" customFormat="1" ht="18.75" customHeight="1" x14ac:dyDescent="0.3">
      <c r="A364" s="78" t="s">
        <v>55</v>
      </c>
      <c r="B364" s="65">
        <f>B362</f>
        <v>184.5</v>
      </c>
    </row>
    <row r="365" spans="1:2" s="68" customFormat="1" ht="34.5" customHeight="1" x14ac:dyDescent="0.3">
      <c r="A365" s="83" t="s">
        <v>145</v>
      </c>
      <c r="B365" s="84"/>
    </row>
    <row r="366" spans="1:2" s="68" customFormat="1" ht="18.75" customHeight="1" x14ac:dyDescent="0.3">
      <c r="A366" s="71" t="s">
        <v>146</v>
      </c>
      <c r="B366" s="57">
        <f>B367+B368</f>
        <v>16019.800000000001</v>
      </c>
    </row>
    <row r="367" spans="1:2" s="68" customFormat="1" ht="18.75" customHeight="1" x14ac:dyDescent="0.3">
      <c r="A367" s="12" t="s">
        <v>47</v>
      </c>
      <c r="B367" s="65">
        <v>10522.7</v>
      </c>
    </row>
    <row r="368" spans="1:2" s="68" customFormat="1" ht="26.25" customHeight="1" x14ac:dyDescent="0.3">
      <c r="A368" s="12" t="s">
        <v>225</v>
      </c>
      <c r="B368" s="65">
        <v>5497.1</v>
      </c>
    </row>
    <row r="369" spans="1:2" s="68" customFormat="1" ht="18.75" customHeight="1" x14ac:dyDescent="0.3">
      <c r="A369" s="74" t="s">
        <v>41</v>
      </c>
      <c r="B369" s="56">
        <f>B370+B371</f>
        <v>1394</v>
      </c>
    </row>
    <row r="370" spans="1:2" s="68" customFormat="1" ht="18.75" customHeight="1" x14ac:dyDescent="0.3">
      <c r="A370" s="12" t="s">
        <v>47</v>
      </c>
      <c r="B370" s="65">
        <v>1394</v>
      </c>
    </row>
    <row r="371" spans="1:2" s="68" customFormat="1" ht="18.75" customHeight="1" x14ac:dyDescent="0.3">
      <c r="A371" s="14" t="s">
        <v>86</v>
      </c>
      <c r="B371" s="65"/>
    </row>
    <row r="372" spans="1:2" s="68" customFormat="1" ht="18.75" customHeight="1" x14ac:dyDescent="0.3">
      <c r="A372" s="75" t="s">
        <v>147</v>
      </c>
      <c r="B372" s="57">
        <f>B373+B374+B375</f>
        <v>4410.3</v>
      </c>
    </row>
    <row r="373" spans="1:2" s="68" customFormat="1" ht="18.75" customHeight="1" x14ac:dyDescent="0.3">
      <c r="A373" s="12" t="s">
        <v>47</v>
      </c>
      <c r="B373" s="65">
        <v>3139.3</v>
      </c>
    </row>
    <row r="374" spans="1:2" s="68" customFormat="1" ht="28.5" customHeight="1" x14ac:dyDescent="0.3">
      <c r="A374" s="12" t="s">
        <v>226</v>
      </c>
      <c r="B374" s="65">
        <v>1122</v>
      </c>
    </row>
    <row r="375" spans="1:2" s="68" customFormat="1" ht="18.75" customHeight="1" x14ac:dyDescent="0.3">
      <c r="A375" s="69" t="s">
        <v>213</v>
      </c>
      <c r="B375" s="65">
        <v>149</v>
      </c>
    </row>
    <row r="376" spans="1:2" s="68" customFormat="1" ht="18.75" customHeight="1" x14ac:dyDescent="0.3">
      <c r="A376" s="75" t="s">
        <v>52</v>
      </c>
      <c r="B376" s="57">
        <f>B377+B378+B379</f>
        <v>1030.0999999999999</v>
      </c>
    </row>
    <row r="377" spans="1:2" s="68" customFormat="1" ht="18.75" customHeight="1" x14ac:dyDescent="0.3">
      <c r="A377" s="12" t="s">
        <v>47</v>
      </c>
      <c r="B377" s="65">
        <v>399</v>
      </c>
    </row>
    <row r="378" spans="1:2" s="68" customFormat="1" ht="23.25" customHeight="1" x14ac:dyDescent="0.3">
      <c r="A378" s="12" t="s">
        <v>227</v>
      </c>
      <c r="B378" s="65">
        <v>559.1</v>
      </c>
    </row>
    <row r="379" spans="1:2" s="68" customFormat="1" ht="18.75" customHeight="1" x14ac:dyDescent="0.3">
      <c r="A379" s="69" t="s">
        <v>213</v>
      </c>
      <c r="B379" s="65">
        <v>72</v>
      </c>
    </row>
    <row r="380" spans="1:2" s="68" customFormat="1" ht="18.75" customHeight="1" x14ac:dyDescent="0.3">
      <c r="A380" s="75" t="s">
        <v>148</v>
      </c>
      <c r="B380" s="56">
        <f>B381+B382+B384+B385+B383</f>
        <v>874.2</v>
      </c>
    </row>
    <row r="381" spans="1:2" s="68" customFormat="1" ht="18.75" customHeight="1" x14ac:dyDescent="0.3">
      <c r="A381" s="12" t="s">
        <v>47</v>
      </c>
      <c r="B381" s="65">
        <v>126.1</v>
      </c>
    </row>
    <row r="382" spans="1:2" s="68" customFormat="1" ht="24" customHeight="1" x14ac:dyDescent="0.3">
      <c r="A382" s="12" t="s">
        <v>228</v>
      </c>
      <c r="B382" s="65">
        <v>371</v>
      </c>
    </row>
    <row r="383" spans="1:2" s="68" customFormat="1" ht="18.75" customHeight="1" x14ac:dyDescent="0.3">
      <c r="A383" s="12" t="s">
        <v>211</v>
      </c>
      <c r="B383" s="65">
        <v>89.5</v>
      </c>
    </row>
    <row r="384" spans="1:2" s="68" customFormat="1" ht="18.75" customHeight="1" x14ac:dyDescent="0.3">
      <c r="A384" s="72" t="s">
        <v>213</v>
      </c>
      <c r="B384" s="65">
        <v>46.8</v>
      </c>
    </row>
    <row r="385" spans="1:2" s="68" customFormat="1" ht="18.75" customHeight="1" x14ac:dyDescent="0.3">
      <c r="A385" s="72" t="s">
        <v>209</v>
      </c>
      <c r="B385" s="65">
        <v>240.8</v>
      </c>
    </row>
    <row r="386" spans="1:2" s="68" customFormat="1" ht="18.75" customHeight="1" x14ac:dyDescent="0.3">
      <c r="A386" s="71" t="s">
        <v>149</v>
      </c>
      <c r="B386" s="56">
        <f>B387</f>
        <v>227.9</v>
      </c>
    </row>
    <row r="387" spans="1:2" s="68" customFormat="1" ht="18.75" customHeight="1" x14ac:dyDescent="0.3">
      <c r="A387" s="14" t="s">
        <v>55</v>
      </c>
      <c r="B387" s="65">
        <v>227.9</v>
      </c>
    </row>
    <row r="388" spans="1:2" s="68" customFormat="1" ht="18.75" customHeight="1" x14ac:dyDescent="0.3">
      <c r="A388" s="75" t="s">
        <v>150</v>
      </c>
      <c r="B388" s="57">
        <f>B366+B369+B372+B376+B380+B386</f>
        <v>23956.300000000003</v>
      </c>
    </row>
    <row r="389" spans="1:2" s="68" customFormat="1" ht="18.75" customHeight="1" x14ac:dyDescent="0.3">
      <c r="A389" s="12" t="s">
        <v>47</v>
      </c>
      <c r="B389" s="65">
        <f>B367+B370+B373+B377+B381+B387</f>
        <v>15809</v>
      </c>
    </row>
    <row r="390" spans="1:2" s="68" customFormat="1" ht="30" customHeight="1" x14ac:dyDescent="0.3">
      <c r="A390" s="12" t="s">
        <v>229</v>
      </c>
      <c r="B390" s="65">
        <f>B368+B374+B378+B382</f>
        <v>7549.2000000000007</v>
      </c>
    </row>
    <row r="391" spans="1:2" s="68" customFormat="1" ht="18.75" customHeight="1" x14ac:dyDescent="0.3">
      <c r="A391" s="12" t="s">
        <v>211</v>
      </c>
      <c r="B391" s="65">
        <f>B383</f>
        <v>89.5</v>
      </c>
    </row>
    <row r="392" spans="1:2" s="68" customFormat="1" ht="18.75" customHeight="1" x14ac:dyDescent="0.3">
      <c r="A392" s="72" t="s">
        <v>213</v>
      </c>
      <c r="B392" s="65">
        <f>B375+B379+B384</f>
        <v>267.8</v>
      </c>
    </row>
    <row r="393" spans="1:2" s="68" customFormat="1" ht="18.75" customHeight="1" x14ac:dyDescent="0.3">
      <c r="A393" s="72" t="s">
        <v>209</v>
      </c>
      <c r="B393" s="66">
        <f>B385</f>
        <v>240.8</v>
      </c>
    </row>
    <row r="394" spans="1:2" s="68" customFormat="1" ht="33.75" customHeight="1" x14ac:dyDescent="0.3">
      <c r="A394" s="85" t="s">
        <v>233</v>
      </c>
      <c r="B394" s="84"/>
    </row>
    <row r="395" spans="1:2" s="68" customFormat="1" ht="18.75" customHeight="1" x14ac:dyDescent="0.3">
      <c r="A395" s="74" t="s">
        <v>41</v>
      </c>
      <c r="B395" s="57">
        <f>B396</f>
        <v>7.4</v>
      </c>
    </row>
    <row r="396" spans="1:2" s="68" customFormat="1" ht="31.5" customHeight="1" x14ac:dyDescent="0.3">
      <c r="A396" s="12" t="s">
        <v>230</v>
      </c>
      <c r="B396" s="65">
        <v>7.4</v>
      </c>
    </row>
    <row r="397" spans="1:2" s="68" customFormat="1" ht="18.75" customHeight="1" x14ac:dyDescent="0.3">
      <c r="A397" s="74" t="s">
        <v>151</v>
      </c>
      <c r="B397" s="56">
        <f>SUM(B398:B401)</f>
        <v>1134</v>
      </c>
    </row>
    <row r="398" spans="1:2" s="68" customFormat="1" ht="18.75" customHeight="1" x14ac:dyDescent="0.3">
      <c r="A398" s="12" t="s">
        <v>47</v>
      </c>
      <c r="B398" s="65">
        <v>27</v>
      </c>
    </row>
    <row r="399" spans="1:2" s="68" customFormat="1" ht="18.75" customHeight="1" x14ac:dyDescent="0.3">
      <c r="A399" s="12" t="s">
        <v>231</v>
      </c>
      <c r="B399" s="65">
        <v>63</v>
      </c>
    </row>
    <row r="400" spans="1:2" s="68" customFormat="1" ht="18.75" customHeight="1" x14ac:dyDescent="0.3">
      <c r="A400" s="72" t="s">
        <v>213</v>
      </c>
      <c r="B400" s="65">
        <v>3</v>
      </c>
    </row>
    <row r="401" spans="1:2" s="68" customFormat="1" ht="31.5" customHeight="1" x14ac:dyDescent="0.3">
      <c r="A401" s="14" t="s">
        <v>228</v>
      </c>
      <c r="B401" s="67">
        <v>1041</v>
      </c>
    </row>
    <row r="402" spans="1:2" s="68" customFormat="1" ht="18.75" customHeight="1" x14ac:dyDescent="0.3">
      <c r="A402" s="75" t="s">
        <v>152</v>
      </c>
      <c r="B402" s="56">
        <f>B395+B397</f>
        <v>1141.4000000000001</v>
      </c>
    </row>
    <row r="403" spans="1:2" s="68" customFormat="1" ht="18.75" customHeight="1" x14ac:dyDescent="0.3">
      <c r="A403" s="76" t="s">
        <v>47</v>
      </c>
      <c r="B403" s="65">
        <f>B398</f>
        <v>27</v>
      </c>
    </row>
    <row r="404" spans="1:2" s="68" customFormat="1" ht="18.75" customHeight="1" x14ac:dyDescent="0.3">
      <c r="A404" s="72" t="s">
        <v>231</v>
      </c>
      <c r="B404" s="65">
        <f>B399</f>
        <v>63</v>
      </c>
    </row>
    <row r="405" spans="1:2" s="68" customFormat="1" ht="18.75" customHeight="1" x14ac:dyDescent="0.3">
      <c r="A405" s="72" t="s">
        <v>213</v>
      </c>
      <c r="B405" s="65">
        <f>B400</f>
        <v>3</v>
      </c>
    </row>
    <row r="406" spans="1:2" s="68" customFormat="1" ht="29.25" customHeight="1" x14ac:dyDescent="0.3">
      <c r="A406" s="12" t="s">
        <v>228</v>
      </c>
      <c r="B406" s="65">
        <f>B396+B401</f>
        <v>1048.4000000000001</v>
      </c>
    </row>
    <row r="407" spans="1:2" s="68" customFormat="1" ht="18.75" customHeight="1" x14ac:dyDescent="0.3">
      <c r="A407" s="74" t="s">
        <v>153</v>
      </c>
      <c r="B407" s="56">
        <f>B20+B33+B41+B46+B51+B60+B66+B71+B77+B111+B121+B353+B363+B388+B402</f>
        <v>173764.19999999998</v>
      </c>
    </row>
    <row r="408" spans="1:2" s="68" customFormat="1" ht="18.75" customHeight="1" x14ac:dyDescent="0.3">
      <c r="A408" s="12" t="s">
        <v>47</v>
      </c>
      <c r="B408" s="65">
        <f>B21+B34+B42+B52+B61+B67+B78+B112+B122+B354+B364+B389+B403+B72</f>
        <v>88740.000000000015</v>
      </c>
    </row>
    <row r="409" spans="1:2" s="68" customFormat="1" ht="18.75" customHeight="1" x14ac:dyDescent="0.3">
      <c r="A409" s="12" t="s">
        <v>238</v>
      </c>
      <c r="B409" s="65">
        <f>B47+B404</f>
        <v>315</v>
      </c>
    </row>
    <row r="410" spans="1:2" s="68" customFormat="1" ht="25.5" customHeight="1" x14ac:dyDescent="0.3">
      <c r="A410" s="12" t="s">
        <v>232</v>
      </c>
      <c r="B410" s="65">
        <f>B22+B390+B406</f>
        <v>9152</v>
      </c>
    </row>
    <row r="411" spans="1:2" s="68" customFormat="1" ht="18.75" customHeight="1" x14ac:dyDescent="0.3">
      <c r="A411" s="76" t="s">
        <v>213</v>
      </c>
      <c r="B411" s="65">
        <f>B62+B114+B123+B355+B392+B405</f>
        <v>4374.2</v>
      </c>
    </row>
    <row r="412" spans="1:2" s="68" customFormat="1" ht="18.75" customHeight="1" x14ac:dyDescent="0.3">
      <c r="A412" s="72" t="s">
        <v>209</v>
      </c>
      <c r="B412" s="65">
        <f>B356+B393</f>
        <v>43765.500000000015</v>
      </c>
    </row>
    <row r="413" spans="1:2" s="68" customFormat="1" ht="18.75" customHeight="1" x14ac:dyDescent="0.3">
      <c r="A413" s="12" t="s">
        <v>211</v>
      </c>
      <c r="B413" s="65">
        <f>B357+B391</f>
        <v>2282.2000000000003</v>
      </c>
    </row>
    <row r="414" spans="1:2" s="68" customFormat="1" ht="18.75" customHeight="1" x14ac:dyDescent="0.3">
      <c r="A414" s="12" t="s">
        <v>71</v>
      </c>
      <c r="B414" s="65">
        <f>B35</f>
        <v>5292</v>
      </c>
    </row>
    <row r="415" spans="1:2" s="68" customFormat="1" ht="29.25" customHeight="1" x14ac:dyDescent="0.3">
      <c r="A415" s="12" t="s">
        <v>72</v>
      </c>
      <c r="B415" s="65">
        <f>B79</f>
        <v>4433.3999999999996</v>
      </c>
    </row>
    <row r="416" spans="1:2" s="68" customFormat="1" ht="18.75" customHeight="1" x14ac:dyDescent="0.3">
      <c r="A416" s="12" t="s">
        <v>212</v>
      </c>
      <c r="B416" s="65">
        <f>B36</f>
        <v>8224.4</v>
      </c>
    </row>
    <row r="417" spans="1:2" s="68" customFormat="1" ht="18.75" customHeight="1" x14ac:dyDescent="0.3">
      <c r="A417" s="12" t="s">
        <v>208</v>
      </c>
      <c r="B417" s="65">
        <f>B113+B358</f>
        <v>387.8</v>
      </c>
    </row>
    <row r="418" spans="1:2" s="68" customFormat="1" ht="18.75" customHeight="1" x14ac:dyDescent="0.3">
      <c r="A418" s="12" t="s">
        <v>86</v>
      </c>
      <c r="B418" s="65">
        <f>SUM(B37+B359)</f>
        <v>6797.7</v>
      </c>
    </row>
    <row r="419" spans="1:2" s="68" customFormat="1" ht="18.75" customHeight="1" x14ac:dyDescent="0.3">
      <c r="A419" s="77" t="s">
        <v>155</v>
      </c>
      <c r="B419" s="56">
        <f>B407</f>
        <v>173764.19999999998</v>
      </c>
    </row>
    <row r="420" spans="1:2" x14ac:dyDescent="0.25">
      <c r="B420" s="19"/>
    </row>
    <row r="421" spans="1:2" x14ac:dyDescent="0.25">
      <c r="B421" s="19"/>
    </row>
    <row r="422" spans="1:2" x14ac:dyDescent="0.25">
      <c r="B422" s="19"/>
    </row>
    <row r="423" spans="1:2" x14ac:dyDescent="0.25">
      <c r="B423" s="19"/>
    </row>
  </sheetData>
  <mergeCells count="18">
    <mergeCell ref="A2:B2"/>
    <mergeCell ref="A4:A5"/>
    <mergeCell ref="B4:B5"/>
    <mergeCell ref="A6:B6"/>
    <mergeCell ref="A23:B23"/>
    <mergeCell ref="A360:B360"/>
    <mergeCell ref="A365:B365"/>
    <mergeCell ref="A394:B394"/>
    <mergeCell ref="A38:B38"/>
    <mergeCell ref="A43:B43"/>
    <mergeCell ref="A48:B48"/>
    <mergeCell ref="A115:B115"/>
    <mergeCell ref="A124:B124"/>
    <mergeCell ref="A53:B53"/>
    <mergeCell ref="A63:B63"/>
    <mergeCell ref="A68:B68"/>
    <mergeCell ref="A73:B73"/>
    <mergeCell ref="A80:B80"/>
  </mergeCells>
  <pageMargins left="0.7" right="0.7" top="0.75" bottom="0.75" header="0.3" footer="0.3"/>
  <pageSetup paperSize="9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0"/>
  <sheetViews>
    <sheetView topLeftCell="A52" workbookViewId="0"/>
  </sheetViews>
  <sheetFormatPr defaultColWidth="8.88671875" defaultRowHeight="13.2" x14ac:dyDescent="0.25"/>
  <cols>
    <col min="1" max="1" width="43.88671875" style="20" customWidth="1"/>
    <col min="2" max="2" width="9.88671875" style="20" customWidth="1"/>
    <col min="3" max="3" width="11.109375" style="20" customWidth="1"/>
    <col min="4" max="4" width="9.5546875" style="20" customWidth="1"/>
    <col min="5" max="5" width="12.88671875" style="20" customWidth="1"/>
    <col min="6" max="16384" width="8.88671875" style="20"/>
  </cols>
  <sheetData>
    <row r="1" spans="1:5" ht="99.6" customHeight="1" x14ac:dyDescent="0.25">
      <c r="A1" s="3"/>
      <c r="B1" s="3"/>
      <c r="C1" s="3"/>
      <c r="D1" s="3"/>
      <c r="E1" s="3"/>
    </row>
    <row r="2" spans="1:5" ht="45.75" customHeight="1" x14ac:dyDescent="0.25">
      <c r="A2" s="92" t="s">
        <v>156</v>
      </c>
      <c r="B2" s="92"/>
      <c r="C2" s="92"/>
      <c r="D2" s="92"/>
      <c r="E2" s="92"/>
    </row>
    <row r="3" spans="1:5" hidden="1" x14ac:dyDescent="0.25">
      <c r="A3" s="3"/>
      <c r="B3" s="3"/>
      <c r="C3" s="3"/>
      <c r="D3" s="3"/>
      <c r="E3" s="3"/>
    </row>
    <row r="4" spans="1:5" x14ac:dyDescent="0.25">
      <c r="A4" s="3"/>
      <c r="B4" s="3"/>
      <c r="C4" s="3"/>
      <c r="D4" s="3"/>
      <c r="E4" s="3"/>
    </row>
    <row r="5" spans="1:5" ht="15.75" customHeight="1" x14ac:dyDescent="0.3">
      <c r="A5" s="99" t="s">
        <v>157</v>
      </c>
      <c r="B5" s="99" t="s">
        <v>158</v>
      </c>
      <c r="C5" s="106" t="s">
        <v>159</v>
      </c>
      <c r="D5" s="107"/>
      <c r="E5" s="108"/>
    </row>
    <row r="6" spans="1:5" ht="45.75" customHeight="1" x14ac:dyDescent="0.25">
      <c r="A6" s="100"/>
      <c r="B6" s="100"/>
      <c r="C6" s="102" t="s">
        <v>160</v>
      </c>
      <c r="D6" s="104" t="s">
        <v>161</v>
      </c>
      <c r="E6" s="99" t="s">
        <v>202</v>
      </c>
    </row>
    <row r="7" spans="1:5" ht="69" customHeight="1" x14ac:dyDescent="0.25">
      <c r="A7" s="101"/>
      <c r="B7" s="101"/>
      <c r="C7" s="103"/>
      <c r="D7" s="105"/>
      <c r="E7" s="101"/>
    </row>
    <row r="8" spans="1:5" ht="18.75" customHeight="1" x14ac:dyDescent="0.25">
      <c r="A8" s="21" t="s">
        <v>60</v>
      </c>
      <c r="B8" s="22">
        <f>C8+D8+E8</f>
        <v>395</v>
      </c>
      <c r="C8" s="8"/>
      <c r="D8" s="23"/>
      <c r="E8" s="24">
        <v>395</v>
      </c>
    </row>
    <row r="9" spans="1:5" ht="15.6" x14ac:dyDescent="0.25">
      <c r="A9" s="25" t="s">
        <v>83</v>
      </c>
      <c r="B9" s="22">
        <f t="shared" ref="B9:B73" si="0">C9+D9+E9</f>
        <v>150</v>
      </c>
      <c r="C9" s="26">
        <v>60</v>
      </c>
      <c r="D9" s="26"/>
      <c r="E9" s="27">
        <v>90</v>
      </c>
    </row>
    <row r="10" spans="1:5" ht="15.6" x14ac:dyDescent="0.25">
      <c r="A10" s="25" t="s">
        <v>234</v>
      </c>
      <c r="B10" s="22">
        <f t="shared" si="0"/>
        <v>120</v>
      </c>
      <c r="C10" s="26"/>
      <c r="D10" s="26"/>
      <c r="E10" s="27">
        <v>120</v>
      </c>
    </row>
    <row r="11" spans="1:5" ht="15.6" x14ac:dyDescent="0.25">
      <c r="A11" s="25" t="s">
        <v>74</v>
      </c>
      <c r="B11" s="22">
        <f t="shared" si="0"/>
        <v>3</v>
      </c>
      <c r="C11" s="26"/>
      <c r="D11" s="26">
        <v>3</v>
      </c>
      <c r="E11" s="9"/>
    </row>
    <row r="12" spans="1:5" ht="15.6" x14ac:dyDescent="0.25">
      <c r="A12" s="25" t="s">
        <v>51</v>
      </c>
      <c r="B12" s="22">
        <f t="shared" si="0"/>
        <v>8</v>
      </c>
      <c r="C12" s="26"/>
      <c r="D12" s="26">
        <v>4</v>
      </c>
      <c r="E12" s="9">
        <v>4</v>
      </c>
    </row>
    <row r="13" spans="1:5" ht="15.6" x14ac:dyDescent="0.25">
      <c r="A13" s="25" t="s">
        <v>76</v>
      </c>
      <c r="B13" s="22">
        <f t="shared" si="0"/>
        <v>15</v>
      </c>
      <c r="C13" s="26"/>
      <c r="D13" s="26">
        <v>15</v>
      </c>
      <c r="E13" s="9"/>
    </row>
    <row r="14" spans="1:5" ht="15.6" x14ac:dyDescent="0.25">
      <c r="A14" s="25" t="s">
        <v>75</v>
      </c>
      <c r="B14" s="22">
        <f t="shared" si="0"/>
        <v>13</v>
      </c>
      <c r="C14" s="26"/>
      <c r="D14" s="26">
        <v>10.7</v>
      </c>
      <c r="E14" s="9">
        <v>2.2999999999999998</v>
      </c>
    </row>
    <row r="15" spans="1:5" ht="15.6" x14ac:dyDescent="0.25">
      <c r="A15" s="25" t="s">
        <v>162</v>
      </c>
      <c r="B15" s="22">
        <f t="shared" si="0"/>
        <v>50</v>
      </c>
      <c r="C15" s="26"/>
      <c r="D15" s="26">
        <v>43</v>
      </c>
      <c r="E15" s="9">
        <v>7</v>
      </c>
    </row>
    <row r="16" spans="1:5" ht="15.6" x14ac:dyDescent="0.25">
      <c r="A16" s="25" t="s">
        <v>79</v>
      </c>
      <c r="B16" s="22">
        <f t="shared" si="0"/>
        <v>140</v>
      </c>
      <c r="C16" s="26"/>
      <c r="D16" s="26">
        <v>120</v>
      </c>
      <c r="E16" s="9">
        <v>20</v>
      </c>
    </row>
    <row r="17" spans="1:5" ht="15.6" x14ac:dyDescent="0.25">
      <c r="A17" s="25" t="s">
        <v>77</v>
      </c>
      <c r="B17" s="22">
        <f t="shared" si="0"/>
        <v>40</v>
      </c>
      <c r="C17" s="26"/>
      <c r="D17" s="26">
        <v>39.4</v>
      </c>
      <c r="E17" s="9">
        <v>0.6</v>
      </c>
    </row>
    <row r="18" spans="1:5" ht="15.6" x14ac:dyDescent="0.25">
      <c r="A18" s="28" t="s">
        <v>224</v>
      </c>
      <c r="B18" s="22">
        <f t="shared" si="0"/>
        <v>148</v>
      </c>
      <c r="C18" s="29"/>
      <c r="D18" s="30">
        <v>67</v>
      </c>
      <c r="E18" s="31">
        <v>81</v>
      </c>
    </row>
    <row r="19" spans="1:5" ht="15.6" x14ac:dyDescent="0.25">
      <c r="A19" s="28" t="s">
        <v>163</v>
      </c>
      <c r="B19" s="22">
        <f t="shared" si="0"/>
        <v>84</v>
      </c>
      <c r="C19" s="29"/>
      <c r="D19" s="26">
        <v>84</v>
      </c>
      <c r="E19" s="9"/>
    </row>
    <row r="20" spans="1:5" ht="15.6" x14ac:dyDescent="0.3">
      <c r="A20" s="32" t="s">
        <v>164</v>
      </c>
      <c r="B20" s="22">
        <f t="shared" si="0"/>
        <v>123.4</v>
      </c>
      <c r="C20" s="26">
        <v>115</v>
      </c>
      <c r="D20" s="26">
        <v>8</v>
      </c>
      <c r="E20" s="9">
        <v>0.4</v>
      </c>
    </row>
    <row r="21" spans="1:5" ht="15.6" x14ac:dyDescent="0.3">
      <c r="A21" s="32" t="s">
        <v>165</v>
      </c>
      <c r="B21" s="22">
        <f t="shared" si="0"/>
        <v>57.199999999999996</v>
      </c>
      <c r="C21" s="26">
        <v>53.8</v>
      </c>
      <c r="D21" s="26">
        <v>3</v>
      </c>
      <c r="E21" s="9">
        <v>0.4</v>
      </c>
    </row>
    <row r="22" spans="1:5" ht="15.6" x14ac:dyDescent="0.3">
      <c r="A22" s="32" t="s">
        <v>166</v>
      </c>
      <c r="B22" s="22">
        <f t="shared" si="0"/>
        <v>80.900000000000006</v>
      </c>
      <c r="C22" s="26">
        <v>75.3</v>
      </c>
      <c r="D22" s="26">
        <v>5.2</v>
      </c>
      <c r="E22" s="9">
        <v>0.4</v>
      </c>
    </row>
    <row r="23" spans="1:5" ht="15.6" x14ac:dyDescent="0.3">
      <c r="A23" s="32" t="s">
        <v>167</v>
      </c>
      <c r="B23" s="22">
        <f t="shared" si="0"/>
        <v>85.499999999999986</v>
      </c>
      <c r="C23" s="26">
        <v>81.099999999999994</v>
      </c>
      <c r="D23" s="26">
        <v>3.8</v>
      </c>
      <c r="E23" s="9">
        <v>0.6</v>
      </c>
    </row>
    <row r="24" spans="1:5" ht="15.6" x14ac:dyDescent="0.3">
      <c r="A24" s="32" t="s">
        <v>168</v>
      </c>
      <c r="B24" s="22">
        <f t="shared" si="0"/>
        <v>109.99999999999999</v>
      </c>
      <c r="C24" s="26">
        <v>104.8</v>
      </c>
      <c r="D24" s="26">
        <v>4.5999999999999996</v>
      </c>
      <c r="E24" s="9">
        <v>0.6</v>
      </c>
    </row>
    <row r="25" spans="1:5" ht="15.6" x14ac:dyDescent="0.3">
      <c r="A25" s="32" t="s">
        <v>169</v>
      </c>
      <c r="B25" s="22">
        <f t="shared" si="0"/>
        <v>48.000000000000007</v>
      </c>
      <c r="C25" s="26">
        <v>45.2</v>
      </c>
      <c r="D25" s="26">
        <v>2.7</v>
      </c>
      <c r="E25" s="9">
        <v>0.1</v>
      </c>
    </row>
    <row r="26" spans="1:5" ht="15.6" x14ac:dyDescent="0.3">
      <c r="A26" s="32" t="s">
        <v>170</v>
      </c>
      <c r="B26" s="22">
        <f t="shared" si="0"/>
        <v>48.5</v>
      </c>
      <c r="C26" s="26">
        <v>46.1</v>
      </c>
      <c r="D26" s="26">
        <v>2</v>
      </c>
      <c r="E26" s="9">
        <v>0.4</v>
      </c>
    </row>
    <row r="27" spans="1:5" ht="15.6" x14ac:dyDescent="0.3">
      <c r="A27" s="32" t="s">
        <v>171</v>
      </c>
      <c r="B27" s="22">
        <f t="shared" si="0"/>
        <v>84.7</v>
      </c>
      <c r="C27" s="26">
        <v>79.400000000000006</v>
      </c>
      <c r="D27" s="26">
        <v>4.5999999999999996</v>
      </c>
      <c r="E27" s="9">
        <v>0.7</v>
      </c>
    </row>
    <row r="28" spans="1:5" ht="15.6" x14ac:dyDescent="0.3">
      <c r="A28" s="32" t="s">
        <v>172</v>
      </c>
      <c r="B28" s="22">
        <f t="shared" si="0"/>
        <v>80</v>
      </c>
      <c r="C28" s="26">
        <v>76.3</v>
      </c>
      <c r="D28" s="26">
        <v>3.5</v>
      </c>
      <c r="E28" s="9">
        <v>0.2</v>
      </c>
    </row>
    <row r="29" spans="1:5" ht="15.6" x14ac:dyDescent="0.3">
      <c r="A29" s="32" t="s">
        <v>173</v>
      </c>
      <c r="B29" s="22">
        <f t="shared" si="0"/>
        <v>56.000000000000007</v>
      </c>
      <c r="C29" s="26">
        <v>53.6</v>
      </c>
      <c r="D29" s="26">
        <v>2.2000000000000002</v>
      </c>
      <c r="E29" s="9">
        <v>0.2</v>
      </c>
    </row>
    <row r="30" spans="1:5" ht="15.6" x14ac:dyDescent="0.3">
      <c r="A30" s="32" t="s">
        <v>174</v>
      </c>
      <c r="B30" s="22">
        <f t="shared" si="0"/>
        <v>47.5</v>
      </c>
      <c r="C30" s="26">
        <v>46.1</v>
      </c>
      <c r="D30" s="26">
        <v>1.1000000000000001</v>
      </c>
      <c r="E30" s="9">
        <v>0.3</v>
      </c>
    </row>
    <row r="31" spans="1:5" ht="15.6" x14ac:dyDescent="0.3">
      <c r="A31" s="32" t="s">
        <v>175</v>
      </c>
      <c r="B31" s="22">
        <f t="shared" si="0"/>
        <v>101.80000000000001</v>
      </c>
      <c r="C31" s="26">
        <v>98</v>
      </c>
      <c r="D31" s="26">
        <v>3.4</v>
      </c>
      <c r="E31" s="9">
        <v>0.4</v>
      </c>
    </row>
    <row r="32" spans="1:5" ht="15.6" x14ac:dyDescent="0.3">
      <c r="A32" s="32" t="s">
        <v>176</v>
      </c>
      <c r="B32" s="22">
        <f t="shared" si="0"/>
        <v>40.000000000000007</v>
      </c>
      <c r="C32" s="26">
        <v>37.700000000000003</v>
      </c>
      <c r="D32" s="26">
        <v>2.1</v>
      </c>
      <c r="E32" s="9">
        <v>0.2</v>
      </c>
    </row>
    <row r="33" spans="1:5" ht="15.6" x14ac:dyDescent="0.3">
      <c r="A33" s="32" t="s">
        <v>177</v>
      </c>
      <c r="B33" s="22">
        <f t="shared" si="0"/>
        <v>70</v>
      </c>
      <c r="C33" s="26">
        <v>68.7</v>
      </c>
      <c r="D33" s="26">
        <v>1</v>
      </c>
      <c r="E33" s="9">
        <v>0.3</v>
      </c>
    </row>
    <row r="34" spans="1:5" ht="15.6" x14ac:dyDescent="0.3">
      <c r="A34" s="32" t="s">
        <v>178</v>
      </c>
      <c r="B34" s="22">
        <f t="shared" si="0"/>
        <v>46.5</v>
      </c>
      <c r="C34" s="26">
        <v>41</v>
      </c>
      <c r="D34" s="26">
        <v>5</v>
      </c>
      <c r="E34" s="9">
        <v>0.5</v>
      </c>
    </row>
    <row r="35" spans="1:5" ht="15.6" x14ac:dyDescent="0.3">
      <c r="A35" s="32" t="s">
        <v>179</v>
      </c>
      <c r="B35" s="22">
        <f t="shared" si="0"/>
        <v>101</v>
      </c>
      <c r="C35" s="26">
        <v>98.2</v>
      </c>
      <c r="D35" s="26">
        <v>2.5</v>
      </c>
      <c r="E35" s="9">
        <v>0.3</v>
      </c>
    </row>
    <row r="36" spans="1:5" ht="15.6" x14ac:dyDescent="0.3">
      <c r="A36" s="32" t="s">
        <v>180</v>
      </c>
      <c r="B36" s="22">
        <f t="shared" si="0"/>
        <v>72.100000000000009</v>
      </c>
      <c r="C36" s="33">
        <v>68.2</v>
      </c>
      <c r="D36" s="26">
        <v>3.7</v>
      </c>
      <c r="E36" s="9">
        <v>0.2</v>
      </c>
    </row>
    <row r="37" spans="1:5" ht="15.6" x14ac:dyDescent="0.3">
      <c r="A37" s="32" t="s">
        <v>181</v>
      </c>
      <c r="B37" s="22">
        <f t="shared" si="0"/>
        <v>74.099999999999994</v>
      </c>
      <c r="C37" s="33">
        <v>70.599999999999994</v>
      </c>
      <c r="D37" s="26">
        <v>3.1</v>
      </c>
      <c r="E37" s="9">
        <v>0.4</v>
      </c>
    </row>
    <row r="38" spans="1:5" ht="15.6" x14ac:dyDescent="0.3">
      <c r="A38" s="32" t="s">
        <v>182</v>
      </c>
      <c r="B38" s="22">
        <f t="shared" si="0"/>
        <v>76</v>
      </c>
      <c r="C38" s="33">
        <v>69.3</v>
      </c>
      <c r="D38" s="26">
        <v>6.5</v>
      </c>
      <c r="E38" s="9">
        <v>0.2</v>
      </c>
    </row>
    <row r="39" spans="1:5" ht="15.6" x14ac:dyDescent="0.3">
      <c r="A39" s="32" t="s">
        <v>183</v>
      </c>
      <c r="B39" s="22">
        <f t="shared" si="0"/>
        <v>66</v>
      </c>
      <c r="C39" s="33">
        <v>63</v>
      </c>
      <c r="D39" s="26">
        <v>2.8</v>
      </c>
      <c r="E39" s="9">
        <v>0.2</v>
      </c>
    </row>
    <row r="40" spans="1:5" ht="15.6" x14ac:dyDescent="0.3">
      <c r="A40" s="32" t="s">
        <v>184</v>
      </c>
      <c r="B40" s="22">
        <f t="shared" si="0"/>
        <v>85</v>
      </c>
      <c r="C40" s="33">
        <v>79.5</v>
      </c>
      <c r="D40" s="26">
        <v>5.0999999999999996</v>
      </c>
      <c r="E40" s="9">
        <v>0.4</v>
      </c>
    </row>
    <row r="41" spans="1:5" ht="15.6" x14ac:dyDescent="0.3">
      <c r="A41" s="32" t="s">
        <v>185</v>
      </c>
      <c r="B41" s="22">
        <f t="shared" si="0"/>
        <v>83</v>
      </c>
      <c r="C41" s="33">
        <v>80.8</v>
      </c>
      <c r="D41" s="26">
        <v>1.8</v>
      </c>
      <c r="E41" s="9">
        <v>0.4</v>
      </c>
    </row>
    <row r="42" spans="1:5" ht="15.6" x14ac:dyDescent="0.3">
      <c r="A42" s="32" t="s">
        <v>186</v>
      </c>
      <c r="B42" s="22">
        <f t="shared" si="0"/>
        <v>99.9</v>
      </c>
      <c r="C42" s="33">
        <v>96.2</v>
      </c>
      <c r="D42" s="26">
        <v>3.5</v>
      </c>
      <c r="E42" s="9">
        <v>0.2</v>
      </c>
    </row>
    <row r="43" spans="1:5" ht="15.6" x14ac:dyDescent="0.3">
      <c r="A43" s="32" t="s">
        <v>187</v>
      </c>
      <c r="B43" s="22">
        <f t="shared" si="0"/>
        <v>101.9</v>
      </c>
      <c r="C43" s="33">
        <v>100</v>
      </c>
      <c r="D43" s="26">
        <v>1.7</v>
      </c>
      <c r="E43" s="9">
        <v>0.2</v>
      </c>
    </row>
    <row r="44" spans="1:5" ht="15.6" x14ac:dyDescent="0.3">
      <c r="A44" s="32" t="s">
        <v>188</v>
      </c>
      <c r="B44" s="22">
        <f t="shared" si="0"/>
        <v>87.6</v>
      </c>
      <c r="C44" s="33">
        <v>85.1</v>
      </c>
      <c r="D44" s="26">
        <v>2.2000000000000002</v>
      </c>
      <c r="E44" s="9">
        <v>0.3</v>
      </c>
    </row>
    <row r="45" spans="1:5" ht="15.6" x14ac:dyDescent="0.3">
      <c r="A45" s="32" t="s">
        <v>189</v>
      </c>
      <c r="B45" s="22">
        <f t="shared" si="0"/>
        <v>69</v>
      </c>
      <c r="C45" s="33">
        <v>63</v>
      </c>
      <c r="D45" s="26">
        <v>5.5</v>
      </c>
      <c r="E45" s="9">
        <v>0.5</v>
      </c>
    </row>
    <row r="46" spans="1:5" ht="15.6" x14ac:dyDescent="0.3">
      <c r="A46" s="32" t="s">
        <v>190</v>
      </c>
      <c r="B46" s="22">
        <f t="shared" si="0"/>
        <v>78</v>
      </c>
      <c r="C46" s="33">
        <v>74.7</v>
      </c>
      <c r="D46" s="26">
        <v>2.5</v>
      </c>
      <c r="E46" s="9">
        <v>0.8</v>
      </c>
    </row>
    <row r="47" spans="1:5" ht="15.6" x14ac:dyDescent="0.3">
      <c r="A47" s="32" t="s">
        <v>191</v>
      </c>
      <c r="B47" s="22">
        <f t="shared" si="0"/>
        <v>96</v>
      </c>
      <c r="C47" s="33">
        <v>92.3</v>
      </c>
      <c r="D47" s="26">
        <v>3.5</v>
      </c>
      <c r="E47" s="9">
        <v>0.2</v>
      </c>
    </row>
    <row r="48" spans="1:5" ht="15.6" x14ac:dyDescent="0.3">
      <c r="A48" s="32" t="s">
        <v>192</v>
      </c>
      <c r="B48" s="22">
        <f t="shared" si="0"/>
        <v>67</v>
      </c>
      <c r="C48" s="33">
        <v>62</v>
      </c>
      <c r="D48" s="26">
        <v>4.5999999999999996</v>
      </c>
      <c r="E48" s="9">
        <v>0.4</v>
      </c>
    </row>
    <row r="49" spans="1:5" ht="15.6" x14ac:dyDescent="0.3">
      <c r="A49" s="32" t="s">
        <v>116</v>
      </c>
      <c r="B49" s="22">
        <f t="shared" si="0"/>
        <v>6.3</v>
      </c>
      <c r="C49" s="33"/>
      <c r="D49" s="26"/>
      <c r="E49" s="9">
        <v>6.3</v>
      </c>
    </row>
    <row r="50" spans="1:5" ht="15.6" x14ac:dyDescent="0.3">
      <c r="A50" s="32" t="s">
        <v>117</v>
      </c>
      <c r="B50" s="22">
        <f t="shared" si="0"/>
        <v>12</v>
      </c>
      <c r="C50" s="33">
        <v>4</v>
      </c>
      <c r="D50" s="26">
        <v>4.2</v>
      </c>
      <c r="E50" s="9">
        <v>3.8</v>
      </c>
    </row>
    <row r="51" spans="1:5" ht="15.6" x14ac:dyDescent="0.3">
      <c r="A51" s="32" t="s">
        <v>118</v>
      </c>
      <c r="B51" s="22">
        <f t="shared" si="0"/>
        <v>6.5</v>
      </c>
      <c r="C51" s="33"/>
      <c r="D51" s="26">
        <v>2.5</v>
      </c>
      <c r="E51" s="9">
        <v>4</v>
      </c>
    </row>
    <row r="52" spans="1:5" ht="15.6" x14ac:dyDescent="0.3">
      <c r="A52" s="32" t="s">
        <v>119</v>
      </c>
      <c r="B52" s="22">
        <f t="shared" si="0"/>
        <v>4.5</v>
      </c>
      <c r="C52" s="33"/>
      <c r="D52" s="26">
        <v>0.4</v>
      </c>
      <c r="E52" s="9">
        <v>4.0999999999999996</v>
      </c>
    </row>
    <row r="53" spans="1:5" ht="15.6" x14ac:dyDescent="0.3">
      <c r="A53" s="32" t="s">
        <v>193</v>
      </c>
      <c r="B53" s="22">
        <f t="shared" si="0"/>
        <v>9</v>
      </c>
      <c r="C53" s="33"/>
      <c r="D53" s="26"/>
      <c r="E53" s="9">
        <v>9</v>
      </c>
    </row>
    <row r="54" spans="1:5" ht="15.6" x14ac:dyDescent="0.3">
      <c r="A54" s="32" t="s">
        <v>121</v>
      </c>
      <c r="B54" s="22">
        <f t="shared" si="0"/>
        <v>25</v>
      </c>
      <c r="C54" s="33"/>
      <c r="D54" s="26">
        <v>23.5</v>
      </c>
      <c r="E54" s="9">
        <v>1.5</v>
      </c>
    </row>
    <row r="55" spans="1:5" ht="15.6" x14ac:dyDescent="0.25">
      <c r="A55" s="34" t="s">
        <v>135</v>
      </c>
      <c r="B55" s="22">
        <f t="shared" si="0"/>
        <v>1.5</v>
      </c>
      <c r="C55" s="33"/>
      <c r="D55" s="26"/>
      <c r="E55" s="9">
        <v>1.5</v>
      </c>
    </row>
    <row r="56" spans="1:5" ht="15.6" x14ac:dyDescent="0.3">
      <c r="A56" s="32" t="s">
        <v>194</v>
      </c>
      <c r="B56" s="22">
        <f t="shared" si="0"/>
        <v>28</v>
      </c>
      <c r="C56" s="33">
        <v>11.5</v>
      </c>
      <c r="D56" s="26"/>
      <c r="E56" s="9">
        <v>16.5</v>
      </c>
    </row>
    <row r="57" spans="1:5" ht="15.6" x14ac:dyDescent="0.3">
      <c r="A57" s="32" t="s">
        <v>123</v>
      </c>
      <c r="B57" s="22">
        <f t="shared" si="0"/>
        <v>40</v>
      </c>
      <c r="C57" s="33">
        <v>5.8</v>
      </c>
      <c r="D57" s="26">
        <v>28.5</v>
      </c>
      <c r="E57" s="9">
        <v>5.7</v>
      </c>
    </row>
    <row r="58" spans="1:5" ht="15.6" x14ac:dyDescent="0.3">
      <c r="A58" s="32" t="s">
        <v>124</v>
      </c>
      <c r="B58" s="22">
        <f t="shared" si="0"/>
        <v>8</v>
      </c>
      <c r="C58" s="33"/>
      <c r="D58" s="26"/>
      <c r="E58" s="9">
        <v>8</v>
      </c>
    </row>
    <row r="59" spans="1:5" ht="15.6" x14ac:dyDescent="0.3">
      <c r="A59" s="32" t="s">
        <v>195</v>
      </c>
      <c r="B59" s="22">
        <f t="shared" si="0"/>
        <v>16.5</v>
      </c>
      <c r="C59" s="33">
        <v>9.9</v>
      </c>
      <c r="D59" s="26"/>
      <c r="E59" s="9">
        <v>6.6</v>
      </c>
    </row>
    <row r="60" spans="1:5" ht="15.6" x14ac:dyDescent="0.3">
      <c r="A60" s="32" t="s">
        <v>126</v>
      </c>
      <c r="B60" s="22">
        <f t="shared" si="0"/>
        <v>31</v>
      </c>
      <c r="C60" s="33">
        <v>5.7</v>
      </c>
      <c r="D60" s="26">
        <v>19.3</v>
      </c>
      <c r="E60" s="9">
        <v>6</v>
      </c>
    </row>
    <row r="61" spans="1:5" ht="15.6" x14ac:dyDescent="0.3">
      <c r="A61" s="32" t="s">
        <v>196</v>
      </c>
      <c r="B61" s="22">
        <f t="shared" si="0"/>
        <v>84</v>
      </c>
      <c r="C61" s="33">
        <v>11</v>
      </c>
      <c r="D61" s="26">
        <v>58</v>
      </c>
      <c r="E61" s="9">
        <v>15</v>
      </c>
    </row>
    <row r="62" spans="1:5" ht="15.6" x14ac:dyDescent="0.3">
      <c r="A62" s="32" t="s">
        <v>197</v>
      </c>
      <c r="B62" s="22">
        <f t="shared" si="0"/>
        <v>23.5</v>
      </c>
      <c r="C62" s="33">
        <v>13</v>
      </c>
      <c r="D62" s="26">
        <v>0.4</v>
      </c>
      <c r="E62" s="9">
        <v>10.1</v>
      </c>
    </row>
    <row r="63" spans="1:5" ht="15.6" x14ac:dyDescent="0.3">
      <c r="A63" s="32" t="s">
        <v>129</v>
      </c>
      <c r="B63" s="22">
        <f t="shared" si="0"/>
        <v>10.1</v>
      </c>
      <c r="C63" s="33">
        <v>3</v>
      </c>
      <c r="D63" s="26"/>
      <c r="E63" s="9">
        <v>7.1</v>
      </c>
    </row>
    <row r="64" spans="1:5" ht="15.6" x14ac:dyDescent="0.3">
      <c r="A64" s="32" t="s">
        <v>198</v>
      </c>
      <c r="B64" s="22">
        <f t="shared" si="0"/>
        <v>17.5</v>
      </c>
      <c r="C64" s="33">
        <v>5.0999999999999996</v>
      </c>
      <c r="D64" s="26"/>
      <c r="E64" s="9">
        <v>12.4</v>
      </c>
    </row>
    <row r="65" spans="1:5" ht="15.6" x14ac:dyDescent="0.3">
      <c r="A65" s="32" t="s">
        <v>199</v>
      </c>
      <c r="B65" s="22">
        <f t="shared" si="0"/>
        <v>17</v>
      </c>
      <c r="C65" s="33">
        <v>3.8</v>
      </c>
      <c r="D65" s="26"/>
      <c r="E65" s="9">
        <v>13.2</v>
      </c>
    </row>
    <row r="66" spans="1:5" ht="31.2" x14ac:dyDescent="0.25">
      <c r="A66" s="35" t="s">
        <v>134</v>
      </c>
      <c r="B66" s="22">
        <f t="shared" si="0"/>
        <v>5.2</v>
      </c>
      <c r="C66" s="33"/>
      <c r="D66" s="26">
        <v>5.2</v>
      </c>
      <c r="E66" s="9"/>
    </row>
    <row r="67" spans="1:5" ht="15.6" x14ac:dyDescent="0.25">
      <c r="A67" s="35" t="s">
        <v>200</v>
      </c>
      <c r="B67" s="22">
        <f t="shared" si="0"/>
        <v>30</v>
      </c>
      <c r="C67" s="33"/>
      <c r="D67" s="26">
        <v>29</v>
      </c>
      <c r="E67" s="9">
        <v>1</v>
      </c>
    </row>
    <row r="68" spans="1:5" ht="15.6" x14ac:dyDescent="0.3">
      <c r="A68" s="32" t="s">
        <v>132</v>
      </c>
      <c r="B68" s="22">
        <f t="shared" si="0"/>
        <v>43</v>
      </c>
      <c r="C68" s="33">
        <v>36</v>
      </c>
      <c r="D68" s="26"/>
      <c r="E68" s="9">
        <v>7</v>
      </c>
    </row>
    <row r="69" spans="1:5" ht="15.6" x14ac:dyDescent="0.3">
      <c r="A69" s="32" t="s">
        <v>136</v>
      </c>
      <c r="B69" s="22">
        <f t="shared" si="0"/>
        <v>155</v>
      </c>
      <c r="C69" s="33">
        <v>140</v>
      </c>
      <c r="D69" s="26">
        <v>13</v>
      </c>
      <c r="E69" s="9">
        <v>2</v>
      </c>
    </row>
    <row r="70" spans="1:5" ht="15.6" x14ac:dyDescent="0.25">
      <c r="A70" s="25" t="s">
        <v>137</v>
      </c>
      <c r="B70" s="22">
        <f t="shared" si="0"/>
        <v>60</v>
      </c>
      <c r="C70" s="26">
        <v>60</v>
      </c>
      <c r="D70" s="26"/>
      <c r="E70" s="9"/>
    </row>
    <row r="71" spans="1:5" ht="15.6" x14ac:dyDescent="0.25">
      <c r="A71" s="25" t="s">
        <v>138</v>
      </c>
      <c r="B71" s="22">
        <f t="shared" si="0"/>
        <v>4</v>
      </c>
      <c r="C71" s="26"/>
      <c r="D71" s="26">
        <v>4</v>
      </c>
      <c r="E71" s="9"/>
    </row>
    <row r="72" spans="1:5" ht="15.6" x14ac:dyDescent="0.3">
      <c r="A72" s="32" t="s">
        <v>139</v>
      </c>
      <c r="B72" s="22">
        <f t="shared" si="0"/>
        <v>27</v>
      </c>
      <c r="C72" s="33">
        <v>27</v>
      </c>
      <c r="D72" s="26"/>
      <c r="E72" s="9"/>
    </row>
    <row r="73" spans="1:5" ht="15.6" x14ac:dyDescent="0.3">
      <c r="A73" s="32" t="s">
        <v>141</v>
      </c>
      <c r="B73" s="22">
        <f t="shared" si="0"/>
        <v>4.2</v>
      </c>
      <c r="C73" s="33"/>
      <c r="D73" s="26">
        <v>4.2</v>
      </c>
      <c r="E73" s="9"/>
    </row>
    <row r="74" spans="1:5" ht="15.6" x14ac:dyDescent="0.25">
      <c r="A74" s="25" t="s">
        <v>140</v>
      </c>
      <c r="B74" s="22">
        <f>C74+D74+E74</f>
        <v>32</v>
      </c>
      <c r="C74" s="26">
        <v>16</v>
      </c>
      <c r="D74" s="26">
        <v>16</v>
      </c>
      <c r="E74" s="9"/>
    </row>
    <row r="75" spans="1:5" ht="15.6" x14ac:dyDescent="0.25">
      <c r="A75" s="25" t="s">
        <v>147</v>
      </c>
      <c r="B75" s="22">
        <f>C75+D75+E75</f>
        <v>149</v>
      </c>
      <c r="C75" s="26">
        <v>77</v>
      </c>
      <c r="D75" s="26">
        <v>72</v>
      </c>
      <c r="E75" s="9"/>
    </row>
    <row r="76" spans="1:5" ht="15.6" x14ac:dyDescent="0.25">
      <c r="A76" s="25" t="s">
        <v>52</v>
      </c>
      <c r="B76" s="22">
        <f>C76+D76+E76</f>
        <v>72</v>
      </c>
      <c r="C76" s="26">
        <v>72</v>
      </c>
      <c r="D76" s="26"/>
      <c r="E76" s="9"/>
    </row>
    <row r="77" spans="1:5" ht="15.6" x14ac:dyDescent="0.25">
      <c r="A77" s="25" t="s">
        <v>148</v>
      </c>
      <c r="B77" s="22">
        <f>C77+D77+E77</f>
        <v>46.8</v>
      </c>
      <c r="C77" s="26">
        <v>35.700000000000003</v>
      </c>
      <c r="D77" s="26">
        <v>10.8</v>
      </c>
      <c r="E77" s="9">
        <v>0.3</v>
      </c>
    </row>
    <row r="78" spans="1:5" ht="15.6" x14ac:dyDescent="0.25">
      <c r="A78" s="25" t="s">
        <v>151</v>
      </c>
      <c r="B78" s="22">
        <f>C78+D78+E78</f>
        <v>3</v>
      </c>
      <c r="C78" s="36"/>
      <c r="D78" s="36">
        <v>3</v>
      </c>
      <c r="E78" s="9"/>
    </row>
    <row r="79" spans="1:5" ht="15.6" x14ac:dyDescent="0.25">
      <c r="A79" s="37" t="s">
        <v>201</v>
      </c>
      <c r="B79" s="38">
        <f>SUM(B8:B78)</f>
        <v>4374.2</v>
      </c>
      <c r="C79" s="38">
        <f>SUM(C8:C78)</f>
        <v>2721.5</v>
      </c>
      <c r="D79" s="38">
        <f>SUM(D8:D78)</f>
        <v>781.30000000000007</v>
      </c>
      <c r="E79" s="6">
        <f>SUM(E8:E78)</f>
        <v>871.40000000000009</v>
      </c>
    </row>
    <row r="80" spans="1:5" x14ac:dyDescent="0.25">
      <c r="A80" s="3"/>
      <c r="B80" s="3"/>
      <c r="C80" s="3"/>
      <c r="D80" s="3"/>
      <c r="E80" s="3"/>
    </row>
  </sheetData>
  <mergeCells count="7">
    <mergeCell ref="A2:E2"/>
    <mergeCell ref="A5:A7"/>
    <mergeCell ref="B5:B7"/>
    <mergeCell ref="C6:C7"/>
    <mergeCell ref="D6:D7"/>
    <mergeCell ref="E6:E7"/>
    <mergeCell ref="C5:E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workbookViewId="0">
      <selection activeCell="A5" sqref="A5"/>
    </sheetView>
  </sheetViews>
  <sheetFormatPr defaultRowHeight="14.4" x14ac:dyDescent="0.3"/>
  <cols>
    <col min="1" max="1" width="39" customWidth="1"/>
    <col min="2" max="2" width="37.109375" customWidth="1"/>
  </cols>
  <sheetData>
    <row r="1" spans="1:2" ht="15.6" x14ac:dyDescent="0.3">
      <c r="A1" s="3"/>
      <c r="B1" s="41"/>
    </row>
    <row r="2" spans="1:2" ht="15.6" x14ac:dyDescent="0.3">
      <c r="A2" s="3"/>
      <c r="B2" s="41"/>
    </row>
    <row r="3" spans="1:2" ht="15.6" x14ac:dyDescent="0.3">
      <c r="A3" s="3"/>
      <c r="B3" s="41"/>
    </row>
    <row r="4" spans="1:2" ht="15.6" x14ac:dyDescent="0.3">
      <c r="A4" s="3"/>
      <c r="B4" s="41"/>
    </row>
    <row r="5" spans="1:2" ht="15.6" x14ac:dyDescent="0.3">
      <c r="A5" s="3"/>
      <c r="B5" s="41"/>
    </row>
    <row r="6" spans="1:2" ht="15.6" x14ac:dyDescent="0.3">
      <c r="A6" s="42"/>
      <c r="B6" s="43"/>
    </row>
    <row r="7" spans="1:2" ht="15.6" x14ac:dyDescent="0.3">
      <c r="A7" s="44"/>
      <c r="B7" s="43"/>
    </row>
    <row r="8" spans="1:2" ht="40.5" customHeight="1" x14ac:dyDescent="0.3">
      <c r="A8" s="111" t="s">
        <v>235</v>
      </c>
      <c r="B8" s="79"/>
    </row>
    <row r="9" spans="1:2" ht="15.6" x14ac:dyDescent="0.3">
      <c r="A9" s="45"/>
      <c r="B9" s="39"/>
    </row>
    <row r="10" spans="1:2" ht="15" x14ac:dyDescent="0.3">
      <c r="A10" s="42"/>
      <c r="B10" s="51"/>
    </row>
    <row r="11" spans="1:2" x14ac:dyDescent="0.3">
      <c r="A11" s="112" t="s">
        <v>236</v>
      </c>
      <c r="B11" s="112"/>
    </row>
    <row r="12" spans="1:2" ht="15.6" x14ac:dyDescent="0.3">
      <c r="A12" s="53"/>
      <c r="B12" s="54"/>
    </row>
    <row r="13" spans="1:2" x14ac:dyDescent="0.3">
      <c r="A13" s="99" t="s">
        <v>203</v>
      </c>
      <c r="B13" s="99" t="s">
        <v>1</v>
      </c>
    </row>
    <row r="14" spans="1:2" x14ac:dyDescent="0.3">
      <c r="A14" s="100"/>
      <c r="B14" s="100"/>
    </row>
    <row r="15" spans="1:2" x14ac:dyDescent="0.3">
      <c r="A15" s="109"/>
      <c r="B15" s="110"/>
    </row>
    <row r="16" spans="1:2" ht="38.4" customHeight="1" x14ac:dyDescent="0.3">
      <c r="A16" s="40" t="s">
        <v>204</v>
      </c>
      <c r="B16" s="52"/>
    </row>
    <row r="17" spans="1:2" ht="15.6" x14ac:dyDescent="0.3">
      <c r="A17" s="47" t="s">
        <v>60</v>
      </c>
      <c r="B17" s="48">
        <v>3412</v>
      </c>
    </row>
    <row r="18" spans="1:2" ht="15.6" x14ac:dyDescent="0.3">
      <c r="A18" s="47" t="s">
        <v>52</v>
      </c>
      <c r="B18" s="48">
        <v>3588</v>
      </c>
    </row>
    <row r="19" spans="1:2" ht="18.600000000000001" customHeight="1" x14ac:dyDescent="0.3">
      <c r="A19" s="32" t="s">
        <v>206</v>
      </c>
      <c r="B19" s="46">
        <f>B17+B18</f>
        <v>7000</v>
      </c>
    </row>
    <row r="20" spans="1:2" ht="15.6" x14ac:dyDescent="0.3">
      <c r="A20" s="50" t="s">
        <v>205</v>
      </c>
      <c r="B20" s="49">
        <f>B19</f>
        <v>7000</v>
      </c>
    </row>
  </sheetData>
  <mergeCells count="4">
    <mergeCell ref="A13:A15"/>
    <mergeCell ref="B13:B15"/>
    <mergeCell ref="A8:B8"/>
    <mergeCell ref="A11:B11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4</vt:i4>
      </vt:variant>
      <vt:variant>
        <vt:lpstr>Įvardinti diapazonai</vt:lpstr>
      </vt:variant>
      <vt:variant>
        <vt:i4>2</vt:i4>
      </vt:variant>
    </vt:vector>
  </HeadingPairs>
  <TitlesOfParts>
    <vt:vector size="6" baseType="lpstr">
      <vt:lpstr>1 priedas</vt:lpstr>
      <vt:lpstr>2 priedas</vt:lpstr>
      <vt:lpstr>3 priedas</vt:lpstr>
      <vt:lpstr>4 priedas</vt:lpstr>
      <vt:lpstr>'1 priedas'!Print_Titles</vt:lpstr>
      <vt:lpstr>'2 priedas'!Print_Titles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Audronė Meškauskienė</dc:creator>
  <cp:lastModifiedBy>Diana Brazdžiunienė</cp:lastModifiedBy>
  <cp:lastPrinted>2023-12-22T10:36:12Z</cp:lastPrinted>
  <dcterms:created xsi:type="dcterms:W3CDTF">2022-06-15T06:26:45Z</dcterms:created>
  <dcterms:modified xsi:type="dcterms:W3CDTF">2023-12-28T12:25:09Z</dcterms:modified>
</cp:coreProperties>
</file>