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3-06 medziaga\"/>
    </mc:Choice>
  </mc:AlternateContent>
  <bookViews>
    <workbookView xWindow="-120" yWindow="-120" windowWidth="29040" windowHeight="15840"/>
  </bookViews>
  <sheets>
    <sheet name="1 priedas" sheetId="1" r:id="rId1"/>
    <sheet name="2 priedas" sheetId="2" r:id="rId2"/>
    <sheet name=" 4 priedas" sheetId="9" r:id="rId3"/>
  </sheets>
  <definedNames>
    <definedName name="_xlnm.Print_Titles" localSheetId="0">'1 priedas'!$5:$5</definedName>
    <definedName name="_xlnm.Print_Titles" localSheetId="1">'2 priedas'!$4:$6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72" i="2" l="1"/>
  <c r="B466" i="2"/>
  <c r="B454" i="2"/>
  <c r="C443" i="2"/>
  <c r="B443" i="2"/>
  <c r="C416" i="2"/>
  <c r="C411" i="2"/>
  <c r="C414" i="2" s="1"/>
  <c r="C408" i="2"/>
  <c r="B408" i="2"/>
  <c r="C376" i="2"/>
  <c r="B376" i="2"/>
  <c r="C359" i="2"/>
  <c r="B359" i="2"/>
  <c r="C345" i="2"/>
  <c r="B345" i="2"/>
  <c r="C340" i="2"/>
  <c r="B340" i="2"/>
  <c r="C335" i="2"/>
  <c r="B335" i="2"/>
  <c r="C329" i="2"/>
  <c r="B329" i="2"/>
  <c r="C324" i="2"/>
  <c r="B324" i="2"/>
  <c r="C318" i="2"/>
  <c r="B318" i="2"/>
  <c r="C308" i="2"/>
  <c r="B308" i="2"/>
  <c r="C293" i="2"/>
  <c r="B293" i="2"/>
  <c r="C288" i="2"/>
  <c r="B288" i="2"/>
  <c r="C154" i="2"/>
  <c r="B154" i="2"/>
  <c r="B24" i="2"/>
  <c r="C451" i="2" l="1"/>
  <c r="B451" i="2"/>
  <c r="B422" i="2"/>
  <c r="B411" i="2"/>
  <c r="B416" i="2"/>
  <c r="C370" i="2"/>
  <c r="B370" i="2"/>
  <c r="C364" i="2"/>
  <c r="B364" i="2"/>
  <c r="C354" i="2"/>
  <c r="B354" i="2"/>
  <c r="C313" i="2"/>
  <c r="B313" i="2"/>
  <c r="C298" i="2"/>
  <c r="B298" i="2"/>
  <c r="C283" i="2"/>
  <c r="B283" i="2"/>
  <c r="C274" i="2"/>
  <c r="B274" i="2"/>
  <c r="C269" i="2"/>
  <c r="B269" i="2"/>
  <c r="C264" i="2"/>
  <c r="B264" i="2"/>
  <c r="C259" i="2"/>
  <c r="B259" i="2"/>
  <c r="C254" i="2"/>
  <c r="B254" i="2"/>
  <c r="C249" i="2"/>
  <c r="B249" i="2"/>
  <c r="C239" i="2"/>
  <c r="B239" i="2"/>
  <c r="C214" i="2"/>
  <c r="B214" i="2"/>
  <c r="C209" i="2"/>
  <c r="B209" i="2"/>
  <c r="C179" i="2"/>
  <c r="B179" i="2"/>
  <c r="C174" i="2"/>
  <c r="B174" i="2"/>
  <c r="C164" i="2"/>
  <c r="B164" i="2"/>
  <c r="B119" i="2"/>
  <c r="C93" i="2"/>
  <c r="B93" i="2"/>
  <c r="B97" i="2"/>
  <c r="C97" i="2"/>
  <c r="B215" i="9"/>
  <c r="B212" i="9"/>
  <c r="B200" i="9"/>
  <c r="B192" i="9"/>
  <c r="B138" i="9"/>
  <c r="B135" i="9"/>
  <c r="B124" i="9"/>
  <c r="B117" i="9"/>
  <c r="B121" i="9" s="1"/>
  <c r="B107" i="9"/>
  <c r="B104" i="9"/>
  <c r="C99" i="9"/>
  <c r="B99" i="9"/>
  <c r="B42" i="9"/>
  <c r="C39" i="9"/>
  <c r="C108" i="9" s="1"/>
  <c r="B39" i="9"/>
  <c r="B29" i="9"/>
  <c r="B26" i="9"/>
  <c r="B23" i="9"/>
  <c r="B20" i="9"/>
  <c r="B17" i="9"/>
  <c r="B108" i="9" l="1"/>
  <c r="B201" i="9"/>
  <c r="B216" i="9"/>
  <c r="C436" i="2"/>
  <c r="B436" i="2"/>
  <c r="C431" i="2"/>
  <c r="B431" i="2"/>
  <c r="C426" i="2" l="1"/>
  <c r="B426" i="2"/>
  <c r="C244" i="2" l="1"/>
  <c r="B244" i="2"/>
  <c r="C234" i="2"/>
  <c r="B234" i="2"/>
  <c r="C229" i="2"/>
  <c r="B229" i="2"/>
  <c r="C224" i="2"/>
  <c r="B224" i="2"/>
  <c r="C219" i="2"/>
  <c r="B219" i="2"/>
  <c r="C204" i="2"/>
  <c r="B204" i="2"/>
  <c r="C199" i="2"/>
  <c r="B199" i="2"/>
  <c r="C194" i="2"/>
  <c r="B194" i="2"/>
  <c r="C189" i="2"/>
  <c r="B189" i="2"/>
  <c r="C184" i="2"/>
  <c r="B184" i="2"/>
  <c r="C169" i="2"/>
  <c r="B169" i="2"/>
  <c r="C159" i="2"/>
  <c r="B159" i="2"/>
  <c r="C149" i="2"/>
  <c r="B149" i="2"/>
  <c r="C144" i="2"/>
  <c r="B144" i="2"/>
  <c r="C135" i="2"/>
  <c r="B135" i="2"/>
  <c r="B130" i="2" l="1"/>
  <c r="B55" i="2"/>
  <c r="B50" i="2"/>
  <c r="C26" i="2"/>
  <c r="C480" i="2" s="1"/>
  <c r="B26" i="2"/>
  <c r="C10" i="2"/>
  <c r="B10" i="2"/>
  <c r="B42" i="2" l="1"/>
  <c r="B33" i="2"/>
  <c r="C465" i="2"/>
  <c r="B465" i="2"/>
  <c r="C456" i="2"/>
  <c r="B456" i="2"/>
  <c r="C406" i="2"/>
  <c r="B406" i="2"/>
  <c r="C405" i="2"/>
  <c r="B405" i="2"/>
  <c r="C404" i="2"/>
  <c r="B404" i="2"/>
  <c r="C400" i="2"/>
  <c r="B400" i="2"/>
  <c r="C396" i="2"/>
  <c r="B396" i="2"/>
  <c r="C393" i="2"/>
  <c r="B393" i="2"/>
  <c r="C390" i="2"/>
  <c r="B390" i="2"/>
  <c r="C386" i="2"/>
  <c r="B386" i="2"/>
  <c r="C382" i="2"/>
  <c r="B382" i="2"/>
  <c r="C350" i="2"/>
  <c r="B350" i="2"/>
  <c r="C303" i="2"/>
  <c r="B303" i="2"/>
  <c r="C279" i="2"/>
  <c r="B279" i="2"/>
  <c r="C140" i="2"/>
  <c r="B140" i="2"/>
  <c r="C123" i="2"/>
  <c r="B123" i="2"/>
  <c r="B117" i="2"/>
  <c r="B480" i="2" s="1"/>
  <c r="C106" i="2"/>
  <c r="B106" i="2"/>
  <c r="C103" i="2"/>
  <c r="B103" i="2"/>
  <c r="C100" i="2"/>
  <c r="B100" i="2"/>
  <c r="C90" i="2"/>
  <c r="B90" i="2"/>
  <c r="B77" i="2"/>
  <c r="B403" i="2" l="1"/>
  <c r="B28" i="2" l="1"/>
  <c r="B62" i="2" l="1"/>
  <c r="C403" i="2" l="1"/>
  <c r="C118" i="2" l="1"/>
  <c r="B118" i="2"/>
  <c r="B109" i="2"/>
  <c r="C469" i="2" l="1"/>
  <c r="B469" i="2"/>
  <c r="C468" i="2"/>
  <c r="B468" i="2"/>
  <c r="B467" i="2"/>
  <c r="C458" i="2"/>
  <c r="B458" i="2"/>
  <c r="B464" i="2" s="1"/>
  <c r="C453" i="2"/>
  <c r="B453" i="2"/>
  <c r="C452" i="2"/>
  <c r="B452" i="2"/>
  <c r="C450" i="2"/>
  <c r="B450" i="2"/>
  <c r="C449" i="2"/>
  <c r="B449" i="2"/>
  <c r="C448" i="2"/>
  <c r="B448" i="2"/>
  <c r="B418" i="2"/>
  <c r="B415" i="2"/>
  <c r="B414" i="2"/>
  <c r="C409" i="2"/>
  <c r="B409" i="2"/>
  <c r="C407" i="2"/>
  <c r="B407" i="2"/>
  <c r="B128" i="2"/>
  <c r="C127" i="2"/>
  <c r="B127" i="2"/>
  <c r="C126" i="2"/>
  <c r="B121" i="2"/>
  <c r="C116" i="2"/>
  <c r="B116" i="2"/>
  <c r="C112" i="2"/>
  <c r="B112" i="2"/>
  <c r="C109" i="2"/>
  <c r="C86" i="2"/>
  <c r="B86" i="2"/>
  <c r="B84" i="2"/>
  <c r="B82" i="2"/>
  <c r="B478" i="2" s="1"/>
  <c r="B81" i="2"/>
  <c r="B80" i="2"/>
  <c r="B75" i="2"/>
  <c r="B72" i="2"/>
  <c r="B74" i="2" s="1"/>
  <c r="B70" i="2"/>
  <c r="B67" i="2"/>
  <c r="B69" i="2" s="1"/>
  <c r="B65" i="2"/>
  <c r="B64" i="2"/>
  <c r="B60" i="2"/>
  <c r="B57" i="2"/>
  <c r="B59" i="2" s="1"/>
  <c r="B54" i="2"/>
  <c r="B53" i="2"/>
  <c r="B48" i="2"/>
  <c r="B45" i="2"/>
  <c r="B47" i="2" s="1"/>
  <c r="C43" i="2"/>
  <c r="C481" i="2" s="1"/>
  <c r="B43" i="2"/>
  <c r="B481" i="2" s="1"/>
  <c r="B479" i="2"/>
  <c r="B41" i="2"/>
  <c r="B477" i="2" s="1"/>
  <c r="C40" i="2"/>
  <c r="B40" i="2"/>
  <c r="B36" i="2"/>
  <c r="C28" i="2"/>
  <c r="C39" i="2" s="1"/>
  <c r="C25" i="2"/>
  <c r="B25" i="2"/>
  <c r="C24" i="2"/>
  <c r="C471" i="2" s="1"/>
  <c r="C21" i="2"/>
  <c r="B21" i="2"/>
  <c r="B18" i="2"/>
  <c r="C8" i="2"/>
  <c r="B8" i="2"/>
  <c r="B40" i="1"/>
  <c r="B38" i="1"/>
  <c r="B35" i="1"/>
  <c r="B31" i="1"/>
  <c r="B27" i="1"/>
  <c r="B22" i="1"/>
  <c r="B17" i="1"/>
  <c r="B13" i="1"/>
  <c r="B9" i="1"/>
  <c r="B7" i="1"/>
  <c r="B471" i="2" l="1"/>
  <c r="C473" i="2"/>
  <c r="B23" i="2"/>
  <c r="B115" i="2"/>
  <c r="C475" i="2"/>
  <c r="B473" i="2"/>
  <c r="C474" i="2"/>
  <c r="B39" i="2"/>
  <c r="B126" i="2"/>
  <c r="B476" i="2"/>
  <c r="C447" i="2"/>
  <c r="C23" i="2"/>
  <c r="B447" i="2"/>
  <c r="C476" i="2"/>
  <c r="B475" i="2"/>
  <c r="C464" i="2"/>
  <c r="C115" i="2"/>
  <c r="B474" i="2"/>
  <c r="B26" i="1"/>
  <c r="B16" i="1"/>
  <c r="B15" i="1" s="1"/>
  <c r="B6" i="1"/>
  <c r="B470" i="2" l="1"/>
  <c r="C470" i="2"/>
  <c r="C482" i="2" s="1"/>
  <c r="B43" i="1"/>
  <c r="B482" i="2" l="1"/>
</calcChain>
</file>

<file path=xl/sharedStrings.xml><?xml version="1.0" encoding="utf-8"?>
<sst xmlns="http://schemas.openxmlformats.org/spreadsheetml/2006/main" count="722" uniqueCount="271">
  <si>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</si>
  <si>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</si>
  <si>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</si>
  <si>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</si>
  <si>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</si>
  <si>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</si>
  <si>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</si>
  <si>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</si>
  <si>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</si>
  <si>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</si>
  <si>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</si>
  <si>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</si>
  <si>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</si>
  <si>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</si>
  <si>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</si>
  <si>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</si>
  <si>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</si>
  <si>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</si>
  <si>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</si>
  <si>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</si>
  <si>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</si>
  <si>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</si>
  <si>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</si>
  <si>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</si>
  <si>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</si>
  <si>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</si>
  <si>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</si>
  <si>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</si>
  <si>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</si>
  <si>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</si>
  <si>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</si>
  <si>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</si>
  <si>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</si>
  <si>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</si>
  <si>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</si>
  <si>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</si>
  <si>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</si>
  <si>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</si>
  <si>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</si>
  <si>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</si>
  <si>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</si>
  <si>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</si>
  <si>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</si>
  <si>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         Mero fondui</t>
  </si>
  <si>
    <t xml:space="preserve">         Savivaldybės biudžeto lėšos Administracijai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</si>
  <si>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</si>
  <si>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</si>
  <si>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</si>
  <si>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</si>
  <si>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</si>
  <si>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</si>
  <si>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</si>
  <si>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</si>
  <si>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</si>
  <si>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</si>
  <si>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</si>
  <si>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</si>
  <si>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</si>
  <si>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</si>
  <si>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</si>
  <si>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</si>
  <si>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</si>
  <si>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</si>
  <si>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</si>
  <si>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</si>
  <si>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</si>
  <si>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</si>
  <si>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</si>
  <si>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</si>
  <si>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</si>
  <si>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</si>
  <si>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</si>
  <si>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</si>
  <si>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</si>
  <si>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</si>
  <si>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</si>
  <si>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</si>
  <si>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</si>
  <si>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</si>
  <si>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</si>
  <si>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</si>
  <si>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</si>
  <si>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</si>
  <si>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</si>
  <si>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</si>
  <si>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</si>
  <si>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</si>
  <si>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</si>
  <si>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</si>
  <si>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</si>
  <si>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</si>
  <si>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</si>
  <si>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</si>
  <si>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</si>
  <si>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</si>
  <si>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</si>
  <si>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</si>
  <si>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</si>
  <si>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</si>
  <si>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</si>
  <si>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</si>
  <si>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</si>
  <si>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</si>
  <si>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</si>
  <si>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</si>
  <si>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</si>
  <si>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</si>
  <si>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</si>
  <si>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</si>
  <si>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</si>
  <si>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</si>
  <si>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</si>
  <si>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</si>
  <si>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</si>
  <si>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</si>
  <si>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</si>
  <si>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</si>
  <si>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</si>
  <si>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</si>
  <si>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</si>
  <si>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</si>
  <si>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</si>
  <si>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</si>
  <si>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</si>
  <si>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</si>
  <si>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</si>
  <si>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</si>
  <si>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</si>
  <si>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</si>
  <si>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</si>
  <si>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</si>
  <si>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</si>
  <si>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</si>
  <si>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</si>
  <si>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</si>
  <si>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</si>
  <si>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</si>
  <si>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</si>
  <si>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</si>
  <si>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</si>
  <si>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</si>
  <si>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</si>
  <si>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</si>
  <si>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</si>
  <si>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</si>
  <si>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</si>
  <si>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</si>
  <si>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</si>
  <si>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</si>
  <si>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</si>
  <si>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</si>
  <si>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</si>
  <si>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</si>
  <si>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</si>
  <si>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</si>
  <si>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</si>
  <si>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</si>
  <si>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</si>
  <si>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</si>
  <si>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</si>
  <si>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</si>
  <si>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</si>
  <si>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</si>
  <si>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</si>
  <si>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</si>
  <si>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</si>
  <si>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</si>
  <si>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</si>
  <si>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</si>
  <si>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</si>
  <si>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</si>
  <si>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</si>
  <si>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</si>
  <si>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</si>
  <si>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</si>
  <si>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</si>
  <si>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</si>
  <si>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</si>
  <si>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</si>
  <si>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</si>
  <si>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</si>
  <si>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</si>
  <si>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</si>
  <si>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</si>
  <si>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</si>
  <si>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</si>
  <si>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</si>
  <si>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</si>
  <si>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</si>
  <si>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</si>
  <si>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</si>
  <si>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</si>
  <si>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</si>
  <si>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</si>
  <si>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</si>
  <si>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</si>
  <si>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</si>
  <si>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</si>
  <si>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</si>
  <si>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</si>
  <si>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</si>
  <si>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 xml:space="preserve">        PANEVĖŽIO MIESTO SAVIVALDYBĖS 2023 METŲ BIUDŽETAS           </t>
  </si>
  <si>
    <t>Asignavimų valdytojai</t>
  </si>
  <si>
    <t xml:space="preserve">    02 INVESTICIJŲ PROJEKTŲ  PROGRAMA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</si>
  <si>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</si>
  <si>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</si>
  <si>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>ASIGNAVIMAI IŠ SAVIVALDYBĖS 2022 M. NEPANAUDOTŲ BIUDŽETO
  LĖŠŲ PAGAL PROGRAMAS IR ASIGNAVIMŲ VALDYTOJUS</t>
  </si>
  <si>
    <t>Mokesčiai už aplinkos teršimą</t>
  </si>
  <si>
    <t xml:space="preserve">          valstybės lėšos kitoms dotacijoms</t>
  </si>
  <si>
    <t xml:space="preserve">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</si>
  <si>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</si>
  <si>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</si>
  <si>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</si>
  <si>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</si>
  <si>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>Iš jų – pajamos už prekes ir paslaugas</t>
  </si>
  <si>
    <t>Iš jų –  pajamos už prekes ir paslaugas</t>
  </si>
  <si>
    <t xml:space="preserve">          pajamos už prekes ir paslaugas</t>
  </si>
  <si>
    <t>1. TIKSLINĖS PASKIRTIES LĖŠOS</t>
  </si>
  <si>
    <t>Iš viso (Eur)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</si>
  <si>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</si>
  <si>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</si>
  <si>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</si>
  <si>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</si>
  <si>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</si>
  <si>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</si>
  <si>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</si>
  <si>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</si>
  <si>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</si>
  <si>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</si>
  <si>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</si>
  <si>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</si>
  <si>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</si>
  <si>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</si>
  <si>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</si>
  <si>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</si>
  <si>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</si>
  <si>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</si>
  <si>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</si>
  <si>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</si>
  <si>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</si>
  <si>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</si>
  <si>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</si>
  <si>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</si>
  <si>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</si>
  <si>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</si>
  <si>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</si>
  <si>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</si>
  <si>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</si>
  <si>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</si>
  <si>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</si>
  <si>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>3.  SAVIVALDYBĖS EINAMŲJŲ METŲ IŠLAIDOMS</t>
  </si>
  <si>
    <t>2. LĖŠOS 2022 M. GRUODŽIO 31 D. ĮSISKOLINIMUI DENGTI</t>
  </si>
  <si>
    <t>Jaunuolių  dienos centras</t>
  </si>
  <si>
    <t>04 APLINKOS APSAUGOS RĖMIMO 
PROGRAMA</t>
  </si>
  <si>
    <t>16 VISUOMENĖS SVEIKATOS RĖMIMO 
 PROGRAMA</t>
  </si>
  <si>
    <t xml:space="preserve"> 04 APLINKOS APSAUGOS RĖMIMO PROGRAMA</t>
  </si>
  <si>
    <t xml:space="preserve"> 16 VISUOMENĖS SVEIKATOS RĖMIMO PROGRAMA</t>
  </si>
  <si>
    <t xml:space="preserve">         lėšos Administracijai valstybinėms (valstybės perduotoms savivaldybėms) funkcijoms atlikti                                                        </t>
  </si>
  <si>
    <t xml:space="preserve">         lėšos  valstybinėms (valstybės perduotoms savivaldybėms) funkcijoms atlikti                                                                </t>
  </si>
  <si>
    <t xml:space="preserve">         lėšos valstybinėms (valstybės perduotoms savivaldybėms) funkcijoms atlikti                                                               </t>
  </si>
  <si>
    <t xml:space="preserve">         lėšos valstybinėms (valstybės perduotoms savivaldybėms) funkcijoms atlikti                                                          </t>
  </si>
  <si>
    <t xml:space="preserve"> 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</si>
  <si>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    </t>
  </si>
  <si>
    <t xml:space="preserve">Iš jų – lėšos valstybinėms (valstybės perduotoms savivaldybėms) funkcijoms atlikti                                                                                </t>
  </si>
  <si>
    <t xml:space="preserve">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</si>
  <si>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</t>
  </si>
  <si>
    <t xml:space="preserve">        lėšos valstybinėms (valstybės perduotoms savivaldybėms) funkcijoms atlikti                                                               </t>
  </si>
  <si>
    <t>Iš jų: Savivaldybės aplinkos apsaugos rėmimo specialiosios programos lėšos</t>
  </si>
  <si>
    <t xml:space="preserve">         Savivaldybės aplinkos apsaugos rėmimo specialiosios programos lėšos</t>
  </si>
  <si>
    <t>Iš jų: Savivaldybės  biudžeto lėšos Tarybos, Mero, jo politinio (asmeninio) pasitikėjimo tarnautojų darbui</t>
  </si>
  <si>
    <t xml:space="preserve">         Mero rezervui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</si>
</sst>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wrapText="1"/>
    </xf>
    <xf numFmtId="0" fontId="11" fillId="2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2" fontId="11" fillId="2" borderId="3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164" fontId="3" fillId="2" borderId="0" xfId="0" applyNumberFormat="1" applyFont="1" applyFill="1"/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16" fillId="2" borderId="5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2" fontId="17" fillId="2" borderId="5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2" fontId="16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top" wrapText="1"/>
    </xf>
    <xf numFmtId="2" fontId="13" fillId="2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wrapText="1"/>
    </xf>
    <xf numFmtId="2" fontId="16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2" fontId="4" fillId="2" borderId="0" xfId="0" applyNumberFormat="1" applyFont="1" applyFill="1" applyAlignment="1">
      <alignment horizontal="center" vertical="center"/>
    </xf>
    <xf numFmtId="164" fontId="10" fillId="2" borderId="6" xfId="0" applyNumberFormat="1" applyFont="1" applyFill="1" applyBorder="1" applyAlignment="1">
      <alignment horizontal="right" vertical="center" wrapText="1"/>
    </xf>
    <xf numFmtId="2" fontId="1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 m. sausio 23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 m. birželio 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0</xdr:colOff>
      <xdr:row>0</xdr:row>
      <xdr:rowOff>1466850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4" cy="13716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sausio 23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Nr. 1-2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birželio  d. sprendimo Nr.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2042160</xdr:colOff>
      <xdr:row>0</xdr:row>
      <xdr:rowOff>106680</xdr:rowOff>
    </xdr:from>
    <xdr:to>
      <xdr:col>3</xdr:col>
      <xdr:colOff>0</xdr:colOff>
      <xdr:row>6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9E8B6768-3E97-4007-A24B-82788C4308FA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781300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 d. sprendimo Nr.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2042160</xdr:colOff>
      <xdr:row>0</xdr:row>
      <xdr:rowOff>106680</xdr:rowOff>
    </xdr:from>
    <xdr:to>
      <xdr:col>3</xdr:col>
      <xdr:colOff>0</xdr:colOff>
      <xdr:row>6</xdr:row>
      <xdr:rowOff>285750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73298D53-6EA2-457A-9468-EECE065CD64C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644140" cy="13792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23 d. sprendimo </a:t>
          </a:r>
          <a:b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Nr. 1-2</a:t>
          </a: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 priedas</a:t>
          </a: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(Panevėžio miesto savivaldybės tarybos </a:t>
          </a: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birželio  d. sprendimo Nr. </a:t>
          </a: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>
      <selection activeCell="A15" sqref="A15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5.6" x14ac:dyDescent="0.3">
      <c r="A2" s="120" t="s">
        <v>201</v>
      </c>
      <c r="B2" s="120"/>
    </row>
    <row r="3" spans="1:2" ht="13.8" x14ac:dyDescent="0.25">
      <c r="A3" s="121"/>
      <c r="B3" s="121"/>
    </row>
    <row r="4" spans="1:2" ht="13.8" x14ac:dyDescent="0.25">
      <c r="A4" s="2"/>
      <c r="B4" s="2"/>
    </row>
    <row r="5" spans="1:2" ht="18.75" customHeight="1" x14ac:dyDescent="0.25">
      <c r="A5" s="4" t="s">
        <v>0</v>
      </c>
      <c r="B5" s="4" t="s">
        <v>1</v>
      </c>
    </row>
    <row r="6" spans="1:2" ht="18.75" customHeight="1" x14ac:dyDescent="0.25">
      <c r="A6" s="5" t="s">
        <v>2</v>
      </c>
      <c r="B6" s="6">
        <f>SUM(B7+B9+B13)</f>
        <v>75326</v>
      </c>
    </row>
    <row r="7" spans="1:2" ht="15.75" customHeight="1" x14ac:dyDescent="0.25">
      <c r="A7" s="5" t="s">
        <v>3</v>
      </c>
      <c r="B7" s="6">
        <f>SUM(B8:B8)</f>
        <v>71481</v>
      </c>
    </row>
    <row r="8" spans="1:2" ht="17.25" customHeight="1" x14ac:dyDescent="0.25">
      <c r="A8" s="7" t="s">
        <v>4</v>
      </c>
      <c r="B8" s="8">
        <v>71481</v>
      </c>
    </row>
    <row r="9" spans="1:2" ht="15.75" customHeight="1" x14ac:dyDescent="0.25">
      <c r="A9" s="5" t="s">
        <v>5</v>
      </c>
      <c r="B9" s="6">
        <f>SUM(B10:B12)</f>
        <v>3565</v>
      </c>
    </row>
    <row r="10" spans="1:2" ht="16.5" customHeight="1" x14ac:dyDescent="0.25">
      <c r="A10" s="7" t="s">
        <v>6</v>
      </c>
      <c r="B10" s="8">
        <v>580</v>
      </c>
    </row>
    <row r="11" spans="1:2" ht="16.5" customHeight="1" x14ac:dyDescent="0.25">
      <c r="A11" s="7" t="s">
        <v>7</v>
      </c>
      <c r="B11" s="8">
        <v>85</v>
      </c>
    </row>
    <row r="12" spans="1:2" ht="16.5" customHeight="1" x14ac:dyDescent="0.25">
      <c r="A12" s="7" t="s">
        <v>8</v>
      </c>
      <c r="B12" s="8">
        <v>2900</v>
      </c>
    </row>
    <row r="13" spans="1:2" ht="13.8" x14ac:dyDescent="0.25">
      <c r="A13" s="5" t="s">
        <v>9</v>
      </c>
      <c r="B13" s="6">
        <f>SUM(B14:B14)</f>
        <v>280</v>
      </c>
    </row>
    <row r="14" spans="1:2" ht="13.8" x14ac:dyDescent="0.25">
      <c r="A14" s="7" t="s">
        <v>207</v>
      </c>
      <c r="B14" s="8">
        <v>280</v>
      </c>
    </row>
    <row r="15" spans="1:2" ht="16.5" customHeight="1" x14ac:dyDescent="0.25">
      <c r="A15" s="5" t="s">
        <v>10</v>
      </c>
      <c r="B15" s="6">
        <f>B16</f>
        <v>74703.900000000009</v>
      </c>
    </row>
    <row r="16" spans="1:2" ht="13.8" x14ac:dyDescent="0.25">
      <c r="A16" s="5" t="s">
        <v>11</v>
      </c>
      <c r="B16" s="6">
        <f>SUM(B17+B22+B21)</f>
        <v>74703.900000000009</v>
      </c>
    </row>
    <row r="17" spans="1:2" ht="13.8" x14ac:dyDescent="0.25">
      <c r="A17" s="5" t="s">
        <v>12</v>
      </c>
      <c r="B17" s="6">
        <f>B18+B19+B20</f>
        <v>47982.000000000007</v>
      </c>
    </row>
    <row r="18" spans="1:2" ht="27.75" customHeight="1" x14ac:dyDescent="0.25">
      <c r="A18" s="7" t="s">
        <v>13</v>
      </c>
      <c r="B18" s="8">
        <v>6003.4</v>
      </c>
    </row>
    <row r="19" spans="1:2" ht="16.5" customHeight="1" x14ac:dyDescent="0.25">
      <c r="A19" s="7" t="s">
        <v>14</v>
      </c>
      <c r="B19" s="8">
        <v>39360.300000000003</v>
      </c>
    </row>
    <row r="20" spans="1:2" ht="41.4" x14ac:dyDescent="0.25">
      <c r="A20" s="7" t="s">
        <v>15</v>
      </c>
      <c r="B20" s="8">
        <v>2618.3000000000002</v>
      </c>
    </row>
    <row r="21" spans="1:2" ht="35.4" customHeight="1" x14ac:dyDescent="0.25">
      <c r="A21" s="5" t="s">
        <v>16</v>
      </c>
      <c r="B21" s="6">
        <v>10112.1</v>
      </c>
    </row>
    <row r="22" spans="1:2" ht="16.5" customHeight="1" x14ac:dyDescent="0.25">
      <c r="A22" s="5" t="s">
        <v>17</v>
      </c>
      <c r="B22" s="6">
        <f>B23+B24+B25</f>
        <v>16609.8</v>
      </c>
    </row>
    <row r="23" spans="1:2" ht="21" customHeight="1" x14ac:dyDescent="0.25">
      <c r="A23" s="7" t="s">
        <v>18</v>
      </c>
      <c r="B23" s="8">
        <v>6716</v>
      </c>
    </row>
    <row r="24" spans="1:2" ht="34.5" customHeight="1" x14ac:dyDescent="0.25">
      <c r="A24" s="7" t="s">
        <v>19</v>
      </c>
      <c r="B24" s="8">
        <v>6474.9</v>
      </c>
    </row>
    <row r="25" spans="1:2" ht="18" customHeight="1" x14ac:dyDescent="0.25">
      <c r="A25" s="7" t="s">
        <v>17</v>
      </c>
      <c r="B25" s="8">
        <v>3418.9</v>
      </c>
    </row>
    <row r="26" spans="1:2" ht="13.8" x14ac:dyDescent="0.25">
      <c r="A26" s="5" t="s">
        <v>20</v>
      </c>
      <c r="B26" s="6">
        <f>SUM(B27+B31+B35+B38+B40)</f>
        <v>6543.7</v>
      </c>
    </row>
    <row r="27" spans="1:2" ht="18" customHeight="1" x14ac:dyDescent="0.25">
      <c r="A27" s="5" t="s">
        <v>21</v>
      </c>
      <c r="B27" s="6">
        <f>SUM(B28:B30)</f>
        <v>1526.5</v>
      </c>
    </row>
    <row r="28" spans="1:2" ht="13.8" x14ac:dyDescent="0.25">
      <c r="A28" s="7" t="s">
        <v>22</v>
      </c>
      <c r="B28" s="8">
        <v>541.5</v>
      </c>
    </row>
    <row r="29" spans="1:2" ht="13.8" x14ac:dyDescent="0.25">
      <c r="A29" s="7" t="s">
        <v>23</v>
      </c>
      <c r="B29" s="8">
        <v>950</v>
      </c>
    </row>
    <row r="30" spans="1:2" ht="13.8" x14ac:dyDescent="0.25">
      <c r="A30" s="7" t="s">
        <v>24</v>
      </c>
      <c r="B30" s="8">
        <v>35</v>
      </c>
    </row>
    <row r="31" spans="1:2" ht="13.8" x14ac:dyDescent="0.25">
      <c r="A31" s="5" t="s">
        <v>25</v>
      </c>
      <c r="B31" s="6">
        <f>B32+B33+B34</f>
        <v>4127.2</v>
      </c>
    </row>
    <row r="32" spans="1:2" ht="17.25" customHeight="1" x14ac:dyDescent="0.25">
      <c r="A32" s="7" t="s">
        <v>26</v>
      </c>
      <c r="B32" s="9">
        <v>674.4</v>
      </c>
    </row>
    <row r="33" spans="1:2" ht="14.4" customHeight="1" x14ac:dyDescent="0.25">
      <c r="A33" s="7" t="s">
        <v>27</v>
      </c>
      <c r="B33" s="9">
        <v>752.3</v>
      </c>
    </row>
    <row r="34" spans="1:2" ht="16.2" customHeight="1" x14ac:dyDescent="0.25">
      <c r="A34" s="7" t="s">
        <v>28</v>
      </c>
      <c r="B34" s="9">
        <v>2700.5</v>
      </c>
    </row>
    <row r="35" spans="1:2" ht="17.25" customHeight="1" x14ac:dyDescent="0.25">
      <c r="A35" s="5" t="s">
        <v>29</v>
      </c>
      <c r="B35" s="10">
        <f>SUM(B36:B37)</f>
        <v>580</v>
      </c>
    </row>
    <row r="36" spans="1:2" ht="13.8" x14ac:dyDescent="0.25">
      <c r="A36" s="7" t="s">
        <v>30</v>
      </c>
      <c r="B36" s="9">
        <v>60</v>
      </c>
    </row>
    <row r="37" spans="1:2" ht="13.8" x14ac:dyDescent="0.25">
      <c r="A37" s="7" t="s">
        <v>31</v>
      </c>
      <c r="B37" s="9">
        <v>520</v>
      </c>
    </row>
    <row r="38" spans="1:2" ht="13.8" x14ac:dyDescent="0.25">
      <c r="A38" s="5" t="s">
        <v>32</v>
      </c>
      <c r="B38" s="6">
        <f>B39</f>
        <v>110</v>
      </c>
    </row>
    <row r="39" spans="1:2" ht="13.8" x14ac:dyDescent="0.25">
      <c r="A39" s="7" t="s">
        <v>32</v>
      </c>
      <c r="B39" s="8">
        <v>110</v>
      </c>
    </row>
    <row r="40" spans="1:2" ht="17.399999999999999" customHeight="1" x14ac:dyDescent="0.25">
      <c r="A40" s="5" t="s">
        <v>33</v>
      </c>
      <c r="B40" s="6">
        <f>SUM(B41)</f>
        <v>200</v>
      </c>
    </row>
    <row r="41" spans="1:2" ht="13.8" x14ac:dyDescent="0.25">
      <c r="A41" s="7" t="s">
        <v>33</v>
      </c>
      <c r="B41" s="8">
        <v>200</v>
      </c>
    </row>
    <row r="42" spans="1:2" ht="13.8" x14ac:dyDescent="0.25">
      <c r="A42" s="5" t="s">
        <v>34</v>
      </c>
      <c r="B42" s="6">
        <v>150</v>
      </c>
    </row>
    <row r="43" spans="1:2" ht="18" customHeight="1" x14ac:dyDescent="0.25">
      <c r="A43" s="5" t="s">
        <v>35</v>
      </c>
      <c r="B43" s="6">
        <f>B6+B15+B26+B42</f>
        <v>156723.60000000003</v>
      </c>
    </row>
    <row r="51" spans="2:2" x14ac:dyDescent="0.25">
      <c r="B51" s="77"/>
    </row>
  </sheetData>
  <mergeCells count="2">
    <mergeCell ref="A2:B2"/>
    <mergeCell ref="A3:B3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6"/>
  <sheetViews>
    <sheetView topLeftCell="A461" workbookViewId="0">
      <selection activeCell="E15" sqref="E15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1" customWidth="1"/>
    <col min="4" max="16384" width="9.109375" style="2"/>
  </cols>
  <sheetData>
    <row r="1" spans="1:3" ht="125.25" customHeight="1" x14ac:dyDescent="0.25"/>
    <row r="2" spans="1:3" ht="30.75" customHeight="1" x14ac:dyDescent="0.25">
      <c r="A2" s="136" t="s">
        <v>36</v>
      </c>
      <c r="B2" s="137"/>
      <c r="C2" s="137"/>
    </row>
    <row r="4" spans="1:3" ht="12.75" customHeight="1" x14ac:dyDescent="0.25">
      <c r="A4" s="138" t="s">
        <v>37</v>
      </c>
      <c r="B4" s="138" t="s">
        <v>1</v>
      </c>
      <c r="C4" s="138" t="s">
        <v>38</v>
      </c>
    </row>
    <row r="5" spans="1:3" ht="12.75" customHeight="1" x14ac:dyDescent="0.25">
      <c r="A5" s="139"/>
      <c r="B5" s="138"/>
      <c r="C5" s="138"/>
    </row>
    <row r="6" spans="1:3" ht="18" customHeight="1" x14ac:dyDescent="0.25">
      <c r="A6" s="140"/>
      <c r="B6" s="141"/>
      <c r="C6" s="138"/>
    </row>
    <row r="7" spans="1:3" ht="24" customHeight="1" x14ac:dyDescent="0.25">
      <c r="A7" s="142" t="s">
        <v>39</v>
      </c>
      <c r="B7" s="143"/>
      <c r="C7" s="143"/>
    </row>
    <row r="8" spans="1:3" ht="19.5" customHeight="1" x14ac:dyDescent="0.25">
      <c r="A8" s="12" t="s">
        <v>40</v>
      </c>
      <c r="B8" s="13">
        <f>B9</f>
        <v>331.4</v>
      </c>
      <c r="C8" s="13">
        <f t="shared" ref="C8" si="0">C9</f>
        <v>311.60000000000002</v>
      </c>
    </row>
    <row r="9" spans="1:3" ht="14.25" customHeight="1" x14ac:dyDescent="0.25">
      <c r="A9" s="14" t="s">
        <v>41</v>
      </c>
      <c r="B9" s="15">
        <v>331.4</v>
      </c>
      <c r="C9" s="16">
        <v>311.60000000000002</v>
      </c>
    </row>
    <row r="10" spans="1:3" ht="20.25" customHeight="1" x14ac:dyDescent="0.25">
      <c r="A10" s="12" t="s">
        <v>42</v>
      </c>
      <c r="B10" s="17">
        <f>SUM(B11:B17)</f>
        <v>8159.4</v>
      </c>
      <c r="C10" s="17">
        <f>SUM(C11:C17)</f>
        <v>6563.3</v>
      </c>
    </row>
    <row r="11" spans="1:3" ht="29.25" customHeight="1" x14ac:dyDescent="0.25">
      <c r="A11" s="14" t="s">
        <v>269</v>
      </c>
      <c r="B11" s="18">
        <v>647.6</v>
      </c>
      <c r="C11" s="19">
        <v>501.1</v>
      </c>
    </row>
    <row r="12" spans="1:3" ht="17.25" customHeight="1" x14ac:dyDescent="0.25">
      <c r="A12" s="14" t="s">
        <v>43</v>
      </c>
      <c r="B12" s="18">
        <v>20</v>
      </c>
      <c r="C12" s="19"/>
    </row>
    <row r="13" spans="1:3" ht="17.25" customHeight="1" x14ac:dyDescent="0.25">
      <c r="A13" s="14" t="s">
        <v>270</v>
      </c>
      <c r="B13" s="18">
        <v>18.899999999999999</v>
      </c>
      <c r="C13" s="19"/>
    </row>
    <row r="14" spans="1:3" ht="15.75" customHeight="1" x14ac:dyDescent="0.25">
      <c r="A14" s="14" t="s">
        <v>44</v>
      </c>
      <c r="B14" s="18">
        <v>6740.4</v>
      </c>
      <c r="C14" s="19">
        <v>5590</v>
      </c>
    </row>
    <row r="15" spans="1:3" ht="32.25" customHeight="1" x14ac:dyDescent="0.25">
      <c r="A15" s="14" t="s">
        <v>257</v>
      </c>
      <c r="B15" s="18">
        <v>493.9</v>
      </c>
      <c r="C15" s="19">
        <v>426.7</v>
      </c>
    </row>
    <row r="16" spans="1:3" ht="21.6" customHeight="1" x14ac:dyDescent="0.25">
      <c r="A16" s="14" t="s">
        <v>208</v>
      </c>
      <c r="B16" s="18">
        <v>47.5</v>
      </c>
      <c r="C16" s="19">
        <v>45.5</v>
      </c>
    </row>
    <row r="17" spans="1:3" ht="18" customHeight="1" x14ac:dyDescent="0.25">
      <c r="A17" s="14" t="s">
        <v>45</v>
      </c>
      <c r="B17" s="18">
        <v>191.1</v>
      </c>
      <c r="C17" s="19"/>
    </row>
    <row r="18" spans="1:3" ht="35.25" customHeight="1" x14ac:dyDescent="0.25">
      <c r="A18" s="12" t="s">
        <v>46</v>
      </c>
      <c r="B18" s="17">
        <f>SUM(B19:B20)</f>
        <v>3724.5</v>
      </c>
      <c r="C18" s="17"/>
    </row>
    <row r="19" spans="1:3" ht="17.25" customHeight="1" x14ac:dyDescent="0.25">
      <c r="A19" s="14" t="s">
        <v>47</v>
      </c>
      <c r="B19" s="20">
        <v>3544.5</v>
      </c>
      <c r="C19" s="21"/>
    </row>
    <row r="20" spans="1:3" ht="28.5" customHeight="1" x14ac:dyDescent="0.25">
      <c r="A20" s="22" t="s">
        <v>48</v>
      </c>
      <c r="B20" s="19">
        <v>180</v>
      </c>
      <c r="C20" s="19"/>
    </row>
    <row r="21" spans="1:3" ht="19.95" customHeight="1" x14ac:dyDescent="0.25">
      <c r="A21" s="12" t="s">
        <v>49</v>
      </c>
      <c r="B21" s="17">
        <f>SUM(B22)</f>
        <v>1293.7</v>
      </c>
      <c r="C21" s="17">
        <f>SUM(C22)</f>
        <v>1134.9000000000001</v>
      </c>
    </row>
    <row r="22" spans="1:3" ht="16.2" customHeight="1" x14ac:dyDescent="0.25">
      <c r="A22" s="23" t="s">
        <v>41</v>
      </c>
      <c r="B22" s="18">
        <v>1293.7</v>
      </c>
      <c r="C22" s="19">
        <v>1134.9000000000001</v>
      </c>
    </row>
    <row r="23" spans="1:3" ht="18" customHeight="1" x14ac:dyDescent="0.25">
      <c r="A23" s="12" t="s">
        <v>50</v>
      </c>
      <c r="B23" s="17">
        <f>B8+B10+B18+B21</f>
        <v>13509</v>
      </c>
      <c r="C23" s="17">
        <f>C8+C10+C18+C21</f>
        <v>8009.8000000000011</v>
      </c>
    </row>
    <row r="24" spans="1:3" ht="18" customHeight="1" x14ac:dyDescent="0.25">
      <c r="A24" s="14" t="s">
        <v>51</v>
      </c>
      <c r="B24" s="18">
        <f>B9+B11+B13+B12+B14+B17+B19+B20+B22</f>
        <v>12967.6</v>
      </c>
      <c r="C24" s="18">
        <f>C9+C11+C12+C14+C17+C19+C20+C22</f>
        <v>7537.6</v>
      </c>
    </row>
    <row r="25" spans="1:3" ht="26.25" customHeight="1" x14ac:dyDescent="0.25">
      <c r="A25" s="22" t="s">
        <v>266</v>
      </c>
      <c r="B25" s="19">
        <f>B15</f>
        <v>493.9</v>
      </c>
      <c r="C25" s="19">
        <f>C15</f>
        <v>426.7</v>
      </c>
    </row>
    <row r="26" spans="1:3" ht="26.25" customHeight="1" x14ac:dyDescent="0.25">
      <c r="A26" s="22" t="s">
        <v>208</v>
      </c>
      <c r="B26" s="19">
        <f>B16</f>
        <v>47.5</v>
      </c>
      <c r="C26" s="19">
        <f>C16</f>
        <v>45.5</v>
      </c>
    </row>
    <row r="27" spans="1:3" ht="26.4" customHeight="1" x14ac:dyDescent="0.25">
      <c r="A27" s="122" t="s">
        <v>52</v>
      </c>
      <c r="B27" s="144"/>
      <c r="C27" s="145"/>
    </row>
    <row r="28" spans="1:3" x14ac:dyDescent="0.25">
      <c r="A28" s="24" t="s">
        <v>42</v>
      </c>
      <c r="B28" s="78">
        <f>B29+B31+B30+B32</f>
        <v>19236.099999999999</v>
      </c>
      <c r="C28" s="78">
        <f>C29+C31+C30+C32</f>
        <v>45.8</v>
      </c>
    </row>
    <row r="29" spans="1:3" ht="21" customHeight="1" x14ac:dyDescent="0.25">
      <c r="A29" s="14" t="s">
        <v>51</v>
      </c>
      <c r="B29" s="20">
        <v>77.900000000000006</v>
      </c>
      <c r="C29" s="21">
        <v>19</v>
      </c>
    </row>
    <row r="30" spans="1:3" ht="16.5" customHeight="1" x14ac:dyDescent="0.25">
      <c r="A30" s="14" t="s">
        <v>53</v>
      </c>
      <c r="B30" s="20">
        <v>6716</v>
      </c>
      <c r="C30" s="19"/>
    </row>
    <row r="31" spans="1:3" ht="15.75" customHeight="1" x14ac:dyDescent="0.25">
      <c r="A31" s="14" t="s">
        <v>160</v>
      </c>
      <c r="B31" s="20">
        <v>5665.8</v>
      </c>
      <c r="C31" s="21"/>
    </row>
    <row r="32" spans="1:3" ht="15.75" customHeight="1" x14ac:dyDescent="0.25">
      <c r="A32" s="23" t="s">
        <v>54</v>
      </c>
      <c r="B32" s="20">
        <v>6776.4</v>
      </c>
      <c r="C32" s="19">
        <v>26.8</v>
      </c>
    </row>
    <row r="33" spans="1:3" x14ac:dyDescent="0.25">
      <c r="A33" s="24" t="s">
        <v>55</v>
      </c>
      <c r="B33" s="79">
        <f>B34+B35</f>
        <v>1600</v>
      </c>
      <c r="C33" s="78"/>
    </row>
    <row r="34" spans="1:3" x14ac:dyDescent="0.25">
      <c r="A34" s="14" t="s">
        <v>51</v>
      </c>
      <c r="B34" s="20">
        <v>800</v>
      </c>
      <c r="C34" s="80"/>
    </row>
    <row r="35" spans="1:3" ht="15.75" customHeight="1" x14ac:dyDescent="0.25">
      <c r="A35" s="23" t="s">
        <v>92</v>
      </c>
      <c r="B35" s="20">
        <v>800</v>
      </c>
      <c r="C35" s="19"/>
    </row>
    <row r="36" spans="1:3" ht="15.75" customHeight="1" x14ac:dyDescent="0.25">
      <c r="A36" s="24" t="s">
        <v>57</v>
      </c>
      <c r="B36" s="79">
        <f>B38+B37</f>
        <v>2291.6999999999998</v>
      </c>
      <c r="C36" s="79"/>
    </row>
    <row r="37" spans="1:3" ht="15.75" customHeight="1" x14ac:dyDescent="0.25">
      <c r="A37" s="14" t="s">
        <v>51</v>
      </c>
      <c r="B37" s="20">
        <v>110</v>
      </c>
      <c r="C37" s="79"/>
    </row>
    <row r="38" spans="1:3" ht="15.75" customHeight="1" x14ac:dyDescent="0.25">
      <c r="A38" s="23" t="s">
        <v>92</v>
      </c>
      <c r="B38" s="20">
        <v>2181.6999999999998</v>
      </c>
      <c r="C38" s="18"/>
    </row>
    <row r="39" spans="1:3" ht="21" customHeight="1" x14ac:dyDescent="0.25">
      <c r="A39" s="25" t="s">
        <v>58</v>
      </c>
      <c r="B39" s="17">
        <f>B28+B33+B36</f>
        <v>23127.8</v>
      </c>
      <c r="C39" s="17">
        <f>C28+C33+C36</f>
        <v>45.8</v>
      </c>
    </row>
    <row r="40" spans="1:3" ht="21" customHeight="1" x14ac:dyDescent="0.25">
      <c r="A40" s="14" t="s">
        <v>51</v>
      </c>
      <c r="B40" s="18">
        <f>B29+B34+B37</f>
        <v>987.9</v>
      </c>
      <c r="C40" s="18">
        <f>C29</f>
        <v>19</v>
      </c>
    </row>
    <row r="41" spans="1:3" ht="15.75" customHeight="1" x14ac:dyDescent="0.25">
      <c r="A41" s="14" t="s">
        <v>53</v>
      </c>
      <c r="B41" s="18">
        <f>B30</f>
        <v>6716</v>
      </c>
      <c r="C41" s="18"/>
    </row>
    <row r="42" spans="1:3" ht="15.75" customHeight="1" x14ac:dyDescent="0.25">
      <c r="A42" s="14" t="s">
        <v>160</v>
      </c>
      <c r="B42" s="18">
        <f>B31</f>
        <v>5665.8</v>
      </c>
      <c r="C42" s="18"/>
    </row>
    <row r="43" spans="1:3" ht="15.75" customHeight="1" x14ac:dyDescent="0.25">
      <c r="A43" s="23" t="s">
        <v>54</v>
      </c>
      <c r="B43" s="19">
        <f>B32+B35+B38</f>
        <v>9758.0999999999985</v>
      </c>
      <c r="C43" s="19">
        <f>C32+C35+C38</f>
        <v>26.8</v>
      </c>
    </row>
    <row r="44" spans="1:3" ht="27" customHeight="1" x14ac:dyDescent="0.25">
      <c r="A44" s="122" t="s">
        <v>59</v>
      </c>
      <c r="B44" s="146"/>
      <c r="C44" s="147"/>
    </row>
    <row r="45" spans="1:3" ht="19.5" customHeight="1" x14ac:dyDescent="0.25">
      <c r="A45" s="24" t="s">
        <v>42</v>
      </c>
      <c r="B45" s="17">
        <f>B46</f>
        <v>430.5</v>
      </c>
      <c r="C45" s="17"/>
    </row>
    <row r="46" spans="1:3" ht="17.25" customHeight="1" x14ac:dyDescent="0.25">
      <c r="A46" s="14" t="s">
        <v>60</v>
      </c>
      <c r="B46" s="18">
        <v>430.5</v>
      </c>
      <c r="C46" s="19"/>
    </row>
    <row r="47" spans="1:3" ht="19.5" customHeight="1" x14ac:dyDescent="0.25">
      <c r="A47" s="12" t="s">
        <v>61</v>
      </c>
      <c r="B47" s="17">
        <f>B45</f>
        <v>430.5</v>
      </c>
      <c r="C47" s="17"/>
    </row>
    <row r="48" spans="1:3" ht="19.5" customHeight="1" x14ac:dyDescent="0.25">
      <c r="A48" s="23" t="s">
        <v>60</v>
      </c>
      <c r="B48" s="20">
        <f>B46</f>
        <v>430.5</v>
      </c>
      <c r="C48" s="21"/>
    </row>
    <row r="49" spans="1:3" ht="29.4" customHeight="1" x14ac:dyDescent="0.25">
      <c r="A49" s="122" t="s">
        <v>253</v>
      </c>
      <c r="B49" s="146"/>
      <c r="C49" s="147"/>
    </row>
    <row r="50" spans="1:3" ht="21" customHeight="1" x14ac:dyDescent="0.25">
      <c r="A50" s="26" t="s">
        <v>42</v>
      </c>
      <c r="B50" s="27">
        <f>B51+B52</f>
        <v>673.2</v>
      </c>
      <c r="C50" s="27"/>
    </row>
    <row r="51" spans="1:3" ht="29.25" customHeight="1" x14ac:dyDescent="0.25">
      <c r="A51" s="22" t="s">
        <v>267</v>
      </c>
      <c r="B51" s="19">
        <v>252</v>
      </c>
      <c r="C51" s="19"/>
    </row>
    <row r="52" spans="1:3" ht="17.25" customHeight="1" x14ac:dyDescent="0.25">
      <c r="A52" s="22" t="s">
        <v>208</v>
      </c>
      <c r="B52" s="19">
        <v>421.2</v>
      </c>
      <c r="C52" s="19"/>
    </row>
    <row r="53" spans="1:3" ht="18" customHeight="1" x14ac:dyDescent="0.25">
      <c r="A53" s="28" t="s">
        <v>62</v>
      </c>
      <c r="B53" s="27">
        <f>B50</f>
        <v>673.2</v>
      </c>
      <c r="C53" s="27"/>
    </row>
    <row r="54" spans="1:3" ht="26.25" customHeight="1" x14ac:dyDescent="0.25">
      <c r="A54" s="22" t="s">
        <v>267</v>
      </c>
      <c r="B54" s="19">
        <f>B51</f>
        <v>252</v>
      </c>
      <c r="C54" s="19"/>
    </row>
    <row r="55" spans="1:3" ht="19.2" customHeight="1" x14ac:dyDescent="0.25">
      <c r="A55" s="22" t="s">
        <v>208</v>
      </c>
      <c r="B55" s="19">
        <f>B52</f>
        <v>421.2</v>
      </c>
      <c r="C55" s="19"/>
    </row>
    <row r="56" spans="1:3" ht="31.95" customHeight="1" x14ac:dyDescent="0.25">
      <c r="A56" s="122" t="s">
        <v>64</v>
      </c>
      <c r="B56" s="123"/>
      <c r="C56" s="124"/>
    </row>
    <row r="57" spans="1:3" ht="19.5" customHeight="1" x14ac:dyDescent="0.25">
      <c r="A57" s="24" t="s">
        <v>65</v>
      </c>
      <c r="B57" s="13">
        <f>SUM(B58:B58)</f>
        <v>1719</v>
      </c>
      <c r="C57" s="13"/>
    </row>
    <row r="58" spans="1:3" ht="17.399999999999999" customHeight="1" x14ac:dyDescent="0.25">
      <c r="A58" s="14" t="s">
        <v>60</v>
      </c>
      <c r="B58" s="18">
        <v>1719</v>
      </c>
      <c r="C58" s="19"/>
    </row>
    <row r="59" spans="1:3" ht="23.25" customHeight="1" x14ac:dyDescent="0.25">
      <c r="A59" s="24" t="s">
        <v>66</v>
      </c>
      <c r="B59" s="17">
        <f>SUM(B57)</f>
        <v>1719</v>
      </c>
      <c r="C59" s="17"/>
    </row>
    <row r="60" spans="1:3" ht="18.600000000000001" customHeight="1" x14ac:dyDescent="0.25">
      <c r="A60" s="23" t="s">
        <v>60</v>
      </c>
      <c r="B60" s="19">
        <f>B58</f>
        <v>1719</v>
      </c>
      <c r="C60" s="19"/>
    </row>
    <row r="61" spans="1:3" ht="27" customHeight="1" x14ac:dyDescent="0.25">
      <c r="A61" s="122" t="s">
        <v>67</v>
      </c>
      <c r="B61" s="146"/>
      <c r="C61" s="147"/>
    </row>
    <row r="62" spans="1:3" ht="15" customHeight="1" x14ac:dyDescent="0.25">
      <c r="A62" s="24" t="s">
        <v>42</v>
      </c>
      <c r="B62" s="13">
        <f>SUM(B63:B63)</f>
        <v>260</v>
      </c>
      <c r="C62" s="13"/>
    </row>
    <row r="63" spans="1:3" ht="18" customHeight="1" x14ac:dyDescent="0.25">
      <c r="A63" s="29" t="s">
        <v>214</v>
      </c>
      <c r="B63" s="18">
        <v>260</v>
      </c>
      <c r="C63" s="19"/>
    </row>
    <row r="64" spans="1:3" ht="17.25" customHeight="1" x14ac:dyDescent="0.25">
      <c r="A64" s="25" t="s">
        <v>68</v>
      </c>
      <c r="B64" s="27">
        <f>B62</f>
        <v>260</v>
      </c>
      <c r="C64" s="27"/>
    </row>
    <row r="65" spans="1:3" ht="15.75" customHeight="1" x14ac:dyDescent="0.25">
      <c r="A65" s="29" t="s">
        <v>215</v>
      </c>
      <c r="B65" s="19">
        <f>B63</f>
        <v>260</v>
      </c>
      <c r="C65" s="19"/>
    </row>
    <row r="66" spans="1:3" ht="23.4" customHeight="1" x14ac:dyDescent="0.25">
      <c r="A66" s="148" t="s">
        <v>69</v>
      </c>
      <c r="B66" s="123"/>
      <c r="C66" s="124"/>
    </row>
    <row r="67" spans="1:3" x14ac:dyDescent="0.25">
      <c r="A67" s="24" t="s">
        <v>42</v>
      </c>
      <c r="B67" s="27">
        <f>B68</f>
        <v>297.5</v>
      </c>
      <c r="C67" s="27"/>
    </row>
    <row r="68" spans="1:3" x14ac:dyDescent="0.25">
      <c r="A68" s="23" t="s">
        <v>60</v>
      </c>
      <c r="B68" s="19">
        <v>297.5</v>
      </c>
      <c r="C68" s="19"/>
    </row>
    <row r="69" spans="1:3" ht="15.6" x14ac:dyDescent="0.25">
      <c r="A69" s="12" t="s">
        <v>70</v>
      </c>
      <c r="B69" s="27">
        <f>B67</f>
        <v>297.5</v>
      </c>
      <c r="C69" s="27"/>
    </row>
    <row r="70" spans="1:3" x14ac:dyDescent="0.25">
      <c r="A70" s="23" t="s">
        <v>60</v>
      </c>
      <c r="B70" s="19">
        <f>B68</f>
        <v>297.5</v>
      </c>
      <c r="C70" s="19"/>
    </row>
    <row r="71" spans="1:3" ht="30.6" customHeight="1" x14ac:dyDescent="0.25">
      <c r="A71" s="122" t="s">
        <v>71</v>
      </c>
      <c r="B71" s="123"/>
      <c r="C71" s="124"/>
    </row>
    <row r="72" spans="1:3" x14ac:dyDescent="0.25">
      <c r="A72" s="24" t="s">
        <v>42</v>
      </c>
      <c r="B72" s="17">
        <f>B73</f>
        <v>190</v>
      </c>
      <c r="C72" s="17"/>
    </row>
    <row r="73" spans="1:3" x14ac:dyDescent="0.25">
      <c r="A73" s="23" t="s">
        <v>60</v>
      </c>
      <c r="B73" s="18">
        <v>190</v>
      </c>
      <c r="C73" s="19"/>
    </row>
    <row r="74" spans="1:3" ht="15.6" x14ac:dyDescent="0.25">
      <c r="A74" s="25" t="s">
        <v>72</v>
      </c>
      <c r="B74" s="30">
        <f>B72</f>
        <v>190</v>
      </c>
      <c r="C74" s="30"/>
    </row>
    <row r="75" spans="1:3" x14ac:dyDescent="0.25">
      <c r="A75" s="31" t="s">
        <v>60</v>
      </c>
      <c r="B75" s="32">
        <f>B73</f>
        <v>190</v>
      </c>
      <c r="C75" s="32"/>
    </row>
    <row r="76" spans="1:3" ht="33.6" customHeight="1" x14ac:dyDescent="0.25">
      <c r="A76" s="122" t="s">
        <v>73</v>
      </c>
      <c r="B76" s="125"/>
      <c r="C76" s="126"/>
    </row>
    <row r="77" spans="1:3" ht="16.5" customHeight="1" x14ac:dyDescent="0.25">
      <c r="A77" s="24" t="s">
        <v>42</v>
      </c>
      <c r="B77" s="13">
        <f>B78+B79</f>
        <v>17645.900000000001</v>
      </c>
      <c r="C77" s="13"/>
    </row>
    <row r="78" spans="1:3" ht="21.6" customHeight="1" x14ac:dyDescent="0.25">
      <c r="A78" s="14" t="s">
        <v>51</v>
      </c>
      <c r="B78" s="18">
        <v>11171</v>
      </c>
      <c r="C78" s="19"/>
    </row>
    <row r="79" spans="1:3" ht="42.6" customHeight="1" x14ac:dyDescent="0.25">
      <c r="A79" s="23" t="s">
        <v>74</v>
      </c>
      <c r="B79" s="18">
        <v>6474.9</v>
      </c>
      <c r="C79" s="19"/>
    </row>
    <row r="80" spans="1:3" ht="18.75" customHeight="1" x14ac:dyDescent="0.25">
      <c r="A80" s="25" t="s">
        <v>75</v>
      </c>
      <c r="B80" s="27">
        <f>B77</f>
        <v>17645.900000000001</v>
      </c>
      <c r="C80" s="27"/>
    </row>
    <row r="81" spans="1:3" ht="17.25" customHeight="1" x14ac:dyDescent="0.25">
      <c r="A81" s="14" t="s">
        <v>63</v>
      </c>
      <c r="B81" s="19">
        <f>B78</f>
        <v>11171</v>
      </c>
      <c r="C81" s="19"/>
    </row>
    <row r="82" spans="1:3" ht="42" customHeight="1" x14ac:dyDescent="0.25">
      <c r="A82" s="14" t="s">
        <v>77</v>
      </c>
      <c r="B82" s="21">
        <f>B79</f>
        <v>6474.9</v>
      </c>
      <c r="C82" s="21"/>
    </row>
    <row r="83" spans="1:3" ht="23.4" customHeight="1" x14ac:dyDescent="0.25">
      <c r="A83" s="122" t="s">
        <v>78</v>
      </c>
      <c r="B83" s="127"/>
      <c r="C83" s="128"/>
    </row>
    <row r="84" spans="1:3" ht="18.75" customHeight="1" x14ac:dyDescent="0.25">
      <c r="A84" s="24" t="s">
        <v>42</v>
      </c>
      <c r="B84" s="27">
        <f>B85</f>
        <v>190</v>
      </c>
      <c r="C84" s="27"/>
    </row>
    <row r="85" spans="1:3" ht="16.5" customHeight="1" x14ac:dyDescent="0.25">
      <c r="A85" s="14" t="s">
        <v>60</v>
      </c>
      <c r="B85" s="19">
        <v>190</v>
      </c>
      <c r="C85" s="19"/>
    </row>
    <row r="86" spans="1:3" ht="19.5" customHeight="1" x14ac:dyDescent="0.3">
      <c r="A86" s="33" t="s">
        <v>79</v>
      </c>
      <c r="B86" s="17">
        <f>B87+B89+B88</f>
        <v>1204.9000000000001</v>
      </c>
      <c r="C86" s="17">
        <f t="shared" ref="C86" si="1">C87+C89+C88</f>
        <v>1029.9000000000001</v>
      </c>
    </row>
    <row r="87" spans="1:3" x14ac:dyDescent="0.25">
      <c r="A87" s="14" t="s">
        <v>51</v>
      </c>
      <c r="B87" s="18">
        <v>1168.9000000000001</v>
      </c>
      <c r="C87" s="19">
        <v>1029.9000000000001</v>
      </c>
    </row>
    <row r="88" spans="1:3" x14ac:dyDescent="0.25">
      <c r="A88" s="14" t="s">
        <v>208</v>
      </c>
      <c r="B88" s="18">
        <v>33</v>
      </c>
      <c r="C88" s="19"/>
    </row>
    <row r="89" spans="1:3" ht="15.6" customHeight="1" x14ac:dyDescent="0.25">
      <c r="A89" s="34" t="s">
        <v>216</v>
      </c>
      <c r="B89" s="18">
        <v>3</v>
      </c>
      <c r="C89" s="19"/>
    </row>
    <row r="90" spans="1:3" ht="19.2" customHeight="1" x14ac:dyDescent="0.3">
      <c r="A90" s="33" t="s">
        <v>80</v>
      </c>
      <c r="B90" s="17">
        <f>B91+B92</f>
        <v>363.5</v>
      </c>
      <c r="C90" s="17">
        <f>C91+C92</f>
        <v>278.7</v>
      </c>
    </row>
    <row r="91" spans="1:3" ht="20.25" customHeight="1" x14ac:dyDescent="0.25">
      <c r="A91" s="14" t="s">
        <v>63</v>
      </c>
      <c r="B91" s="18">
        <v>356.7</v>
      </c>
      <c r="C91" s="19">
        <v>278.7</v>
      </c>
    </row>
    <row r="92" spans="1:3" ht="15.6" customHeight="1" x14ac:dyDescent="0.25">
      <c r="A92" s="34" t="s">
        <v>216</v>
      </c>
      <c r="B92" s="18">
        <v>6.8</v>
      </c>
      <c r="C92" s="19"/>
    </row>
    <row r="93" spans="1:3" ht="20.399999999999999" customHeight="1" x14ac:dyDescent="0.3">
      <c r="A93" s="33" t="s">
        <v>81</v>
      </c>
      <c r="B93" s="17">
        <f>B94+B95+B96</f>
        <v>709.09999999999991</v>
      </c>
      <c r="C93" s="17">
        <f>C94+C95+C96</f>
        <v>582.6</v>
      </c>
    </row>
    <row r="94" spans="1:3" ht="19.5" customHeight="1" x14ac:dyDescent="0.25">
      <c r="A94" s="14" t="s">
        <v>63</v>
      </c>
      <c r="B94" s="18">
        <v>693.8</v>
      </c>
      <c r="C94" s="19">
        <v>582.6</v>
      </c>
    </row>
    <row r="95" spans="1:3" ht="17.25" customHeight="1" x14ac:dyDescent="0.25">
      <c r="A95" s="34" t="s">
        <v>216</v>
      </c>
      <c r="B95" s="20">
        <v>10</v>
      </c>
      <c r="C95" s="21"/>
    </row>
    <row r="96" spans="1:3" ht="17.25" customHeight="1" x14ac:dyDescent="0.25">
      <c r="A96" s="23" t="s">
        <v>92</v>
      </c>
      <c r="B96" s="20">
        <v>5.3</v>
      </c>
      <c r="C96" s="20"/>
    </row>
    <row r="97" spans="1:3" ht="18.75" customHeight="1" x14ac:dyDescent="0.3">
      <c r="A97" s="33" t="s">
        <v>82</v>
      </c>
      <c r="B97" s="17">
        <f>B98+B99</f>
        <v>562.5</v>
      </c>
      <c r="C97" s="17">
        <f>C98+C99</f>
        <v>505.1</v>
      </c>
    </row>
    <row r="98" spans="1:3" ht="18" customHeight="1" x14ac:dyDescent="0.25">
      <c r="A98" s="14" t="s">
        <v>63</v>
      </c>
      <c r="B98" s="18">
        <v>536.5</v>
      </c>
      <c r="C98" s="19">
        <v>505.1</v>
      </c>
    </row>
    <row r="99" spans="1:3" ht="17.25" customHeight="1" x14ac:dyDescent="0.25">
      <c r="A99" s="29" t="s">
        <v>216</v>
      </c>
      <c r="B99" s="18">
        <v>26</v>
      </c>
      <c r="C99" s="19"/>
    </row>
    <row r="100" spans="1:3" ht="20.399999999999999" customHeight="1" x14ac:dyDescent="0.3">
      <c r="A100" s="33" t="s">
        <v>83</v>
      </c>
      <c r="B100" s="17">
        <f>B101+B102</f>
        <v>662.1</v>
      </c>
      <c r="C100" s="17">
        <f>C101+C102</f>
        <v>556</v>
      </c>
    </row>
    <row r="101" spans="1:3" ht="15" customHeight="1" x14ac:dyDescent="0.25">
      <c r="A101" s="14" t="s">
        <v>51</v>
      </c>
      <c r="B101" s="18">
        <v>622.1</v>
      </c>
      <c r="C101" s="19">
        <v>556</v>
      </c>
    </row>
    <row r="102" spans="1:3" ht="16.95" customHeight="1" x14ac:dyDescent="0.25">
      <c r="A102" s="29" t="s">
        <v>216</v>
      </c>
      <c r="B102" s="18">
        <v>40</v>
      </c>
      <c r="C102" s="19"/>
    </row>
    <row r="103" spans="1:3" ht="33.6" customHeight="1" x14ac:dyDescent="0.3">
      <c r="A103" s="35" t="s">
        <v>84</v>
      </c>
      <c r="B103" s="17">
        <f>B104+B105</f>
        <v>1212.5</v>
      </c>
      <c r="C103" s="17">
        <f>C104+C105</f>
        <v>769.4</v>
      </c>
    </row>
    <row r="104" spans="1:3" ht="18" customHeight="1" x14ac:dyDescent="0.25">
      <c r="A104" s="14" t="s">
        <v>51</v>
      </c>
      <c r="B104" s="18">
        <v>1075</v>
      </c>
      <c r="C104" s="19">
        <v>762</v>
      </c>
    </row>
    <row r="105" spans="1:3" ht="16.95" customHeight="1" x14ac:dyDescent="0.25">
      <c r="A105" s="34" t="s">
        <v>216</v>
      </c>
      <c r="B105" s="18">
        <v>137.5</v>
      </c>
      <c r="C105" s="19">
        <v>7.4</v>
      </c>
    </row>
    <row r="106" spans="1:3" ht="20.399999999999999" customHeight="1" x14ac:dyDescent="0.3">
      <c r="A106" s="33" t="s">
        <v>85</v>
      </c>
      <c r="B106" s="17">
        <f>B107+B108</f>
        <v>1973.2</v>
      </c>
      <c r="C106" s="17">
        <f>C107+C108</f>
        <v>1754.7</v>
      </c>
    </row>
    <row r="107" spans="1:3" x14ac:dyDescent="0.25">
      <c r="A107" s="14" t="s">
        <v>51</v>
      </c>
      <c r="B107" s="18">
        <v>1873.2</v>
      </c>
      <c r="C107" s="19">
        <v>1754.7</v>
      </c>
    </row>
    <row r="108" spans="1:3" ht="16.95" customHeight="1" x14ac:dyDescent="0.25">
      <c r="A108" s="29" t="s">
        <v>216</v>
      </c>
      <c r="B108" s="18">
        <v>100</v>
      </c>
      <c r="C108" s="19"/>
    </row>
    <row r="109" spans="1:3" ht="19.95" customHeight="1" x14ac:dyDescent="0.3">
      <c r="A109" s="35" t="s">
        <v>55</v>
      </c>
      <c r="B109" s="17">
        <f>B110+B111</f>
        <v>709.3</v>
      </c>
      <c r="C109" s="17">
        <f>C110</f>
        <v>213.5</v>
      </c>
    </row>
    <row r="110" spans="1:3" ht="19.5" customHeight="1" x14ac:dyDescent="0.25">
      <c r="A110" s="34" t="s">
        <v>51</v>
      </c>
      <c r="B110" s="18">
        <v>707.3</v>
      </c>
      <c r="C110" s="19">
        <v>213.5</v>
      </c>
    </row>
    <row r="111" spans="1:3" ht="19.5" customHeight="1" x14ac:dyDescent="0.25">
      <c r="A111" s="34" t="s">
        <v>216</v>
      </c>
      <c r="B111" s="18">
        <v>2</v>
      </c>
      <c r="C111" s="18"/>
    </row>
    <row r="112" spans="1:3" ht="18.600000000000001" customHeight="1" x14ac:dyDescent="0.3">
      <c r="A112" s="33" t="s">
        <v>86</v>
      </c>
      <c r="B112" s="17">
        <f>B113+B114</f>
        <v>411.7</v>
      </c>
      <c r="C112" s="17">
        <f>C113+C114</f>
        <v>270</v>
      </c>
    </row>
    <row r="113" spans="1:3" ht="18.75" customHeight="1" x14ac:dyDescent="0.25">
      <c r="A113" s="14" t="s">
        <v>51</v>
      </c>
      <c r="B113" s="18">
        <v>336.7</v>
      </c>
      <c r="C113" s="19">
        <v>270</v>
      </c>
    </row>
    <row r="114" spans="1:3" ht="15" customHeight="1" x14ac:dyDescent="0.25">
      <c r="A114" s="34" t="s">
        <v>216</v>
      </c>
      <c r="B114" s="18">
        <v>75</v>
      </c>
      <c r="C114" s="19"/>
    </row>
    <row r="115" spans="1:3" ht="21" customHeight="1" x14ac:dyDescent="0.25">
      <c r="A115" s="36" t="s">
        <v>87</v>
      </c>
      <c r="B115" s="17">
        <f>B84+B86+B90+B93+B97+B100+B103+B106+B112+B109</f>
        <v>7998.8</v>
      </c>
      <c r="C115" s="17">
        <f>C84+C86+C90+C93+C97+C100+C103+C106+C112+C109</f>
        <v>5959.9000000000005</v>
      </c>
    </row>
    <row r="116" spans="1:3" x14ac:dyDescent="0.25">
      <c r="A116" s="14" t="s">
        <v>51</v>
      </c>
      <c r="B116" s="18">
        <f>B85+B87+B91+B94+B98+B101+B104+B107+B113+B110</f>
        <v>7560.2</v>
      </c>
      <c r="C116" s="18">
        <f>C85+C87+C91+C94+C98+C101+C104+C107+C113+C110</f>
        <v>5952.5</v>
      </c>
    </row>
    <row r="117" spans="1:3" x14ac:dyDescent="0.25">
      <c r="A117" s="14" t="s">
        <v>208</v>
      </c>
      <c r="B117" s="20">
        <f>B88</f>
        <v>33</v>
      </c>
      <c r="C117" s="20"/>
    </row>
    <row r="118" spans="1:3" ht="16.95" customHeight="1" x14ac:dyDescent="0.25">
      <c r="A118" s="34" t="s">
        <v>216</v>
      </c>
      <c r="B118" s="18">
        <f>B89+B95+B99+B102+B105+B108+B114+B92+B111</f>
        <v>400.3</v>
      </c>
      <c r="C118" s="18">
        <f>C89+C95+C99+C102+C105+C108+C114+C92+C111</f>
        <v>7.4</v>
      </c>
    </row>
    <row r="119" spans="1:3" ht="16.95" customHeight="1" x14ac:dyDescent="0.25">
      <c r="A119" s="23" t="s">
        <v>92</v>
      </c>
      <c r="B119" s="19">
        <f>B96</f>
        <v>5.3</v>
      </c>
      <c r="C119" s="19"/>
    </row>
    <row r="120" spans="1:3" ht="24" customHeight="1" x14ac:dyDescent="0.25">
      <c r="A120" s="129" t="s">
        <v>88</v>
      </c>
      <c r="B120" s="130"/>
      <c r="C120" s="131"/>
    </row>
    <row r="121" spans="1:3" ht="24.75" customHeight="1" x14ac:dyDescent="0.25">
      <c r="A121" s="24" t="s">
        <v>42</v>
      </c>
      <c r="B121" s="27">
        <f>B122</f>
        <v>1550</v>
      </c>
      <c r="C121" s="27"/>
    </row>
    <row r="122" spans="1:3" ht="15.75" customHeight="1" x14ac:dyDescent="0.25">
      <c r="A122" s="23" t="s">
        <v>60</v>
      </c>
      <c r="B122" s="19">
        <v>1550</v>
      </c>
      <c r="C122" s="19"/>
    </row>
    <row r="123" spans="1:3" ht="18.75" customHeight="1" x14ac:dyDescent="0.25">
      <c r="A123" s="36" t="s">
        <v>89</v>
      </c>
      <c r="B123" s="13">
        <f>B124+B125</f>
        <v>3335.6</v>
      </c>
      <c r="C123" s="13">
        <f>C124+C125</f>
        <v>2161.1</v>
      </c>
    </row>
    <row r="124" spans="1:3" ht="17.25" customHeight="1" x14ac:dyDescent="0.25">
      <c r="A124" s="14" t="s">
        <v>51</v>
      </c>
      <c r="B124" s="18">
        <v>2985.6</v>
      </c>
      <c r="C124" s="19">
        <v>2161.1</v>
      </c>
    </row>
    <row r="125" spans="1:3" ht="18" customHeight="1" x14ac:dyDescent="0.25">
      <c r="A125" s="34" t="s">
        <v>216</v>
      </c>
      <c r="B125" s="18">
        <v>350</v>
      </c>
      <c r="C125" s="19"/>
    </row>
    <row r="126" spans="1:3" ht="21.75" customHeight="1" x14ac:dyDescent="0.25">
      <c r="A126" s="36" t="s">
        <v>90</v>
      </c>
      <c r="B126" s="17">
        <f>B123+B121</f>
        <v>4885.6000000000004</v>
      </c>
      <c r="C126" s="17">
        <f>C123+C121</f>
        <v>2161.1</v>
      </c>
    </row>
    <row r="127" spans="1:3" ht="18.75" customHeight="1" x14ac:dyDescent="0.25">
      <c r="A127" s="14" t="s">
        <v>51</v>
      </c>
      <c r="B127" s="18">
        <f>B124+B122</f>
        <v>4535.6000000000004</v>
      </c>
      <c r="C127" s="18">
        <f>C124+C122</f>
        <v>2161.1</v>
      </c>
    </row>
    <row r="128" spans="1:3" ht="16.95" customHeight="1" x14ac:dyDescent="0.25">
      <c r="A128" s="34" t="s">
        <v>216</v>
      </c>
      <c r="B128" s="18">
        <f>B125</f>
        <v>350</v>
      </c>
      <c r="C128" s="18"/>
    </row>
    <row r="129" spans="1:3" ht="22.95" customHeight="1" x14ac:dyDescent="0.25">
      <c r="A129" s="122" t="s">
        <v>91</v>
      </c>
      <c r="B129" s="132"/>
      <c r="C129" s="133"/>
    </row>
    <row r="130" spans="1:3" ht="20.399999999999999" customHeight="1" x14ac:dyDescent="0.3">
      <c r="A130" s="33" t="s">
        <v>42</v>
      </c>
      <c r="B130" s="17">
        <f>SUM(B131:B134)</f>
        <v>3630.5000000000005</v>
      </c>
      <c r="C130" s="17"/>
    </row>
    <row r="131" spans="1:3" ht="19.95" customHeight="1" x14ac:dyDescent="0.25">
      <c r="A131" s="14" t="s">
        <v>63</v>
      </c>
      <c r="B131" s="18">
        <v>209.8</v>
      </c>
      <c r="C131" s="19"/>
    </row>
    <row r="132" spans="1:3" ht="21.6" customHeight="1" x14ac:dyDescent="0.25">
      <c r="A132" s="34" t="s">
        <v>211</v>
      </c>
      <c r="B132" s="18">
        <v>2665.5</v>
      </c>
      <c r="C132" s="19"/>
    </row>
    <row r="133" spans="1:3" ht="16.5" customHeight="1" x14ac:dyDescent="0.25">
      <c r="A133" s="14" t="s">
        <v>56</v>
      </c>
      <c r="B133" s="18">
        <v>214.8</v>
      </c>
      <c r="C133" s="19"/>
    </row>
    <row r="134" spans="1:3" ht="16.5" customHeight="1" x14ac:dyDescent="0.25">
      <c r="A134" s="14" t="s">
        <v>208</v>
      </c>
      <c r="B134" s="18">
        <v>540.4</v>
      </c>
      <c r="C134" s="18"/>
    </row>
    <row r="135" spans="1:3" ht="18" customHeight="1" x14ac:dyDescent="0.3">
      <c r="A135" s="33" t="s">
        <v>93</v>
      </c>
      <c r="B135" s="17">
        <f>B136+B137+B138+B139</f>
        <v>1711.1</v>
      </c>
      <c r="C135" s="17">
        <f>C136+C137+C138+C139</f>
        <v>1434.8000000000002</v>
      </c>
    </row>
    <row r="136" spans="1:3" x14ac:dyDescent="0.25">
      <c r="A136" s="14" t="s">
        <v>51</v>
      </c>
      <c r="B136" s="18">
        <v>968</v>
      </c>
      <c r="C136" s="19">
        <v>849</v>
      </c>
    </row>
    <row r="137" spans="1:3" ht="14.25" customHeight="1" x14ac:dyDescent="0.25">
      <c r="A137" s="34" t="s">
        <v>216</v>
      </c>
      <c r="B137" s="18">
        <v>130.6</v>
      </c>
      <c r="C137" s="19"/>
    </row>
    <row r="138" spans="1:3" ht="14.4" customHeight="1" x14ac:dyDescent="0.25">
      <c r="A138" s="34" t="s">
        <v>210</v>
      </c>
      <c r="B138" s="18">
        <v>598.70000000000005</v>
      </c>
      <c r="C138" s="19">
        <v>577.40000000000009</v>
      </c>
    </row>
    <row r="139" spans="1:3" ht="14.4" customHeight="1" x14ac:dyDescent="0.25">
      <c r="A139" s="29" t="s">
        <v>208</v>
      </c>
      <c r="B139" s="15">
        <v>13.799999999999999</v>
      </c>
      <c r="C139" s="15">
        <v>8.4</v>
      </c>
    </row>
    <row r="140" spans="1:3" ht="21" customHeight="1" x14ac:dyDescent="0.25">
      <c r="A140" s="25" t="s">
        <v>94</v>
      </c>
      <c r="B140" s="13">
        <f>B141+B142+B143</f>
        <v>650.20000000000005</v>
      </c>
      <c r="C140" s="13">
        <f>C141+C142+C143</f>
        <v>543.6</v>
      </c>
    </row>
    <row r="141" spans="1:3" x14ac:dyDescent="0.25">
      <c r="A141" s="14" t="s">
        <v>51</v>
      </c>
      <c r="B141" s="18">
        <v>343.7</v>
      </c>
      <c r="C141" s="19">
        <v>302.5</v>
      </c>
    </row>
    <row r="142" spans="1:3" x14ac:dyDescent="0.25">
      <c r="A142" s="34" t="s">
        <v>216</v>
      </c>
      <c r="B142" s="18">
        <v>55</v>
      </c>
      <c r="C142" s="19"/>
    </row>
    <row r="143" spans="1:3" ht="16.2" customHeight="1" x14ac:dyDescent="0.25">
      <c r="A143" s="34" t="s">
        <v>210</v>
      </c>
      <c r="B143" s="18">
        <v>251.5</v>
      </c>
      <c r="C143" s="19">
        <v>241.1</v>
      </c>
    </row>
    <row r="144" spans="1:3" ht="17.399999999999999" customHeight="1" x14ac:dyDescent="0.25">
      <c r="A144" s="12" t="s">
        <v>95</v>
      </c>
      <c r="B144" s="17">
        <f>B145+B146+B147+B148</f>
        <v>1365.9</v>
      </c>
      <c r="C144" s="17">
        <f>C145+C146+C147+C148</f>
        <v>1193</v>
      </c>
    </row>
    <row r="145" spans="1:3" ht="17.25" customHeight="1" x14ac:dyDescent="0.25">
      <c r="A145" s="14" t="s">
        <v>51</v>
      </c>
      <c r="B145" s="18">
        <v>725.8</v>
      </c>
      <c r="C145" s="19">
        <v>650.9</v>
      </c>
    </row>
    <row r="146" spans="1:3" ht="15.75" customHeight="1" x14ac:dyDescent="0.25">
      <c r="A146" s="34" t="s">
        <v>216</v>
      </c>
      <c r="B146" s="18">
        <v>79.2</v>
      </c>
      <c r="C146" s="19"/>
    </row>
    <row r="147" spans="1:3" ht="15.75" customHeight="1" x14ac:dyDescent="0.25">
      <c r="A147" s="34" t="s">
        <v>210</v>
      </c>
      <c r="B147" s="18">
        <v>557.4</v>
      </c>
      <c r="C147" s="19">
        <v>540.4</v>
      </c>
    </row>
    <row r="148" spans="1:3" ht="15.75" customHeight="1" x14ac:dyDescent="0.25">
      <c r="A148" s="29" t="s">
        <v>208</v>
      </c>
      <c r="B148" s="18">
        <v>3.5</v>
      </c>
      <c r="C148" s="18">
        <v>1.7</v>
      </c>
    </row>
    <row r="149" spans="1:3" ht="20.399999999999999" customHeight="1" x14ac:dyDescent="0.25">
      <c r="A149" s="12" t="s">
        <v>96</v>
      </c>
      <c r="B149" s="17">
        <f>B150+B151+B152+B153</f>
        <v>1013.3</v>
      </c>
      <c r="C149" s="17">
        <f>C150+C151+C152+C153</f>
        <v>844.6</v>
      </c>
    </row>
    <row r="150" spans="1:3" ht="16.5" customHeight="1" x14ac:dyDescent="0.25">
      <c r="A150" s="14" t="s">
        <v>51</v>
      </c>
      <c r="B150" s="18">
        <v>509</v>
      </c>
      <c r="C150" s="19">
        <v>442.2</v>
      </c>
    </row>
    <row r="151" spans="1:3" ht="15" customHeight="1" x14ac:dyDescent="0.25">
      <c r="A151" s="34" t="s">
        <v>216</v>
      </c>
      <c r="B151" s="18">
        <v>84</v>
      </c>
      <c r="C151" s="19"/>
    </row>
    <row r="152" spans="1:3" ht="15.75" customHeight="1" x14ac:dyDescent="0.25">
      <c r="A152" s="34" t="s">
        <v>210</v>
      </c>
      <c r="B152" s="18">
        <v>414.9</v>
      </c>
      <c r="C152" s="19">
        <v>398.8</v>
      </c>
    </row>
    <row r="153" spans="1:3" ht="15.75" customHeight="1" x14ac:dyDescent="0.25">
      <c r="A153" s="29" t="s">
        <v>208</v>
      </c>
      <c r="B153" s="18">
        <v>5.4</v>
      </c>
      <c r="C153" s="18">
        <v>3.5999999999999996</v>
      </c>
    </row>
    <row r="154" spans="1:3" ht="18" customHeight="1" x14ac:dyDescent="0.25">
      <c r="A154" s="12" t="s">
        <v>97</v>
      </c>
      <c r="B154" s="17">
        <f>B155+B156+B157+B158</f>
        <v>1131.6000000000001</v>
      </c>
      <c r="C154" s="17">
        <f>C155+C156+C157+C158</f>
        <v>916</v>
      </c>
    </row>
    <row r="155" spans="1:3" ht="17.25" customHeight="1" x14ac:dyDescent="0.25">
      <c r="A155" s="14" t="s">
        <v>51</v>
      </c>
      <c r="B155" s="18">
        <v>574.9</v>
      </c>
      <c r="C155" s="19">
        <v>485.5</v>
      </c>
    </row>
    <row r="156" spans="1:3" x14ac:dyDescent="0.25">
      <c r="A156" s="34" t="s">
        <v>216</v>
      </c>
      <c r="B156" s="18">
        <v>105</v>
      </c>
      <c r="C156" s="18"/>
    </row>
    <row r="157" spans="1:3" ht="18" customHeight="1" x14ac:dyDescent="0.25">
      <c r="A157" s="34" t="s">
        <v>210</v>
      </c>
      <c r="B157" s="18">
        <v>450.8</v>
      </c>
      <c r="C157" s="19">
        <v>430.5</v>
      </c>
    </row>
    <row r="158" spans="1:3" ht="18" customHeight="1" x14ac:dyDescent="0.25">
      <c r="A158" s="29" t="s">
        <v>208</v>
      </c>
      <c r="B158" s="18">
        <v>0.9</v>
      </c>
      <c r="C158" s="18"/>
    </row>
    <row r="159" spans="1:3" ht="17.25" customHeight="1" x14ac:dyDescent="0.25">
      <c r="A159" s="12" t="s">
        <v>98</v>
      </c>
      <c r="B159" s="17">
        <f>B160+B161+B162+B163</f>
        <v>632.9</v>
      </c>
      <c r="C159" s="17">
        <f>C160+C161+C162+C163</f>
        <v>517.29999999999995</v>
      </c>
    </row>
    <row r="160" spans="1:3" ht="17.25" customHeight="1" x14ac:dyDescent="0.25">
      <c r="A160" s="14" t="s">
        <v>51</v>
      </c>
      <c r="B160" s="18">
        <v>322.39999999999998</v>
      </c>
      <c r="C160" s="19">
        <v>267.39999999999998</v>
      </c>
    </row>
    <row r="161" spans="1:3" ht="15" customHeight="1" x14ac:dyDescent="0.25">
      <c r="A161" s="34" t="s">
        <v>216</v>
      </c>
      <c r="B161" s="18">
        <v>47.6</v>
      </c>
      <c r="C161" s="19"/>
    </row>
    <row r="162" spans="1:3" ht="16.5" customHeight="1" x14ac:dyDescent="0.25">
      <c r="A162" s="34" t="s">
        <v>210</v>
      </c>
      <c r="B162" s="18">
        <v>255.8</v>
      </c>
      <c r="C162" s="19">
        <v>246.4</v>
      </c>
    </row>
    <row r="163" spans="1:3" ht="16.5" customHeight="1" x14ac:dyDescent="0.25">
      <c r="A163" s="29" t="s">
        <v>208</v>
      </c>
      <c r="B163" s="15">
        <v>7.1</v>
      </c>
      <c r="C163" s="15">
        <v>3.5</v>
      </c>
    </row>
    <row r="164" spans="1:3" ht="15.6" x14ac:dyDescent="0.25">
      <c r="A164" s="25" t="s">
        <v>99</v>
      </c>
      <c r="B164" s="13">
        <f>B165+B166+B167+B168</f>
        <v>617.69999999999993</v>
      </c>
      <c r="C164" s="13">
        <f>C165+C166+C167+C168</f>
        <v>514.79999999999995</v>
      </c>
    </row>
    <row r="165" spans="1:3" ht="17.25" customHeight="1" x14ac:dyDescent="0.25">
      <c r="A165" s="14" t="s">
        <v>51</v>
      </c>
      <c r="B165" s="18">
        <v>331.6</v>
      </c>
      <c r="C165" s="19">
        <v>292.39999999999998</v>
      </c>
    </row>
    <row r="166" spans="1:3" ht="15" customHeight="1" x14ac:dyDescent="0.25">
      <c r="A166" s="34" t="s">
        <v>216</v>
      </c>
      <c r="B166" s="18">
        <v>55</v>
      </c>
      <c r="C166" s="19"/>
    </row>
    <row r="167" spans="1:3" ht="16.95" customHeight="1" x14ac:dyDescent="0.25">
      <c r="A167" s="34" t="s">
        <v>210</v>
      </c>
      <c r="B167" s="37">
        <v>230.2</v>
      </c>
      <c r="C167" s="114">
        <v>221.5</v>
      </c>
    </row>
    <row r="168" spans="1:3" ht="16.95" customHeight="1" x14ac:dyDescent="0.25">
      <c r="A168" s="29" t="s">
        <v>208</v>
      </c>
      <c r="B168" s="37">
        <v>0.9</v>
      </c>
      <c r="C168" s="118">
        <v>0.9</v>
      </c>
    </row>
    <row r="169" spans="1:3" ht="18" customHeight="1" x14ac:dyDescent="0.3">
      <c r="A169" s="38" t="s">
        <v>100</v>
      </c>
      <c r="B169" s="39">
        <f>B170+B171+B172+B173</f>
        <v>1035.3</v>
      </c>
      <c r="C169" s="39">
        <f>C170+C171+C172+C173</f>
        <v>857.69999999999993</v>
      </c>
    </row>
    <row r="170" spans="1:3" x14ac:dyDescent="0.25">
      <c r="A170" s="14" t="s">
        <v>51</v>
      </c>
      <c r="B170" s="37">
        <v>509.8</v>
      </c>
      <c r="C170" s="40">
        <v>437.7</v>
      </c>
    </row>
    <row r="171" spans="1:3" x14ac:dyDescent="0.25">
      <c r="A171" s="34" t="s">
        <v>216</v>
      </c>
      <c r="B171" s="37">
        <v>80.400000000000006</v>
      </c>
      <c r="C171" s="40"/>
    </row>
    <row r="172" spans="1:3" ht="17.399999999999999" customHeight="1" x14ac:dyDescent="0.25">
      <c r="A172" s="34" t="s">
        <v>210</v>
      </c>
      <c r="B172" s="37">
        <v>420.8</v>
      </c>
      <c r="C172" s="40">
        <v>404.6</v>
      </c>
    </row>
    <row r="173" spans="1:3" ht="17.399999999999999" customHeight="1" x14ac:dyDescent="0.25">
      <c r="A173" s="29" t="s">
        <v>208</v>
      </c>
      <c r="B173" s="37">
        <v>24.3</v>
      </c>
      <c r="C173" s="41">
        <v>15.400000000000002</v>
      </c>
    </row>
    <row r="174" spans="1:3" ht="19.2" customHeight="1" x14ac:dyDescent="0.3">
      <c r="A174" s="38" t="s">
        <v>101</v>
      </c>
      <c r="B174" s="39">
        <f>B175+B176+B177+B178</f>
        <v>982</v>
      </c>
      <c r="C174" s="39">
        <f>C175+C176+C177+C178</f>
        <v>830.6</v>
      </c>
    </row>
    <row r="175" spans="1:3" x14ac:dyDescent="0.25">
      <c r="A175" s="14" t="s">
        <v>51</v>
      </c>
      <c r="B175" s="37">
        <v>523.5</v>
      </c>
      <c r="C175" s="40">
        <v>458.1</v>
      </c>
    </row>
    <row r="176" spans="1:3" x14ac:dyDescent="0.25">
      <c r="A176" s="34" t="s">
        <v>216</v>
      </c>
      <c r="B176" s="37">
        <v>71</v>
      </c>
      <c r="C176" s="40"/>
    </row>
    <row r="177" spans="1:3" ht="18.600000000000001" customHeight="1" x14ac:dyDescent="0.25">
      <c r="A177" s="34" t="s">
        <v>210</v>
      </c>
      <c r="B177" s="37">
        <v>383.1</v>
      </c>
      <c r="C177" s="40">
        <v>368.1</v>
      </c>
    </row>
    <row r="178" spans="1:3" ht="18.600000000000001" customHeight="1" x14ac:dyDescent="0.25">
      <c r="A178" s="29" t="s">
        <v>208</v>
      </c>
      <c r="B178" s="37">
        <v>4.4000000000000004</v>
      </c>
      <c r="C178" s="41">
        <v>4.4000000000000004</v>
      </c>
    </row>
    <row r="179" spans="1:3" ht="21" customHeight="1" x14ac:dyDescent="0.3">
      <c r="A179" s="38" t="s">
        <v>102</v>
      </c>
      <c r="B179" s="39">
        <f>B180+B181+B182+B183</f>
        <v>638.89999999999986</v>
      </c>
      <c r="C179" s="39">
        <f>C180+C181+C182+C183</f>
        <v>529.5</v>
      </c>
    </row>
    <row r="180" spans="1:3" x14ac:dyDescent="0.25">
      <c r="A180" s="14" t="s">
        <v>51</v>
      </c>
      <c r="B180" s="37">
        <v>317.39999999999998</v>
      </c>
      <c r="C180" s="40">
        <v>272.39999999999998</v>
      </c>
    </row>
    <row r="181" spans="1:3" x14ac:dyDescent="0.25">
      <c r="A181" s="34" t="s">
        <v>216</v>
      </c>
      <c r="B181" s="37">
        <v>55</v>
      </c>
      <c r="C181" s="40"/>
    </row>
    <row r="182" spans="1:3" ht="18" customHeight="1" x14ac:dyDescent="0.25">
      <c r="A182" s="34" t="s">
        <v>210</v>
      </c>
      <c r="B182" s="37">
        <v>264.2</v>
      </c>
      <c r="C182" s="40">
        <v>254.8</v>
      </c>
    </row>
    <row r="183" spans="1:3" ht="18" customHeight="1" x14ac:dyDescent="0.25">
      <c r="A183" s="29" t="s">
        <v>208</v>
      </c>
      <c r="B183" s="37">
        <v>2.2999999999999998</v>
      </c>
      <c r="C183" s="41">
        <v>2.2999999999999998</v>
      </c>
    </row>
    <row r="184" spans="1:3" ht="15.6" x14ac:dyDescent="0.3">
      <c r="A184" s="38" t="s">
        <v>103</v>
      </c>
      <c r="B184" s="39">
        <f>B185+B186+B187+B188</f>
        <v>622.70000000000005</v>
      </c>
      <c r="C184" s="39">
        <f>C185+C186+C187+C188</f>
        <v>526.70000000000005</v>
      </c>
    </row>
    <row r="185" spans="1:3" x14ac:dyDescent="0.25">
      <c r="A185" s="14" t="s">
        <v>51</v>
      </c>
      <c r="B185" s="37">
        <v>311.10000000000002</v>
      </c>
      <c r="C185" s="40">
        <v>274</v>
      </c>
    </row>
    <row r="186" spans="1:3" x14ac:dyDescent="0.25">
      <c r="A186" s="34" t="s">
        <v>216</v>
      </c>
      <c r="B186" s="37">
        <v>45.8</v>
      </c>
      <c r="C186" s="40"/>
    </row>
    <row r="187" spans="1:3" ht="17.399999999999999" customHeight="1" x14ac:dyDescent="0.25">
      <c r="A187" s="34" t="s">
        <v>210</v>
      </c>
      <c r="B187" s="37">
        <v>257.2</v>
      </c>
      <c r="C187" s="40">
        <v>247.7</v>
      </c>
    </row>
    <row r="188" spans="1:3" ht="17.399999999999999" customHeight="1" x14ac:dyDescent="0.25">
      <c r="A188" s="29" t="s">
        <v>208</v>
      </c>
      <c r="B188" s="115">
        <v>8.6</v>
      </c>
      <c r="C188" s="116">
        <v>5</v>
      </c>
    </row>
    <row r="189" spans="1:3" ht="18.600000000000001" customHeight="1" x14ac:dyDescent="0.3">
      <c r="A189" s="42" t="s">
        <v>104</v>
      </c>
      <c r="B189" s="43">
        <f>B190+B191+B192+B193</f>
        <v>1067.8</v>
      </c>
      <c r="C189" s="43">
        <f>C190+C191+C192+C193</f>
        <v>895</v>
      </c>
    </row>
    <row r="190" spans="1:3" x14ac:dyDescent="0.25">
      <c r="A190" s="14" t="s">
        <v>51</v>
      </c>
      <c r="B190" s="37">
        <v>552.79999999999995</v>
      </c>
      <c r="C190" s="40">
        <v>490.3</v>
      </c>
    </row>
    <row r="191" spans="1:3" x14ac:dyDescent="0.25">
      <c r="A191" s="34" t="s">
        <v>216</v>
      </c>
      <c r="B191" s="37">
        <v>91.5</v>
      </c>
      <c r="C191" s="40"/>
    </row>
    <row r="192" spans="1:3" ht="18.600000000000001" customHeight="1" x14ac:dyDescent="0.25">
      <c r="A192" s="34" t="s">
        <v>210</v>
      </c>
      <c r="B192" s="37">
        <v>420</v>
      </c>
      <c r="C192" s="40">
        <v>403</v>
      </c>
    </row>
    <row r="193" spans="1:3" ht="18.600000000000001" customHeight="1" x14ac:dyDescent="0.25">
      <c r="A193" s="34" t="s">
        <v>208</v>
      </c>
      <c r="B193" s="37">
        <v>3.5</v>
      </c>
      <c r="C193" s="41">
        <v>1.7</v>
      </c>
    </row>
    <row r="194" spans="1:3" ht="15.6" x14ac:dyDescent="0.3">
      <c r="A194" s="38" t="s">
        <v>105</v>
      </c>
      <c r="B194" s="39">
        <f>B195+B196+B197+B198</f>
        <v>600.19999999999993</v>
      </c>
      <c r="C194" s="39">
        <f>C195+C196+C197+C198</f>
        <v>502.6</v>
      </c>
    </row>
    <row r="195" spans="1:3" x14ac:dyDescent="0.25">
      <c r="A195" s="14" t="s">
        <v>51</v>
      </c>
      <c r="B195" s="37">
        <v>364.2</v>
      </c>
      <c r="C195" s="40">
        <v>325</v>
      </c>
    </row>
    <row r="196" spans="1:3" x14ac:dyDescent="0.25">
      <c r="A196" s="34" t="s">
        <v>216</v>
      </c>
      <c r="B196" s="37">
        <v>40</v>
      </c>
      <c r="C196" s="40"/>
    </row>
    <row r="197" spans="1:3" x14ac:dyDescent="0.25">
      <c r="A197" s="34" t="s">
        <v>210</v>
      </c>
      <c r="B197" s="37">
        <v>188.2</v>
      </c>
      <c r="C197" s="40">
        <v>172.6</v>
      </c>
    </row>
    <row r="198" spans="1:3" x14ac:dyDescent="0.25">
      <c r="A198" s="29" t="s">
        <v>208</v>
      </c>
      <c r="B198" s="115">
        <v>7.8000000000000007</v>
      </c>
      <c r="C198" s="116">
        <v>5</v>
      </c>
    </row>
    <row r="199" spans="1:3" ht="19.95" customHeight="1" x14ac:dyDescent="0.3">
      <c r="A199" s="42" t="s">
        <v>106</v>
      </c>
      <c r="B199" s="43">
        <f>B200+B201+B202+B203</f>
        <v>769.9</v>
      </c>
      <c r="C199" s="43">
        <f>C200+C201+C202+C203</f>
        <v>643.70000000000005</v>
      </c>
    </row>
    <row r="200" spans="1:3" x14ac:dyDescent="0.25">
      <c r="A200" s="14" t="s">
        <v>51</v>
      </c>
      <c r="B200" s="37">
        <v>409.3</v>
      </c>
      <c r="C200" s="40">
        <v>362</v>
      </c>
    </row>
    <row r="201" spans="1:3" x14ac:dyDescent="0.25">
      <c r="A201" s="34" t="s">
        <v>216</v>
      </c>
      <c r="B201" s="37">
        <v>67</v>
      </c>
      <c r="C201" s="40"/>
    </row>
    <row r="202" spans="1:3" ht="16.2" customHeight="1" x14ac:dyDescent="0.25">
      <c r="A202" s="34" t="s">
        <v>210</v>
      </c>
      <c r="B202" s="37">
        <v>288</v>
      </c>
      <c r="C202" s="40">
        <v>277.90000000000003</v>
      </c>
    </row>
    <row r="203" spans="1:3" ht="16.2" customHeight="1" x14ac:dyDescent="0.25">
      <c r="A203" s="29" t="s">
        <v>208</v>
      </c>
      <c r="B203" s="37">
        <v>5.6</v>
      </c>
      <c r="C203" s="41">
        <v>3.8</v>
      </c>
    </row>
    <row r="204" spans="1:3" ht="19.2" customHeight="1" x14ac:dyDescent="0.3">
      <c r="A204" s="38" t="s">
        <v>107</v>
      </c>
      <c r="B204" s="39">
        <f>B205+B206+B207+B208</f>
        <v>1110.0999999999999</v>
      </c>
      <c r="C204" s="39">
        <f>C205+C206+C207+C208</f>
        <v>980.89999999999986</v>
      </c>
    </row>
    <row r="205" spans="1:3" x14ac:dyDescent="0.25">
      <c r="A205" s="14" t="s">
        <v>51</v>
      </c>
      <c r="B205" s="37">
        <v>657.9</v>
      </c>
      <c r="C205" s="40">
        <v>587.4</v>
      </c>
    </row>
    <row r="206" spans="1:3" x14ac:dyDescent="0.25">
      <c r="A206" s="34" t="s">
        <v>216</v>
      </c>
      <c r="B206" s="37">
        <v>45</v>
      </c>
      <c r="C206" s="40"/>
    </row>
    <row r="207" spans="1:3" ht="17.399999999999999" customHeight="1" x14ac:dyDescent="0.25">
      <c r="A207" s="34" t="s">
        <v>210</v>
      </c>
      <c r="B207" s="37">
        <v>402.09999999999997</v>
      </c>
      <c r="C207" s="40">
        <v>390.2</v>
      </c>
    </row>
    <row r="208" spans="1:3" ht="17.399999999999999" customHeight="1" x14ac:dyDescent="0.25">
      <c r="A208" s="34" t="s">
        <v>208</v>
      </c>
      <c r="B208" s="37">
        <v>5.0999999999999996</v>
      </c>
      <c r="C208" s="41">
        <v>3.3</v>
      </c>
    </row>
    <row r="209" spans="1:3" ht="15.6" x14ac:dyDescent="0.3">
      <c r="A209" s="38" t="s">
        <v>108</v>
      </c>
      <c r="B209" s="39">
        <f>B210+B211+B212+B213</f>
        <v>1039.5999999999999</v>
      </c>
      <c r="C209" s="39">
        <f>C210+C211+C212+C213</f>
        <v>870.80000000000007</v>
      </c>
    </row>
    <row r="210" spans="1:3" x14ac:dyDescent="0.25">
      <c r="A210" s="14" t="s">
        <v>51</v>
      </c>
      <c r="B210" s="37">
        <v>497.8</v>
      </c>
      <c r="C210" s="40">
        <v>436.5</v>
      </c>
    </row>
    <row r="211" spans="1:3" x14ac:dyDescent="0.25">
      <c r="A211" s="34" t="s">
        <v>216</v>
      </c>
      <c r="B211" s="37">
        <v>90</v>
      </c>
      <c r="C211" s="40"/>
    </row>
    <row r="212" spans="1:3" ht="17.399999999999999" customHeight="1" x14ac:dyDescent="0.25">
      <c r="A212" s="34" t="s">
        <v>210</v>
      </c>
      <c r="B212" s="37">
        <v>450.7</v>
      </c>
      <c r="C212" s="40">
        <v>433.2</v>
      </c>
    </row>
    <row r="213" spans="1:3" ht="17.399999999999999" customHeight="1" x14ac:dyDescent="0.25">
      <c r="A213" s="29" t="s">
        <v>208</v>
      </c>
      <c r="B213" s="115">
        <v>1.1000000000000001</v>
      </c>
      <c r="C213" s="116">
        <v>1.1000000000000001</v>
      </c>
    </row>
    <row r="214" spans="1:3" ht="19.2" customHeight="1" x14ac:dyDescent="0.3">
      <c r="A214" s="42" t="s">
        <v>109</v>
      </c>
      <c r="B214" s="43">
        <f>B215+B216+B217+B218</f>
        <v>835.80000000000007</v>
      </c>
      <c r="C214" s="43">
        <f>C215+C216+C217+C218</f>
        <v>701.00000000000011</v>
      </c>
    </row>
    <row r="215" spans="1:3" x14ac:dyDescent="0.25">
      <c r="A215" s="14" t="s">
        <v>51</v>
      </c>
      <c r="B215" s="37">
        <v>483.6</v>
      </c>
      <c r="C215" s="40">
        <v>426</v>
      </c>
    </row>
    <row r="216" spans="1:3" x14ac:dyDescent="0.25">
      <c r="A216" s="34" t="s">
        <v>216</v>
      </c>
      <c r="B216" s="37">
        <v>66.2</v>
      </c>
      <c r="C216" s="40"/>
    </row>
    <row r="217" spans="1:3" ht="18" customHeight="1" x14ac:dyDescent="0.25">
      <c r="A217" s="34" t="s">
        <v>210</v>
      </c>
      <c r="B217" s="37">
        <v>284.89999999999998</v>
      </c>
      <c r="C217" s="40">
        <v>273.90000000000003</v>
      </c>
    </row>
    <row r="218" spans="1:3" ht="18" customHeight="1" x14ac:dyDescent="0.25">
      <c r="A218" s="29" t="s">
        <v>208</v>
      </c>
      <c r="B218" s="37">
        <v>1.1000000000000001</v>
      </c>
      <c r="C218" s="41">
        <v>1.1000000000000001</v>
      </c>
    </row>
    <row r="219" spans="1:3" ht="20.399999999999999" customHeight="1" x14ac:dyDescent="0.3">
      <c r="A219" s="38" t="s">
        <v>110</v>
      </c>
      <c r="B219" s="39">
        <f>B220+B221+B222+B223</f>
        <v>939.4</v>
      </c>
      <c r="C219" s="39">
        <f>C220+C221+C222+C223</f>
        <v>778.5</v>
      </c>
    </row>
    <row r="220" spans="1:3" x14ac:dyDescent="0.25">
      <c r="A220" s="14" t="s">
        <v>51</v>
      </c>
      <c r="B220" s="37">
        <v>494.4</v>
      </c>
      <c r="C220" s="40">
        <v>430.5</v>
      </c>
    </row>
    <row r="221" spans="1:3" x14ac:dyDescent="0.25">
      <c r="A221" s="34" t="s">
        <v>216</v>
      </c>
      <c r="B221" s="37">
        <v>70</v>
      </c>
      <c r="C221" s="40"/>
    </row>
    <row r="222" spans="1:3" ht="14.4" customHeight="1" x14ac:dyDescent="0.25">
      <c r="A222" s="34" t="s">
        <v>210</v>
      </c>
      <c r="B222" s="37">
        <v>359.9</v>
      </c>
      <c r="C222" s="40">
        <v>340.9</v>
      </c>
    </row>
    <row r="223" spans="1:3" ht="14.4" customHeight="1" x14ac:dyDescent="0.25">
      <c r="A223" s="29" t="s">
        <v>208</v>
      </c>
      <c r="B223" s="115">
        <v>15.1</v>
      </c>
      <c r="C223" s="116">
        <v>7.1</v>
      </c>
    </row>
    <row r="224" spans="1:3" ht="19.2" customHeight="1" x14ac:dyDescent="0.3">
      <c r="A224" s="42" t="s">
        <v>111</v>
      </c>
      <c r="B224" s="43">
        <f>B225+B226+B227+B228</f>
        <v>946.80000000000007</v>
      </c>
      <c r="C224" s="43">
        <f>C225+C226+C227+C228</f>
        <v>779.60000000000014</v>
      </c>
    </row>
    <row r="225" spans="1:3" x14ac:dyDescent="0.25">
      <c r="A225" s="14" t="s">
        <v>63</v>
      </c>
      <c r="B225" s="37">
        <v>566.70000000000005</v>
      </c>
      <c r="C225" s="40">
        <v>506.1</v>
      </c>
    </row>
    <row r="226" spans="1:3" x14ac:dyDescent="0.25">
      <c r="A226" s="34" t="s">
        <v>216</v>
      </c>
      <c r="B226" s="37">
        <v>75.7</v>
      </c>
      <c r="C226" s="40"/>
    </row>
    <row r="227" spans="1:3" ht="16.2" customHeight="1" x14ac:dyDescent="0.25">
      <c r="A227" s="34" t="s">
        <v>210</v>
      </c>
      <c r="B227" s="37">
        <v>291.89999999999998</v>
      </c>
      <c r="C227" s="40">
        <v>268.3</v>
      </c>
    </row>
    <row r="228" spans="1:3" ht="16.2" customHeight="1" x14ac:dyDescent="0.25">
      <c r="A228" s="34" t="s">
        <v>208</v>
      </c>
      <c r="B228" s="37">
        <v>12.5</v>
      </c>
      <c r="C228" s="41">
        <v>5.2</v>
      </c>
    </row>
    <row r="229" spans="1:3" ht="19.95" customHeight="1" x14ac:dyDescent="0.3">
      <c r="A229" s="38" t="s">
        <v>112</v>
      </c>
      <c r="B229" s="39">
        <f>B230+B231+B232+B233</f>
        <v>857.2</v>
      </c>
      <c r="C229" s="39">
        <f>C230+C231+C232+C233</f>
        <v>711.5</v>
      </c>
    </row>
    <row r="230" spans="1:3" x14ac:dyDescent="0.25">
      <c r="A230" s="14" t="s">
        <v>63</v>
      </c>
      <c r="B230" s="37">
        <v>462.3</v>
      </c>
      <c r="C230" s="40">
        <v>398.8</v>
      </c>
    </row>
    <row r="231" spans="1:3" x14ac:dyDescent="0.25">
      <c r="A231" s="34" t="s">
        <v>216</v>
      </c>
      <c r="B231" s="37">
        <v>64.400000000000006</v>
      </c>
      <c r="C231" s="40"/>
    </row>
    <row r="232" spans="1:3" ht="15.6" customHeight="1" x14ac:dyDescent="0.25">
      <c r="A232" s="34" t="s">
        <v>210</v>
      </c>
      <c r="B232" s="37">
        <v>316.10000000000002</v>
      </c>
      <c r="C232" s="40">
        <v>303.7</v>
      </c>
    </row>
    <row r="233" spans="1:3" ht="15.6" customHeight="1" x14ac:dyDescent="0.25">
      <c r="A233" s="29" t="s">
        <v>208</v>
      </c>
      <c r="B233" s="115">
        <v>14.4</v>
      </c>
      <c r="C233" s="116">
        <v>9</v>
      </c>
    </row>
    <row r="234" spans="1:3" ht="18" customHeight="1" x14ac:dyDescent="0.3">
      <c r="A234" s="42" t="s">
        <v>113</v>
      </c>
      <c r="B234" s="43">
        <f>B235+B236+B237+B238</f>
        <v>1161.7</v>
      </c>
      <c r="C234" s="43">
        <f>C235+C236+C237+C238</f>
        <v>998.1</v>
      </c>
    </row>
    <row r="235" spans="1:3" x14ac:dyDescent="0.25">
      <c r="A235" s="14" t="s">
        <v>63</v>
      </c>
      <c r="B235" s="37">
        <v>692.4</v>
      </c>
      <c r="C235" s="40">
        <v>624</v>
      </c>
    </row>
    <row r="236" spans="1:3" x14ac:dyDescent="0.25">
      <c r="A236" s="34" t="s">
        <v>216</v>
      </c>
      <c r="B236" s="37">
        <v>77</v>
      </c>
      <c r="C236" s="40"/>
    </row>
    <row r="237" spans="1:3" ht="17.399999999999999" customHeight="1" x14ac:dyDescent="0.25">
      <c r="A237" s="34" t="s">
        <v>210</v>
      </c>
      <c r="B237" s="37">
        <v>387.9</v>
      </c>
      <c r="C237" s="40">
        <v>371.5</v>
      </c>
    </row>
    <row r="238" spans="1:3" ht="17.399999999999999" customHeight="1" x14ac:dyDescent="0.25">
      <c r="A238" s="34" t="s">
        <v>208</v>
      </c>
      <c r="B238" s="37">
        <v>4.4000000000000004</v>
      </c>
      <c r="C238" s="41">
        <v>2.6</v>
      </c>
    </row>
    <row r="239" spans="1:3" ht="18" customHeight="1" x14ac:dyDescent="0.3">
      <c r="A239" s="38" t="s">
        <v>114</v>
      </c>
      <c r="B239" s="39">
        <f>B240+B241+B242+B243</f>
        <v>963.3</v>
      </c>
      <c r="C239" s="39">
        <f>C240+C241+C242+C243</f>
        <v>812.5</v>
      </c>
    </row>
    <row r="240" spans="1:3" x14ac:dyDescent="0.25">
      <c r="A240" s="14" t="s">
        <v>63</v>
      </c>
      <c r="B240" s="37">
        <v>492</v>
      </c>
      <c r="C240" s="40">
        <v>432.7</v>
      </c>
    </row>
    <row r="241" spans="1:3" x14ac:dyDescent="0.25">
      <c r="A241" s="34" t="s">
        <v>216</v>
      </c>
      <c r="B241" s="37">
        <v>77</v>
      </c>
      <c r="C241" s="40"/>
    </row>
    <row r="242" spans="1:3" ht="15" customHeight="1" x14ac:dyDescent="0.25">
      <c r="A242" s="34" t="s">
        <v>210</v>
      </c>
      <c r="B242" s="37">
        <v>393.59999999999997</v>
      </c>
      <c r="C242" s="40">
        <v>379.1</v>
      </c>
    </row>
    <row r="243" spans="1:3" ht="15" customHeight="1" x14ac:dyDescent="0.25">
      <c r="A243" s="29" t="s">
        <v>208</v>
      </c>
      <c r="B243" s="115">
        <v>0.7</v>
      </c>
      <c r="C243" s="116">
        <v>0.7</v>
      </c>
    </row>
    <row r="244" spans="1:3" ht="16.95" customHeight="1" x14ac:dyDescent="0.3">
      <c r="A244" s="42" t="s">
        <v>115</v>
      </c>
      <c r="B244" s="43">
        <f>B245+B246+B247+B248</f>
        <v>1013.0999999999999</v>
      </c>
      <c r="C244" s="43">
        <f>C245+C246+C247+C248</f>
        <v>831.5</v>
      </c>
    </row>
    <row r="245" spans="1:3" x14ac:dyDescent="0.25">
      <c r="A245" s="14" t="s">
        <v>63</v>
      </c>
      <c r="B245" s="37">
        <v>491.9</v>
      </c>
      <c r="C245" s="40">
        <v>429.4</v>
      </c>
    </row>
    <row r="246" spans="1:3" x14ac:dyDescent="0.25">
      <c r="A246" s="34" t="s">
        <v>216</v>
      </c>
      <c r="B246" s="37">
        <v>95.7</v>
      </c>
      <c r="C246" s="40"/>
    </row>
    <row r="247" spans="1:3" ht="15.6" customHeight="1" x14ac:dyDescent="0.25">
      <c r="A247" s="34" t="s">
        <v>210</v>
      </c>
      <c r="B247" s="37">
        <v>409.7</v>
      </c>
      <c r="C247" s="40">
        <v>393.40000000000003</v>
      </c>
    </row>
    <row r="248" spans="1:3" ht="15.6" customHeight="1" x14ac:dyDescent="0.25">
      <c r="A248" s="34" t="s">
        <v>208</v>
      </c>
      <c r="B248" s="37">
        <v>15.799999999999999</v>
      </c>
      <c r="C248" s="41">
        <v>8.6999999999999993</v>
      </c>
    </row>
    <row r="249" spans="1:3" ht="17.399999999999999" customHeight="1" x14ac:dyDescent="0.3">
      <c r="A249" s="38" t="s">
        <v>116</v>
      </c>
      <c r="B249" s="39">
        <f>B250+B251+B252+B253</f>
        <v>1113.3</v>
      </c>
      <c r="C249" s="39">
        <f>C250+C251+C252+C253</f>
        <v>917.90000000000009</v>
      </c>
    </row>
    <row r="250" spans="1:3" x14ac:dyDescent="0.25">
      <c r="A250" s="14" t="s">
        <v>63</v>
      </c>
      <c r="B250" s="37">
        <v>583.1</v>
      </c>
      <c r="C250" s="40">
        <v>503.1</v>
      </c>
    </row>
    <row r="251" spans="1:3" x14ac:dyDescent="0.25">
      <c r="A251" s="34" t="s">
        <v>216</v>
      </c>
      <c r="B251" s="37">
        <v>91.3</v>
      </c>
      <c r="C251" s="40"/>
    </row>
    <row r="252" spans="1:3" ht="15.6" customHeight="1" x14ac:dyDescent="0.25">
      <c r="A252" s="34" t="s">
        <v>210</v>
      </c>
      <c r="B252" s="37">
        <v>432.7</v>
      </c>
      <c r="C252" s="40">
        <v>411.3</v>
      </c>
    </row>
    <row r="253" spans="1:3" ht="15.6" customHeight="1" x14ac:dyDescent="0.25">
      <c r="A253" s="29" t="s">
        <v>208</v>
      </c>
      <c r="B253" s="115">
        <v>6.2</v>
      </c>
      <c r="C253" s="116">
        <v>3.5</v>
      </c>
    </row>
    <row r="254" spans="1:3" ht="18.600000000000001" customHeight="1" x14ac:dyDescent="0.3">
      <c r="A254" s="42" t="s">
        <v>117</v>
      </c>
      <c r="B254" s="43">
        <f>B255+B256+B257+B258</f>
        <v>925.9</v>
      </c>
      <c r="C254" s="43">
        <f>C255+C256+C257+C258</f>
        <v>755.9</v>
      </c>
    </row>
    <row r="255" spans="1:3" x14ac:dyDescent="0.25">
      <c r="A255" s="14" t="s">
        <v>63</v>
      </c>
      <c r="B255" s="37">
        <v>442.6</v>
      </c>
      <c r="C255" s="40">
        <v>375.2</v>
      </c>
    </row>
    <row r="256" spans="1:3" x14ac:dyDescent="0.25">
      <c r="A256" s="34" t="s">
        <v>216</v>
      </c>
      <c r="B256" s="37">
        <v>87.5</v>
      </c>
      <c r="C256" s="40"/>
    </row>
    <row r="257" spans="1:3" ht="16.2" customHeight="1" x14ac:dyDescent="0.25">
      <c r="A257" s="34" t="s">
        <v>210</v>
      </c>
      <c r="B257" s="37">
        <v>394.5</v>
      </c>
      <c r="C257" s="40">
        <v>379.40000000000003</v>
      </c>
    </row>
    <row r="258" spans="1:3" ht="16.2" customHeight="1" x14ac:dyDescent="0.25">
      <c r="A258" s="34" t="s">
        <v>208</v>
      </c>
      <c r="B258" s="37">
        <v>1.2999999999999998</v>
      </c>
      <c r="C258" s="41">
        <v>1.2999999999999998</v>
      </c>
    </row>
    <row r="259" spans="1:3" ht="17.25" customHeight="1" x14ac:dyDescent="0.3">
      <c r="A259" s="38" t="s">
        <v>118</v>
      </c>
      <c r="B259" s="39">
        <f>B260+B261+B262+B263</f>
        <v>809.19999999999993</v>
      </c>
      <c r="C259" s="39">
        <f>C260+C261+C262+C263</f>
        <v>672.1</v>
      </c>
    </row>
    <row r="260" spans="1:3" x14ac:dyDescent="0.25">
      <c r="A260" s="14" t="s">
        <v>63</v>
      </c>
      <c r="B260" s="37">
        <v>394.5</v>
      </c>
      <c r="C260" s="40">
        <v>336.6</v>
      </c>
    </row>
    <row r="261" spans="1:3" x14ac:dyDescent="0.25">
      <c r="A261" s="34" t="s">
        <v>216</v>
      </c>
      <c r="B261" s="37">
        <v>67.2</v>
      </c>
      <c r="C261" s="40"/>
    </row>
    <row r="262" spans="1:3" ht="14.4" customHeight="1" x14ac:dyDescent="0.25">
      <c r="A262" s="34" t="s">
        <v>210</v>
      </c>
      <c r="B262" s="37">
        <v>347.09999999999997</v>
      </c>
      <c r="C262" s="40">
        <v>335.1</v>
      </c>
    </row>
    <row r="263" spans="1:3" ht="14.4" customHeight="1" x14ac:dyDescent="0.25">
      <c r="A263" s="29" t="s">
        <v>208</v>
      </c>
      <c r="B263" s="115">
        <v>0.4</v>
      </c>
      <c r="C263" s="116">
        <v>0.4</v>
      </c>
    </row>
    <row r="264" spans="1:3" ht="17.25" customHeight="1" x14ac:dyDescent="0.3">
      <c r="A264" s="42" t="s">
        <v>119</v>
      </c>
      <c r="B264" s="43">
        <f>B265+B266+B267+B268</f>
        <v>831.2</v>
      </c>
      <c r="C264" s="43">
        <f>C265+C266+C267+C268</f>
        <v>659.6</v>
      </c>
    </row>
    <row r="265" spans="1:3" x14ac:dyDescent="0.25">
      <c r="A265" s="14" t="s">
        <v>63</v>
      </c>
      <c r="B265" s="37">
        <v>458.1</v>
      </c>
      <c r="C265" s="40">
        <v>396.2</v>
      </c>
    </row>
    <row r="266" spans="1:3" x14ac:dyDescent="0.25">
      <c r="A266" s="34" t="s">
        <v>216</v>
      </c>
      <c r="B266" s="37">
        <v>78</v>
      </c>
      <c r="C266" s="40"/>
    </row>
    <row r="267" spans="1:3" ht="15" customHeight="1" x14ac:dyDescent="0.25">
      <c r="A267" s="34" t="s">
        <v>210</v>
      </c>
      <c r="B267" s="37">
        <v>289.8</v>
      </c>
      <c r="C267" s="40">
        <v>259</v>
      </c>
    </row>
    <row r="268" spans="1:3" ht="15" customHeight="1" x14ac:dyDescent="0.25">
      <c r="A268" s="34" t="s">
        <v>208</v>
      </c>
      <c r="B268" s="37">
        <v>5.3</v>
      </c>
      <c r="C268" s="41">
        <v>4.4000000000000004</v>
      </c>
    </row>
    <row r="269" spans="1:3" ht="18" customHeight="1" x14ac:dyDescent="0.3">
      <c r="A269" s="38" t="s">
        <v>120</v>
      </c>
      <c r="B269" s="39">
        <f>B270+B271+B272+B273</f>
        <v>1006.4999999999999</v>
      </c>
      <c r="C269" s="39">
        <f>C270+C271+C272+C273</f>
        <v>824.80000000000007</v>
      </c>
    </row>
    <row r="270" spans="1:3" x14ac:dyDescent="0.25">
      <c r="A270" s="14" t="s">
        <v>51</v>
      </c>
      <c r="B270" s="37">
        <v>548.29999999999995</v>
      </c>
      <c r="C270" s="40">
        <v>477.1</v>
      </c>
    </row>
    <row r="271" spans="1:3" x14ac:dyDescent="0.25">
      <c r="A271" s="34" t="s">
        <v>216</v>
      </c>
      <c r="B271" s="37">
        <v>95.5</v>
      </c>
      <c r="C271" s="40"/>
    </row>
    <row r="272" spans="1:3" x14ac:dyDescent="0.25">
      <c r="A272" s="34" t="s">
        <v>210</v>
      </c>
      <c r="B272" s="37">
        <v>361.09999999999997</v>
      </c>
      <c r="C272" s="40">
        <v>346.1</v>
      </c>
    </row>
    <row r="273" spans="1:3" x14ac:dyDescent="0.25">
      <c r="A273" s="29" t="s">
        <v>208</v>
      </c>
      <c r="B273" s="115">
        <v>1.6</v>
      </c>
      <c r="C273" s="116">
        <v>1.6</v>
      </c>
    </row>
    <row r="274" spans="1:3" ht="15.6" x14ac:dyDescent="0.3">
      <c r="A274" s="42" t="s">
        <v>121</v>
      </c>
      <c r="B274" s="43">
        <f>B275+B276+B277+B278</f>
        <v>905.49999999999989</v>
      </c>
      <c r="C274" s="43">
        <f>C275+C276+C277+C278</f>
        <v>776.99999999999989</v>
      </c>
    </row>
    <row r="275" spans="1:3" x14ac:dyDescent="0.25">
      <c r="A275" s="14" t="s">
        <v>51</v>
      </c>
      <c r="B275" s="37">
        <v>551.29999999999995</v>
      </c>
      <c r="C275" s="40">
        <v>496.4</v>
      </c>
    </row>
    <row r="276" spans="1:3" x14ac:dyDescent="0.25">
      <c r="A276" s="34" t="s">
        <v>216</v>
      </c>
      <c r="B276" s="37">
        <v>63.5</v>
      </c>
      <c r="C276" s="40"/>
    </row>
    <row r="277" spans="1:3" x14ac:dyDescent="0.25">
      <c r="A277" s="34" t="s">
        <v>210</v>
      </c>
      <c r="B277" s="37">
        <v>289.3</v>
      </c>
      <c r="C277" s="40">
        <v>279.2</v>
      </c>
    </row>
    <row r="278" spans="1:3" x14ac:dyDescent="0.25">
      <c r="A278" s="29" t="s">
        <v>208</v>
      </c>
      <c r="B278" s="37">
        <v>1.4</v>
      </c>
      <c r="C278" s="41">
        <v>1.4</v>
      </c>
    </row>
    <row r="279" spans="1:3" ht="15.6" x14ac:dyDescent="0.3">
      <c r="A279" s="38" t="s">
        <v>122</v>
      </c>
      <c r="B279" s="39">
        <f>B280+B281+B282</f>
        <v>1932</v>
      </c>
      <c r="C279" s="39">
        <f>C280+C281+C282</f>
        <v>1742.4999999999998</v>
      </c>
    </row>
    <row r="280" spans="1:3" x14ac:dyDescent="0.25">
      <c r="A280" s="14" t="s">
        <v>51</v>
      </c>
      <c r="B280" s="37">
        <v>326.3</v>
      </c>
      <c r="C280" s="40">
        <v>221.6</v>
      </c>
    </row>
    <row r="281" spans="1:3" x14ac:dyDescent="0.25">
      <c r="A281" s="34" t="s">
        <v>216</v>
      </c>
      <c r="B281" s="37">
        <v>4.8</v>
      </c>
      <c r="C281" s="40"/>
    </row>
    <row r="282" spans="1:3" ht="16.95" customHeight="1" x14ac:dyDescent="0.25">
      <c r="A282" s="34" t="s">
        <v>210</v>
      </c>
      <c r="B282" s="37">
        <v>1600.9</v>
      </c>
      <c r="C282" s="40">
        <v>1520.8999999999999</v>
      </c>
    </row>
    <row r="283" spans="1:3" ht="19.2" customHeight="1" x14ac:dyDescent="0.3">
      <c r="A283" s="38" t="s">
        <v>123</v>
      </c>
      <c r="B283" s="39">
        <f>B284+B285+B286+B287</f>
        <v>2162.0000000000005</v>
      </c>
      <c r="C283" s="39">
        <f>C284+C285+C286+C287</f>
        <v>1910.2</v>
      </c>
    </row>
    <row r="284" spans="1:3" x14ac:dyDescent="0.25">
      <c r="A284" s="14" t="s">
        <v>51</v>
      </c>
      <c r="B284" s="37">
        <v>417</v>
      </c>
      <c r="C284" s="40">
        <v>263.8</v>
      </c>
    </row>
    <row r="285" spans="1:3" x14ac:dyDescent="0.25">
      <c r="A285" s="34" t="s">
        <v>216</v>
      </c>
      <c r="B285" s="37">
        <v>11.799999999999999</v>
      </c>
      <c r="C285" s="40">
        <v>4.5</v>
      </c>
    </row>
    <row r="286" spans="1:3" ht="16.2" customHeight="1" x14ac:dyDescent="0.25">
      <c r="A286" s="34" t="s">
        <v>210</v>
      </c>
      <c r="B286" s="37">
        <v>1724.4</v>
      </c>
      <c r="C286" s="40">
        <v>1637.6000000000001</v>
      </c>
    </row>
    <row r="287" spans="1:3" ht="16.2" customHeight="1" x14ac:dyDescent="0.25">
      <c r="A287" s="29" t="s">
        <v>208</v>
      </c>
      <c r="B287" s="37">
        <v>8.8000000000000007</v>
      </c>
      <c r="C287" s="41">
        <v>4.3</v>
      </c>
    </row>
    <row r="288" spans="1:3" ht="16.2" customHeight="1" x14ac:dyDescent="0.3">
      <c r="A288" s="38" t="s">
        <v>124</v>
      </c>
      <c r="B288" s="39">
        <f>B289+B290+B291+B292</f>
        <v>1884.3999999999999</v>
      </c>
      <c r="C288" s="39">
        <f>C289+C290+C291+C292</f>
        <v>1701.3000000000002</v>
      </c>
    </row>
    <row r="289" spans="1:3" x14ac:dyDescent="0.25">
      <c r="A289" s="14" t="s">
        <v>51</v>
      </c>
      <c r="B289" s="37">
        <v>313.60000000000002</v>
      </c>
      <c r="C289" s="40">
        <v>217.9</v>
      </c>
    </row>
    <row r="290" spans="1:3" x14ac:dyDescent="0.25">
      <c r="A290" s="34" t="s">
        <v>216</v>
      </c>
      <c r="B290" s="37">
        <v>6</v>
      </c>
      <c r="C290" s="40"/>
    </row>
    <row r="291" spans="1:3" x14ac:dyDescent="0.25">
      <c r="A291" s="34" t="s">
        <v>210</v>
      </c>
      <c r="B291" s="37">
        <v>1563.6</v>
      </c>
      <c r="C291" s="40">
        <v>1483.4</v>
      </c>
    </row>
    <row r="292" spans="1:3" x14ac:dyDescent="0.25">
      <c r="A292" s="34" t="s">
        <v>208</v>
      </c>
      <c r="B292" s="37">
        <v>1.2</v>
      </c>
      <c r="C292" s="41"/>
    </row>
    <row r="293" spans="1:3" ht="15.6" x14ac:dyDescent="0.3">
      <c r="A293" s="38" t="s">
        <v>125</v>
      </c>
      <c r="B293" s="39">
        <f>B294+B295+B296+B297</f>
        <v>2054.2000000000003</v>
      </c>
      <c r="C293" s="39">
        <f>C294+C295+C296+C297</f>
        <v>1863</v>
      </c>
    </row>
    <row r="294" spans="1:3" x14ac:dyDescent="0.25">
      <c r="A294" s="14" t="s">
        <v>51</v>
      </c>
      <c r="B294" s="37">
        <v>377.6</v>
      </c>
      <c r="C294" s="40">
        <v>267.2</v>
      </c>
    </row>
    <row r="295" spans="1:3" x14ac:dyDescent="0.25">
      <c r="A295" s="34" t="s">
        <v>216</v>
      </c>
      <c r="B295" s="37">
        <v>4.2</v>
      </c>
      <c r="C295" s="40"/>
    </row>
    <row r="296" spans="1:3" ht="16.2" customHeight="1" x14ac:dyDescent="0.25">
      <c r="A296" s="34" t="s">
        <v>210</v>
      </c>
      <c r="B296" s="37">
        <v>1671.4</v>
      </c>
      <c r="C296" s="40">
        <v>1595.8</v>
      </c>
    </row>
    <row r="297" spans="1:3" ht="16.2" customHeight="1" x14ac:dyDescent="0.25">
      <c r="A297" s="29" t="s">
        <v>208</v>
      </c>
      <c r="B297" s="115">
        <v>1</v>
      </c>
      <c r="C297" s="116"/>
    </row>
    <row r="298" spans="1:3" ht="18.600000000000001" customHeight="1" x14ac:dyDescent="0.3">
      <c r="A298" s="42" t="s">
        <v>126</v>
      </c>
      <c r="B298" s="43">
        <f>B299+B300+B301+B302</f>
        <v>1872.9</v>
      </c>
      <c r="C298" s="43">
        <f>C299+C300+C301+C302</f>
        <v>1671.5</v>
      </c>
    </row>
    <row r="299" spans="1:3" x14ac:dyDescent="0.25">
      <c r="A299" s="14" t="s">
        <v>51</v>
      </c>
      <c r="B299" s="37">
        <v>406.8</v>
      </c>
      <c r="C299" s="40">
        <v>273</v>
      </c>
    </row>
    <row r="300" spans="1:3" x14ac:dyDescent="0.25">
      <c r="A300" s="34" t="s">
        <v>216</v>
      </c>
      <c r="B300" s="37">
        <v>5</v>
      </c>
      <c r="C300" s="40"/>
    </row>
    <row r="301" spans="1:3" ht="15.6" customHeight="1" x14ac:dyDescent="0.25">
      <c r="A301" s="34" t="s">
        <v>210</v>
      </c>
      <c r="B301" s="37">
        <v>1457.4</v>
      </c>
      <c r="C301" s="40">
        <v>1394.8</v>
      </c>
    </row>
    <row r="302" spans="1:3" ht="15.6" customHeight="1" x14ac:dyDescent="0.25">
      <c r="A302" s="29" t="s">
        <v>208</v>
      </c>
      <c r="B302" s="37">
        <v>3.7</v>
      </c>
      <c r="C302" s="41">
        <v>3.7</v>
      </c>
    </row>
    <row r="303" spans="1:3" ht="19.5" customHeight="1" x14ac:dyDescent="0.3">
      <c r="A303" s="33" t="s">
        <v>127</v>
      </c>
      <c r="B303" s="39">
        <f>B304+B305+B307+B306</f>
        <v>2229.1000000000004</v>
      </c>
      <c r="C303" s="39">
        <f>C304+C305+C307+C306</f>
        <v>1752.8</v>
      </c>
    </row>
    <row r="304" spans="1:3" x14ac:dyDescent="0.25">
      <c r="A304" s="14" t="s">
        <v>51</v>
      </c>
      <c r="B304" s="37">
        <v>37.200000000000003</v>
      </c>
      <c r="C304" s="40"/>
    </row>
    <row r="305" spans="1:3" x14ac:dyDescent="0.25">
      <c r="A305" s="34" t="s">
        <v>216</v>
      </c>
      <c r="B305" s="37">
        <v>20</v>
      </c>
      <c r="C305" s="40"/>
    </row>
    <row r="306" spans="1:3" ht="28.2" customHeight="1" x14ac:dyDescent="0.25">
      <c r="A306" s="14" t="s">
        <v>212</v>
      </c>
      <c r="B306" s="37">
        <v>937.7</v>
      </c>
      <c r="C306" s="40">
        <v>556.5</v>
      </c>
    </row>
    <row r="307" spans="1:3" x14ac:dyDescent="0.25">
      <c r="A307" s="34" t="s">
        <v>210</v>
      </c>
      <c r="B307" s="37">
        <v>1234.2</v>
      </c>
      <c r="C307" s="40">
        <v>1196.3</v>
      </c>
    </row>
    <row r="308" spans="1:3" ht="17.25" customHeight="1" x14ac:dyDescent="0.3">
      <c r="A308" s="38" t="s">
        <v>128</v>
      </c>
      <c r="B308" s="39">
        <f>B309+B310+B311+B312</f>
        <v>2062.3000000000002</v>
      </c>
      <c r="C308" s="39">
        <f>C309+C310+C311+C312</f>
        <v>1851</v>
      </c>
    </row>
    <row r="309" spans="1:3" x14ac:dyDescent="0.25">
      <c r="A309" s="14" t="s">
        <v>51</v>
      </c>
      <c r="B309" s="37">
        <v>432.3</v>
      </c>
      <c r="C309" s="40">
        <v>308.7</v>
      </c>
    </row>
    <row r="310" spans="1:3" x14ac:dyDescent="0.25">
      <c r="A310" s="34" t="s">
        <v>216</v>
      </c>
      <c r="B310" s="37">
        <v>24.299999999999997</v>
      </c>
      <c r="C310" s="40">
        <v>11.6</v>
      </c>
    </row>
    <row r="311" spans="1:3" ht="16.2" customHeight="1" x14ac:dyDescent="0.25">
      <c r="A311" s="34" t="s">
        <v>210</v>
      </c>
      <c r="B311" s="37">
        <v>1604.8</v>
      </c>
      <c r="C311" s="40">
        <v>1530.7</v>
      </c>
    </row>
    <row r="312" spans="1:3" ht="16.2" customHeight="1" x14ac:dyDescent="0.25">
      <c r="A312" s="29" t="s">
        <v>208</v>
      </c>
      <c r="B312" s="37">
        <v>0.9</v>
      </c>
      <c r="C312" s="41"/>
    </row>
    <row r="313" spans="1:3" ht="15.6" x14ac:dyDescent="0.3">
      <c r="A313" s="38" t="s">
        <v>129</v>
      </c>
      <c r="B313" s="39">
        <f>B314+B315+B316+B317</f>
        <v>1363.1000000000001</v>
      </c>
      <c r="C313" s="39">
        <f>C314+C315+C316+C317</f>
        <v>1207.4999999999998</v>
      </c>
    </row>
    <row r="314" spans="1:3" x14ac:dyDescent="0.25">
      <c r="A314" s="14" t="s">
        <v>51</v>
      </c>
      <c r="B314" s="37">
        <v>345.1</v>
      </c>
      <c r="C314" s="40">
        <v>267.3</v>
      </c>
    </row>
    <row r="315" spans="1:3" x14ac:dyDescent="0.25">
      <c r="A315" s="34" t="s">
        <v>216</v>
      </c>
      <c r="B315" s="37">
        <v>38.6</v>
      </c>
      <c r="C315" s="40">
        <v>13</v>
      </c>
    </row>
    <row r="316" spans="1:3" ht="17.399999999999999" customHeight="1" x14ac:dyDescent="0.25">
      <c r="A316" s="34" t="s">
        <v>210</v>
      </c>
      <c r="B316" s="37">
        <v>974.1</v>
      </c>
      <c r="C316" s="40">
        <v>922.89999999999986</v>
      </c>
    </row>
    <row r="317" spans="1:3" ht="17.399999999999999" customHeight="1" x14ac:dyDescent="0.25">
      <c r="A317" s="34" t="s">
        <v>208</v>
      </c>
      <c r="B317" s="37">
        <v>5.3000000000000007</v>
      </c>
      <c r="C317" s="41">
        <v>4.3</v>
      </c>
    </row>
    <row r="318" spans="1:3" ht="18" customHeight="1" x14ac:dyDescent="0.3">
      <c r="A318" s="38" t="s">
        <v>130</v>
      </c>
      <c r="B318" s="39">
        <f>SUM(B319:B323)</f>
        <v>1272.6000000000001</v>
      </c>
      <c r="C318" s="39">
        <f>SUM(C319:C323)</f>
        <v>1124.3000000000002</v>
      </c>
    </row>
    <row r="319" spans="1:3" x14ac:dyDescent="0.25">
      <c r="A319" s="14" t="s">
        <v>51</v>
      </c>
      <c r="B319" s="37">
        <v>327.10000000000002</v>
      </c>
      <c r="C319" s="40">
        <v>245.6</v>
      </c>
    </row>
    <row r="320" spans="1:3" x14ac:dyDescent="0.25">
      <c r="A320" s="34" t="s">
        <v>216</v>
      </c>
      <c r="B320" s="37">
        <v>6.2</v>
      </c>
      <c r="C320" s="40"/>
    </row>
    <row r="321" spans="1:3" ht="27.6" customHeight="1" x14ac:dyDescent="0.25">
      <c r="A321" s="14" t="s">
        <v>212</v>
      </c>
      <c r="B321" s="37">
        <v>52.6</v>
      </c>
      <c r="C321" s="40">
        <v>30</v>
      </c>
    </row>
    <row r="322" spans="1:3" x14ac:dyDescent="0.25">
      <c r="A322" s="34" t="s">
        <v>210</v>
      </c>
      <c r="B322" s="37">
        <v>886.3</v>
      </c>
      <c r="C322" s="40">
        <v>848.7</v>
      </c>
    </row>
    <row r="323" spans="1:3" x14ac:dyDescent="0.25">
      <c r="A323" s="29" t="s">
        <v>208</v>
      </c>
      <c r="B323" s="115">
        <v>0.4</v>
      </c>
      <c r="C323" s="116"/>
    </row>
    <row r="324" spans="1:3" ht="15.6" x14ac:dyDescent="0.3">
      <c r="A324" s="42" t="s">
        <v>131</v>
      </c>
      <c r="B324" s="43">
        <f>B325+B326+B327+B328</f>
        <v>1981.9</v>
      </c>
      <c r="C324" s="43">
        <f>C325+C326+C327+C328</f>
        <v>1732.6</v>
      </c>
    </row>
    <row r="325" spans="1:3" ht="15" customHeight="1" x14ac:dyDescent="0.25">
      <c r="A325" s="14" t="s">
        <v>51</v>
      </c>
      <c r="B325" s="37">
        <v>401.2</v>
      </c>
      <c r="C325" s="40">
        <v>260.60000000000002</v>
      </c>
    </row>
    <row r="326" spans="1:3" ht="15.6" customHeight="1" x14ac:dyDescent="0.25">
      <c r="A326" s="34" t="s">
        <v>216</v>
      </c>
      <c r="B326" s="37">
        <v>17</v>
      </c>
      <c r="C326" s="40">
        <v>11.5</v>
      </c>
    </row>
    <row r="327" spans="1:3" ht="15" customHeight="1" x14ac:dyDescent="0.25">
      <c r="A327" s="34" t="s">
        <v>210</v>
      </c>
      <c r="B327" s="37">
        <v>1562.8</v>
      </c>
      <c r="C327" s="40">
        <v>1460.5</v>
      </c>
    </row>
    <row r="328" spans="1:3" ht="15" customHeight="1" x14ac:dyDescent="0.25">
      <c r="A328" s="34" t="s">
        <v>208</v>
      </c>
      <c r="B328" s="37">
        <v>0.9</v>
      </c>
      <c r="C328" s="41"/>
    </row>
    <row r="329" spans="1:3" ht="18.600000000000001" customHeight="1" x14ac:dyDescent="0.3">
      <c r="A329" s="38" t="s">
        <v>132</v>
      </c>
      <c r="B329" s="39">
        <f>B330+B331+B333+B332+B334</f>
        <v>2738.2999999999997</v>
      </c>
      <c r="C329" s="39">
        <f>C330+C331+C333+C332+C334</f>
        <v>2441.7000000000003</v>
      </c>
    </row>
    <row r="330" spans="1:3" x14ac:dyDescent="0.25">
      <c r="A330" s="14" t="s">
        <v>51</v>
      </c>
      <c r="B330" s="37">
        <v>323.3</v>
      </c>
      <c r="C330" s="40">
        <v>256.3</v>
      </c>
    </row>
    <row r="331" spans="1:3" x14ac:dyDescent="0.25">
      <c r="A331" s="34" t="s">
        <v>216</v>
      </c>
      <c r="B331" s="37">
        <v>24.8</v>
      </c>
      <c r="C331" s="40">
        <v>17</v>
      </c>
    </row>
    <row r="332" spans="1:3" ht="26.4" customHeight="1" x14ac:dyDescent="0.25">
      <c r="A332" s="14" t="s">
        <v>212</v>
      </c>
      <c r="B332" s="37">
        <v>318.89999999999998</v>
      </c>
      <c r="C332" s="41">
        <v>185.1</v>
      </c>
    </row>
    <row r="333" spans="1:3" x14ac:dyDescent="0.25">
      <c r="A333" s="34" t="s">
        <v>210</v>
      </c>
      <c r="B333" s="37">
        <v>2067.1</v>
      </c>
      <c r="C333" s="40">
        <v>1983.3000000000002</v>
      </c>
    </row>
    <row r="334" spans="1:3" x14ac:dyDescent="0.25">
      <c r="A334" s="29" t="s">
        <v>208</v>
      </c>
      <c r="B334" s="115">
        <v>4.2</v>
      </c>
      <c r="C334" s="116"/>
    </row>
    <row r="335" spans="1:3" ht="15.6" x14ac:dyDescent="0.3">
      <c r="A335" s="42" t="s">
        <v>133</v>
      </c>
      <c r="B335" s="43">
        <f>B336+B337+B338+B339</f>
        <v>2531.4</v>
      </c>
      <c r="C335" s="43">
        <f>C336+C337+C338+C339</f>
        <v>2060.1000000000004</v>
      </c>
    </row>
    <row r="336" spans="1:3" x14ac:dyDescent="0.25">
      <c r="A336" s="14" t="s">
        <v>51</v>
      </c>
      <c r="B336" s="37">
        <v>933</v>
      </c>
      <c r="C336" s="40">
        <v>641.20000000000005</v>
      </c>
    </row>
    <row r="337" spans="1:3" x14ac:dyDescent="0.25">
      <c r="A337" s="34" t="s">
        <v>216</v>
      </c>
      <c r="B337" s="37">
        <v>78.199999999999989</v>
      </c>
      <c r="C337" s="40">
        <v>33.700000000000003</v>
      </c>
    </row>
    <row r="338" spans="1:3" ht="17.399999999999999" customHeight="1" x14ac:dyDescent="0.25">
      <c r="A338" s="34" t="s">
        <v>210</v>
      </c>
      <c r="B338" s="37">
        <v>1452.2</v>
      </c>
      <c r="C338" s="40">
        <v>1385.2</v>
      </c>
    </row>
    <row r="339" spans="1:3" ht="17.399999999999999" customHeight="1" x14ac:dyDescent="0.25">
      <c r="A339" s="29" t="s">
        <v>208</v>
      </c>
      <c r="B339" s="37">
        <v>68</v>
      </c>
      <c r="C339" s="41"/>
    </row>
    <row r="340" spans="1:3" ht="19.95" customHeight="1" x14ac:dyDescent="0.3">
      <c r="A340" s="38" t="s">
        <v>134</v>
      </c>
      <c r="B340" s="39">
        <f>B341+B342+B343+B344</f>
        <v>2154.8000000000002</v>
      </c>
      <c r="C340" s="39">
        <f>C341+C342+C343+C344</f>
        <v>1967.3</v>
      </c>
    </row>
    <row r="341" spans="1:3" x14ac:dyDescent="0.25">
      <c r="A341" s="14" t="s">
        <v>51</v>
      </c>
      <c r="B341" s="37">
        <v>471.6</v>
      </c>
      <c r="C341" s="40">
        <v>369.3</v>
      </c>
    </row>
    <row r="342" spans="1:3" x14ac:dyDescent="0.25">
      <c r="A342" s="34" t="s">
        <v>216</v>
      </c>
      <c r="B342" s="37">
        <v>18.399999999999999</v>
      </c>
      <c r="C342" s="40">
        <v>11.5</v>
      </c>
    </row>
    <row r="343" spans="1:3" ht="18.600000000000001" customHeight="1" x14ac:dyDescent="0.25">
      <c r="A343" s="34" t="s">
        <v>210</v>
      </c>
      <c r="B343" s="37">
        <v>1664</v>
      </c>
      <c r="C343" s="40">
        <v>1586.5</v>
      </c>
    </row>
    <row r="344" spans="1:3" ht="18.600000000000001" customHeight="1" x14ac:dyDescent="0.25">
      <c r="A344" s="29" t="s">
        <v>208</v>
      </c>
      <c r="B344" s="37">
        <v>0.8</v>
      </c>
      <c r="C344" s="41"/>
    </row>
    <row r="345" spans="1:3" ht="19.2" customHeight="1" x14ac:dyDescent="0.3">
      <c r="A345" s="38" t="s">
        <v>135</v>
      </c>
      <c r="B345" s="39">
        <f>B346+B347+B348+B349</f>
        <v>1208.0000000000002</v>
      </c>
      <c r="C345" s="39">
        <f>C346+C347+C348+C349</f>
        <v>1049.1999999999998</v>
      </c>
    </row>
    <row r="346" spans="1:3" x14ac:dyDescent="0.25">
      <c r="A346" s="14" t="s">
        <v>51</v>
      </c>
      <c r="B346" s="37">
        <v>352.2</v>
      </c>
      <c r="C346" s="40">
        <v>244</v>
      </c>
    </row>
    <row r="347" spans="1:3" x14ac:dyDescent="0.25">
      <c r="A347" s="34" t="s">
        <v>216</v>
      </c>
      <c r="B347" s="37">
        <v>9.6</v>
      </c>
      <c r="C347" s="40">
        <v>3.5</v>
      </c>
    </row>
    <row r="348" spans="1:3" ht="17.399999999999999" customHeight="1" x14ac:dyDescent="0.25">
      <c r="A348" s="34" t="s">
        <v>210</v>
      </c>
      <c r="B348" s="37">
        <v>845.80000000000007</v>
      </c>
      <c r="C348" s="40">
        <v>801.69999999999993</v>
      </c>
    </row>
    <row r="349" spans="1:3" ht="17.399999999999999" customHeight="1" x14ac:dyDescent="0.25">
      <c r="A349" s="29" t="s">
        <v>208</v>
      </c>
      <c r="B349" s="37">
        <v>0.4</v>
      </c>
      <c r="C349" s="41"/>
    </row>
    <row r="350" spans="1:3" ht="18" customHeight="1" x14ac:dyDescent="0.3">
      <c r="A350" s="38" t="s">
        <v>136</v>
      </c>
      <c r="B350" s="39">
        <f>B351+B352+B353</f>
        <v>1616.2000000000003</v>
      </c>
      <c r="C350" s="39">
        <f>C351+C352+C353</f>
        <v>1410.1000000000001</v>
      </c>
    </row>
    <row r="351" spans="1:3" x14ac:dyDescent="0.25">
      <c r="A351" s="14" t="s">
        <v>51</v>
      </c>
      <c r="B351" s="37">
        <v>392.3</v>
      </c>
      <c r="C351" s="40">
        <v>284.7</v>
      </c>
    </row>
    <row r="352" spans="1:3" x14ac:dyDescent="0.25">
      <c r="A352" s="34" t="s">
        <v>216</v>
      </c>
      <c r="B352" s="37">
        <v>17.099999999999998</v>
      </c>
      <c r="C352" s="40">
        <v>4.8</v>
      </c>
    </row>
    <row r="353" spans="1:3" ht="18" customHeight="1" x14ac:dyDescent="0.25">
      <c r="A353" s="34" t="s">
        <v>210</v>
      </c>
      <c r="B353" s="37">
        <v>1206.8000000000002</v>
      </c>
      <c r="C353" s="40">
        <v>1120.6000000000001</v>
      </c>
    </row>
    <row r="354" spans="1:3" ht="17.399999999999999" customHeight="1" x14ac:dyDescent="0.3">
      <c r="A354" s="38" t="s">
        <v>137</v>
      </c>
      <c r="B354" s="39">
        <f>B355+B356+B357+B358</f>
        <v>1578.7</v>
      </c>
      <c r="C354" s="39">
        <f>C355+C356+C357+C358</f>
        <v>1383.9</v>
      </c>
    </row>
    <row r="355" spans="1:3" x14ac:dyDescent="0.25">
      <c r="A355" s="14" t="s">
        <v>51</v>
      </c>
      <c r="B355" s="37">
        <v>428.8</v>
      </c>
      <c r="C355" s="40">
        <v>299.3</v>
      </c>
    </row>
    <row r="356" spans="1:3" x14ac:dyDescent="0.25">
      <c r="A356" s="34" t="s">
        <v>216</v>
      </c>
      <c r="B356" s="37">
        <v>15.399999999999999</v>
      </c>
      <c r="C356" s="40">
        <v>9</v>
      </c>
    </row>
    <row r="357" spans="1:3" ht="16.2" customHeight="1" x14ac:dyDescent="0.25">
      <c r="A357" s="34" t="s">
        <v>210</v>
      </c>
      <c r="B357" s="37">
        <v>1132</v>
      </c>
      <c r="C357" s="40">
        <v>1073.1000000000001</v>
      </c>
    </row>
    <row r="358" spans="1:3" ht="16.2" customHeight="1" x14ac:dyDescent="0.25">
      <c r="A358" s="34" t="s">
        <v>208</v>
      </c>
      <c r="B358" s="37">
        <v>2.5</v>
      </c>
      <c r="C358" s="41">
        <v>2.5</v>
      </c>
    </row>
    <row r="359" spans="1:3" ht="18" customHeight="1" x14ac:dyDescent="0.3">
      <c r="A359" s="38" t="s">
        <v>138</v>
      </c>
      <c r="B359" s="39">
        <f>B360+B361+B362+B363</f>
        <v>981.40000000000009</v>
      </c>
      <c r="C359" s="39">
        <f>C360+C361+C362+C363</f>
        <v>865.3</v>
      </c>
    </row>
    <row r="360" spans="1:3" x14ac:dyDescent="0.25">
      <c r="A360" s="14" t="s">
        <v>51</v>
      </c>
      <c r="B360" s="37">
        <v>329.5</v>
      </c>
      <c r="C360" s="40">
        <v>254.3</v>
      </c>
    </row>
    <row r="361" spans="1:3" x14ac:dyDescent="0.25">
      <c r="A361" s="34" t="s">
        <v>216</v>
      </c>
      <c r="B361" s="37">
        <v>38</v>
      </c>
      <c r="C361" s="40">
        <v>33.4</v>
      </c>
    </row>
    <row r="362" spans="1:3" ht="18.600000000000001" customHeight="1" x14ac:dyDescent="0.25">
      <c r="A362" s="34" t="s">
        <v>210</v>
      </c>
      <c r="B362" s="37">
        <v>612.70000000000005</v>
      </c>
      <c r="C362" s="40">
        <v>577.6</v>
      </c>
    </row>
    <row r="363" spans="1:3" ht="18.600000000000001" customHeight="1" x14ac:dyDescent="0.25">
      <c r="A363" s="29" t="s">
        <v>208</v>
      </c>
      <c r="B363" s="115">
        <v>1.2</v>
      </c>
      <c r="C363" s="116"/>
    </row>
    <row r="364" spans="1:3" ht="20.25" customHeight="1" x14ac:dyDescent="0.3">
      <c r="A364" s="35" t="s">
        <v>139</v>
      </c>
      <c r="B364" s="43">
        <f>B365+B367+B368+B366+B369</f>
        <v>2098.1999999999998</v>
      </c>
      <c r="C364" s="43">
        <f>C365+C367+C368+C366+C369</f>
        <v>1795.3000000000002</v>
      </c>
    </row>
    <row r="365" spans="1:3" ht="20.25" customHeight="1" x14ac:dyDescent="0.25">
      <c r="A365" s="34" t="s">
        <v>51</v>
      </c>
      <c r="B365" s="37">
        <v>1.1000000000000001</v>
      </c>
      <c r="C365" s="37"/>
    </row>
    <row r="366" spans="1:3" ht="15.75" customHeight="1" x14ac:dyDescent="0.25">
      <c r="A366" s="34" t="s">
        <v>216</v>
      </c>
      <c r="B366" s="37">
        <v>20.5</v>
      </c>
      <c r="C366" s="40"/>
    </row>
    <row r="367" spans="1:3" ht="23.4" customHeight="1" x14ac:dyDescent="0.25">
      <c r="A367" s="14" t="s">
        <v>212</v>
      </c>
      <c r="B367" s="37">
        <v>851.39999999999986</v>
      </c>
      <c r="C367" s="40">
        <v>614</v>
      </c>
    </row>
    <row r="368" spans="1:3" ht="19.95" customHeight="1" x14ac:dyDescent="0.25">
      <c r="A368" s="34" t="s">
        <v>210</v>
      </c>
      <c r="B368" s="37">
        <v>1222.5</v>
      </c>
      <c r="C368" s="40">
        <v>1180.1000000000001</v>
      </c>
    </row>
    <row r="369" spans="1:3" ht="19.95" customHeight="1" x14ac:dyDescent="0.25">
      <c r="A369" s="34" t="s">
        <v>208</v>
      </c>
      <c r="B369" s="37">
        <v>2.7</v>
      </c>
      <c r="C369" s="41">
        <v>1.2</v>
      </c>
    </row>
    <row r="370" spans="1:3" ht="33" customHeight="1" x14ac:dyDescent="0.3">
      <c r="A370" s="33" t="s">
        <v>140</v>
      </c>
      <c r="B370" s="39">
        <f>B373+B374+B372+B371+B375</f>
        <v>899.6</v>
      </c>
      <c r="C370" s="39">
        <f>C373+C374+C372+C371+C375</f>
        <v>773.80000000000007</v>
      </c>
    </row>
    <row r="371" spans="1:3" ht="16.5" customHeight="1" x14ac:dyDescent="0.25">
      <c r="A371" s="34" t="s">
        <v>51</v>
      </c>
      <c r="B371" s="37">
        <v>69.099999999999994</v>
      </c>
      <c r="C371" s="37">
        <v>67.7</v>
      </c>
    </row>
    <row r="372" spans="1:3" ht="14.4" customHeight="1" x14ac:dyDescent="0.25">
      <c r="A372" s="34" t="s">
        <v>216</v>
      </c>
      <c r="B372" s="37">
        <v>4</v>
      </c>
      <c r="C372" s="40"/>
    </row>
    <row r="373" spans="1:3" ht="24.6" customHeight="1" x14ac:dyDescent="0.25">
      <c r="A373" s="14" t="s">
        <v>212</v>
      </c>
      <c r="B373" s="37">
        <v>376.8</v>
      </c>
      <c r="C373" s="40">
        <v>298.3</v>
      </c>
    </row>
    <row r="374" spans="1:3" ht="15.6" customHeight="1" x14ac:dyDescent="0.25">
      <c r="A374" s="34" t="s">
        <v>210</v>
      </c>
      <c r="B374" s="37">
        <v>445.2</v>
      </c>
      <c r="C374" s="40">
        <v>406.8</v>
      </c>
    </row>
    <row r="375" spans="1:3" ht="15.6" customHeight="1" x14ac:dyDescent="0.25">
      <c r="A375" s="29" t="s">
        <v>208</v>
      </c>
      <c r="B375" s="115">
        <v>4.5</v>
      </c>
      <c r="C375" s="116">
        <v>1</v>
      </c>
    </row>
    <row r="376" spans="1:3" ht="20.25" customHeight="1" x14ac:dyDescent="0.3">
      <c r="A376" s="35" t="s">
        <v>141</v>
      </c>
      <c r="B376" s="43">
        <f>B377+B378+B380+B379+B381</f>
        <v>802.1</v>
      </c>
      <c r="C376" s="43">
        <f>C377+C378+C380+C379+C381</f>
        <v>702.4</v>
      </c>
    </row>
    <row r="377" spans="1:3" x14ac:dyDescent="0.25">
      <c r="A377" s="14" t="s">
        <v>51</v>
      </c>
      <c r="B377" s="37">
        <v>241.4</v>
      </c>
      <c r="C377" s="40">
        <v>172.3</v>
      </c>
    </row>
    <row r="378" spans="1:3" x14ac:dyDescent="0.25">
      <c r="A378" s="34" t="s">
        <v>216</v>
      </c>
      <c r="B378" s="37">
        <v>1.5</v>
      </c>
      <c r="C378" s="40"/>
    </row>
    <row r="379" spans="1:3" ht="26.4" customHeight="1" x14ac:dyDescent="0.25">
      <c r="A379" s="14" t="s">
        <v>212</v>
      </c>
      <c r="B379" s="37">
        <v>6.5</v>
      </c>
      <c r="C379" s="40">
        <v>6.4</v>
      </c>
    </row>
    <row r="380" spans="1:3" ht="16.95" customHeight="1" x14ac:dyDescent="0.25">
      <c r="A380" s="34" t="s">
        <v>210</v>
      </c>
      <c r="B380" s="37">
        <v>552.20000000000005</v>
      </c>
      <c r="C380" s="40">
        <v>523.70000000000005</v>
      </c>
    </row>
    <row r="381" spans="1:3" ht="16.95" customHeight="1" x14ac:dyDescent="0.25">
      <c r="A381" s="29" t="s">
        <v>208</v>
      </c>
      <c r="B381" s="37">
        <v>0.5</v>
      </c>
      <c r="C381" s="41"/>
    </row>
    <row r="382" spans="1:3" ht="20.25" customHeight="1" x14ac:dyDescent="0.3">
      <c r="A382" s="38" t="s">
        <v>142</v>
      </c>
      <c r="B382" s="39">
        <f>B383+B384+B385</f>
        <v>1688.4</v>
      </c>
      <c r="C382" s="39">
        <f>C383+C384+C385</f>
        <v>1531.9</v>
      </c>
    </row>
    <row r="383" spans="1:3" x14ac:dyDescent="0.25">
      <c r="A383" s="14" t="s">
        <v>51</v>
      </c>
      <c r="B383" s="37">
        <v>1406.5</v>
      </c>
      <c r="C383" s="40">
        <v>1330.9</v>
      </c>
    </row>
    <row r="384" spans="1:3" x14ac:dyDescent="0.25">
      <c r="A384" s="34" t="s">
        <v>216</v>
      </c>
      <c r="B384" s="37">
        <v>122</v>
      </c>
      <c r="C384" s="40">
        <v>43.4</v>
      </c>
    </row>
    <row r="385" spans="1:3" ht="16.5" customHeight="1" x14ac:dyDescent="0.25">
      <c r="A385" s="34" t="s">
        <v>210</v>
      </c>
      <c r="B385" s="37">
        <v>159.9</v>
      </c>
      <c r="C385" s="40">
        <v>157.6</v>
      </c>
    </row>
    <row r="386" spans="1:3" ht="18.75" customHeight="1" x14ac:dyDescent="0.3">
      <c r="A386" s="38" t="s">
        <v>143</v>
      </c>
      <c r="B386" s="39">
        <f>B387+B388+B389</f>
        <v>459.1</v>
      </c>
      <c r="C386" s="39">
        <f>C387+C388+C389</f>
        <v>406.29999999999995</v>
      </c>
    </row>
    <row r="387" spans="1:3" ht="16.5" customHeight="1" x14ac:dyDescent="0.25">
      <c r="A387" s="14" t="s">
        <v>51</v>
      </c>
      <c r="B387" s="37">
        <v>316</v>
      </c>
      <c r="C387" s="40">
        <v>300.7</v>
      </c>
    </row>
    <row r="388" spans="1:3" x14ac:dyDescent="0.25">
      <c r="A388" s="34" t="s">
        <v>216</v>
      </c>
      <c r="B388" s="37">
        <v>60</v>
      </c>
      <c r="C388" s="40">
        <v>23.7</v>
      </c>
    </row>
    <row r="389" spans="1:3" ht="18" customHeight="1" x14ac:dyDescent="0.25">
      <c r="A389" s="34" t="s">
        <v>210</v>
      </c>
      <c r="B389" s="37">
        <v>83.1</v>
      </c>
      <c r="C389" s="40">
        <v>81.900000000000006</v>
      </c>
    </row>
    <row r="390" spans="1:3" ht="18.75" customHeight="1" x14ac:dyDescent="0.3">
      <c r="A390" s="38" t="s">
        <v>144</v>
      </c>
      <c r="B390" s="39">
        <f>B391+B392</f>
        <v>439.6</v>
      </c>
      <c r="C390" s="39">
        <f>C391+C392</f>
        <v>397</v>
      </c>
    </row>
    <row r="391" spans="1:3" ht="15.75" customHeight="1" x14ac:dyDescent="0.25">
      <c r="A391" s="14" t="s">
        <v>51</v>
      </c>
      <c r="B391" s="37">
        <v>435.6</v>
      </c>
      <c r="C391" s="40">
        <v>397</v>
      </c>
    </row>
    <row r="392" spans="1:3" ht="17.399999999999999" customHeight="1" x14ac:dyDescent="0.25">
      <c r="A392" s="34" t="s">
        <v>216</v>
      </c>
      <c r="B392" s="37">
        <v>4</v>
      </c>
      <c r="C392" s="40"/>
    </row>
    <row r="393" spans="1:3" ht="18" customHeight="1" x14ac:dyDescent="0.3">
      <c r="A393" s="38" t="s">
        <v>145</v>
      </c>
      <c r="B393" s="39">
        <f>B394+B395</f>
        <v>533.6</v>
      </c>
      <c r="C393" s="39">
        <f>C394+C395</f>
        <v>448.6</v>
      </c>
    </row>
    <row r="394" spans="1:3" x14ac:dyDescent="0.25">
      <c r="A394" s="14" t="s">
        <v>51</v>
      </c>
      <c r="B394" s="37">
        <v>504.6</v>
      </c>
      <c r="C394" s="40">
        <v>448.6</v>
      </c>
    </row>
    <row r="395" spans="1:3" ht="16.95" customHeight="1" x14ac:dyDescent="0.25">
      <c r="A395" s="34" t="s">
        <v>216</v>
      </c>
      <c r="B395" s="44">
        <v>29</v>
      </c>
      <c r="C395" s="45"/>
    </row>
    <row r="396" spans="1:3" ht="22.95" customHeight="1" x14ac:dyDescent="0.3">
      <c r="A396" s="38" t="s">
        <v>146</v>
      </c>
      <c r="B396" s="39">
        <f>B397+B398+B399</f>
        <v>731.5</v>
      </c>
      <c r="C396" s="39">
        <f>C397+C398+C399</f>
        <v>614.1</v>
      </c>
    </row>
    <row r="397" spans="1:3" ht="15" customHeight="1" x14ac:dyDescent="0.25">
      <c r="A397" s="14" t="s">
        <v>51</v>
      </c>
      <c r="B397" s="37">
        <v>597.4</v>
      </c>
      <c r="C397" s="40">
        <v>511.5</v>
      </c>
    </row>
    <row r="398" spans="1:3" ht="15.6" customHeight="1" x14ac:dyDescent="0.25">
      <c r="A398" s="34" t="s">
        <v>216</v>
      </c>
      <c r="B398" s="37">
        <v>26</v>
      </c>
      <c r="C398" s="40"/>
    </row>
    <row r="399" spans="1:3" ht="17.399999999999999" customHeight="1" x14ac:dyDescent="0.25">
      <c r="A399" s="14" t="s">
        <v>92</v>
      </c>
      <c r="B399" s="37">
        <v>108.1</v>
      </c>
      <c r="C399" s="41">
        <v>102.6</v>
      </c>
    </row>
    <row r="400" spans="1:3" ht="19.5" customHeight="1" x14ac:dyDescent="0.3">
      <c r="A400" s="38" t="s">
        <v>147</v>
      </c>
      <c r="B400" s="39">
        <f>B401+B402</f>
        <v>491.4</v>
      </c>
      <c r="C400" s="39">
        <f>C401+C402</f>
        <v>464.8</v>
      </c>
    </row>
    <row r="401" spans="1:3" ht="15" customHeight="1" x14ac:dyDescent="0.25">
      <c r="A401" s="14" t="s">
        <v>51</v>
      </c>
      <c r="B401" s="37">
        <v>66</v>
      </c>
      <c r="C401" s="40">
        <v>45.5</v>
      </c>
    </row>
    <row r="402" spans="1:3" ht="16.95" customHeight="1" x14ac:dyDescent="0.25">
      <c r="A402" s="34" t="s">
        <v>210</v>
      </c>
      <c r="B402" s="37">
        <v>425.4</v>
      </c>
      <c r="C402" s="40">
        <v>419.3</v>
      </c>
    </row>
    <row r="403" spans="1:3" ht="20.399999999999999" customHeight="1" x14ac:dyDescent="0.3">
      <c r="A403" s="38" t="s">
        <v>148</v>
      </c>
      <c r="B403" s="39">
        <f>B130+B135+B140+B144+B149+B154+B159+B164+B169+B174+B179+B184+B189+B194+B199+B204+B209+B214+B219+B224+B229+B234+B239+B244+B249+B254+B259+B264+B269+B274+B279+B283+B288+B293+B298+B303+B308+B313+B318+B324+B329+B335+B340+B345+B350+B354+B359+B364+B370+B376+B382+B386+B390+B393+B396+B400</f>
        <v>70695.400000000009</v>
      </c>
      <c r="C403" s="39">
        <f>C130+C135+C140+C144+C149+C154+C159+C164+C169+C174+C179+C184+C189+C194+C199+C204+C209+C214+C219+C224+C229+C234+C239+C244+C249+C254+C259+C264+C269+C274+C279+C283+C288+C293+C298+C303+C308+C313+C318+C324+C329+C335+C340+C345+C350+C354+C359+C364+C370+C376+C382+C386+C390+C393+C396+C400</f>
        <v>57690.100000000013</v>
      </c>
    </row>
    <row r="404" spans="1:3" ht="16.95" customHeight="1" x14ac:dyDescent="0.25">
      <c r="A404" s="14" t="s">
        <v>51</v>
      </c>
      <c r="B404" s="37">
        <f>B131+B136+B141+B145+B150+B155+B160+B165+B170+B175+B180+B185+B190+B195+B200+B205+B210+B215+B220+B225+B230+B235+B240+B245+B250+B255+B260+B265+B270+B275+B280+B284+B289+B294+B299+B304+B309+B314+B319+B325+B330+B336+B341+B346+B351+B355+B360+B371+B377+B383+B387+B391+B394+B397+B401+B365</f>
        <v>25042.799999999992</v>
      </c>
      <c r="C404" s="37">
        <f>C131+C136+C141+C145+C150+C155+C160+C165+C170+C175+C180+C185+C190+C195+C200+C205+C210+C215+C220+C225+C230+C235+C240+C245+C250+C255+C260+C265+C270+C275+C280+C284+C289+C294+C299+C304+C309+C314+C319+C325+C330+C336+C341+C346+C351+C355+C360+C371+C377+C383+C387+C391+C394+C397+C401+C365</f>
        <v>20714.400000000001</v>
      </c>
    </row>
    <row r="405" spans="1:3" ht="15.6" customHeight="1" x14ac:dyDescent="0.25">
      <c r="A405" s="34" t="s">
        <v>216</v>
      </c>
      <c r="B405" s="37">
        <f>B137+B142+B146+B151+B156+B161+B166+B171+B176+B181+B186+B191+B196+B201+B206+B211+B216+B221+B226+B231+B236+B241+B246+B251+B256+B261+B266+B271+B276+B281+B285+B290+B295+B300+B305+B310+B315+B320+B326+B331+B337+B342+B347+B352+B356+B361+B366+B372+B378+B384+B388+B392+B395+B398</f>
        <v>2757.5000000000005</v>
      </c>
      <c r="C405" s="37">
        <f>C137+C142+C146+C151+C156+C161+C166+C171+C176+C181+C186+C191+C196+C201+C206+C211+C216+C221+C226+C231+C236+C241+C246+C251+C256+C261+C266+C271+C276+C281+C285+C290+C295+C300+C305+C310+C315+C320+C326+C331+C337+C342+C347+C352+C356+C361+C366+C372+C378+C384+C388+C392+C395+C398</f>
        <v>220.6</v>
      </c>
    </row>
    <row r="406" spans="1:3" ht="16.2" customHeight="1" x14ac:dyDescent="0.25">
      <c r="A406" s="34" t="s">
        <v>210</v>
      </c>
      <c r="B406" s="37">
        <f>B132+B138+B143+B147+B152+B157+B162+B167+B172+B177+B182+B187+B192+B197+B202+B207+B212+B217+B222+B227+B232+B237+B242+B247+B252+B257+B262+B267+B272+B277+B282+B286+B291+B296+B301+B307+B311+B316+B322+B327+B333+B338+B343+B348+B353+B357+B362+B368+B374+B380+B385+B389+B402</f>
        <v>39206.399999999994</v>
      </c>
      <c r="C406" s="37">
        <f>C132+C138+C143+C147+C152+C157+C162+C167+C172+C177+C182+C187+C192+C197+C202+C207+C212+C217+C222+C227+C232+C237+C242+C247+C252+C257+C262+C267+C272+C277+C282+C286+C291+C296+C301+C307+C311+C316+C322+C327+C333+C338+C343+C348+C353+C357+C362+C368+C374+C380+C385+C389+C402</f>
        <v>34838.1</v>
      </c>
    </row>
    <row r="407" spans="1:3" ht="26.4" customHeight="1" x14ac:dyDescent="0.25">
      <c r="A407" s="14" t="s">
        <v>212</v>
      </c>
      <c r="B407" s="44">
        <f>SUM(B306+B321+B332+B367+B373+B379)</f>
        <v>2543.9</v>
      </c>
      <c r="C407" s="44">
        <f>SUM(C306+C321+C332+C367+C373+C379)</f>
        <v>1690.3</v>
      </c>
    </row>
    <row r="408" spans="1:3" ht="17.399999999999999" customHeight="1" x14ac:dyDescent="0.25">
      <c r="A408" s="34" t="s">
        <v>208</v>
      </c>
      <c r="B408" s="44">
        <f>B134+B139+B148+B153+B158+B163+B168+B173+B178+B183+B188+B193+B198+B203+B208+B213+B218+B223+B228+B233+B238+B243+B248+B253+B258+B263+B268+B273+B278+B287+B292+B297+B302+B312+B317+B323+B328+B334+B339+B344+B349+B358+B363+B369+B375+B381</f>
        <v>821.89999999999975</v>
      </c>
      <c r="C408" s="44">
        <f>C134+C139+C148+C153+C158+C163+C168+C173+C178+C183+C188+C193+C198+C203+C208+C213+C218+C223+C228+C233+C238+C243+C248+C253+C258+C263+C268+C273+C278+C287+C292+C297+C302+C312+C317+C323+C328+C334+C339+C344+C349+C358+C363+C369+C375+C381</f>
        <v>124.10000000000001</v>
      </c>
    </row>
    <row r="409" spans="1:3" ht="19.2" customHeight="1" x14ac:dyDescent="0.25">
      <c r="A409" s="23" t="s">
        <v>92</v>
      </c>
      <c r="B409" s="37">
        <f>B133+B399</f>
        <v>322.89999999999998</v>
      </c>
      <c r="C409" s="37">
        <f>C133+C399</f>
        <v>102.6</v>
      </c>
    </row>
    <row r="410" spans="1:3" ht="37.200000000000003" customHeight="1" x14ac:dyDescent="0.25">
      <c r="A410" s="122" t="s">
        <v>149</v>
      </c>
      <c r="B410" s="134"/>
      <c r="C410" s="135"/>
    </row>
    <row r="411" spans="1:3" ht="15.6" x14ac:dyDescent="0.3">
      <c r="A411" s="46" t="s">
        <v>42</v>
      </c>
      <c r="B411" s="47">
        <f>SUM(B412:B413)</f>
        <v>189.9</v>
      </c>
      <c r="C411" s="47">
        <f>SUM(C412:C413)</f>
        <v>1.2</v>
      </c>
    </row>
    <row r="412" spans="1:3" x14ac:dyDescent="0.25">
      <c r="A412" s="48" t="s">
        <v>51</v>
      </c>
      <c r="B412" s="49">
        <v>125</v>
      </c>
      <c r="C412" s="49"/>
    </row>
    <row r="413" spans="1:3" x14ac:dyDescent="0.25">
      <c r="A413" s="34" t="s">
        <v>208</v>
      </c>
      <c r="B413" s="49">
        <v>64.900000000000006</v>
      </c>
      <c r="C413" s="49">
        <v>1.2</v>
      </c>
    </row>
    <row r="414" spans="1:3" ht="15.6" x14ac:dyDescent="0.3">
      <c r="A414" s="46" t="s">
        <v>150</v>
      </c>
      <c r="B414" s="47">
        <f>SUM(B411)</f>
        <v>189.9</v>
      </c>
      <c r="C414" s="47">
        <f>SUM(C411)</f>
        <v>1.2</v>
      </c>
    </row>
    <row r="415" spans="1:3" x14ac:dyDescent="0.25">
      <c r="A415" s="50" t="s">
        <v>51</v>
      </c>
      <c r="B415" s="49">
        <f>B412</f>
        <v>125</v>
      </c>
      <c r="C415" s="49"/>
    </row>
    <row r="416" spans="1:3" x14ac:dyDescent="0.25">
      <c r="A416" s="34" t="s">
        <v>208</v>
      </c>
      <c r="B416" s="49">
        <f>B413</f>
        <v>64.900000000000006</v>
      </c>
      <c r="C416" s="49">
        <f>C413</f>
        <v>1.2</v>
      </c>
    </row>
    <row r="417" spans="1:3" ht="33" customHeight="1" x14ac:dyDescent="0.25">
      <c r="A417" s="122" t="s">
        <v>151</v>
      </c>
      <c r="B417" s="123"/>
      <c r="C417" s="124"/>
    </row>
    <row r="418" spans="1:3" ht="31.2" x14ac:dyDescent="0.3">
      <c r="A418" s="33" t="s">
        <v>152</v>
      </c>
      <c r="B418" s="43">
        <f>B419+B420+B421</f>
        <v>12646.599999999999</v>
      </c>
      <c r="C418" s="43"/>
    </row>
    <row r="419" spans="1:3" x14ac:dyDescent="0.25">
      <c r="A419" s="14" t="s">
        <v>51</v>
      </c>
      <c r="B419" s="37">
        <v>7640</v>
      </c>
      <c r="C419" s="40"/>
    </row>
    <row r="420" spans="1:3" ht="25.2" customHeight="1" x14ac:dyDescent="0.25">
      <c r="A420" s="14" t="s">
        <v>258</v>
      </c>
      <c r="B420" s="37">
        <v>3340.7999999999997</v>
      </c>
      <c r="C420" s="40"/>
    </row>
    <row r="421" spans="1:3" ht="18.600000000000001" customHeight="1" x14ac:dyDescent="0.25">
      <c r="A421" s="34" t="s">
        <v>209</v>
      </c>
      <c r="B421" s="37">
        <v>1665.8</v>
      </c>
      <c r="C421" s="40"/>
    </row>
    <row r="422" spans="1:3" ht="17.25" customHeight="1" x14ac:dyDescent="0.3">
      <c r="A422" s="38" t="s">
        <v>42</v>
      </c>
      <c r="B422" s="39">
        <f>B423+B424+B425</f>
        <v>1261.7</v>
      </c>
      <c r="C422" s="39"/>
    </row>
    <row r="423" spans="1:3" ht="16.5" customHeight="1" x14ac:dyDescent="0.25">
      <c r="A423" s="14" t="s">
        <v>51</v>
      </c>
      <c r="B423" s="37">
        <v>1096.5</v>
      </c>
      <c r="C423" s="40"/>
    </row>
    <row r="424" spans="1:3" ht="16.5" customHeight="1" x14ac:dyDescent="0.25">
      <c r="A424" s="34" t="s">
        <v>208</v>
      </c>
      <c r="B424" s="37">
        <v>155.19999999999999</v>
      </c>
      <c r="C424" s="41"/>
    </row>
    <row r="425" spans="1:3" ht="16.5" customHeight="1" x14ac:dyDescent="0.25">
      <c r="A425" s="23" t="s">
        <v>92</v>
      </c>
      <c r="B425" s="37">
        <v>10</v>
      </c>
      <c r="C425" s="41"/>
    </row>
    <row r="426" spans="1:3" ht="18" customHeight="1" x14ac:dyDescent="0.3">
      <c r="A426" s="42" t="s">
        <v>153</v>
      </c>
      <c r="B426" s="43">
        <f>B427+B428+B429+B430</f>
        <v>4092.7</v>
      </c>
      <c r="C426" s="43">
        <f>C427+C428+C429+C430</f>
        <v>3457.4</v>
      </c>
    </row>
    <row r="427" spans="1:3" ht="17.25" customHeight="1" x14ac:dyDescent="0.25">
      <c r="A427" s="14" t="s">
        <v>51</v>
      </c>
      <c r="B427" s="37">
        <v>3089.2</v>
      </c>
      <c r="C427" s="40">
        <v>2626.7</v>
      </c>
    </row>
    <row r="428" spans="1:3" ht="26.4" x14ac:dyDescent="0.25">
      <c r="A428" s="14" t="s">
        <v>259</v>
      </c>
      <c r="B428" s="37">
        <v>712.00000000000011</v>
      </c>
      <c r="C428" s="40">
        <v>658.59999999999991</v>
      </c>
    </row>
    <row r="429" spans="1:3" x14ac:dyDescent="0.25">
      <c r="A429" s="34" t="s">
        <v>209</v>
      </c>
      <c r="B429" s="37">
        <v>156.5</v>
      </c>
      <c r="C429" s="40">
        <v>154.30000000000001</v>
      </c>
    </row>
    <row r="430" spans="1:3" ht="18" customHeight="1" x14ac:dyDescent="0.25">
      <c r="A430" s="29" t="s">
        <v>216</v>
      </c>
      <c r="B430" s="37">
        <v>135</v>
      </c>
      <c r="C430" s="40">
        <v>17.8</v>
      </c>
    </row>
    <row r="431" spans="1:3" ht="21.6" customHeight="1" x14ac:dyDescent="0.3">
      <c r="A431" s="42" t="s">
        <v>57</v>
      </c>
      <c r="B431" s="43">
        <f>B432+B433+B435+B434</f>
        <v>734.8</v>
      </c>
      <c r="C431" s="43">
        <f>C432+C433+C435+C434</f>
        <v>597.5</v>
      </c>
    </row>
    <row r="432" spans="1:3" x14ac:dyDescent="0.25">
      <c r="A432" s="14" t="s">
        <v>51</v>
      </c>
      <c r="B432" s="37">
        <v>322.2</v>
      </c>
      <c r="C432" s="40">
        <v>293.2</v>
      </c>
    </row>
    <row r="433" spans="1:3" ht="27.6" customHeight="1" x14ac:dyDescent="0.25">
      <c r="A433" s="14" t="s">
        <v>260</v>
      </c>
      <c r="B433" s="37">
        <v>312.39999999999998</v>
      </c>
      <c r="C433" s="40">
        <v>247.5</v>
      </c>
    </row>
    <row r="434" spans="1:3" ht="17.399999999999999" customHeight="1" x14ac:dyDescent="0.25">
      <c r="A434" s="34" t="s">
        <v>209</v>
      </c>
      <c r="B434" s="37">
        <v>30.200000000000003</v>
      </c>
      <c r="C434" s="40">
        <v>29.8</v>
      </c>
    </row>
    <row r="435" spans="1:3" ht="15" customHeight="1" x14ac:dyDescent="0.25">
      <c r="A435" s="29" t="s">
        <v>216</v>
      </c>
      <c r="B435" s="37">
        <v>70</v>
      </c>
      <c r="C435" s="40">
        <v>27</v>
      </c>
    </row>
    <row r="436" spans="1:3" ht="18" customHeight="1" x14ac:dyDescent="0.3">
      <c r="A436" s="42" t="s">
        <v>154</v>
      </c>
      <c r="B436" s="39">
        <f>B437+B438+B440+B442+B439+B441</f>
        <v>800.8</v>
      </c>
      <c r="C436" s="39">
        <f>C437+C438+C440+C442+C439+C441</f>
        <v>695.59999999999991</v>
      </c>
    </row>
    <row r="437" spans="1:3" ht="17.25" customHeight="1" x14ac:dyDescent="0.25">
      <c r="A437" s="14" t="s">
        <v>51</v>
      </c>
      <c r="B437" s="37">
        <v>187.7</v>
      </c>
      <c r="C437" s="40">
        <v>162.9</v>
      </c>
    </row>
    <row r="438" spans="1:3" ht="27.6" customHeight="1" x14ac:dyDescent="0.25">
      <c r="A438" s="14" t="s">
        <v>261</v>
      </c>
      <c r="B438" s="37">
        <v>211.3</v>
      </c>
      <c r="C438" s="40">
        <v>188.1</v>
      </c>
    </row>
    <row r="439" spans="1:3" ht="24.6" customHeight="1" x14ac:dyDescent="0.25">
      <c r="A439" s="14" t="s">
        <v>212</v>
      </c>
      <c r="B439" s="37">
        <v>74.400000000000006</v>
      </c>
      <c r="C439" s="40">
        <v>67</v>
      </c>
    </row>
    <row r="440" spans="1:3" ht="14.4" customHeight="1" x14ac:dyDescent="0.25">
      <c r="A440" s="34" t="s">
        <v>216</v>
      </c>
      <c r="B440" s="37">
        <v>152.4</v>
      </c>
      <c r="C440" s="40">
        <v>110.5</v>
      </c>
    </row>
    <row r="441" spans="1:3" ht="14.4" customHeight="1" x14ac:dyDescent="0.25">
      <c r="A441" s="34" t="s">
        <v>209</v>
      </c>
      <c r="B441" s="37">
        <v>21.099999999999998</v>
      </c>
      <c r="C441" s="40">
        <v>20.8</v>
      </c>
    </row>
    <row r="442" spans="1:3" ht="15.6" customHeight="1" x14ac:dyDescent="0.25">
      <c r="A442" s="34" t="s">
        <v>210</v>
      </c>
      <c r="B442" s="37">
        <v>153.9</v>
      </c>
      <c r="C442" s="40">
        <v>146.30000000000001</v>
      </c>
    </row>
    <row r="443" spans="1:3" ht="17.25" customHeight="1" x14ac:dyDescent="0.3">
      <c r="A443" s="33" t="s">
        <v>155</v>
      </c>
      <c r="B443" s="39">
        <f>B444+B445+B446</f>
        <v>189.29999999999998</v>
      </c>
      <c r="C443" s="39">
        <f>C444+C445+C446</f>
        <v>147</v>
      </c>
    </row>
    <row r="444" spans="1:3" ht="14.4" customHeight="1" x14ac:dyDescent="0.25">
      <c r="A444" s="14" t="s">
        <v>51</v>
      </c>
      <c r="B444" s="37">
        <v>187.1</v>
      </c>
      <c r="C444" s="41">
        <v>145.4</v>
      </c>
    </row>
    <row r="445" spans="1:3" ht="14.4" customHeight="1" x14ac:dyDescent="0.25">
      <c r="A445" s="34" t="s">
        <v>209</v>
      </c>
      <c r="B445" s="115">
        <v>1.6</v>
      </c>
      <c r="C445" s="116">
        <v>1.6</v>
      </c>
    </row>
    <row r="446" spans="1:3" ht="14.4" customHeight="1" x14ac:dyDescent="0.25">
      <c r="A446" s="23" t="s">
        <v>92</v>
      </c>
      <c r="B446" s="115">
        <v>0.6</v>
      </c>
      <c r="C446" s="116"/>
    </row>
    <row r="447" spans="1:3" ht="18" customHeight="1" x14ac:dyDescent="0.3">
      <c r="A447" s="42" t="s">
        <v>156</v>
      </c>
      <c r="B447" s="43">
        <f>B418+B422+B426+B431+B436+B443</f>
        <v>19725.899999999998</v>
      </c>
      <c r="C447" s="43">
        <f>C418+C422+C426+C431+C436+C443</f>
        <v>4897.5</v>
      </c>
    </row>
    <row r="448" spans="1:3" ht="18" customHeight="1" x14ac:dyDescent="0.25">
      <c r="A448" s="14" t="s">
        <v>51</v>
      </c>
      <c r="B448" s="37">
        <f>B419+B423+B427+B432+B437+B444</f>
        <v>12522.700000000003</v>
      </c>
      <c r="C448" s="37">
        <f>C419+C423+C427+C432+C437+C444</f>
        <v>3228.2</v>
      </c>
    </row>
    <row r="449" spans="1:3" ht="25.95" customHeight="1" x14ac:dyDescent="0.25">
      <c r="A449" s="14" t="s">
        <v>262</v>
      </c>
      <c r="B449" s="37">
        <f>B420+B428+B433+B438</f>
        <v>4576.5</v>
      </c>
      <c r="C449" s="37">
        <f>C420+C428+C433+C438</f>
        <v>1094.1999999999998</v>
      </c>
    </row>
    <row r="450" spans="1:3" ht="28.2" customHeight="1" x14ac:dyDescent="0.25">
      <c r="A450" s="14" t="s">
        <v>212</v>
      </c>
      <c r="B450" s="37">
        <f>B439</f>
        <v>74.400000000000006</v>
      </c>
      <c r="C450" s="37">
        <f>C439</f>
        <v>67</v>
      </c>
    </row>
    <row r="451" spans="1:3" ht="12" customHeight="1" x14ac:dyDescent="0.25">
      <c r="A451" s="34" t="s">
        <v>208</v>
      </c>
      <c r="B451" s="37">
        <f>+B421+B424+B429+B434+B441+B445</f>
        <v>2030.3999999999999</v>
      </c>
      <c r="C451" s="37">
        <f>+C421+C424+C429+C434+C441+C445</f>
        <v>206.50000000000003</v>
      </c>
    </row>
    <row r="452" spans="1:3" x14ac:dyDescent="0.25">
      <c r="A452" s="34" t="s">
        <v>216</v>
      </c>
      <c r="B452" s="37">
        <f>B430+B435+B440</f>
        <v>357.4</v>
      </c>
      <c r="C452" s="37">
        <f>C430+C435+C440</f>
        <v>155.30000000000001</v>
      </c>
    </row>
    <row r="453" spans="1:3" x14ac:dyDescent="0.25">
      <c r="A453" s="34" t="s">
        <v>210</v>
      </c>
      <c r="B453" s="44">
        <f>B442</f>
        <v>153.9</v>
      </c>
      <c r="C453" s="44">
        <f t="shared" ref="C453" si="2">C442</f>
        <v>146.30000000000001</v>
      </c>
    </row>
    <row r="454" spans="1:3" ht="16.2" customHeight="1" x14ac:dyDescent="0.25">
      <c r="A454" s="23" t="s">
        <v>92</v>
      </c>
      <c r="B454" s="37">
        <f>B425+B446</f>
        <v>10.6</v>
      </c>
      <c r="C454" s="37"/>
    </row>
    <row r="455" spans="1:3" ht="31.95" customHeight="1" x14ac:dyDescent="0.25">
      <c r="A455" s="122" t="s">
        <v>254</v>
      </c>
      <c r="B455" s="123"/>
      <c r="C455" s="124"/>
    </row>
    <row r="456" spans="1:3" ht="17.25" customHeight="1" x14ac:dyDescent="0.3">
      <c r="A456" s="38" t="s">
        <v>42</v>
      </c>
      <c r="B456" s="43">
        <f>B457</f>
        <v>7.9</v>
      </c>
      <c r="C456" s="43">
        <f>C457</f>
        <v>7.8</v>
      </c>
    </row>
    <row r="457" spans="1:3" ht="29.4" customHeight="1" x14ac:dyDescent="0.25">
      <c r="A457" s="14" t="s">
        <v>263</v>
      </c>
      <c r="B457" s="52">
        <v>7.9</v>
      </c>
      <c r="C457" s="53">
        <v>7.8</v>
      </c>
    </row>
    <row r="458" spans="1:3" ht="16.5" customHeight="1" x14ac:dyDescent="0.3">
      <c r="A458" s="38" t="s">
        <v>157</v>
      </c>
      <c r="B458" s="39">
        <f>SUM(B459:B463)</f>
        <v>1033</v>
      </c>
      <c r="C458" s="39">
        <f>SUM(C459:C463)</f>
        <v>889.19999999999993</v>
      </c>
    </row>
    <row r="459" spans="1:3" x14ac:dyDescent="0.25">
      <c r="A459" s="14" t="s">
        <v>51</v>
      </c>
      <c r="B459" s="37">
        <v>27.7</v>
      </c>
      <c r="C459" s="37">
        <v>25.1</v>
      </c>
    </row>
    <row r="460" spans="1:3" ht="26.4" x14ac:dyDescent="0.25">
      <c r="A460" s="14" t="s">
        <v>268</v>
      </c>
      <c r="B460" s="37">
        <v>63</v>
      </c>
      <c r="C460" s="37"/>
    </row>
    <row r="461" spans="1:3" x14ac:dyDescent="0.25">
      <c r="A461" s="34" t="s">
        <v>216</v>
      </c>
      <c r="B461" s="37">
        <v>2</v>
      </c>
      <c r="C461" s="37"/>
    </row>
    <row r="462" spans="1:3" ht="27.75" customHeight="1" x14ac:dyDescent="0.25">
      <c r="A462" s="14" t="s">
        <v>261</v>
      </c>
      <c r="B462" s="37">
        <v>925.1</v>
      </c>
      <c r="C462" s="41">
        <v>857.8</v>
      </c>
    </row>
    <row r="463" spans="1:3" x14ac:dyDescent="0.25">
      <c r="A463" s="23" t="s">
        <v>92</v>
      </c>
      <c r="B463" s="37">
        <v>15.2</v>
      </c>
      <c r="C463" s="41">
        <v>6.3</v>
      </c>
    </row>
    <row r="464" spans="1:3" ht="15.6" x14ac:dyDescent="0.3">
      <c r="A464" s="42" t="s">
        <v>158</v>
      </c>
      <c r="B464" s="39">
        <f>B456+B458</f>
        <v>1040.9000000000001</v>
      </c>
      <c r="C464" s="39">
        <f>C456+C458</f>
        <v>896.99999999999989</v>
      </c>
    </row>
    <row r="465" spans="1:3" x14ac:dyDescent="0.25">
      <c r="A465" s="51" t="s">
        <v>51</v>
      </c>
      <c r="B465" s="37">
        <f>B459</f>
        <v>27.7</v>
      </c>
      <c r="C465" s="37">
        <f>C459</f>
        <v>25.1</v>
      </c>
    </row>
    <row r="466" spans="1:3" ht="26.4" x14ac:dyDescent="0.25">
      <c r="A466" s="14" t="s">
        <v>268</v>
      </c>
      <c r="B466" s="37">
        <f>B460</f>
        <v>63</v>
      </c>
      <c r="C466" s="37"/>
    </row>
    <row r="467" spans="1:3" x14ac:dyDescent="0.25">
      <c r="A467" s="34" t="s">
        <v>216</v>
      </c>
      <c r="B467" s="37">
        <f>B461</f>
        <v>2</v>
      </c>
      <c r="C467" s="37"/>
    </row>
    <row r="468" spans="1:3" ht="29.4" customHeight="1" x14ac:dyDescent="0.25">
      <c r="A468" s="14" t="s">
        <v>264</v>
      </c>
      <c r="B468" s="37">
        <f>B457+B462</f>
        <v>933</v>
      </c>
      <c r="C468" s="37">
        <f>C462+C457</f>
        <v>865.59999999999991</v>
      </c>
    </row>
    <row r="469" spans="1:3" ht="15.6" customHeight="1" x14ac:dyDescent="0.25">
      <c r="A469" s="23" t="s">
        <v>92</v>
      </c>
      <c r="B469" s="37">
        <f>B463</f>
        <v>15.2</v>
      </c>
      <c r="C469" s="37">
        <f>C463</f>
        <v>6.3</v>
      </c>
    </row>
    <row r="470" spans="1:3" ht="15.75" customHeight="1" x14ac:dyDescent="0.3">
      <c r="A470" s="38" t="s">
        <v>159</v>
      </c>
      <c r="B470" s="39">
        <f>B23+B39+B47+B53+B59+B64+B69+B74+B80+B115+B126+B403+B414+B447+B464</f>
        <v>162389.4</v>
      </c>
      <c r="C470" s="39">
        <f>C23+C39+C47+C53+C59+C64+C69+C74+C80+C115+C126+C403+C414+C447+C464</f>
        <v>79662.400000000009</v>
      </c>
    </row>
    <row r="471" spans="1:3" x14ac:dyDescent="0.25">
      <c r="A471" s="14" t="s">
        <v>51</v>
      </c>
      <c r="B471" s="37">
        <f>B24+B40+B48+B60+B70+B81+B116+B127+B404+B415+B448+B465+B75</f>
        <v>77577.499999999985</v>
      </c>
      <c r="C471" s="37">
        <f>C24+C40+C48+C60+C70+C81+C116+C127+C404+C415+C448+C465+C75</f>
        <v>39637.9</v>
      </c>
    </row>
    <row r="472" spans="1:3" ht="26.4" x14ac:dyDescent="0.25">
      <c r="A472" s="14" t="s">
        <v>268</v>
      </c>
      <c r="B472" s="37">
        <f>B466+B54</f>
        <v>315</v>
      </c>
      <c r="C472" s="37"/>
    </row>
    <row r="473" spans="1:3" ht="26.4" x14ac:dyDescent="0.25">
      <c r="A473" s="14" t="s">
        <v>265</v>
      </c>
      <c r="B473" s="37">
        <f>B25+B449+B468</f>
        <v>6003.4</v>
      </c>
      <c r="C473" s="37">
        <f>C25+C449+C468</f>
        <v>2386.5</v>
      </c>
    </row>
    <row r="474" spans="1:3" x14ac:dyDescent="0.25">
      <c r="A474" s="51" t="s">
        <v>216</v>
      </c>
      <c r="B474" s="37">
        <f>B65+B118+B128+B405+B452+B467</f>
        <v>4127.2</v>
      </c>
      <c r="C474" s="37">
        <f>C65+C118+C128+C405+C452+C467</f>
        <v>383.3</v>
      </c>
    </row>
    <row r="475" spans="1:3" x14ac:dyDescent="0.25">
      <c r="A475" s="34" t="s">
        <v>210</v>
      </c>
      <c r="B475" s="37">
        <f>B406+B453</f>
        <v>39360.299999999996</v>
      </c>
      <c r="C475" s="37">
        <f>C406+C453</f>
        <v>34984.400000000001</v>
      </c>
    </row>
    <row r="476" spans="1:3" ht="25.95" customHeight="1" x14ac:dyDescent="0.25">
      <c r="A476" s="14" t="s">
        <v>212</v>
      </c>
      <c r="B476" s="37">
        <f>B407+B450</f>
        <v>2618.3000000000002</v>
      </c>
      <c r="C476" s="37">
        <f>C407+C450</f>
        <v>1757.3</v>
      </c>
    </row>
    <row r="477" spans="1:3" x14ac:dyDescent="0.25">
      <c r="A477" s="14" t="s">
        <v>76</v>
      </c>
      <c r="B477" s="37">
        <f>B41</f>
        <v>6716</v>
      </c>
      <c r="C477" s="37"/>
    </row>
    <row r="478" spans="1:3" ht="39.6" x14ac:dyDescent="0.25">
      <c r="A478" s="14" t="s">
        <v>77</v>
      </c>
      <c r="B478" s="37">
        <f>B82</f>
        <v>6474.9</v>
      </c>
      <c r="C478" s="37"/>
    </row>
    <row r="479" spans="1:3" ht="18" customHeight="1" x14ac:dyDescent="0.25">
      <c r="A479" s="14" t="s">
        <v>213</v>
      </c>
      <c r="B479" s="37">
        <f>B42</f>
        <v>5665.8</v>
      </c>
      <c r="C479" s="37"/>
    </row>
    <row r="480" spans="1:3" ht="18" customHeight="1" x14ac:dyDescent="0.25">
      <c r="A480" s="14" t="s">
        <v>208</v>
      </c>
      <c r="B480" s="37">
        <f>B26+B55+B117+B408+B416+B451</f>
        <v>3418.8999999999996</v>
      </c>
      <c r="C480" s="37">
        <f>C26+C55+C117+C408+C416+C451</f>
        <v>377.30000000000007</v>
      </c>
    </row>
    <row r="481" spans="1:3" ht="18" customHeight="1" x14ac:dyDescent="0.25">
      <c r="A481" s="14" t="s">
        <v>92</v>
      </c>
      <c r="B481" s="37">
        <f>SUM(B43+B119+B454+B469+B409)</f>
        <v>10112.099999999999</v>
      </c>
      <c r="C481" s="37">
        <f>SUM(C43+C119+C454+C469+C409)</f>
        <v>135.69999999999999</v>
      </c>
    </row>
    <row r="482" spans="1:3" ht="30.75" customHeight="1" x14ac:dyDescent="0.25">
      <c r="A482" s="55" t="s">
        <v>161</v>
      </c>
      <c r="B482" s="39">
        <f>B470-B19</f>
        <v>158844.9</v>
      </c>
      <c r="C482" s="39">
        <f>C470-C19</f>
        <v>79662.400000000009</v>
      </c>
    </row>
    <row r="483" spans="1:3" x14ac:dyDescent="0.25">
      <c r="B483" s="54"/>
    </row>
    <row r="484" spans="1:3" x14ac:dyDescent="0.25">
      <c r="B484" s="54"/>
      <c r="C484" s="54"/>
    </row>
    <row r="485" spans="1:3" x14ac:dyDescent="0.25">
      <c r="B485" s="54"/>
    </row>
    <row r="486" spans="1:3" x14ac:dyDescent="0.25">
      <c r="B486" s="54"/>
    </row>
  </sheetData>
  <mergeCells count="19">
    <mergeCell ref="A71:C71"/>
    <mergeCell ref="A2:C2"/>
    <mergeCell ref="A4:A6"/>
    <mergeCell ref="B4:B6"/>
    <mergeCell ref="C4:C6"/>
    <mergeCell ref="A7:C7"/>
    <mergeCell ref="A27:C27"/>
    <mergeCell ref="A44:C44"/>
    <mergeCell ref="A49:C49"/>
    <mergeCell ref="A56:C56"/>
    <mergeCell ref="A61:C61"/>
    <mergeCell ref="A66:C66"/>
    <mergeCell ref="A455:C455"/>
    <mergeCell ref="A76:C76"/>
    <mergeCell ref="A83:C83"/>
    <mergeCell ref="A120:C120"/>
    <mergeCell ref="A129:C129"/>
    <mergeCell ref="A410:C410"/>
    <mergeCell ref="A417:C417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8"/>
  <sheetViews>
    <sheetView topLeftCell="A204" workbookViewId="0">
      <selection activeCell="A8" sqref="A8:C8"/>
    </sheetView>
  </sheetViews>
  <sheetFormatPr defaultRowHeight="15" x14ac:dyDescent="0.3"/>
  <cols>
    <col min="1" max="1" width="41.44140625" style="62" customWidth="1"/>
    <col min="2" max="2" width="15" style="73" customWidth="1"/>
    <col min="3" max="3" width="13.88671875" style="73" customWidth="1"/>
    <col min="4" max="4" width="9.6640625" style="62" customWidth="1"/>
  </cols>
  <sheetData>
    <row r="1" spans="1:3" ht="15.6" x14ac:dyDescent="0.3">
      <c r="A1" s="3"/>
      <c r="B1" s="61"/>
      <c r="C1" s="61"/>
    </row>
    <row r="2" spans="1:3" ht="15.6" x14ac:dyDescent="0.3">
      <c r="A2" s="3"/>
      <c r="B2" s="61"/>
      <c r="C2" s="61"/>
    </row>
    <row r="3" spans="1:3" ht="15.6" x14ac:dyDescent="0.3">
      <c r="A3" s="3"/>
      <c r="B3" s="61"/>
      <c r="C3" s="61"/>
    </row>
    <row r="4" spans="1:3" ht="15.6" x14ac:dyDescent="0.3">
      <c r="A4" s="3"/>
      <c r="B4" s="61"/>
      <c r="C4" s="61"/>
    </row>
    <row r="5" spans="1:3" ht="15.6" x14ac:dyDescent="0.3">
      <c r="A5" s="3"/>
      <c r="B5" s="61"/>
      <c r="C5" s="61"/>
    </row>
    <row r="6" spans="1:3" ht="15.6" x14ac:dyDescent="0.3">
      <c r="B6" s="63"/>
      <c r="C6" s="63"/>
    </row>
    <row r="7" spans="1:3" ht="36" customHeight="1" x14ac:dyDescent="0.3">
      <c r="A7" s="64"/>
      <c r="B7" s="63"/>
      <c r="C7" s="63"/>
    </row>
    <row r="8" spans="1:3" ht="51.6" customHeight="1" x14ac:dyDescent="0.3">
      <c r="A8" s="155" t="s">
        <v>206</v>
      </c>
      <c r="B8" s="120"/>
      <c r="C8" s="120"/>
    </row>
    <row r="9" spans="1:3" ht="15.6" x14ac:dyDescent="0.3">
      <c r="A9" s="65"/>
      <c r="B9" s="59"/>
      <c r="C9" s="59"/>
    </row>
    <row r="10" spans="1:3" ht="14.4" x14ac:dyDescent="0.3">
      <c r="A10" s="121" t="s">
        <v>217</v>
      </c>
      <c r="B10" s="121"/>
      <c r="C10" s="121"/>
    </row>
    <row r="11" spans="1:3" ht="18" customHeight="1" x14ac:dyDescent="0.3">
      <c r="A11" s="1"/>
      <c r="B11" s="63"/>
      <c r="C11" s="63"/>
    </row>
    <row r="12" spans="1:3" ht="14.4" x14ac:dyDescent="0.3">
      <c r="A12" s="149" t="s">
        <v>202</v>
      </c>
      <c r="B12" s="149" t="s">
        <v>218</v>
      </c>
      <c r="C12" s="153" t="s">
        <v>38</v>
      </c>
    </row>
    <row r="13" spans="1:3" ht="14.4" x14ac:dyDescent="0.3">
      <c r="A13" s="150"/>
      <c r="B13" s="150"/>
      <c r="C13" s="153"/>
    </row>
    <row r="14" spans="1:3" ht="14.25" customHeight="1" x14ac:dyDescent="0.3">
      <c r="A14" s="151"/>
      <c r="B14" s="152"/>
      <c r="C14" s="153"/>
    </row>
    <row r="15" spans="1:3" ht="33.75" customHeight="1" x14ac:dyDescent="0.3">
      <c r="A15" s="82" t="s">
        <v>203</v>
      </c>
      <c r="B15" s="83"/>
      <c r="C15" s="66"/>
    </row>
    <row r="16" spans="1:3" ht="15.6" x14ac:dyDescent="0.3">
      <c r="A16" s="67" t="s">
        <v>65</v>
      </c>
      <c r="B16" s="84">
        <v>2622.97</v>
      </c>
      <c r="C16" s="68"/>
    </row>
    <row r="17" spans="1:3" ht="15.6" x14ac:dyDescent="0.3">
      <c r="A17" s="57" t="s">
        <v>219</v>
      </c>
      <c r="B17" s="66">
        <f>B16</f>
        <v>2622.97</v>
      </c>
      <c r="C17" s="66"/>
    </row>
    <row r="18" spans="1:3" ht="31.5" customHeight="1" x14ac:dyDescent="0.3">
      <c r="A18" s="85" t="s">
        <v>220</v>
      </c>
      <c r="B18" s="86"/>
      <c r="C18" s="87"/>
    </row>
    <row r="19" spans="1:3" ht="15.6" x14ac:dyDescent="0.3">
      <c r="A19" s="67" t="s">
        <v>65</v>
      </c>
      <c r="B19" s="84">
        <v>276172.19</v>
      </c>
      <c r="C19" s="69"/>
    </row>
    <row r="20" spans="1:3" ht="15.6" x14ac:dyDescent="0.3">
      <c r="A20" s="57" t="s">
        <v>221</v>
      </c>
      <c r="B20" s="66">
        <f>B19</f>
        <v>276172.19</v>
      </c>
      <c r="C20" s="66"/>
    </row>
    <row r="21" spans="1:3" ht="33" customHeight="1" x14ac:dyDescent="0.3">
      <c r="A21" s="82" t="s">
        <v>255</v>
      </c>
      <c r="B21" s="81"/>
      <c r="C21" s="88"/>
    </row>
    <row r="22" spans="1:3" ht="15.6" x14ac:dyDescent="0.3">
      <c r="A22" s="67" t="s">
        <v>65</v>
      </c>
      <c r="B22" s="89">
        <v>187184.43</v>
      </c>
      <c r="C22" s="90"/>
    </row>
    <row r="23" spans="1:3" ht="15.6" x14ac:dyDescent="0.3">
      <c r="A23" s="57" t="s">
        <v>222</v>
      </c>
      <c r="B23" s="91">
        <f>B22</f>
        <v>187184.43</v>
      </c>
      <c r="C23" s="91"/>
    </row>
    <row r="24" spans="1:3" ht="35.25" customHeight="1" x14ac:dyDescent="0.3">
      <c r="A24" s="92" t="s">
        <v>223</v>
      </c>
      <c r="B24" s="93"/>
      <c r="C24" s="70"/>
    </row>
    <row r="25" spans="1:3" ht="15.6" x14ac:dyDescent="0.3">
      <c r="A25" s="57" t="s">
        <v>65</v>
      </c>
      <c r="B25" s="93">
        <v>701651.66</v>
      </c>
      <c r="C25" s="70"/>
    </row>
    <row r="26" spans="1:3" ht="15.6" x14ac:dyDescent="0.3">
      <c r="A26" s="57" t="s">
        <v>224</v>
      </c>
      <c r="B26" s="70">
        <f>B25</f>
        <v>701651.66</v>
      </c>
      <c r="C26" s="70"/>
    </row>
    <row r="27" spans="1:3" ht="62.25" customHeight="1" x14ac:dyDescent="0.3">
      <c r="A27" s="60" t="s">
        <v>225</v>
      </c>
      <c r="B27" s="70"/>
      <c r="C27" s="88"/>
    </row>
    <row r="28" spans="1:3" ht="15.6" x14ac:dyDescent="0.3">
      <c r="A28" s="57" t="s">
        <v>65</v>
      </c>
      <c r="B28" s="93">
        <v>47850</v>
      </c>
      <c r="C28" s="94"/>
    </row>
    <row r="29" spans="1:3" ht="15.6" x14ac:dyDescent="0.3">
      <c r="A29" s="57" t="s">
        <v>226</v>
      </c>
      <c r="B29" s="70">
        <f>B28</f>
        <v>47850</v>
      </c>
      <c r="C29" s="70"/>
    </row>
    <row r="30" spans="1:3" ht="35.25" customHeight="1" x14ac:dyDescent="0.3">
      <c r="A30" s="92" t="s">
        <v>227</v>
      </c>
      <c r="B30" s="93"/>
      <c r="C30" s="88"/>
    </row>
    <row r="31" spans="1:3" ht="15.6" x14ac:dyDescent="0.3">
      <c r="A31" s="57" t="s">
        <v>79</v>
      </c>
      <c r="B31" s="93">
        <v>3169.37</v>
      </c>
      <c r="C31" s="88"/>
    </row>
    <row r="32" spans="1:3" ht="15.6" x14ac:dyDescent="0.3">
      <c r="A32" s="57" t="s">
        <v>80</v>
      </c>
      <c r="B32" s="93">
        <v>4436.34</v>
      </c>
      <c r="C32" s="88"/>
    </row>
    <row r="33" spans="1:3" ht="15.6" x14ac:dyDescent="0.3">
      <c r="A33" s="57" t="s">
        <v>163</v>
      </c>
      <c r="B33" s="93">
        <v>29765.27</v>
      </c>
      <c r="C33" s="88">
        <v>17200</v>
      </c>
    </row>
    <row r="34" spans="1:3" ht="15.6" x14ac:dyDescent="0.3">
      <c r="A34" s="67" t="s">
        <v>85</v>
      </c>
      <c r="B34" s="93">
        <v>33114.86</v>
      </c>
      <c r="C34" s="88"/>
    </row>
    <row r="35" spans="1:3" ht="15.6" x14ac:dyDescent="0.3">
      <c r="A35" s="57" t="s">
        <v>162</v>
      </c>
      <c r="B35" s="93">
        <v>14087</v>
      </c>
      <c r="C35" s="88">
        <v>13800</v>
      </c>
    </row>
    <row r="36" spans="1:3" ht="15.6" x14ac:dyDescent="0.3">
      <c r="A36" s="57" t="s">
        <v>82</v>
      </c>
      <c r="B36" s="93">
        <v>15218.54</v>
      </c>
      <c r="C36" s="88"/>
    </row>
    <row r="37" spans="1:3" ht="15.6" x14ac:dyDescent="0.3">
      <c r="A37" s="57" t="s">
        <v>55</v>
      </c>
      <c r="B37" s="93">
        <v>930</v>
      </c>
      <c r="C37" s="88"/>
    </row>
    <row r="38" spans="1:3" ht="31.2" x14ac:dyDescent="0.3">
      <c r="A38" s="57" t="s">
        <v>84</v>
      </c>
      <c r="B38" s="93">
        <v>19654.72</v>
      </c>
      <c r="C38" s="88">
        <v>15000</v>
      </c>
    </row>
    <row r="39" spans="1:3" ht="15.6" x14ac:dyDescent="0.3">
      <c r="A39" s="57" t="s">
        <v>228</v>
      </c>
      <c r="B39" s="70">
        <f>SUM(B31:B38)</f>
        <v>120376.1</v>
      </c>
      <c r="C39" s="70">
        <f>SUM(C31:C38)</f>
        <v>46000</v>
      </c>
    </row>
    <row r="40" spans="1:3" ht="22.5" customHeight="1" x14ac:dyDescent="0.3">
      <c r="A40" s="92" t="s">
        <v>229</v>
      </c>
      <c r="B40" s="93"/>
      <c r="C40" s="88"/>
    </row>
    <row r="41" spans="1:3" ht="15.6" x14ac:dyDescent="0.3">
      <c r="A41" s="95" t="s">
        <v>89</v>
      </c>
      <c r="B41" s="93">
        <v>20258.5</v>
      </c>
      <c r="C41" s="88"/>
    </row>
    <row r="42" spans="1:3" ht="15.6" x14ac:dyDescent="0.3">
      <c r="A42" s="57" t="s">
        <v>230</v>
      </c>
      <c r="B42" s="71">
        <f>B41</f>
        <v>20258.5</v>
      </c>
      <c r="C42" s="71"/>
    </row>
    <row r="43" spans="1:3" ht="37.5" customHeight="1" x14ac:dyDescent="0.3">
      <c r="A43" s="92" t="s">
        <v>231</v>
      </c>
      <c r="B43" s="93"/>
      <c r="C43" s="88"/>
    </row>
    <row r="44" spans="1:3" ht="15.6" x14ac:dyDescent="0.3">
      <c r="A44" s="57" t="s">
        <v>164</v>
      </c>
      <c r="B44" s="93">
        <v>9075.06</v>
      </c>
      <c r="C44" s="88"/>
    </row>
    <row r="45" spans="1:3" ht="15.6" x14ac:dyDescent="0.3">
      <c r="A45" s="57" t="s">
        <v>165</v>
      </c>
      <c r="B45" s="93">
        <v>2773.27</v>
      </c>
      <c r="C45" s="88"/>
    </row>
    <row r="46" spans="1:3" ht="15.6" x14ac:dyDescent="0.3">
      <c r="A46" s="57" t="s">
        <v>166</v>
      </c>
      <c r="B46" s="93">
        <v>9335.23</v>
      </c>
      <c r="C46" s="88"/>
    </row>
    <row r="47" spans="1:3" ht="15.6" x14ac:dyDescent="0.3">
      <c r="A47" s="57" t="s">
        <v>167</v>
      </c>
      <c r="B47" s="93">
        <v>8665.2000000000007</v>
      </c>
      <c r="C47" s="88"/>
    </row>
    <row r="48" spans="1:3" ht="15.6" x14ac:dyDescent="0.3">
      <c r="A48" s="57" t="s">
        <v>168</v>
      </c>
      <c r="B48" s="93">
        <v>5170.17</v>
      </c>
      <c r="C48" s="88"/>
    </row>
    <row r="49" spans="1:3" ht="15.6" x14ac:dyDescent="0.3">
      <c r="A49" s="57" t="s">
        <v>169</v>
      </c>
      <c r="B49" s="93">
        <v>3586.11</v>
      </c>
      <c r="C49" s="88"/>
    </row>
    <row r="50" spans="1:3" ht="15.6" x14ac:dyDescent="0.3">
      <c r="A50" s="57" t="s">
        <v>170</v>
      </c>
      <c r="B50" s="93">
        <v>5215.03</v>
      </c>
      <c r="C50" s="88"/>
    </row>
    <row r="51" spans="1:3" ht="15.6" x14ac:dyDescent="0.3">
      <c r="A51" s="57" t="s">
        <v>171</v>
      </c>
      <c r="B51" s="93">
        <v>11534.6</v>
      </c>
      <c r="C51" s="88"/>
    </row>
    <row r="52" spans="1:3" ht="15.6" x14ac:dyDescent="0.3">
      <c r="A52" s="57" t="s">
        <v>172</v>
      </c>
      <c r="B52" s="93">
        <v>6728.46</v>
      </c>
      <c r="C52" s="88"/>
    </row>
    <row r="53" spans="1:3" ht="15.6" x14ac:dyDescent="0.3">
      <c r="A53" s="57" t="s">
        <v>173</v>
      </c>
      <c r="B53" s="93">
        <v>1275.82</v>
      </c>
      <c r="C53" s="88"/>
    </row>
    <row r="54" spans="1:3" ht="15.6" x14ac:dyDescent="0.3">
      <c r="A54" s="57" t="s">
        <v>174</v>
      </c>
      <c r="B54" s="93">
        <v>4814.8900000000003</v>
      </c>
      <c r="C54" s="88"/>
    </row>
    <row r="55" spans="1:3" ht="15.6" x14ac:dyDescent="0.3">
      <c r="A55" s="57" t="s">
        <v>175</v>
      </c>
      <c r="B55" s="93">
        <v>15861.49</v>
      </c>
      <c r="C55" s="88"/>
    </row>
    <row r="56" spans="1:3" ht="15.6" x14ac:dyDescent="0.3">
      <c r="A56" s="57" t="s">
        <v>176</v>
      </c>
      <c r="B56" s="93">
        <v>4640.72</v>
      </c>
      <c r="C56" s="88"/>
    </row>
    <row r="57" spans="1:3" ht="15.6" x14ac:dyDescent="0.3">
      <c r="A57" s="57" t="s">
        <v>177</v>
      </c>
      <c r="B57" s="93">
        <v>5534.72</v>
      </c>
      <c r="C57" s="88"/>
    </row>
    <row r="58" spans="1:3" ht="15.6" x14ac:dyDescent="0.3">
      <c r="A58" s="57" t="s">
        <v>178</v>
      </c>
      <c r="B58" s="93">
        <v>9864.93</v>
      </c>
      <c r="C58" s="88"/>
    </row>
    <row r="59" spans="1:3" ht="15.6" x14ac:dyDescent="0.3">
      <c r="A59" s="57" t="s">
        <v>179</v>
      </c>
      <c r="B59" s="93">
        <v>10552.51</v>
      </c>
      <c r="C59" s="88"/>
    </row>
    <row r="60" spans="1:3" ht="15.6" x14ac:dyDescent="0.3">
      <c r="A60" s="57" t="s">
        <v>180</v>
      </c>
      <c r="B60" s="93">
        <v>7717.62</v>
      </c>
      <c r="C60" s="88"/>
    </row>
    <row r="61" spans="1:3" ht="15.6" x14ac:dyDescent="0.3">
      <c r="A61" s="57" t="s">
        <v>181</v>
      </c>
      <c r="B61" s="93">
        <v>4769.41</v>
      </c>
      <c r="C61" s="88"/>
    </row>
    <row r="62" spans="1:3" ht="15.6" x14ac:dyDescent="0.3">
      <c r="A62" s="57" t="s">
        <v>182</v>
      </c>
      <c r="B62" s="93">
        <v>4417.76</v>
      </c>
      <c r="C62" s="88"/>
    </row>
    <row r="63" spans="1:3" ht="15.6" x14ac:dyDescent="0.3">
      <c r="A63" s="57" t="s">
        <v>183</v>
      </c>
      <c r="B63" s="93">
        <v>5330.42</v>
      </c>
      <c r="C63" s="88"/>
    </row>
    <row r="64" spans="1:3" ht="15.6" x14ac:dyDescent="0.3">
      <c r="A64" s="57" t="s">
        <v>184</v>
      </c>
      <c r="B64" s="93">
        <v>5856.63</v>
      </c>
      <c r="C64" s="88"/>
    </row>
    <row r="65" spans="1:3" ht="15.6" x14ac:dyDescent="0.3">
      <c r="A65" s="57" t="s">
        <v>185</v>
      </c>
      <c r="B65" s="93">
        <v>7223.26</v>
      </c>
      <c r="C65" s="88"/>
    </row>
    <row r="66" spans="1:3" ht="15.6" x14ac:dyDescent="0.3">
      <c r="A66" s="57" t="s">
        <v>186</v>
      </c>
      <c r="B66" s="93">
        <v>11184.29</v>
      </c>
      <c r="C66" s="88"/>
    </row>
    <row r="67" spans="1:3" ht="15.6" x14ac:dyDescent="0.3">
      <c r="A67" s="57" t="s">
        <v>187</v>
      </c>
      <c r="B67" s="93">
        <v>12059.72</v>
      </c>
      <c r="C67" s="88"/>
    </row>
    <row r="68" spans="1:3" ht="15.6" x14ac:dyDescent="0.3">
      <c r="A68" s="57" t="s">
        <v>188</v>
      </c>
      <c r="B68" s="93">
        <v>8364.42</v>
      </c>
      <c r="C68" s="88"/>
    </row>
    <row r="69" spans="1:3" ht="15.6" x14ac:dyDescent="0.3">
      <c r="A69" s="57" t="s">
        <v>189</v>
      </c>
      <c r="B69" s="93">
        <v>2467.9699999999998</v>
      </c>
      <c r="C69" s="88"/>
    </row>
    <row r="70" spans="1:3" ht="15.6" x14ac:dyDescent="0.3">
      <c r="A70" s="57" t="s">
        <v>190</v>
      </c>
      <c r="B70" s="93">
        <v>3997.46</v>
      </c>
      <c r="C70" s="88"/>
    </row>
    <row r="71" spans="1:3" ht="15.6" x14ac:dyDescent="0.3">
      <c r="A71" s="57" t="s">
        <v>191</v>
      </c>
      <c r="B71" s="93">
        <v>6462.57</v>
      </c>
      <c r="C71" s="88"/>
    </row>
    <row r="72" spans="1:3" ht="15.6" x14ac:dyDescent="0.3">
      <c r="A72" s="57" t="s">
        <v>192</v>
      </c>
      <c r="B72" s="93">
        <v>8714.11</v>
      </c>
      <c r="C72" s="88"/>
    </row>
    <row r="73" spans="1:3" ht="15.6" x14ac:dyDescent="0.3">
      <c r="A73" s="57" t="s">
        <v>122</v>
      </c>
      <c r="B73" s="93">
        <v>866.22</v>
      </c>
      <c r="C73" s="88"/>
    </row>
    <row r="74" spans="1:3" ht="15.6" x14ac:dyDescent="0.3">
      <c r="A74" s="57" t="s">
        <v>123</v>
      </c>
      <c r="B74" s="93">
        <v>3721.61</v>
      </c>
      <c r="C74" s="88">
        <v>1505.95</v>
      </c>
    </row>
    <row r="75" spans="1:3" ht="15.6" x14ac:dyDescent="0.3">
      <c r="A75" s="57" t="s">
        <v>124</v>
      </c>
      <c r="B75" s="93">
        <v>2299.15</v>
      </c>
      <c r="C75" s="88"/>
    </row>
    <row r="76" spans="1:3" ht="15.6" x14ac:dyDescent="0.3">
      <c r="A76" s="57" t="s">
        <v>125</v>
      </c>
      <c r="B76" s="93">
        <v>1971.41</v>
      </c>
      <c r="C76" s="88"/>
    </row>
    <row r="77" spans="1:3" ht="15.6" x14ac:dyDescent="0.3">
      <c r="A77" s="57" t="s">
        <v>193</v>
      </c>
      <c r="B77" s="93">
        <v>2637.38</v>
      </c>
      <c r="C77" s="88"/>
    </row>
    <row r="78" spans="1:3" ht="15.6" x14ac:dyDescent="0.3">
      <c r="A78" s="57" t="s">
        <v>127</v>
      </c>
      <c r="B78" s="93">
        <v>8303.7000000000007</v>
      </c>
      <c r="C78" s="96"/>
    </row>
    <row r="79" spans="1:3" ht="15.6" x14ac:dyDescent="0.3">
      <c r="A79" s="57" t="s">
        <v>141</v>
      </c>
      <c r="B79" s="93">
        <v>740.48</v>
      </c>
      <c r="C79" s="96"/>
    </row>
    <row r="80" spans="1:3" ht="15.6" x14ac:dyDescent="0.3">
      <c r="A80" s="57" t="s">
        <v>194</v>
      </c>
      <c r="B80" s="93">
        <v>2638.63</v>
      </c>
      <c r="C80" s="88"/>
    </row>
    <row r="81" spans="1:3" ht="15.6" x14ac:dyDescent="0.3">
      <c r="A81" s="57" t="s">
        <v>129</v>
      </c>
      <c r="B81" s="93">
        <v>8985.51</v>
      </c>
      <c r="C81" s="88">
        <v>6132.47</v>
      </c>
    </row>
    <row r="82" spans="1:3" ht="15.6" x14ac:dyDescent="0.3">
      <c r="A82" s="57" t="s">
        <v>130</v>
      </c>
      <c r="B82" s="93">
        <v>1491.91</v>
      </c>
      <c r="C82" s="88"/>
    </row>
    <row r="83" spans="1:3" ht="15.6" x14ac:dyDescent="0.3">
      <c r="A83" s="57" t="s">
        <v>195</v>
      </c>
      <c r="B83" s="93">
        <v>2610.8000000000002</v>
      </c>
      <c r="C83" s="88">
        <v>2037.06</v>
      </c>
    </row>
    <row r="84" spans="1:3" ht="15.6" x14ac:dyDescent="0.3">
      <c r="A84" s="57" t="s">
        <v>132</v>
      </c>
      <c r="B84" s="93">
        <v>6204.61</v>
      </c>
      <c r="C84" s="88">
        <v>2806</v>
      </c>
    </row>
    <row r="85" spans="1:3" ht="15.6" x14ac:dyDescent="0.3">
      <c r="A85" s="57" t="s">
        <v>196</v>
      </c>
      <c r="B85" s="93">
        <v>17960.759999999998</v>
      </c>
      <c r="C85" s="88">
        <v>2024.2</v>
      </c>
    </row>
    <row r="86" spans="1:3" ht="15.6" x14ac:dyDescent="0.3">
      <c r="A86" s="57" t="s">
        <v>197</v>
      </c>
      <c r="B86" s="93">
        <v>2718.1</v>
      </c>
      <c r="C86" s="88">
        <v>861.58</v>
      </c>
    </row>
    <row r="87" spans="1:3" ht="15.6" x14ac:dyDescent="0.3">
      <c r="A87" s="57" t="s">
        <v>135</v>
      </c>
      <c r="B87" s="93">
        <v>9093.7000000000007</v>
      </c>
      <c r="C87" s="88">
        <v>454.75</v>
      </c>
    </row>
    <row r="88" spans="1:3" ht="15.6" x14ac:dyDescent="0.3">
      <c r="A88" s="57" t="s">
        <v>198</v>
      </c>
      <c r="B88" s="93">
        <v>4971.7299999999996</v>
      </c>
      <c r="C88" s="88">
        <v>2296.2600000000002</v>
      </c>
    </row>
    <row r="89" spans="1:3" ht="15.6" x14ac:dyDescent="0.3">
      <c r="A89" s="57" t="s">
        <v>199</v>
      </c>
      <c r="B89" s="93">
        <v>2197.9899999999998</v>
      </c>
      <c r="C89" s="88">
        <v>1208.6500000000001</v>
      </c>
    </row>
    <row r="90" spans="1:3" ht="26.25" customHeight="1" x14ac:dyDescent="0.3">
      <c r="A90" s="58" t="s">
        <v>140</v>
      </c>
      <c r="B90" s="93">
        <v>930.37</v>
      </c>
      <c r="C90" s="88"/>
    </row>
    <row r="91" spans="1:3" ht="15.6" x14ac:dyDescent="0.3">
      <c r="A91" s="58" t="s">
        <v>200</v>
      </c>
      <c r="B91" s="93">
        <v>7410.55</v>
      </c>
      <c r="C91" s="88"/>
    </row>
    <row r="92" spans="1:3" ht="15.6" x14ac:dyDescent="0.3">
      <c r="A92" s="57" t="s">
        <v>138</v>
      </c>
      <c r="B92" s="93">
        <v>12057.19</v>
      </c>
      <c r="C92" s="88">
        <v>9373.42</v>
      </c>
    </row>
    <row r="93" spans="1:3" ht="15.6" x14ac:dyDescent="0.3">
      <c r="A93" s="57" t="s">
        <v>142</v>
      </c>
      <c r="B93" s="93">
        <v>23989.82</v>
      </c>
      <c r="C93" s="88"/>
    </row>
    <row r="94" spans="1:3" ht="15.6" x14ac:dyDescent="0.3">
      <c r="A94" s="56" t="s">
        <v>143</v>
      </c>
      <c r="B94" s="93">
        <v>9923.35</v>
      </c>
      <c r="C94" s="88"/>
    </row>
    <row r="95" spans="1:3" ht="15.6" x14ac:dyDescent="0.3">
      <c r="A95" s="56" t="s">
        <v>144</v>
      </c>
      <c r="B95" s="93">
        <v>1213.72</v>
      </c>
      <c r="C95" s="88"/>
    </row>
    <row r="96" spans="1:3" ht="15.6" x14ac:dyDescent="0.3">
      <c r="A96" s="57" t="s">
        <v>145</v>
      </c>
      <c r="B96" s="93">
        <v>35</v>
      </c>
      <c r="C96" s="88"/>
    </row>
    <row r="97" spans="1:3" ht="15.6" x14ac:dyDescent="0.3">
      <c r="A97" s="56" t="s">
        <v>146</v>
      </c>
      <c r="B97" s="93">
        <v>3743.27</v>
      </c>
      <c r="C97" s="93"/>
    </row>
    <row r="98" spans="1:3" ht="15.6" x14ac:dyDescent="0.3">
      <c r="A98" s="56" t="s">
        <v>147</v>
      </c>
      <c r="B98" s="93">
        <v>4107.6099999999997</v>
      </c>
      <c r="C98" s="70"/>
    </row>
    <row r="99" spans="1:3" ht="15.6" x14ac:dyDescent="0.3">
      <c r="A99" s="57" t="s">
        <v>232</v>
      </c>
      <c r="B99" s="70">
        <f>SUM(B44:B98)</f>
        <v>346018.41999999993</v>
      </c>
      <c r="C99" s="70">
        <f>SUM(C44:C98)</f>
        <v>28700.340000000004</v>
      </c>
    </row>
    <row r="100" spans="1:3" ht="37.5" customHeight="1" x14ac:dyDescent="0.3">
      <c r="A100" s="97" t="s">
        <v>233</v>
      </c>
      <c r="B100" s="93"/>
      <c r="C100" s="70"/>
    </row>
    <row r="101" spans="1:3" ht="15.6" x14ac:dyDescent="0.3">
      <c r="A101" s="56" t="s">
        <v>153</v>
      </c>
      <c r="B101" s="113">
        <v>16588.36</v>
      </c>
      <c r="C101" s="88"/>
    </row>
    <row r="102" spans="1:3" ht="15.6" x14ac:dyDescent="0.3">
      <c r="A102" s="56" t="s">
        <v>154</v>
      </c>
      <c r="B102" s="113">
        <v>17068.830000000002</v>
      </c>
      <c r="C102" s="88"/>
    </row>
    <row r="103" spans="1:3" ht="15.6" x14ac:dyDescent="0.3">
      <c r="A103" s="98" t="s">
        <v>234</v>
      </c>
      <c r="B103" s="93">
        <v>8777.1200000000008</v>
      </c>
      <c r="C103" s="88"/>
    </row>
    <row r="104" spans="1:3" ht="15.6" x14ac:dyDescent="0.3">
      <c r="A104" s="56" t="s">
        <v>235</v>
      </c>
      <c r="B104" s="70">
        <f>SUM(B101:B103)</f>
        <v>42434.310000000005</v>
      </c>
      <c r="C104" s="70"/>
    </row>
    <row r="105" spans="1:3" ht="36.75" customHeight="1" x14ac:dyDescent="0.3">
      <c r="A105" s="60" t="s">
        <v>256</v>
      </c>
      <c r="B105" s="93"/>
      <c r="C105" s="71"/>
    </row>
    <row r="106" spans="1:3" ht="15.6" x14ac:dyDescent="0.3">
      <c r="A106" s="56" t="s">
        <v>157</v>
      </c>
      <c r="B106" s="110">
        <v>12462.36</v>
      </c>
      <c r="C106" s="71"/>
    </row>
    <row r="107" spans="1:3" ht="15.6" x14ac:dyDescent="0.3">
      <c r="A107" s="56" t="s">
        <v>236</v>
      </c>
      <c r="B107" s="71">
        <f>B106</f>
        <v>12462.36</v>
      </c>
      <c r="C107" s="71"/>
    </row>
    <row r="108" spans="1:3" ht="15.6" x14ac:dyDescent="0.3">
      <c r="A108" s="72" t="s">
        <v>237</v>
      </c>
      <c r="B108" s="71">
        <f>B17+B20+B23+B26+B29+B39+B42+B99+B104+B107</f>
        <v>1757030.9400000002</v>
      </c>
      <c r="C108" s="71">
        <f>C17+C20+C23+C26+C29+C39+C42+C99+C104+C107</f>
        <v>74700.34</v>
      </c>
    </row>
    <row r="109" spans="1:3" ht="15.6" x14ac:dyDescent="0.3">
      <c r="A109" s="64"/>
      <c r="B109" s="117"/>
      <c r="C109" s="117"/>
    </row>
    <row r="110" spans="1:3" ht="15.6" x14ac:dyDescent="0.3">
      <c r="A110" s="64"/>
      <c r="B110" s="117"/>
      <c r="C110" s="117"/>
    </row>
    <row r="111" spans="1:3" ht="14.4" x14ac:dyDescent="0.3">
      <c r="A111" s="121" t="s">
        <v>251</v>
      </c>
      <c r="B111" s="121"/>
      <c r="C111" s="121"/>
    </row>
    <row r="112" spans="1:3" ht="19.95" customHeight="1" x14ac:dyDescent="0.3"/>
    <row r="113" spans="1:3" ht="14.4" x14ac:dyDescent="0.3">
      <c r="A113" s="149" t="s">
        <v>202</v>
      </c>
      <c r="B113" s="149" t="s">
        <v>218</v>
      </c>
      <c r="C113" s="153" t="s">
        <v>38</v>
      </c>
    </row>
    <row r="114" spans="1:3" ht="14.4" x14ac:dyDescent="0.3">
      <c r="A114" s="150"/>
      <c r="B114" s="150"/>
      <c r="C114" s="153"/>
    </row>
    <row r="115" spans="1:3" ht="14.4" x14ac:dyDescent="0.3">
      <c r="A115" s="151"/>
      <c r="B115" s="152"/>
      <c r="C115" s="153"/>
    </row>
    <row r="116" spans="1:3" ht="27.6" x14ac:dyDescent="0.3">
      <c r="A116" s="60" t="s">
        <v>238</v>
      </c>
      <c r="B116" s="99"/>
      <c r="C116" s="87"/>
    </row>
    <row r="117" spans="1:3" ht="15.6" x14ac:dyDescent="0.3">
      <c r="A117" s="100" t="s">
        <v>65</v>
      </c>
      <c r="B117" s="101">
        <f>B118+B119</f>
        <v>34551.4</v>
      </c>
      <c r="C117" s="101"/>
    </row>
    <row r="118" spans="1:3" ht="15.6" x14ac:dyDescent="0.3">
      <c r="A118" s="102" t="s">
        <v>239</v>
      </c>
      <c r="B118" s="68">
        <v>3261.87</v>
      </c>
      <c r="C118" s="87"/>
    </row>
    <row r="119" spans="1:3" ht="31.2" x14ac:dyDescent="0.3">
      <c r="A119" s="103" t="s">
        <v>240</v>
      </c>
      <c r="B119" s="68">
        <v>31289.53</v>
      </c>
      <c r="C119" s="87"/>
    </row>
    <row r="120" spans="1:3" ht="15.6" x14ac:dyDescent="0.3">
      <c r="A120" s="111" t="s">
        <v>49</v>
      </c>
      <c r="B120" s="101">
        <v>291.02999999999997</v>
      </c>
      <c r="C120" s="112"/>
    </row>
    <row r="121" spans="1:3" ht="15.6" x14ac:dyDescent="0.3">
      <c r="A121" s="104" t="s">
        <v>241</v>
      </c>
      <c r="B121" s="101">
        <f>B117+B120</f>
        <v>34842.43</v>
      </c>
      <c r="C121" s="101"/>
    </row>
    <row r="122" spans="1:3" ht="61.5" customHeight="1" x14ac:dyDescent="0.3">
      <c r="A122" s="82" t="s">
        <v>242</v>
      </c>
      <c r="B122" s="101"/>
      <c r="C122" s="66"/>
    </row>
    <row r="123" spans="1:3" ht="15.6" x14ac:dyDescent="0.3">
      <c r="A123" s="104" t="s">
        <v>65</v>
      </c>
      <c r="B123" s="68">
        <v>208300.22999999998</v>
      </c>
      <c r="C123" s="66"/>
    </row>
    <row r="124" spans="1:3" ht="15.6" x14ac:dyDescent="0.3">
      <c r="A124" s="105" t="s">
        <v>243</v>
      </c>
      <c r="B124" s="101">
        <f>B123</f>
        <v>208300.22999999998</v>
      </c>
      <c r="C124" s="101"/>
    </row>
    <row r="125" spans="1:3" ht="15.6" x14ac:dyDescent="0.3">
      <c r="A125" s="106" t="s">
        <v>78</v>
      </c>
      <c r="B125" s="107"/>
      <c r="C125" s="107"/>
    </row>
    <row r="126" spans="1:3" ht="15.6" x14ac:dyDescent="0.3">
      <c r="A126" s="108" t="s">
        <v>79</v>
      </c>
      <c r="B126" s="88">
        <v>2171.85</v>
      </c>
      <c r="C126" s="88"/>
    </row>
    <row r="127" spans="1:3" ht="15.6" x14ac:dyDescent="0.3">
      <c r="A127" s="108" t="s">
        <v>80</v>
      </c>
      <c r="B127" s="88">
        <v>2294.63</v>
      </c>
      <c r="C127" s="88"/>
    </row>
    <row r="128" spans="1:3" ht="15.6" x14ac:dyDescent="0.3">
      <c r="A128" s="108" t="s">
        <v>81</v>
      </c>
      <c r="B128" s="88">
        <v>5809.41</v>
      </c>
      <c r="C128" s="88"/>
    </row>
    <row r="129" spans="1:3" ht="15.6" x14ac:dyDescent="0.3">
      <c r="A129" s="108" t="s">
        <v>82</v>
      </c>
      <c r="B129" s="88">
        <v>782.69</v>
      </c>
      <c r="C129" s="88"/>
    </row>
    <row r="130" spans="1:3" ht="15.6" x14ac:dyDescent="0.3">
      <c r="A130" s="108" t="s">
        <v>162</v>
      </c>
      <c r="B130" s="88">
        <v>2430.8200000000002</v>
      </c>
      <c r="C130" s="88"/>
    </row>
    <row r="131" spans="1:3" ht="15.6" x14ac:dyDescent="0.3">
      <c r="A131" s="108" t="s">
        <v>55</v>
      </c>
      <c r="B131" s="88">
        <v>302.87</v>
      </c>
      <c r="C131" s="88"/>
    </row>
    <row r="132" spans="1:3" ht="31.2" x14ac:dyDescent="0.3">
      <c r="A132" s="109" t="s">
        <v>84</v>
      </c>
      <c r="B132" s="88">
        <v>8979.3700000000008</v>
      </c>
      <c r="C132" s="88"/>
    </row>
    <row r="133" spans="1:3" ht="15.6" x14ac:dyDescent="0.3">
      <c r="A133" s="108" t="s">
        <v>85</v>
      </c>
      <c r="B133" s="88">
        <v>3389.8</v>
      </c>
      <c r="C133" s="88"/>
    </row>
    <row r="134" spans="1:3" ht="15.6" x14ac:dyDescent="0.3">
      <c r="A134" s="108" t="s">
        <v>163</v>
      </c>
      <c r="B134" s="88">
        <v>1209.5999999999999</v>
      </c>
      <c r="C134" s="88"/>
    </row>
    <row r="135" spans="1:3" ht="15.6" x14ac:dyDescent="0.3">
      <c r="A135" s="72" t="s">
        <v>244</v>
      </c>
      <c r="B135" s="71">
        <f>SUM(B126:B134)</f>
        <v>27371.039999999997</v>
      </c>
      <c r="C135" s="71"/>
    </row>
    <row r="136" spans="1:3" ht="26.4" customHeight="1" x14ac:dyDescent="0.3">
      <c r="A136" s="74" t="s">
        <v>88</v>
      </c>
      <c r="B136" s="88"/>
      <c r="C136" s="88"/>
    </row>
    <row r="137" spans="1:3" ht="15.6" x14ac:dyDescent="0.3">
      <c r="A137" s="108" t="s">
        <v>89</v>
      </c>
      <c r="B137" s="96">
        <v>35718.75</v>
      </c>
      <c r="C137" s="88"/>
    </row>
    <row r="138" spans="1:3" ht="15.6" x14ac:dyDescent="0.3">
      <c r="A138" s="72" t="s">
        <v>245</v>
      </c>
      <c r="B138" s="71">
        <f>B137</f>
        <v>35718.75</v>
      </c>
      <c r="C138" s="71"/>
    </row>
    <row r="139" spans="1:3" ht="36.6" customHeight="1" x14ac:dyDescent="0.3">
      <c r="A139" s="74" t="s">
        <v>91</v>
      </c>
      <c r="B139" s="88"/>
      <c r="C139" s="88"/>
    </row>
    <row r="140" spans="1:3" ht="15.6" x14ac:dyDescent="0.3">
      <c r="A140" s="57" t="s">
        <v>164</v>
      </c>
      <c r="B140" s="93">
        <v>14381.5</v>
      </c>
      <c r="C140" s="88"/>
    </row>
    <row r="141" spans="1:3" ht="15.6" x14ac:dyDescent="0.3">
      <c r="A141" s="57" t="s">
        <v>165</v>
      </c>
      <c r="B141" s="93">
        <v>2139.21</v>
      </c>
      <c r="C141" s="88"/>
    </row>
    <row r="142" spans="1:3" ht="15.6" x14ac:dyDescent="0.3">
      <c r="A142" s="57" t="s">
        <v>166</v>
      </c>
      <c r="B142" s="93">
        <v>3669.67</v>
      </c>
      <c r="C142" s="88"/>
    </row>
    <row r="143" spans="1:3" ht="15.6" x14ac:dyDescent="0.3">
      <c r="A143" s="57" t="s">
        <v>167</v>
      </c>
      <c r="B143" s="93">
        <v>4811.05</v>
      </c>
      <c r="C143" s="88"/>
    </row>
    <row r="144" spans="1:3" ht="15.6" x14ac:dyDescent="0.3">
      <c r="A144" s="57" t="s">
        <v>168</v>
      </c>
      <c r="B144" s="93">
        <v>9601.3700000000008</v>
      </c>
      <c r="C144" s="88"/>
    </row>
    <row r="145" spans="1:3" ht="15.6" x14ac:dyDescent="0.3">
      <c r="A145" s="57" t="s">
        <v>169</v>
      </c>
      <c r="B145" s="93">
        <v>3853.03</v>
      </c>
      <c r="C145" s="88"/>
    </row>
    <row r="146" spans="1:3" ht="15.6" x14ac:dyDescent="0.3">
      <c r="A146" s="57" t="s">
        <v>170</v>
      </c>
      <c r="B146" s="93">
        <v>2937.57</v>
      </c>
      <c r="C146" s="88"/>
    </row>
    <row r="147" spans="1:3" ht="15.6" x14ac:dyDescent="0.3">
      <c r="A147" s="57" t="s">
        <v>171</v>
      </c>
      <c r="B147" s="93">
        <v>5182.78</v>
      </c>
      <c r="C147" s="88"/>
    </row>
    <row r="148" spans="1:3" ht="15.6" x14ac:dyDescent="0.3">
      <c r="A148" s="57" t="s">
        <v>172</v>
      </c>
      <c r="B148" s="93">
        <v>6875.22</v>
      </c>
      <c r="C148" s="88"/>
    </row>
    <row r="149" spans="1:3" ht="15.6" x14ac:dyDescent="0.3">
      <c r="A149" s="57" t="s">
        <v>173</v>
      </c>
      <c r="B149" s="93">
        <v>4209.76</v>
      </c>
      <c r="C149" s="88"/>
    </row>
    <row r="150" spans="1:3" ht="15.6" x14ac:dyDescent="0.3">
      <c r="A150" s="57" t="s">
        <v>174</v>
      </c>
      <c r="B150" s="93">
        <v>1792.53</v>
      </c>
      <c r="C150" s="88"/>
    </row>
    <row r="151" spans="1:3" ht="15.6" x14ac:dyDescent="0.3">
      <c r="A151" s="57" t="s">
        <v>175</v>
      </c>
      <c r="B151" s="93">
        <v>4456.33</v>
      </c>
      <c r="C151" s="88"/>
    </row>
    <row r="152" spans="1:3" ht="15.6" x14ac:dyDescent="0.3">
      <c r="A152" s="57" t="s">
        <v>176</v>
      </c>
      <c r="B152" s="93">
        <v>2061.44</v>
      </c>
      <c r="C152" s="88"/>
    </row>
    <row r="153" spans="1:3" ht="15.6" x14ac:dyDescent="0.3">
      <c r="A153" s="57" t="s">
        <v>177</v>
      </c>
      <c r="B153" s="93">
        <v>3783.59</v>
      </c>
      <c r="C153" s="88"/>
    </row>
    <row r="154" spans="1:3" ht="15.6" x14ac:dyDescent="0.3">
      <c r="A154" s="57" t="s">
        <v>178</v>
      </c>
      <c r="B154" s="93">
        <v>5707.44</v>
      </c>
      <c r="C154" s="88"/>
    </row>
    <row r="155" spans="1:3" ht="15.6" x14ac:dyDescent="0.3">
      <c r="A155" s="57" t="s">
        <v>179</v>
      </c>
      <c r="B155" s="93">
        <v>1978.34</v>
      </c>
      <c r="C155" s="88"/>
    </row>
    <row r="156" spans="1:3" ht="15.6" x14ac:dyDescent="0.3">
      <c r="A156" s="57" t="s">
        <v>180</v>
      </c>
      <c r="B156" s="93">
        <v>4463.0200000000004</v>
      </c>
      <c r="C156" s="88"/>
    </row>
    <row r="157" spans="1:3" ht="15.6" x14ac:dyDescent="0.3">
      <c r="A157" s="57" t="s">
        <v>181</v>
      </c>
      <c r="B157" s="93">
        <v>2345.52</v>
      </c>
      <c r="C157" s="88"/>
    </row>
    <row r="158" spans="1:3" ht="15.6" x14ac:dyDescent="0.3">
      <c r="A158" s="57" t="s">
        <v>182</v>
      </c>
      <c r="B158" s="93">
        <v>4480.83</v>
      </c>
      <c r="C158" s="88"/>
    </row>
    <row r="159" spans="1:3" ht="15.6" x14ac:dyDescent="0.3">
      <c r="A159" s="57" t="s">
        <v>183</v>
      </c>
      <c r="B159" s="93">
        <v>7056.38</v>
      </c>
      <c r="C159" s="88"/>
    </row>
    <row r="160" spans="1:3" ht="15.6" x14ac:dyDescent="0.3">
      <c r="A160" s="57" t="s">
        <v>184</v>
      </c>
      <c r="B160" s="93">
        <v>3905.54</v>
      </c>
      <c r="C160" s="88"/>
    </row>
    <row r="161" spans="1:3" ht="15.6" x14ac:dyDescent="0.3">
      <c r="A161" s="57" t="s">
        <v>185</v>
      </c>
      <c r="B161" s="93">
        <v>3568.36</v>
      </c>
      <c r="C161" s="88"/>
    </row>
    <row r="162" spans="1:3" ht="15.6" x14ac:dyDescent="0.3">
      <c r="A162" s="57" t="s">
        <v>186</v>
      </c>
      <c r="B162" s="93">
        <v>6667.69</v>
      </c>
      <c r="C162" s="88"/>
    </row>
    <row r="163" spans="1:3" ht="15.6" x14ac:dyDescent="0.3">
      <c r="A163" s="57" t="s">
        <v>187</v>
      </c>
      <c r="B163" s="93">
        <v>8371.2000000000007</v>
      </c>
      <c r="C163" s="88"/>
    </row>
    <row r="164" spans="1:3" ht="15.6" x14ac:dyDescent="0.3">
      <c r="A164" s="57" t="s">
        <v>188</v>
      </c>
      <c r="B164" s="93">
        <v>2992.99</v>
      </c>
      <c r="C164" s="88"/>
    </row>
    <row r="165" spans="1:3" ht="15.6" x14ac:dyDescent="0.3">
      <c r="A165" s="57" t="s">
        <v>189</v>
      </c>
      <c r="B165" s="93">
        <v>4316.21</v>
      </c>
      <c r="C165" s="88"/>
    </row>
    <row r="166" spans="1:3" ht="15.6" x14ac:dyDescent="0.3">
      <c r="A166" s="57" t="s">
        <v>190</v>
      </c>
      <c r="B166" s="93">
        <v>3011.13</v>
      </c>
      <c r="C166" s="88"/>
    </row>
    <row r="167" spans="1:3" ht="15.6" x14ac:dyDescent="0.3">
      <c r="A167" s="57" t="s">
        <v>191</v>
      </c>
      <c r="B167" s="93">
        <v>6918.11</v>
      </c>
      <c r="C167" s="88"/>
    </row>
    <row r="168" spans="1:3" ht="15.6" x14ac:dyDescent="0.3">
      <c r="A168" s="57" t="s">
        <v>192</v>
      </c>
      <c r="B168" s="93">
        <v>1865.75</v>
      </c>
      <c r="C168" s="88"/>
    </row>
    <row r="169" spans="1:3" ht="15.6" x14ac:dyDescent="0.3">
      <c r="A169" s="57" t="s">
        <v>122</v>
      </c>
      <c r="B169" s="93">
        <v>5268.6</v>
      </c>
      <c r="C169" s="88"/>
    </row>
    <row r="170" spans="1:3" ht="15.6" x14ac:dyDescent="0.3">
      <c r="A170" s="57" t="s">
        <v>123</v>
      </c>
      <c r="B170" s="93">
        <v>6304.58</v>
      </c>
      <c r="C170" s="88"/>
    </row>
    <row r="171" spans="1:3" ht="15.6" x14ac:dyDescent="0.3">
      <c r="A171" s="57" t="s">
        <v>124</v>
      </c>
      <c r="B171" s="93">
        <v>16336.93</v>
      </c>
      <c r="C171" s="88"/>
    </row>
    <row r="172" spans="1:3" ht="15.6" x14ac:dyDescent="0.3">
      <c r="A172" s="57" t="s">
        <v>125</v>
      </c>
      <c r="B172" s="93">
        <v>11423.35</v>
      </c>
      <c r="C172" s="88"/>
    </row>
    <row r="173" spans="1:3" ht="15.6" x14ac:dyDescent="0.3">
      <c r="A173" s="57" t="s">
        <v>193</v>
      </c>
      <c r="B173" s="93">
        <v>6278.9</v>
      </c>
      <c r="C173" s="88"/>
    </row>
    <row r="174" spans="1:3" ht="15.6" x14ac:dyDescent="0.3">
      <c r="A174" s="57" t="s">
        <v>194</v>
      </c>
      <c r="B174" s="93">
        <v>4533.75</v>
      </c>
      <c r="C174" s="88"/>
    </row>
    <row r="175" spans="1:3" ht="15.6" x14ac:dyDescent="0.3">
      <c r="A175" s="57" t="s">
        <v>129</v>
      </c>
      <c r="B175" s="93">
        <v>7003.11</v>
      </c>
      <c r="C175" s="88"/>
    </row>
    <row r="176" spans="1:3" ht="15.6" x14ac:dyDescent="0.3">
      <c r="A176" s="57" t="s">
        <v>130</v>
      </c>
      <c r="B176" s="93">
        <v>6394.8</v>
      </c>
      <c r="C176" s="88"/>
    </row>
    <row r="177" spans="1:3" ht="15.6" x14ac:dyDescent="0.3">
      <c r="A177" s="57" t="s">
        <v>195</v>
      </c>
      <c r="B177" s="93">
        <v>18478.55</v>
      </c>
      <c r="C177" s="88"/>
    </row>
    <row r="178" spans="1:3" ht="15.6" x14ac:dyDescent="0.3">
      <c r="A178" s="57" t="s">
        <v>132</v>
      </c>
      <c r="B178" s="93">
        <v>5191.7700000000004</v>
      </c>
      <c r="C178" s="88"/>
    </row>
    <row r="179" spans="1:3" ht="15.6" x14ac:dyDescent="0.3">
      <c r="A179" s="57" t="s">
        <v>196</v>
      </c>
      <c r="B179" s="93">
        <v>22592.22</v>
      </c>
      <c r="C179" s="88"/>
    </row>
    <row r="180" spans="1:3" ht="15.6" x14ac:dyDescent="0.3">
      <c r="A180" s="57" t="s">
        <v>197</v>
      </c>
      <c r="B180" s="93">
        <v>9922.5499999999993</v>
      </c>
      <c r="C180" s="88"/>
    </row>
    <row r="181" spans="1:3" ht="15.6" x14ac:dyDescent="0.3">
      <c r="A181" s="57" t="s">
        <v>135</v>
      </c>
      <c r="B181" s="93">
        <v>8434.02</v>
      </c>
      <c r="C181" s="88"/>
    </row>
    <row r="182" spans="1:3" ht="15.6" x14ac:dyDescent="0.3">
      <c r="A182" s="57" t="s">
        <v>198</v>
      </c>
      <c r="B182" s="93">
        <v>7031.15</v>
      </c>
      <c r="C182" s="88"/>
    </row>
    <row r="183" spans="1:3" ht="15.6" x14ac:dyDescent="0.3">
      <c r="A183" s="57" t="s">
        <v>199</v>
      </c>
      <c r="B183" s="93">
        <v>11202.96</v>
      </c>
      <c r="C183" s="88"/>
    </row>
    <row r="184" spans="1:3" ht="15.6" x14ac:dyDescent="0.3">
      <c r="A184" s="57" t="s">
        <v>138</v>
      </c>
      <c r="B184" s="93">
        <v>4533.3100000000004</v>
      </c>
      <c r="C184" s="88"/>
    </row>
    <row r="185" spans="1:3" ht="15.6" x14ac:dyDescent="0.3">
      <c r="A185" s="57" t="s">
        <v>141</v>
      </c>
      <c r="B185" s="93">
        <v>4302.7700000000004</v>
      </c>
      <c r="C185" s="88"/>
    </row>
    <row r="186" spans="1:3" ht="15.6" x14ac:dyDescent="0.3">
      <c r="A186" s="57" t="s">
        <v>142</v>
      </c>
      <c r="B186" s="93">
        <v>9493.59</v>
      </c>
      <c r="C186" s="88"/>
    </row>
    <row r="187" spans="1:3" ht="15.6" x14ac:dyDescent="0.3">
      <c r="A187" s="56" t="s">
        <v>143</v>
      </c>
      <c r="B187" s="93">
        <v>1640.32</v>
      </c>
      <c r="C187" s="88"/>
    </row>
    <row r="188" spans="1:3" ht="15.6" x14ac:dyDescent="0.3">
      <c r="A188" s="57" t="s">
        <v>145</v>
      </c>
      <c r="B188" s="93">
        <v>3067.29</v>
      </c>
      <c r="C188" s="88"/>
    </row>
    <row r="189" spans="1:3" ht="15.6" x14ac:dyDescent="0.3">
      <c r="A189" s="57" t="s">
        <v>144</v>
      </c>
      <c r="B189" s="93">
        <v>7.01</v>
      </c>
      <c r="C189" s="88"/>
    </row>
    <row r="190" spans="1:3" ht="15.6" x14ac:dyDescent="0.3">
      <c r="A190" s="56" t="s">
        <v>146</v>
      </c>
      <c r="B190" s="93">
        <v>1588.91</v>
      </c>
      <c r="C190" s="88"/>
    </row>
    <row r="191" spans="1:3" ht="15.6" x14ac:dyDescent="0.3">
      <c r="A191" s="56" t="s">
        <v>147</v>
      </c>
      <c r="B191" s="93">
        <v>733.29</v>
      </c>
      <c r="C191" s="88"/>
    </row>
    <row r="192" spans="1:3" ht="17.399999999999999" customHeight="1" x14ac:dyDescent="0.3">
      <c r="A192" s="72" t="s">
        <v>246</v>
      </c>
      <c r="B192" s="71">
        <f>SUM(B140:B191)</f>
        <v>309167.28999999998</v>
      </c>
      <c r="C192" s="71"/>
    </row>
    <row r="193" spans="1:3" ht="43.2" customHeight="1" x14ac:dyDescent="0.3">
      <c r="A193" s="74" t="s">
        <v>247</v>
      </c>
      <c r="B193" s="88"/>
      <c r="C193" s="88"/>
    </row>
    <row r="194" spans="1:3" ht="31.2" x14ac:dyDescent="0.3">
      <c r="A194" s="109" t="s">
        <v>248</v>
      </c>
      <c r="B194" s="88">
        <v>989805.43</v>
      </c>
      <c r="C194" s="88"/>
    </row>
    <row r="195" spans="1:3" ht="15.6" x14ac:dyDescent="0.3">
      <c r="A195" s="108" t="s">
        <v>65</v>
      </c>
      <c r="B195" s="88">
        <v>127869.51</v>
      </c>
      <c r="C195" s="88"/>
    </row>
    <row r="196" spans="1:3" ht="15.6" x14ac:dyDescent="0.3">
      <c r="A196" s="108" t="s">
        <v>252</v>
      </c>
      <c r="B196" s="88">
        <v>0</v>
      </c>
      <c r="C196" s="88"/>
    </row>
    <row r="197" spans="1:3" ht="15.6" x14ac:dyDescent="0.3">
      <c r="A197" s="108" t="s">
        <v>155</v>
      </c>
      <c r="B197" s="88">
        <v>2291.33</v>
      </c>
      <c r="C197" s="88"/>
    </row>
    <row r="198" spans="1:3" ht="15.6" x14ac:dyDescent="0.3">
      <c r="A198" s="108" t="s">
        <v>153</v>
      </c>
      <c r="B198" s="88">
        <v>8322.91</v>
      </c>
      <c r="C198" s="88"/>
    </row>
    <row r="199" spans="1:3" ht="15.6" x14ac:dyDescent="0.3">
      <c r="A199" s="108" t="s">
        <v>154</v>
      </c>
      <c r="B199" s="88">
        <v>0</v>
      </c>
      <c r="C199" s="88"/>
    </row>
    <row r="200" spans="1:3" ht="15.6" x14ac:dyDescent="0.3">
      <c r="A200" s="72" t="s">
        <v>249</v>
      </c>
      <c r="B200" s="71">
        <f>SUM(B194:B199)</f>
        <v>1128289.18</v>
      </c>
      <c r="C200" s="88"/>
    </row>
    <row r="201" spans="1:3" ht="15.6" x14ac:dyDescent="0.3">
      <c r="A201" s="72" t="s">
        <v>204</v>
      </c>
      <c r="B201" s="71">
        <f>B121+B124+B135+B138+B192+B200</f>
        <v>1743688.92</v>
      </c>
      <c r="C201" s="71"/>
    </row>
    <row r="202" spans="1:3" ht="15.6" x14ac:dyDescent="0.3">
      <c r="A202" s="64"/>
      <c r="B202" s="117"/>
      <c r="C202" s="117"/>
    </row>
    <row r="204" spans="1:3" ht="14.4" x14ac:dyDescent="0.3">
      <c r="A204" s="154" t="s">
        <v>250</v>
      </c>
      <c r="B204" s="154"/>
      <c r="C204" s="154"/>
    </row>
    <row r="205" spans="1:3" ht="15.6" x14ac:dyDescent="0.3">
      <c r="A205" s="75"/>
      <c r="B205" s="76"/>
      <c r="C205" s="76"/>
    </row>
    <row r="206" spans="1:3" ht="14.4" x14ac:dyDescent="0.3">
      <c r="A206" s="149" t="s">
        <v>202</v>
      </c>
      <c r="B206" s="149" t="s">
        <v>218</v>
      </c>
      <c r="C206" s="153" t="s">
        <v>38</v>
      </c>
    </row>
    <row r="207" spans="1:3" ht="14.4" x14ac:dyDescent="0.3">
      <c r="A207" s="150"/>
      <c r="B207" s="150"/>
      <c r="C207" s="153"/>
    </row>
    <row r="208" spans="1:3" ht="14.4" x14ac:dyDescent="0.3">
      <c r="A208" s="151"/>
      <c r="B208" s="152"/>
      <c r="C208" s="153"/>
    </row>
    <row r="209" spans="1:3" ht="27.6" x14ac:dyDescent="0.3">
      <c r="A209" s="60" t="s">
        <v>203</v>
      </c>
      <c r="B209" s="74"/>
      <c r="C209" s="70"/>
    </row>
    <row r="210" spans="1:3" ht="15.6" x14ac:dyDescent="0.3">
      <c r="A210" s="67" t="s">
        <v>65</v>
      </c>
      <c r="B210" s="69">
        <v>7369359.79</v>
      </c>
      <c r="C210" s="68"/>
    </row>
    <row r="211" spans="1:3" ht="15.6" x14ac:dyDescent="0.3">
      <c r="A211" s="67" t="s">
        <v>55</v>
      </c>
      <c r="B211" s="69">
        <v>159000</v>
      </c>
      <c r="C211" s="68"/>
    </row>
    <row r="212" spans="1:3" ht="15.6" x14ac:dyDescent="0.3">
      <c r="A212" s="57" t="s">
        <v>205</v>
      </c>
      <c r="B212" s="66">
        <f>SUM(B210:B211)</f>
        <v>7528359.79</v>
      </c>
      <c r="C212" s="66"/>
    </row>
    <row r="213" spans="1:3" ht="41.4" x14ac:dyDescent="0.3">
      <c r="A213" s="60" t="s">
        <v>225</v>
      </c>
      <c r="B213" s="70"/>
      <c r="C213" s="88"/>
    </row>
    <row r="214" spans="1:3" ht="15.6" x14ac:dyDescent="0.3">
      <c r="A214" s="57" t="s">
        <v>65</v>
      </c>
      <c r="B214" s="93">
        <v>357054.79000000004</v>
      </c>
      <c r="C214" s="94"/>
    </row>
    <row r="215" spans="1:3" ht="15.6" x14ac:dyDescent="0.3">
      <c r="A215" s="57" t="s">
        <v>226</v>
      </c>
      <c r="B215" s="70">
        <f>B214</f>
        <v>357054.79000000004</v>
      </c>
      <c r="C215" s="70"/>
    </row>
    <row r="216" spans="1:3" ht="15.6" x14ac:dyDescent="0.3">
      <c r="A216" s="72" t="s">
        <v>204</v>
      </c>
      <c r="B216" s="71">
        <f>B212+B215</f>
        <v>7885414.5800000001</v>
      </c>
      <c r="C216" s="71"/>
    </row>
    <row r="218" spans="1:3" x14ac:dyDescent="0.3">
      <c r="B218" s="119"/>
    </row>
  </sheetData>
  <mergeCells count="13">
    <mergeCell ref="A111:C111"/>
    <mergeCell ref="A8:C8"/>
    <mergeCell ref="A10:C10"/>
    <mergeCell ref="A12:A14"/>
    <mergeCell ref="B12:B14"/>
    <mergeCell ref="C12:C14"/>
    <mergeCell ref="A113:A115"/>
    <mergeCell ref="B113:B115"/>
    <mergeCell ref="C113:C115"/>
    <mergeCell ref="A204:C204"/>
    <mergeCell ref="A206:A208"/>
    <mergeCell ref="B206:B208"/>
    <mergeCell ref="C206:C208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2</vt:i4>
      </vt:variant>
    </vt:vector>
  </HeadingPairs>
  <TitlesOfParts>
    <vt:vector size="5" baseType="lpstr">
      <vt:lpstr>1 priedas</vt:lpstr>
      <vt:lpstr>2 priedas</vt:lpstr>
      <vt:lpstr> 4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2023-03-07T16:45:58Z</cp:lastPrinted>
  <dcterms:created xsi:type="dcterms:W3CDTF">2022-06-15T06:26:45Z</dcterms:created>
  <dcterms:modified xsi:type="dcterms:W3CDTF">2023-06-12T05:38:30Z</dcterms:modified>
</cp:coreProperties>
</file>