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iana6\Desktop\2023 03 medziaga\"/>
    </mc:Choice>
  </mc:AlternateContent>
  <bookViews>
    <workbookView xWindow="-108" yWindow="-108" windowWidth="23256" windowHeight="12576"/>
  </bookViews>
  <sheets>
    <sheet name="01" sheetId="2" r:id="rId1"/>
    <sheet name="02" sheetId="31" r:id="rId2"/>
    <sheet name="03" sheetId="5" r:id="rId3"/>
    <sheet name="04" sheetId="6" r:id="rId4"/>
    <sheet name="05" sheetId="30" r:id="rId5"/>
    <sheet name="06" sheetId="8" r:id="rId6"/>
    <sheet name="08" sheetId="9" r:id="rId7"/>
    <sheet name="09" sheetId="10" r:id="rId8"/>
    <sheet name="10" sheetId="11" r:id="rId9"/>
    <sheet name="11" sheetId="29" r:id="rId10"/>
    <sheet name="12" sheetId="13" r:id="rId11"/>
    <sheet name="13" sheetId="28" r:id="rId12"/>
    <sheet name="14" sheetId="15" r:id="rId13"/>
    <sheet name="15" sheetId="16" r:id="rId14"/>
    <sheet name="16" sheetId="17" r:id="rId15"/>
    <sheet name="VšĮ rodikliai" sheetId="33" r:id="rId16"/>
    <sheet name="Įmonių rodikliai" sheetId="32" r:id="rId17"/>
    <sheet name="Priemonių vykdytojų kodai" sheetId="23" r:id="rId18"/>
  </sheets>
  <calcPr calcId="191029"/>
</workbook>
</file>

<file path=xl/calcChain.xml><?xml version="1.0" encoding="utf-8"?>
<calcChain xmlns="http://schemas.openxmlformats.org/spreadsheetml/2006/main">
  <c r="I15" i="16" l="1"/>
  <c r="J15" i="16"/>
  <c r="K15" i="16"/>
  <c r="I19" i="16"/>
  <c r="J19" i="16"/>
  <c r="K19" i="16"/>
  <c r="I27" i="16"/>
  <c r="J27" i="16"/>
  <c r="K27" i="16"/>
  <c r="I33" i="16"/>
  <c r="J33" i="16"/>
  <c r="K33" i="16"/>
  <c r="I38" i="16"/>
  <c r="J38" i="16"/>
  <c r="K38" i="16"/>
  <c r="I44" i="16"/>
  <c r="J44" i="16"/>
  <c r="K44" i="16"/>
  <c r="K68" i="16" s="1"/>
  <c r="K80" i="16" s="1"/>
  <c r="K81" i="16" s="1"/>
  <c r="I48" i="16"/>
  <c r="J48" i="16"/>
  <c r="K48" i="16"/>
  <c r="I58" i="16"/>
  <c r="J58" i="16"/>
  <c r="K58" i="16"/>
  <c r="J67" i="16"/>
  <c r="K67" i="16"/>
  <c r="I68" i="16"/>
  <c r="J68" i="16"/>
  <c r="J74" i="16"/>
  <c r="K74" i="16"/>
  <c r="K78" i="16" s="1"/>
  <c r="J78" i="16"/>
  <c r="I80" i="16"/>
  <c r="I81" i="16" s="1"/>
  <c r="J80" i="16"/>
  <c r="J81" i="16" s="1"/>
  <c r="I86" i="16"/>
  <c r="J86" i="16"/>
  <c r="K86" i="16"/>
  <c r="K87" i="30" l="1"/>
  <c r="K88" i="30" s="1"/>
  <c r="J87" i="30"/>
  <c r="J88" i="30" s="1"/>
  <c r="I87" i="30"/>
  <c r="I88" i="30" s="1"/>
  <c r="K81" i="30"/>
  <c r="J81" i="30"/>
  <c r="I81" i="30"/>
  <c r="K78" i="30"/>
  <c r="K82" i="30" s="1"/>
  <c r="J78" i="30"/>
  <c r="J82" i="30" s="1"/>
  <c r="I78" i="30"/>
  <c r="I82" i="30" s="1"/>
  <c r="K69" i="30"/>
  <c r="J69" i="30"/>
  <c r="I69" i="30"/>
  <c r="K65" i="30"/>
  <c r="K70" i="30" s="1"/>
  <c r="J65" i="30"/>
  <c r="I65" i="30"/>
  <c r="K56" i="30"/>
  <c r="J56" i="30"/>
  <c r="I56" i="30"/>
  <c r="I57" i="30" s="1"/>
  <c r="K53" i="30"/>
  <c r="J53" i="30"/>
  <c r="I53" i="30"/>
  <c r="K49" i="30"/>
  <c r="J49" i="30"/>
  <c r="I49" i="30"/>
  <c r="K46" i="30"/>
  <c r="J46" i="30"/>
  <c r="I46" i="30"/>
  <c r="K37" i="30"/>
  <c r="K40" i="30" s="1"/>
  <c r="J37" i="30"/>
  <c r="J40" i="30" s="1"/>
  <c r="I37" i="30"/>
  <c r="I40" i="30" s="1"/>
  <c r="K27" i="30"/>
  <c r="K28" i="30" s="1"/>
  <c r="K29" i="30" s="1"/>
  <c r="J27" i="30"/>
  <c r="J28" i="30" s="1"/>
  <c r="J29" i="30" s="1"/>
  <c r="I27" i="30"/>
  <c r="I28" i="30" s="1"/>
  <c r="K20" i="30"/>
  <c r="K21" i="30" s="1"/>
  <c r="J20" i="30"/>
  <c r="J21" i="30" s="1"/>
  <c r="I20" i="30"/>
  <c r="I21" i="30" s="1"/>
  <c r="K14" i="30"/>
  <c r="K13" i="30"/>
  <c r="J13" i="30"/>
  <c r="J14" i="30" s="1"/>
  <c r="I13" i="30"/>
  <c r="I14" i="30" s="1"/>
  <c r="J70" i="30" l="1"/>
  <c r="K57" i="30"/>
  <c r="K89" i="30" s="1"/>
  <c r="K90" i="30" s="1"/>
  <c r="I70" i="30"/>
  <c r="I89" i="30" s="1"/>
  <c r="I90" i="30" s="1"/>
  <c r="J57" i="30"/>
  <c r="J89" i="30"/>
  <c r="J90" i="30" s="1"/>
  <c r="I29" i="30"/>
  <c r="K529" i="31" l="1"/>
  <c r="J529" i="31"/>
  <c r="I529" i="31"/>
  <c r="K511" i="31"/>
  <c r="J511" i="31"/>
  <c r="I511" i="31"/>
  <c r="K507" i="31"/>
  <c r="J507" i="31"/>
  <c r="I507" i="31"/>
  <c r="K503" i="31"/>
  <c r="J503" i="31"/>
  <c r="I503" i="31"/>
  <c r="K499" i="31"/>
  <c r="J499" i="31"/>
  <c r="I499" i="31"/>
  <c r="K492" i="31"/>
  <c r="J492" i="31"/>
  <c r="I492" i="31"/>
  <c r="J486" i="31"/>
  <c r="J512" i="31" s="1"/>
  <c r="J513" i="31" s="1"/>
  <c r="K485" i="31"/>
  <c r="K523" i="31" s="1"/>
  <c r="J485" i="31"/>
  <c r="J523" i="31" s="1"/>
  <c r="I485" i="31"/>
  <c r="I523" i="31" s="1"/>
  <c r="K484" i="31"/>
  <c r="J484" i="31"/>
  <c r="I484" i="31"/>
  <c r="K483" i="31"/>
  <c r="K486" i="31" s="1"/>
  <c r="K512" i="31" s="1"/>
  <c r="K513" i="31" s="1"/>
  <c r="J483" i="31"/>
  <c r="I483" i="31"/>
  <c r="K482" i="31"/>
  <c r="J482" i="31"/>
  <c r="I482" i="31"/>
  <c r="K481" i="31"/>
  <c r="J481" i="31"/>
  <c r="I481" i="31"/>
  <c r="I486" i="31" s="1"/>
  <c r="I512" i="31" s="1"/>
  <c r="I513" i="31" s="1"/>
  <c r="K480" i="31"/>
  <c r="J480" i="31"/>
  <c r="I480" i="31"/>
  <c r="K473" i="31"/>
  <c r="J473" i="31"/>
  <c r="I473" i="31"/>
  <c r="K467" i="31"/>
  <c r="J467" i="31"/>
  <c r="I467" i="31"/>
  <c r="K461" i="31"/>
  <c r="J461" i="31"/>
  <c r="I461" i="31"/>
  <c r="K455" i="31"/>
  <c r="J455" i="31"/>
  <c r="I455" i="31"/>
  <c r="I449" i="31"/>
  <c r="I474" i="31" s="1"/>
  <c r="I475" i="31" s="1"/>
  <c r="K448" i="31"/>
  <c r="J448" i="31"/>
  <c r="I448" i="31"/>
  <c r="K446" i="31"/>
  <c r="J446" i="31"/>
  <c r="I446" i="31"/>
  <c r="K445" i="31"/>
  <c r="J445" i="31"/>
  <c r="J449" i="31" s="1"/>
  <c r="J474" i="31" s="1"/>
  <c r="J475" i="31" s="1"/>
  <c r="I445" i="31"/>
  <c r="K444" i="31"/>
  <c r="J444" i="31"/>
  <c r="I444" i="31"/>
  <c r="K443" i="31"/>
  <c r="K449" i="31" s="1"/>
  <c r="K474" i="31" s="1"/>
  <c r="K475" i="31" s="1"/>
  <c r="J443" i="31"/>
  <c r="I443" i="31"/>
  <c r="K436" i="31"/>
  <c r="J436" i="31"/>
  <c r="I436" i="31"/>
  <c r="K429" i="31"/>
  <c r="J429" i="31"/>
  <c r="I429" i="31"/>
  <c r="K428" i="31"/>
  <c r="J428" i="31"/>
  <c r="I428" i="31"/>
  <c r="K427" i="31"/>
  <c r="J427" i="31"/>
  <c r="I427" i="31"/>
  <c r="K426" i="31"/>
  <c r="J426" i="31"/>
  <c r="I426" i="31"/>
  <c r="K425" i="31"/>
  <c r="K430" i="31" s="1"/>
  <c r="J425" i="31"/>
  <c r="J430" i="31" s="1"/>
  <c r="I425" i="31"/>
  <c r="I430" i="31" s="1"/>
  <c r="K424" i="31"/>
  <c r="J424" i="31"/>
  <c r="I424" i="31"/>
  <c r="K417" i="31"/>
  <c r="J417" i="31"/>
  <c r="I417" i="31"/>
  <c r="I418" i="31" s="1"/>
  <c r="I437" i="31" s="1"/>
  <c r="I438" i="31" s="1"/>
  <c r="K416" i="31"/>
  <c r="J416" i="31"/>
  <c r="I416" i="31"/>
  <c r="K415" i="31"/>
  <c r="J415" i="31"/>
  <c r="I415" i="31"/>
  <c r="K414" i="31"/>
  <c r="K418" i="31" s="1"/>
  <c r="J414" i="31"/>
  <c r="J418" i="31" s="1"/>
  <c r="I414" i="31"/>
  <c r="K413" i="31"/>
  <c r="J413" i="31"/>
  <c r="I413" i="31"/>
  <c r="K406" i="31"/>
  <c r="J406" i="31"/>
  <c r="I406" i="31"/>
  <c r="K400" i="31"/>
  <c r="J400" i="31"/>
  <c r="I400" i="31"/>
  <c r="K394" i="31"/>
  <c r="J394" i="31"/>
  <c r="I394" i="31"/>
  <c r="K388" i="31"/>
  <c r="J388" i="31"/>
  <c r="I388" i="31"/>
  <c r="K382" i="31"/>
  <c r="J382" i="31"/>
  <c r="I382" i="31"/>
  <c r="K376" i="31"/>
  <c r="J376" i="31"/>
  <c r="I376" i="31"/>
  <c r="K370" i="31"/>
  <c r="J370" i="31"/>
  <c r="I370" i="31"/>
  <c r="K364" i="31"/>
  <c r="J364" i="31"/>
  <c r="I364" i="31"/>
  <c r="K358" i="31"/>
  <c r="J358" i="31"/>
  <c r="I358" i="31"/>
  <c r="K352" i="31"/>
  <c r="J352" i="31"/>
  <c r="I352" i="31"/>
  <c r="K346" i="31"/>
  <c r="J346" i="31"/>
  <c r="I346" i="31"/>
  <c r="K339" i="31"/>
  <c r="J339" i="31"/>
  <c r="J340" i="31" s="1"/>
  <c r="J407" i="31" s="1"/>
  <c r="I339" i="31"/>
  <c r="K338" i="31"/>
  <c r="J338" i="31"/>
  <c r="I338" i="31"/>
  <c r="K337" i="31"/>
  <c r="J337" i="31"/>
  <c r="I337" i="31"/>
  <c r="K336" i="31"/>
  <c r="K340" i="31" s="1"/>
  <c r="K407" i="31" s="1"/>
  <c r="J336" i="31"/>
  <c r="I336" i="31"/>
  <c r="K335" i="31"/>
  <c r="J335" i="31"/>
  <c r="I335" i="31"/>
  <c r="I340" i="31" s="1"/>
  <c r="I407" i="31" s="1"/>
  <c r="K331" i="31"/>
  <c r="J331" i="31"/>
  <c r="I331" i="31"/>
  <c r="K324" i="31"/>
  <c r="J324" i="31"/>
  <c r="J325" i="31" s="1"/>
  <c r="J332" i="31" s="1"/>
  <c r="I324" i="31"/>
  <c r="K323" i="31"/>
  <c r="J323" i="31"/>
  <c r="I323" i="31"/>
  <c r="K322" i="31"/>
  <c r="J322" i="31"/>
  <c r="I322" i="31"/>
  <c r="K321" i="31"/>
  <c r="K325" i="31" s="1"/>
  <c r="K332" i="31" s="1"/>
  <c r="J321" i="31"/>
  <c r="I321" i="31"/>
  <c r="K320" i="31"/>
  <c r="J320" i="31"/>
  <c r="I320" i="31"/>
  <c r="I325" i="31" s="1"/>
  <c r="I332" i="31" s="1"/>
  <c r="K316" i="31"/>
  <c r="J316" i="31"/>
  <c r="I316" i="31"/>
  <c r="K308" i="31"/>
  <c r="J308" i="31"/>
  <c r="J309" i="31" s="1"/>
  <c r="J317" i="31" s="1"/>
  <c r="I308" i="31"/>
  <c r="K307" i="31"/>
  <c r="J307" i="31"/>
  <c r="I307" i="31"/>
  <c r="K306" i="31"/>
  <c r="J306" i="31"/>
  <c r="I306" i="31"/>
  <c r="K305" i="31"/>
  <c r="K309" i="31" s="1"/>
  <c r="K317" i="31" s="1"/>
  <c r="J305" i="31"/>
  <c r="I305" i="31"/>
  <c r="K304" i="31"/>
  <c r="J304" i="31"/>
  <c r="I304" i="31"/>
  <c r="K303" i="31"/>
  <c r="J303" i="31"/>
  <c r="I303" i="31"/>
  <c r="I309" i="31" s="1"/>
  <c r="I317" i="31" s="1"/>
  <c r="K296" i="31"/>
  <c r="J296" i="31"/>
  <c r="I296" i="31"/>
  <c r="K289" i="31"/>
  <c r="J289" i="31"/>
  <c r="I289" i="31"/>
  <c r="K288" i="31"/>
  <c r="J288" i="31"/>
  <c r="I288" i="31"/>
  <c r="K287" i="31"/>
  <c r="J287" i="31"/>
  <c r="I287" i="31"/>
  <c r="K286" i="31"/>
  <c r="J286" i="31"/>
  <c r="J290" i="31" s="1"/>
  <c r="J297" i="31" s="1"/>
  <c r="I286" i="31"/>
  <c r="I290" i="31" s="1"/>
  <c r="I297" i="31" s="1"/>
  <c r="K285" i="31"/>
  <c r="K290" i="31" s="1"/>
  <c r="K297" i="31" s="1"/>
  <c r="J285" i="31"/>
  <c r="I285" i="31"/>
  <c r="K281" i="31"/>
  <c r="J281" i="31"/>
  <c r="I281" i="31"/>
  <c r="K274" i="31"/>
  <c r="J274" i="31"/>
  <c r="I274" i="31"/>
  <c r="K273" i="31"/>
  <c r="J273" i="31"/>
  <c r="I273" i="31"/>
  <c r="K272" i="31"/>
  <c r="J272" i="31"/>
  <c r="I272" i="31"/>
  <c r="K271" i="31"/>
  <c r="K275" i="31" s="1"/>
  <c r="K282" i="31" s="1"/>
  <c r="J271" i="31"/>
  <c r="J275" i="31" s="1"/>
  <c r="J282" i="31" s="1"/>
  <c r="I271" i="31"/>
  <c r="I275" i="31" s="1"/>
  <c r="I282" i="31" s="1"/>
  <c r="K270" i="31"/>
  <c r="J270" i="31"/>
  <c r="I270" i="31"/>
  <c r="K266" i="31"/>
  <c r="J266" i="31"/>
  <c r="I266" i="31"/>
  <c r="K259" i="31"/>
  <c r="J259" i="31"/>
  <c r="I259" i="31"/>
  <c r="K258" i="31"/>
  <c r="J258" i="31"/>
  <c r="I258" i="31"/>
  <c r="K257" i="31"/>
  <c r="J257" i="31"/>
  <c r="I257" i="31"/>
  <c r="K256" i="31"/>
  <c r="K260" i="31" s="1"/>
  <c r="K267" i="31" s="1"/>
  <c r="K298" i="31" s="1"/>
  <c r="J256" i="31"/>
  <c r="J260" i="31" s="1"/>
  <c r="J267" i="31" s="1"/>
  <c r="I256" i="31"/>
  <c r="I260" i="31" s="1"/>
  <c r="I267" i="31" s="1"/>
  <c r="K255" i="31"/>
  <c r="J255" i="31"/>
  <c r="I255" i="31"/>
  <c r="K248" i="31"/>
  <c r="J248" i="31"/>
  <c r="I248" i="31"/>
  <c r="K242" i="31"/>
  <c r="J242" i="31"/>
  <c r="I242" i="31"/>
  <c r="K236" i="31"/>
  <c r="J236" i="31"/>
  <c r="I236" i="31"/>
  <c r="K230" i="31"/>
  <c r="J230" i="31"/>
  <c r="I230" i="31"/>
  <c r="K224" i="31"/>
  <c r="J224" i="31"/>
  <c r="I224" i="31"/>
  <c r="K218" i="31"/>
  <c r="J218" i="31"/>
  <c r="I218" i="31"/>
  <c r="K212" i="31"/>
  <c r="J212" i="31"/>
  <c r="I212" i="31"/>
  <c r="K206" i="31"/>
  <c r="J206" i="31"/>
  <c r="I206" i="31"/>
  <c r="K200" i="31"/>
  <c r="J200" i="31"/>
  <c r="I200" i="31"/>
  <c r="K194" i="31"/>
  <c r="J194" i="31"/>
  <c r="I194" i="31"/>
  <c r="K188" i="31"/>
  <c r="J188" i="31"/>
  <c r="I188" i="31"/>
  <c r="K181" i="31"/>
  <c r="J181" i="31"/>
  <c r="I181" i="31"/>
  <c r="I182" i="31" s="1"/>
  <c r="I249" i="31" s="1"/>
  <c r="I250" i="31" s="1"/>
  <c r="K180" i="31"/>
  <c r="J180" i="31"/>
  <c r="I180" i="31"/>
  <c r="K179" i="31"/>
  <c r="J179" i="31"/>
  <c r="I179" i="31"/>
  <c r="K178" i="31"/>
  <c r="K182" i="31" s="1"/>
  <c r="K249" i="31" s="1"/>
  <c r="K250" i="31" s="1"/>
  <c r="J178" i="31"/>
  <c r="J182" i="31" s="1"/>
  <c r="J249" i="31" s="1"/>
  <c r="J250" i="31" s="1"/>
  <c r="I178" i="31"/>
  <c r="K177" i="31"/>
  <c r="J177" i="31"/>
  <c r="I177" i="31"/>
  <c r="K170" i="31"/>
  <c r="J170" i="31"/>
  <c r="I170" i="31"/>
  <c r="I164" i="31"/>
  <c r="I171" i="31" s="1"/>
  <c r="I172" i="31" s="1"/>
  <c r="K163" i="31"/>
  <c r="J163" i="31"/>
  <c r="I163" i="31"/>
  <c r="K162" i="31"/>
  <c r="J162" i="31"/>
  <c r="I162" i="31"/>
  <c r="K161" i="31"/>
  <c r="J161" i="31"/>
  <c r="J164" i="31" s="1"/>
  <c r="J171" i="31" s="1"/>
  <c r="I161" i="31"/>
  <c r="K160" i="31"/>
  <c r="J160" i="31"/>
  <c r="I160" i="31"/>
  <c r="K159" i="31"/>
  <c r="K164" i="31" s="1"/>
  <c r="K171" i="31" s="1"/>
  <c r="J159" i="31"/>
  <c r="I159" i="31"/>
  <c r="K155" i="31"/>
  <c r="J155" i="31"/>
  <c r="I155" i="31"/>
  <c r="I149" i="31"/>
  <c r="K148" i="31"/>
  <c r="J148" i="31"/>
  <c r="I148" i="31"/>
  <c r="K147" i="31"/>
  <c r="J147" i="31"/>
  <c r="I147" i="31"/>
  <c r="K146" i="31"/>
  <c r="J146" i="31"/>
  <c r="J149" i="31" s="1"/>
  <c r="I146" i="31"/>
  <c r="K145" i="31"/>
  <c r="J145" i="31"/>
  <c r="I145" i="31"/>
  <c r="K144" i="31"/>
  <c r="K149" i="31" s="1"/>
  <c r="J144" i="31"/>
  <c r="I144" i="31"/>
  <c r="K143" i="31"/>
  <c r="J143" i="31"/>
  <c r="I143" i="31"/>
  <c r="K137" i="31"/>
  <c r="J137" i="31"/>
  <c r="I137" i="31"/>
  <c r="K131" i="31"/>
  <c r="J131" i="31"/>
  <c r="I131" i="31"/>
  <c r="K124" i="31"/>
  <c r="J124" i="31"/>
  <c r="I124" i="31"/>
  <c r="K123" i="31"/>
  <c r="J123" i="31"/>
  <c r="I123" i="31"/>
  <c r="K122" i="31"/>
  <c r="J122" i="31"/>
  <c r="I122" i="31"/>
  <c r="K121" i="31"/>
  <c r="J121" i="31"/>
  <c r="J125" i="31" s="1"/>
  <c r="I121" i="31"/>
  <c r="I125" i="31" s="1"/>
  <c r="I156" i="31" s="1"/>
  <c r="K120" i="31"/>
  <c r="K125" i="31" s="1"/>
  <c r="K156" i="31" s="1"/>
  <c r="J120" i="31"/>
  <c r="I120" i="31"/>
  <c r="K113" i="31"/>
  <c r="J113" i="31"/>
  <c r="I113" i="31"/>
  <c r="K107" i="31"/>
  <c r="J107" i="31"/>
  <c r="I107" i="31"/>
  <c r="K101" i="31"/>
  <c r="J101" i="31"/>
  <c r="I101" i="31"/>
  <c r="K94" i="31"/>
  <c r="J94" i="31"/>
  <c r="I94" i="31"/>
  <c r="K93" i="31"/>
  <c r="J93" i="31"/>
  <c r="I93" i="31"/>
  <c r="K92" i="31"/>
  <c r="J92" i="31"/>
  <c r="I92" i="31"/>
  <c r="K91" i="31"/>
  <c r="K95" i="31" s="1"/>
  <c r="J91" i="31"/>
  <c r="J95" i="31" s="1"/>
  <c r="I91" i="31"/>
  <c r="I95" i="31" s="1"/>
  <c r="K90" i="31"/>
  <c r="J90" i="31"/>
  <c r="I90" i="31"/>
  <c r="K89" i="31"/>
  <c r="J89" i="31"/>
  <c r="I89" i="31"/>
  <c r="K83" i="31"/>
  <c r="J83" i="31"/>
  <c r="I83" i="31"/>
  <c r="K77" i="31"/>
  <c r="J77" i="31"/>
  <c r="I77" i="31"/>
  <c r="K70" i="31"/>
  <c r="K71" i="31" s="1"/>
  <c r="K114" i="31" s="1"/>
  <c r="K115" i="31" s="1"/>
  <c r="J70" i="31"/>
  <c r="I70" i="31"/>
  <c r="K69" i="31"/>
  <c r="J69" i="31"/>
  <c r="I69" i="31"/>
  <c r="K68" i="31"/>
  <c r="J68" i="31"/>
  <c r="I68" i="31"/>
  <c r="I71" i="31" s="1"/>
  <c r="I114" i="31" s="1"/>
  <c r="I115" i="31" s="1"/>
  <c r="K67" i="31"/>
  <c r="J67" i="31"/>
  <c r="I67" i="31"/>
  <c r="K66" i="31"/>
  <c r="J66" i="31"/>
  <c r="J71" i="31" s="1"/>
  <c r="I66" i="31"/>
  <c r="K59" i="31"/>
  <c r="J59" i="31"/>
  <c r="I59" i="31"/>
  <c r="K53" i="31"/>
  <c r="J53" i="31"/>
  <c r="I53" i="31"/>
  <c r="K46" i="31"/>
  <c r="J46" i="31"/>
  <c r="I46" i="31"/>
  <c r="I47" i="31" s="1"/>
  <c r="K45" i="31"/>
  <c r="J45" i="31"/>
  <c r="I45" i="31"/>
  <c r="K44" i="31"/>
  <c r="J44" i="31"/>
  <c r="I44" i="31"/>
  <c r="K43" i="31"/>
  <c r="K47" i="31" s="1"/>
  <c r="J43" i="31"/>
  <c r="J47" i="31" s="1"/>
  <c r="I43" i="31"/>
  <c r="K42" i="31"/>
  <c r="J42" i="31"/>
  <c r="I42" i="31"/>
  <c r="K41" i="31"/>
  <c r="J41" i="31"/>
  <c r="I41" i="31"/>
  <c r="K35" i="31"/>
  <c r="J35" i="31"/>
  <c r="I35" i="31"/>
  <c r="K29" i="31"/>
  <c r="J29" i="31"/>
  <c r="I29" i="31"/>
  <c r="K23" i="31"/>
  <c r="J23" i="31"/>
  <c r="I23" i="31"/>
  <c r="K16" i="31"/>
  <c r="K522" i="31" s="1"/>
  <c r="J16" i="31"/>
  <c r="J522" i="31" s="1"/>
  <c r="I16" i="31"/>
  <c r="I522" i="31" s="1"/>
  <c r="K15" i="31"/>
  <c r="K521" i="31" s="1"/>
  <c r="J15" i="31"/>
  <c r="J521" i="31" s="1"/>
  <c r="I15" i="31"/>
  <c r="I521" i="31" s="1"/>
  <c r="K14" i="31"/>
  <c r="K520" i="31" s="1"/>
  <c r="J14" i="31"/>
  <c r="J520" i="31" s="1"/>
  <c r="I14" i="31"/>
  <c r="I520" i="31" s="1"/>
  <c r="K13" i="31"/>
  <c r="K519" i="31" s="1"/>
  <c r="J13" i="31"/>
  <c r="J17" i="31" s="1"/>
  <c r="I13" i="31"/>
  <c r="I17" i="31" s="1"/>
  <c r="K12" i="31"/>
  <c r="K17" i="31" s="1"/>
  <c r="K60" i="31" s="1"/>
  <c r="K61" i="31" s="1"/>
  <c r="J12" i="31"/>
  <c r="J518" i="31" s="1"/>
  <c r="I12" i="31"/>
  <c r="I518" i="31" s="1"/>
  <c r="K140" i="29"/>
  <c r="K139" i="29"/>
  <c r="J139" i="29"/>
  <c r="J140" i="29" s="1"/>
  <c r="I139" i="29"/>
  <c r="I140" i="29" s="1"/>
  <c r="I128" i="29"/>
  <c r="K127" i="29"/>
  <c r="J127" i="29"/>
  <c r="I127" i="29"/>
  <c r="K115" i="29"/>
  <c r="K128" i="29" s="1"/>
  <c r="J115" i="29"/>
  <c r="I115" i="29"/>
  <c r="K105" i="29"/>
  <c r="J105" i="29"/>
  <c r="I105" i="29"/>
  <c r="K95" i="29"/>
  <c r="J95" i="29"/>
  <c r="I95" i="29"/>
  <c r="K93" i="29"/>
  <c r="J93" i="29"/>
  <c r="J128" i="29" s="1"/>
  <c r="I93" i="29"/>
  <c r="K86" i="29"/>
  <c r="J86" i="29"/>
  <c r="I86" i="29"/>
  <c r="K74" i="29"/>
  <c r="J74" i="29"/>
  <c r="I74" i="29"/>
  <c r="K62" i="29"/>
  <c r="J62" i="29"/>
  <c r="I62" i="29"/>
  <c r="K50" i="29"/>
  <c r="J50" i="29"/>
  <c r="I50" i="29"/>
  <c r="K40" i="29"/>
  <c r="J40" i="29"/>
  <c r="I40" i="29"/>
  <c r="K29" i="29"/>
  <c r="J29" i="29"/>
  <c r="I29" i="29"/>
  <c r="K19" i="29"/>
  <c r="J19" i="29"/>
  <c r="I19" i="29"/>
  <c r="K15" i="29"/>
  <c r="K87" i="29" s="1"/>
  <c r="K141" i="29" s="1"/>
  <c r="K143" i="29" s="1"/>
  <c r="K142" i="29" s="1"/>
  <c r="J15" i="29"/>
  <c r="I15" i="29"/>
  <c r="K13" i="29"/>
  <c r="J13" i="29"/>
  <c r="J87" i="29" s="1"/>
  <c r="J141" i="29" s="1"/>
  <c r="J143" i="29" s="1"/>
  <c r="J142" i="29" s="1"/>
  <c r="I13" i="29"/>
  <c r="I87" i="29" s="1"/>
  <c r="J437" i="31" l="1"/>
  <c r="J438" i="31" s="1"/>
  <c r="K437" i="31"/>
  <c r="K438" i="31" s="1"/>
  <c r="J114" i="31"/>
  <c r="J115" i="31" s="1"/>
  <c r="I298" i="31"/>
  <c r="J172" i="31"/>
  <c r="J298" i="31"/>
  <c r="I60" i="31"/>
  <c r="I61" i="31" s="1"/>
  <c r="I515" i="31" s="1"/>
  <c r="J60" i="31"/>
  <c r="J61" i="31" s="1"/>
  <c r="J515" i="31" s="1"/>
  <c r="J514" i="31" s="1"/>
  <c r="J156" i="31"/>
  <c r="I408" i="31"/>
  <c r="K408" i="31"/>
  <c r="J408" i="31"/>
  <c r="K172" i="31"/>
  <c r="K515" i="31" s="1"/>
  <c r="K514" i="31" s="1"/>
  <c r="K518" i="31"/>
  <c r="K524" i="31" s="1"/>
  <c r="J519" i="31"/>
  <c r="J524" i="31" s="1"/>
  <c r="I519" i="31"/>
  <c r="I524" i="31" s="1"/>
  <c r="I141" i="29"/>
  <c r="I143" i="29" s="1"/>
  <c r="I142" i="29" s="1"/>
  <c r="I514" i="31" l="1"/>
  <c r="K34" i="9"/>
  <c r="K35" i="9" s="1"/>
  <c r="K36" i="9" s="1"/>
  <c r="J34" i="9"/>
  <c r="J35" i="9" s="1"/>
  <c r="J36" i="9" s="1"/>
  <c r="K29" i="9"/>
  <c r="J29" i="9"/>
  <c r="I29" i="9"/>
  <c r="I36" i="9" s="1"/>
  <c r="I37" i="9" s="1"/>
  <c r="I22" i="9"/>
  <c r="K20" i="9"/>
  <c r="J20" i="9"/>
  <c r="J21" i="9" s="1"/>
  <c r="J22" i="9" s="1"/>
  <c r="K13" i="9"/>
  <c r="K21" i="9" s="1"/>
  <c r="K22" i="9" s="1"/>
  <c r="J13" i="9"/>
  <c r="N172" i="11"/>
  <c r="O134" i="11"/>
  <c r="N134" i="11"/>
  <c r="K37" i="9" l="1"/>
  <c r="J37" i="9"/>
  <c r="K98" i="16"/>
  <c r="J98" i="16"/>
  <c r="I98" i="16"/>
  <c r="K100" i="16"/>
  <c r="J100" i="16"/>
  <c r="I100" i="16"/>
  <c r="L22" i="17" l="1"/>
  <c r="K50" i="15"/>
  <c r="J49" i="15"/>
  <c r="J50" i="15" s="1"/>
  <c r="K49" i="15"/>
  <c r="J45" i="15"/>
  <c r="K45" i="15"/>
  <c r="J35" i="15"/>
  <c r="J46" i="15" s="1"/>
  <c r="K35" i="15"/>
  <c r="K46" i="15" s="1"/>
  <c r="J26" i="15"/>
  <c r="K26" i="15"/>
  <c r="J25" i="15"/>
  <c r="K25" i="15"/>
  <c r="J20" i="15"/>
  <c r="K20" i="15"/>
  <c r="J17" i="15"/>
  <c r="K17" i="15"/>
  <c r="J44" i="8"/>
  <c r="J40" i="8"/>
  <c r="K40" i="8"/>
  <c r="K38" i="8"/>
  <c r="J36" i="8"/>
  <c r="K36" i="8"/>
  <c r="J33" i="8"/>
  <c r="K33" i="8"/>
  <c r="K44" i="8" s="1"/>
  <c r="J31" i="8"/>
  <c r="K31" i="8"/>
  <c r="J28" i="8"/>
  <c r="K28" i="8"/>
  <c r="J23" i="8"/>
  <c r="K23" i="8"/>
  <c r="J25" i="8"/>
  <c r="K25" i="8"/>
  <c r="J19" i="8"/>
  <c r="J18" i="8"/>
  <c r="K18" i="8"/>
  <c r="J16" i="8"/>
  <c r="K16" i="8"/>
  <c r="J13" i="8"/>
  <c r="K13" i="8"/>
  <c r="K19" i="8" s="1"/>
  <c r="I29" i="6"/>
  <c r="J51" i="15" l="1"/>
  <c r="J52" i="15" s="1"/>
  <c r="K51" i="15"/>
  <c r="K52" i="15" s="1"/>
  <c r="K45" i="8"/>
  <c r="K47" i="8" s="1"/>
  <c r="K46" i="8" s="1"/>
  <c r="J46" i="5"/>
  <c r="K46" i="5"/>
  <c r="K104" i="28"/>
  <c r="K110" i="28" s="1"/>
  <c r="K95" i="28"/>
  <c r="K96" i="28" s="1"/>
  <c r="K73" i="28"/>
  <c r="K48" i="28"/>
  <c r="K40" i="28"/>
  <c r="K36" i="28"/>
  <c r="K26" i="28"/>
  <c r="K23" i="28"/>
  <c r="K123" i="28"/>
  <c r="K122" i="28"/>
  <c r="K121" i="28"/>
  <c r="K120" i="28"/>
  <c r="K118" i="28"/>
  <c r="K117" i="28"/>
  <c r="K116" i="28"/>
  <c r="K119" i="28"/>
  <c r="K224" i="11"/>
  <c r="I224" i="11"/>
  <c r="J224" i="11"/>
  <c r="J227" i="11"/>
  <c r="K227" i="11"/>
  <c r="J226" i="11"/>
  <c r="K226" i="11"/>
  <c r="J223" i="11"/>
  <c r="K223" i="11"/>
  <c r="K202" i="11"/>
  <c r="J202" i="11"/>
  <c r="K161" i="11"/>
  <c r="J161" i="11"/>
  <c r="K139" i="11"/>
  <c r="J139" i="11"/>
  <c r="K66" i="11"/>
  <c r="K124" i="28" l="1"/>
  <c r="I76" i="2"/>
  <c r="J33" i="17"/>
  <c r="J39" i="17"/>
  <c r="J22" i="17"/>
  <c r="J31" i="17"/>
  <c r="I78" i="28"/>
  <c r="I23" i="28"/>
  <c r="I26" i="28"/>
  <c r="I36" i="28"/>
  <c r="I40" i="28"/>
  <c r="I48" i="28"/>
  <c r="I33" i="13"/>
  <c r="I34" i="13" s="1"/>
  <c r="I31" i="13"/>
  <c r="I29" i="13"/>
  <c r="I24" i="13"/>
  <c r="I22" i="13"/>
  <c r="I18" i="13"/>
  <c r="I25" i="13" s="1"/>
  <c r="I35" i="13" l="1"/>
  <c r="I37" i="13" s="1"/>
  <c r="I36" i="13" s="1"/>
  <c r="J40" i="17"/>
  <c r="J41" i="17"/>
  <c r="I227" i="11" l="1"/>
  <c r="I226" i="11"/>
  <c r="I16" i="11"/>
  <c r="I22" i="10" l="1"/>
  <c r="I20" i="10"/>
  <c r="I18" i="10"/>
  <c r="I15" i="10"/>
  <c r="I23" i="10" s="1"/>
  <c r="I24" i="10" s="1"/>
  <c r="I25" i="10" s="1"/>
  <c r="I43" i="8"/>
  <c r="I40" i="8"/>
  <c r="I36" i="8"/>
  <c r="I33" i="8"/>
  <c r="I31" i="8"/>
  <c r="I44" i="8" s="1"/>
  <c r="I28" i="8"/>
  <c r="I25" i="8"/>
  <c r="I23" i="8"/>
  <c r="I18" i="8"/>
  <c r="I16" i="8"/>
  <c r="I13" i="8"/>
  <c r="I44" i="6"/>
  <c r="I43" i="6"/>
  <c r="I40" i="6"/>
  <c r="I36" i="6"/>
  <c r="I45" i="6" s="1"/>
  <c r="I28" i="6"/>
  <c r="I24" i="6"/>
  <c r="I20" i="6"/>
  <c r="I62" i="5"/>
  <c r="I57" i="5"/>
  <c r="I54" i="5"/>
  <c r="I46" i="5"/>
  <c r="I42" i="5"/>
  <c r="I38" i="5"/>
  <c r="I48" i="5" s="1"/>
  <c r="I23" i="5"/>
  <c r="I19" i="5"/>
  <c r="I15" i="5"/>
  <c r="I25" i="5" s="1"/>
  <c r="I41" i="6" l="1"/>
  <c r="I42" i="6" s="1"/>
  <c r="I63" i="5"/>
  <c r="I64" i="5" s="1"/>
  <c r="I66" i="5" s="1"/>
  <c r="I65" i="5" s="1"/>
  <c r="I47" i="5"/>
  <c r="I24" i="5"/>
  <c r="K22" i="17" l="1"/>
  <c r="J60" i="17"/>
  <c r="L39" i="17"/>
  <c r="K39" i="17"/>
  <c r="K33" i="17"/>
  <c r="L31" i="17"/>
  <c r="K31" i="17"/>
  <c r="J56" i="15"/>
  <c r="K56" i="15"/>
  <c r="I56" i="15"/>
  <c r="I49" i="15"/>
  <c r="I50" i="15" s="1"/>
  <c r="I45" i="15"/>
  <c r="I35" i="15"/>
  <c r="I25" i="15"/>
  <c r="I20" i="15"/>
  <c r="I17" i="15"/>
  <c r="J123" i="28"/>
  <c r="J122" i="28"/>
  <c r="J121" i="28"/>
  <c r="J120" i="28"/>
  <c r="J119" i="28"/>
  <c r="J118" i="28"/>
  <c r="J117" i="28"/>
  <c r="J116" i="28"/>
  <c r="J104" i="28"/>
  <c r="J111" i="28" s="1"/>
  <c r="J95" i="28"/>
  <c r="J96" i="28" s="1"/>
  <c r="J78" i="28"/>
  <c r="J73" i="28"/>
  <c r="J48" i="28"/>
  <c r="J40" i="28"/>
  <c r="J36" i="28"/>
  <c r="J26" i="28"/>
  <c r="J23" i="28"/>
  <c r="K144" i="28"/>
  <c r="J144" i="28"/>
  <c r="I144" i="28"/>
  <c r="I123" i="28"/>
  <c r="I122" i="28"/>
  <c r="I121" i="28"/>
  <c r="I120" i="28"/>
  <c r="I119" i="28"/>
  <c r="I118" i="28"/>
  <c r="I117" i="28"/>
  <c r="I116" i="28"/>
  <c r="K111" i="28"/>
  <c r="I104" i="28"/>
  <c r="I111" i="28" s="1"/>
  <c r="I95" i="28"/>
  <c r="I96" i="28" s="1"/>
  <c r="K78" i="28"/>
  <c r="K79" i="28" s="1"/>
  <c r="I73" i="28"/>
  <c r="K40" i="17" l="1"/>
  <c r="J79" i="28"/>
  <c r="J49" i="28"/>
  <c r="J97" i="28" s="1"/>
  <c r="J113" i="28" s="1"/>
  <c r="J112" i="28" s="1"/>
  <c r="J124" i="28"/>
  <c r="I46" i="15"/>
  <c r="J43" i="17"/>
  <c r="J42" i="17" s="1"/>
  <c r="L33" i="17"/>
  <c r="L41" i="17" s="1"/>
  <c r="K60" i="17"/>
  <c r="I26" i="15"/>
  <c r="I51" i="15" s="1"/>
  <c r="I52" i="15" s="1"/>
  <c r="I79" i="28"/>
  <c r="I49" i="28"/>
  <c r="I124" i="28"/>
  <c r="J110" i="28"/>
  <c r="K49" i="28"/>
  <c r="K97" i="28" s="1"/>
  <c r="I110" i="28"/>
  <c r="J33" i="13"/>
  <c r="J31" i="13"/>
  <c r="J29" i="13"/>
  <c r="J24" i="13"/>
  <c r="J22" i="13"/>
  <c r="J18" i="13"/>
  <c r="K18" i="13"/>
  <c r="K24" i="13"/>
  <c r="K44" i="13"/>
  <c r="J44" i="13"/>
  <c r="I44" i="13"/>
  <c r="K33" i="13"/>
  <c r="K31" i="13"/>
  <c r="K29" i="13"/>
  <c r="K22" i="13"/>
  <c r="I148" i="29"/>
  <c r="J66" i="11"/>
  <c r="J69" i="11" s="1"/>
  <c r="J41" i="11"/>
  <c r="K41" i="11"/>
  <c r="J16" i="11"/>
  <c r="I231" i="11"/>
  <c r="I223" i="11"/>
  <c r="I202" i="11"/>
  <c r="K196" i="11"/>
  <c r="J196" i="11"/>
  <c r="I196" i="11"/>
  <c r="K194" i="11"/>
  <c r="J194" i="11"/>
  <c r="I194" i="11"/>
  <c r="K191" i="11"/>
  <c r="J191" i="11"/>
  <c r="I191" i="11"/>
  <c r="K181" i="11"/>
  <c r="J181" i="11"/>
  <c r="I181" i="11"/>
  <c r="K177" i="11"/>
  <c r="J177" i="11"/>
  <c r="I177" i="11"/>
  <c r="K171" i="11"/>
  <c r="J171" i="11"/>
  <c r="I171" i="11"/>
  <c r="K166" i="11"/>
  <c r="J166" i="11"/>
  <c r="I166" i="11"/>
  <c r="I161" i="11"/>
  <c r="I139" i="11"/>
  <c r="K121" i="11"/>
  <c r="J121" i="11"/>
  <c r="I121" i="11"/>
  <c r="K95" i="11"/>
  <c r="J95" i="11"/>
  <c r="I95" i="11"/>
  <c r="K90" i="11"/>
  <c r="J90" i="11"/>
  <c r="I90" i="11"/>
  <c r="K84" i="11"/>
  <c r="J84" i="11"/>
  <c r="I84" i="11"/>
  <c r="K82" i="11"/>
  <c r="J82" i="11"/>
  <c r="I82" i="11"/>
  <c r="K79" i="11"/>
  <c r="J79" i="11"/>
  <c r="I79" i="11"/>
  <c r="K77" i="11"/>
  <c r="J77" i="11"/>
  <c r="I77" i="11"/>
  <c r="K69" i="11"/>
  <c r="I66" i="11"/>
  <c r="I69" i="11" s="1"/>
  <c r="J60" i="11"/>
  <c r="K59" i="11"/>
  <c r="K60" i="11" s="1"/>
  <c r="J59" i="11"/>
  <c r="I59" i="11"/>
  <c r="I60" i="11" s="1"/>
  <c r="K51" i="11"/>
  <c r="K52" i="11" s="1"/>
  <c r="J51" i="11"/>
  <c r="J52" i="11" s="1"/>
  <c r="I51" i="11"/>
  <c r="I52" i="11" s="1"/>
  <c r="K46" i="11"/>
  <c r="J46" i="11"/>
  <c r="J47" i="11" s="1"/>
  <c r="I46" i="11"/>
  <c r="I41" i="11"/>
  <c r="I47" i="11" s="1"/>
  <c r="K16" i="11"/>
  <c r="K26" i="11" s="1"/>
  <c r="J26" i="11"/>
  <c r="I26" i="11"/>
  <c r="J22" i="10"/>
  <c r="J20" i="10"/>
  <c r="J18" i="10"/>
  <c r="J15" i="10"/>
  <c r="K32" i="10"/>
  <c r="J32" i="10"/>
  <c r="I32" i="10"/>
  <c r="K22" i="10"/>
  <c r="K20" i="10"/>
  <c r="K18" i="10"/>
  <c r="K15" i="10"/>
  <c r="K42" i="9"/>
  <c r="J42" i="9"/>
  <c r="I42" i="9"/>
  <c r="J53" i="8"/>
  <c r="J43" i="8"/>
  <c r="J38" i="8"/>
  <c r="K53" i="8"/>
  <c r="I53" i="8"/>
  <c r="K43" i="8"/>
  <c r="K100" i="30"/>
  <c r="J100" i="30"/>
  <c r="I100" i="30"/>
  <c r="J62" i="5"/>
  <c r="J57" i="5"/>
  <c r="J54" i="5"/>
  <c r="J42" i="5"/>
  <c r="J47" i="5" s="1"/>
  <c r="J38" i="5"/>
  <c r="J23" i="5"/>
  <c r="J19" i="5"/>
  <c r="J15" i="5"/>
  <c r="J70" i="11" l="1"/>
  <c r="K47" i="11"/>
  <c r="J34" i="13"/>
  <c r="J25" i="13"/>
  <c r="K25" i="13"/>
  <c r="J45" i="8"/>
  <c r="J47" i="8" s="1"/>
  <c r="J46" i="8" s="1"/>
  <c r="J48" i="5"/>
  <c r="J25" i="5"/>
  <c r="J24" i="5"/>
  <c r="K113" i="28"/>
  <c r="K112" i="28" s="1"/>
  <c r="K217" i="11"/>
  <c r="K128" i="11"/>
  <c r="I97" i="28"/>
  <c r="I113" i="28" s="1"/>
  <c r="I112" i="28" s="1"/>
  <c r="L60" i="17"/>
  <c r="L40" i="17"/>
  <c r="K41" i="17"/>
  <c r="K43" i="17" s="1"/>
  <c r="K42" i="17" s="1"/>
  <c r="K34" i="13"/>
  <c r="J23" i="10"/>
  <c r="J24" i="10" s="1"/>
  <c r="J25" i="10" s="1"/>
  <c r="J148" i="29"/>
  <c r="K148" i="29"/>
  <c r="I217" i="11"/>
  <c r="J217" i="11"/>
  <c r="J186" i="11"/>
  <c r="K186" i="11"/>
  <c r="I186" i="11"/>
  <c r="J231" i="11"/>
  <c r="I128" i="11"/>
  <c r="J128" i="11"/>
  <c r="J85" i="11"/>
  <c r="K85" i="11"/>
  <c r="I85" i="11"/>
  <c r="I70" i="11"/>
  <c r="J228" i="11"/>
  <c r="I228" i="11"/>
  <c r="K231" i="11"/>
  <c r="K228" i="11"/>
  <c r="K70" i="11"/>
  <c r="K23" i="10"/>
  <c r="K24" i="10" s="1"/>
  <c r="K25" i="10" s="1"/>
  <c r="I19" i="8"/>
  <c r="I45" i="8" s="1"/>
  <c r="I47" i="8" s="1"/>
  <c r="I46" i="8" s="1"/>
  <c r="J63" i="5"/>
  <c r="J64" i="5" s="1"/>
  <c r="I129" i="11" l="1"/>
  <c r="J35" i="13"/>
  <c r="J37" i="13" s="1"/>
  <c r="J36" i="13" s="1"/>
  <c r="K35" i="13"/>
  <c r="K37" i="13" s="1"/>
  <c r="K36" i="13" s="1"/>
  <c r="J66" i="5"/>
  <c r="J65" i="5" s="1"/>
  <c r="K218" i="11"/>
  <c r="K129" i="11"/>
  <c r="I218" i="11"/>
  <c r="I220" i="11" s="1"/>
  <c r="I219" i="11" s="1"/>
  <c r="L43" i="17"/>
  <c r="L42" i="17" s="1"/>
  <c r="J218" i="11"/>
  <c r="J129" i="11"/>
  <c r="K220" i="11" l="1"/>
  <c r="K219" i="11" s="1"/>
  <c r="J220" i="11"/>
  <c r="J219" i="11" s="1"/>
  <c r="J44" i="6"/>
  <c r="J43" i="6"/>
  <c r="J40" i="6"/>
  <c r="J36" i="6"/>
  <c r="J28" i="6"/>
  <c r="J24" i="6"/>
  <c r="J20" i="6"/>
  <c r="J29" i="6" s="1"/>
  <c r="K51" i="6"/>
  <c r="J51" i="6"/>
  <c r="I51" i="6"/>
  <c r="K44" i="6"/>
  <c r="K43" i="6"/>
  <c r="K40" i="6"/>
  <c r="K36" i="6"/>
  <c r="K28" i="6"/>
  <c r="K24" i="6"/>
  <c r="K20" i="6"/>
  <c r="K41" i="6" l="1"/>
  <c r="J45" i="6"/>
  <c r="J41" i="6"/>
  <c r="J42" i="6" s="1"/>
  <c r="K29" i="6"/>
  <c r="K42" i="6" l="1"/>
  <c r="K45" i="6" s="1"/>
  <c r="K71" i="5" l="1"/>
  <c r="J71" i="5"/>
  <c r="I71" i="5"/>
  <c r="K62" i="5"/>
  <c r="K57" i="5"/>
  <c r="K54" i="5"/>
  <c r="K42" i="5"/>
  <c r="K38" i="5"/>
  <c r="K23" i="5"/>
  <c r="K19" i="5"/>
  <c r="K15" i="5"/>
  <c r="K47" i="5" l="1"/>
  <c r="K63" i="5"/>
  <c r="K64" i="5" s="1"/>
  <c r="K24" i="5"/>
  <c r="K48" i="5"/>
  <c r="K25" i="5"/>
  <c r="K66" i="5" l="1"/>
  <c r="K65" i="5" s="1"/>
  <c r="J76" i="2" l="1"/>
  <c r="K76" i="2"/>
  <c r="K34" i="2" l="1"/>
  <c r="J34" i="2"/>
  <c r="I34" i="2"/>
  <c r="K32" i="2"/>
  <c r="J32" i="2"/>
  <c r="I32" i="2"/>
  <c r="K30" i="2"/>
  <c r="J30" i="2"/>
  <c r="I30" i="2"/>
  <c r="I60" i="2" l="1"/>
  <c r="J19" i="2" l="1"/>
  <c r="J23" i="2"/>
  <c r="K23" i="2"/>
  <c r="K19" i="2"/>
  <c r="K68" i="2"/>
  <c r="J68" i="2"/>
  <c r="I68" i="2"/>
  <c r="I64" i="2"/>
  <c r="K64" i="2"/>
  <c r="J64" i="2"/>
  <c r="I48" i="2"/>
  <c r="I23" i="2"/>
  <c r="J28" i="2" l="1"/>
  <c r="K28" i="2"/>
  <c r="I28" i="2"/>
  <c r="J54" i="2" l="1"/>
  <c r="K54" i="2"/>
  <c r="I54" i="2"/>
  <c r="J26" i="2" l="1"/>
  <c r="J35" i="2" s="1"/>
  <c r="K26" i="2"/>
  <c r="K35" i="2" s="1"/>
  <c r="I26" i="2"/>
  <c r="I19" i="2" l="1"/>
  <c r="I35" i="2" s="1"/>
  <c r="J50" i="2" l="1"/>
  <c r="J66" i="2"/>
  <c r="J62" i="2"/>
  <c r="K62" i="2"/>
  <c r="J60" i="2"/>
  <c r="J58" i="2"/>
  <c r="J56" i="2"/>
  <c r="J52" i="2"/>
  <c r="K50" i="2"/>
  <c r="J48" i="2"/>
  <c r="J46" i="2"/>
  <c r="J44" i="2"/>
  <c r="J42" i="2"/>
  <c r="J39" i="2"/>
  <c r="I62" i="2"/>
  <c r="I39" i="2"/>
  <c r="I42" i="2"/>
  <c r="I44" i="2"/>
  <c r="I46" i="2"/>
  <c r="I50" i="2"/>
  <c r="I52" i="2"/>
  <c r="I56" i="2"/>
  <c r="I58" i="2"/>
  <c r="I66" i="2"/>
  <c r="K39" i="2"/>
  <c r="K42" i="2"/>
  <c r="K44" i="2"/>
  <c r="K46" i="2"/>
  <c r="K48" i="2"/>
  <c r="K52" i="2"/>
  <c r="K56" i="2"/>
  <c r="K58" i="2"/>
  <c r="K66" i="2"/>
  <c r="K60" i="2"/>
  <c r="I69" i="2" l="1"/>
  <c r="I70" i="2" s="1"/>
  <c r="J69" i="2"/>
  <c r="J70" i="2" s="1"/>
  <c r="K69" i="2"/>
  <c r="K70" i="2" s="1"/>
  <c r="I71" i="2" l="1"/>
  <c r="I72" i="2"/>
  <c r="K72" i="2"/>
  <c r="K71" i="2"/>
  <c r="J72" i="2"/>
  <c r="J71" i="2"/>
</calcChain>
</file>

<file path=xl/sharedStrings.xml><?xml version="1.0" encoding="utf-8"?>
<sst xmlns="http://schemas.openxmlformats.org/spreadsheetml/2006/main" count="5734" uniqueCount="1833">
  <si>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</si>
  <si>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</si>
  <si>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</si>
  <si>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</si>
  <si>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</si>
  <si>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</si>
  <si>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</si>
  <si>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</si>
  <si>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</si>
  <si>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</si>
  <si>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</si>
  <si>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</si>
  <si>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</si>
  <si>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</si>
  <si>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SAVIVALDYBĖS  LĖŠOS, IŠ VISO:</t>
  </si>
  <si>
    <t>KITI ŠALTINIAI, IŠ VISO:</t>
  </si>
  <si>
    <t>IŠ VISO:</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</si>
  <si>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</si>
  <si>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</si>
  <si>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</si>
  <si>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</si>
  <si>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</si>
  <si>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</si>
  <si>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</si>
  <si>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</si>
  <si>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03</t>
  </si>
  <si>
    <t>04</t>
  </si>
  <si>
    <t>SB</t>
  </si>
  <si>
    <t>0</t>
  </si>
  <si>
    <t>05</t>
  </si>
  <si>
    <t>06</t>
  </si>
  <si>
    <t>07</t>
  </si>
  <si>
    <t>08</t>
  </si>
  <si>
    <t>09</t>
  </si>
  <si>
    <t>10</t>
  </si>
  <si>
    <t>11</t>
  </si>
  <si>
    <t>12</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</si>
  <si>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</si>
  <si>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</si>
  <si>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</si>
  <si>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</si>
  <si>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</si>
  <si>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</si>
  <si>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Teikti duomenis Valstybės suteiktos pagalbos registrui</t>
  </si>
  <si>
    <t>SAVIVALDYBĖS VALDYMO PROGRAMA (01)</t>
  </si>
  <si>
    <t>Tinkamai įgyvendinti Savivaldybei perduotas valstybės funkcijas.</t>
  </si>
  <si>
    <t>288724610</t>
  </si>
  <si>
    <t>Administruoti socialines išmokas ir kompensacijas</t>
  </si>
  <si>
    <t xml:space="preserve"> Organizuoti civilinę saugą ir mobilizaciją</t>
  </si>
  <si>
    <t>Valstybės tarnautojų pareigybių skaičius</t>
  </si>
  <si>
    <t>Darbuotojų, dirbančių pagal darbo sutartis, pareigybių skaičius</t>
  </si>
  <si>
    <t>Kontrolės ir audito tarnybos pareigybių skaičius</t>
  </si>
  <si>
    <t>VB</t>
  </si>
  <si>
    <t>Planuotos reikšmės</t>
  </si>
  <si>
    <t>Faktinės reikšmės</t>
  </si>
  <si>
    <t>Sporto skyrius</t>
  </si>
  <si>
    <t xml:space="preserve"> Organizuoti gyventojų gyvenamosios vietos deklaravimą</t>
  </si>
  <si>
    <t>E. plėtros skyrius</t>
  </si>
  <si>
    <t>Komunikacijos skyrius</t>
  </si>
  <si>
    <t>Miesto infrastruktūros skyrius</t>
  </si>
  <si>
    <t>Miesto plėtros skyrius</t>
  </si>
  <si>
    <t>Socialinių reikalų skyrius</t>
  </si>
  <si>
    <t>Teritorijų planavimo ir architektūros skyrius</t>
  </si>
  <si>
    <t>Vidaus administravimo skyrius</t>
  </si>
  <si>
    <t>0;3</t>
  </si>
  <si>
    <t>0;16</t>
  </si>
  <si>
    <t>0;1</t>
  </si>
  <si>
    <t>0;11;8</t>
  </si>
  <si>
    <t>0;13</t>
  </si>
  <si>
    <t>0;9</t>
  </si>
  <si>
    <t>0;14</t>
  </si>
  <si>
    <t>0;11</t>
  </si>
  <si>
    <t>2</t>
  </si>
  <si>
    <t>Vykdyti jaunimo teisių apsaugą</t>
  </si>
  <si>
    <t>14</t>
  </si>
  <si>
    <t>Tvarkyti erdvinių duomenų rinkinį</t>
  </si>
  <si>
    <t xml:space="preserve"> Administruoti laikinuosius darbus</t>
  </si>
  <si>
    <t>Strateginio planavimo ir finansų skyrius</t>
  </si>
  <si>
    <t>Švietimo skyrius</t>
  </si>
  <si>
    <t>Investicijų projektų skyrius</t>
  </si>
  <si>
    <t>Apdraustų biudžetinių įstaigų vadovų atsakomybės draudimu, skaičius</t>
  </si>
  <si>
    <t>Panevėžio sporto centras</t>
  </si>
  <si>
    <t>0;12</t>
  </si>
  <si>
    <t>2022 m. panaudotos lėšos (kasinės išlaidos)</t>
  </si>
  <si>
    <t>L</t>
  </si>
  <si>
    <t>13</t>
  </si>
  <si>
    <t>Savivaldybei priskirtai valstybinei žemei ir kitam valstybiniam turtui valdyti, naudoti ir disponuoti juo patikėjimo teise</t>
  </si>
  <si>
    <t>15</t>
  </si>
  <si>
    <t>Tarpinstitucinio bendradarbiavimo koordinavimui finansuoti (TBK)</t>
  </si>
  <si>
    <t>P</t>
  </si>
  <si>
    <t>+</t>
  </si>
  <si>
    <t>ES</t>
  </si>
  <si>
    <t>Įgyvendintas projektas</t>
  </si>
  <si>
    <t>Įgyvendinti projektą „Socialinio būsto plėtra“</t>
  </si>
  <si>
    <t>Prisidėti prie BIVP (Bendruomenės inicijuota vietos plėtra) strategijos įgyvendinimo</t>
  </si>
  <si>
    <t>VVG strategijos administravimas</t>
  </si>
  <si>
    <t>0;15</t>
  </si>
  <si>
    <t>Įgyvendinti projektą „Kraštovaizdžio formavimas ir ekologinės būklės gerinimas Panevėžio mieste“</t>
  </si>
  <si>
    <t>Parengtas techninis projektas</t>
  </si>
  <si>
    <t xml:space="preserve"> Įgyvendinti projektą „Komunalinių atliekų rūšiuojamojo surinkimo infrastruktūra“</t>
  </si>
  <si>
    <t>Parengti dokumentus, reikalingus Europos Sąjungos fondų investicijoms gauti</t>
  </si>
  <si>
    <t>URBANISTINĖS PLĖTROS PROGRAMA (03)</t>
  </si>
  <si>
    <t>Suorganizuotas gražiausiai tvarkomos aplinkos konkursas</t>
  </si>
  <si>
    <t>APLINKOS APSAUGOS RĖMIMO SPECIALIOJI PROGRAMA (04)</t>
  </si>
  <si>
    <t>7</t>
  </si>
  <si>
    <t>Ekologinių incidentų likvidavimas</t>
  </si>
  <si>
    <t>EKONOMINĖS PLĖTROS IR UŽIMTUMO SKATINIMO PROGRAMA (05)</t>
  </si>
  <si>
    <t>8</t>
  </si>
  <si>
    <t>Iš dalies finansuotų projektų skaičius</t>
  </si>
  <si>
    <t>0;8</t>
  </si>
  <si>
    <t>Sumokėtas „Cido“ arenos koncesijos mokestis</t>
  </si>
  <si>
    <t>SAVIVALDYBĖS TURTO VALDYMO PROGRAMA (06)</t>
  </si>
  <si>
    <t>SP</t>
  </si>
  <si>
    <t xml:space="preserve">Teisiškai įregistruotų objektų skaičius </t>
  </si>
  <si>
    <t>Turto vertinimo ataskaitos</t>
  </si>
  <si>
    <t>Savivaldybės nekilnojamojo turto valdymo strategijos parengimas ir įgyvendinimas</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</si>
  <si>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</si>
  <si>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</si>
  <si>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</si>
  <si>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</si>
  <si>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</si>
  <si>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Įsigyti, rekonstruoti ir remontuoti Savivaldybės ir socialinį būstą bei kitas gyvenamąsias patalpas (socialinėms paslaugoms teikti)</t>
  </si>
  <si>
    <t>RINKODAROS  PROGRAMA (08)</t>
  </si>
  <si>
    <t>5</t>
  </si>
  <si>
    <t>INFORMACINĖS VISUOMENĖS PLĖTROS PROGRAMA (09)</t>
  </si>
  <si>
    <t>0;4</t>
  </si>
  <si>
    <t>MIESTO INFRASTRUKTŪROS OBJEKTŲ PLĖTROS, MODERNIZAVIMO IR PRIEŽIŪROS PROGRAMA  (10)</t>
  </si>
  <si>
    <t>Vienišų ir neatpažintų žmonių palaikų laidojimas</t>
  </si>
  <si>
    <t>Panevėžio miesto savivaldybės teritorijoje mirusių žmonių palaikų vežimo ir laikymo paslaugos</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</si>
  <si>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</si>
  <si>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</si>
  <si>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</si>
  <si>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</si>
  <si>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</si>
  <si>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</si>
  <si>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</si>
  <si>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</si>
  <si>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VKI</t>
  </si>
  <si>
    <t>3</t>
  </si>
  <si>
    <t>Centralizuotos buhalterijos patalpų remontas</t>
  </si>
  <si>
    <t>Atnaujinta stadiono danga</t>
  </si>
  <si>
    <t>KULTŪROS IR MENO PROGRAMA (11)</t>
  </si>
  <si>
    <t>191782373</t>
  </si>
  <si>
    <t>0;6</t>
  </si>
  <si>
    <t>Spektaklių skaičius per metus</t>
  </si>
  <si>
    <t xml:space="preserve">Premjerų skaičius per metus </t>
  </si>
  <si>
    <t>190432352</t>
  </si>
  <si>
    <t>148428990</t>
  </si>
  <si>
    <t>1</t>
  </si>
  <si>
    <t>Koncertų skaičius per metus</t>
  </si>
  <si>
    <t>302477544</t>
  </si>
  <si>
    <t>Parodų skaičius per metus</t>
  </si>
  <si>
    <t xml:space="preserve">Parodų lankytojų skaičius  </t>
  </si>
  <si>
    <t>148504349</t>
  </si>
  <si>
    <t>Nekomercinio kino rodymas (proc.)</t>
  </si>
  <si>
    <t>Kino renginių skaičius</t>
  </si>
  <si>
    <t>25</t>
  </si>
  <si>
    <t>Stasio Eidrigevičiaus vardo ir SEMC viešinimo renginių skaičius</t>
  </si>
  <si>
    <t>190431250</t>
  </si>
  <si>
    <t>2000</t>
  </si>
  <si>
    <t>Edukacinių programų lankytojų skaičius per metus</t>
  </si>
  <si>
    <t>30</t>
  </si>
  <si>
    <t>Finansuotų įvairių renginių skaičius</t>
  </si>
  <si>
    <t>SPORTO PROGRAMA (12)</t>
  </si>
  <si>
    <t>Priešmokyklinio ugdymo grupes lankančių vaikų skaičius</t>
  </si>
  <si>
    <t>Pedagogų skaičius</t>
  </si>
  <si>
    <t>Privačių darželių skaičius</t>
  </si>
  <si>
    <t>Bendrojo ugdymo mokyklų skaičius</t>
  </si>
  <si>
    <t>875</t>
  </si>
  <si>
    <t>9560</t>
  </si>
  <si>
    <t>20</t>
  </si>
  <si>
    <t>Kolektyvų dalyvavimo regiono ir respublikinėse meno šventėse finansavimas</t>
  </si>
  <si>
    <t>VISUOMENĖS INICIATYVŲ SKATINIMO IR SAUGUMO UŽTIKRINIMO PROGRAMA (14)</t>
  </si>
  <si>
    <t>Į programą įsitraukusių darbdavių skaičius</t>
  </si>
  <si>
    <t>100</t>
  </si>
  <si>
    <t>Finansuoti projektus neigiamų socialinių veiksnių prevencijai įgyvendinti</t>
  </si>
  <si>
    <t>Finansuotų projektų skaičius</t>
  </si>
  <si>
    <t>SOCIALINĖS PARAMOS ĮGYVENDINIMO PROGRAMA (15)</t>
  </si>
  <si>
    <t>148209637</t>
  </si>
  <si>
    <t>248209780</t>
  </si>
  <si>
    <t>304377560</t>
  </si>
  <si>
    <t>300601541</t>
  </si>
  <si>
    <t>VISUOMENĖS SVEIKATOS RĖMIMO SPECIALIOJI PROGRAMA (16)</t>
  </si>
  <si>
    <t>288724610
301738112</t>
  </si>
  <si>
    <t>Vykdoma gyventojų sveikatos rodiklių stebėsena</t>
  </si>
  <si>
    <t>Vykdoma moksleivių visuomenės sveikatos priežiūra</t>
  </si>
  <si>
    <t>Nelaimingų atsitikimų ir traumų prevencijos priemonėse dalyvavusių asmenų skaičius</t>
  </si>
  <si>
    <t>Vykdoma maudyklų vandens kokybės stebėsena</t>
  </si>
  <si>
    <t>Vykdoma tyliosios zonos stebėsena</t>
  </si>
  <si>
    <t>Užtikrinama Mobilaus punkto veikla</t>
  </si>
  <si>
    <t>9</t>
  </si>
  <si>
    <t>PANEVĖŽIO MIESTO SAVIVALDYBĖS 2022 -2024 METŲ VEIKLOS PLANO ĮGYVENDINIMO 2022 METAIS ATASKAITA</t>
  </si>
  <si>
    <t>2022 m. asignavimų patvirtintas planas</t>
  </si>
  <si>
    <t>2022 m. asignavimų patikslintas planas</t>
  </si>
  <si>
    <t>Mato vnt.</t>
  </si>
  <si>
    <t>gerai</t>
  </si>
  <si>
    <t>Gyventojų pasitenkinimas savivaldybės įstaigų ir įmonių teikiamomis viešosiomis paslaugomis lygis</t>
  </si>
  <si>
    <t>Paten- kinamai, gerai, labai gerai</t>
  </si>
  <si>
    <t>Pagerinti Savivaldybės veiklos valdymą (SPP 1.5.1.)</t>
  </si>
  <si>
    <t>Savivaldybės valdomų įmonių, kurios pasiekė 80 proc. akcininko suformuotų veiklos ir finansų valdymo tikslų, dalis</t>
  </si>
  <si>
    <t xml:space="preserve"> Proc.</t>
  </si>
  <si>
    <t>Savivaldybės administracijos darbuotojų, per metus tobulinusių kvalifikaciją, dalis</t>
  </si>
  <si>
    <t>Proc.</t>
  </si>
  <si>
    <t>Savivaldybės įstaigų ir įmonių pateiktų projektų / paraiškų finansavimui gauti skaičius</t>
  </si>
  <si>
    <t>Vnt.</t>
  </si>
  <si>
    <t>Asm.</t>
  </si>
  <si>
    <t xml:space="preserve"> iš jų moterys / vyrai</t>
  </si>
  <si>
    <t>96 / 27</t>
  </si>
  <si>
    <t>91 / 25</t>
  </si>
  <si>
    <t>Savivaldybės administracijos darbuotojų kvalifikacijos kėlimas (žmonių skaičius)</t>
  </si>
  <si>
    <t>Sudarytas Administracijos direktoriaus rezervas</t>
  </si>
  <si>
    <t>tūkst. Eur</t>
  </si>
  <si>
    <t>Dalyvauta Baltijos miestų sąjungos (BMS) ir  Lietuvos savivaldybių asociacijos (LSA) veikloje (organizacijų, kurių narė yra Savivaldybė, skaičius)</t>
  </si>
  <si>
    <t>Organizuotas Savivaldybės administracijos darbas</t>
  </si>
  <si>
    <t>Organizuotas Savivaldybės tarybos, Tarybos sekretoriato darbas</t>
  </si>
  <si>
    <t>Savivaldybės Tarybos narių skaičius</t>
  </si>
  <si>
    <t>9 / 18</t>
  </si>
  <si>
    <t>Tarybos ir mero sekretoriato pareigybių skaičius</t>
  </si>
  <si>
    <t>4 / 2</t>
  </si>
  <si>
    <t>Užtikrintas Savivaldybės kontrolės ir audito tarnybos darbas</t>
  </si>
  <si>
    <t>8 / 0</t>
  </si>
  <si>
    <t xml:space="preserve">Grąžintos ilgalaikės paskolos ir vykdyti finansiniai įsipareigojimai </t>
  </si>
  <si>
    <t xml:space="preserve">Savivaldybės biudžete numatytos lėšos, reikalingos palūkanoms ir kitoms su paskolomis susijusiomis išlaidoms padengti </t>
  </si>
  <si>
    <t>Centralizuotas buhalterinės apskaitos įgyvendinimas</t>
  </si>
  <si>
    <t>Trūkstamų specialybių darbuotojų pritraukimo į Savivaldybės įstaigas programos parengimas ir įgyvendinimas</t>
  </si>
  <si>
    <t xml:space="preserve">Grąžintos paskolos bei sumokėtos skolos pagal pasirašytas sutartis (su palūkanomis) </t>
  </si>
  <si>
    <t>Finansinių įsipareigojimų vykdymas (paskolų ir palūkanų mokėjimas pagal grafiką, kitų finansinių įsipareigojimų vykdymas)</t>
  </si>
  <si>
    <t>Parengta programa</t>
  </si>
  <si>
    <t>Biudžetinių įstaigų, kuriose buhalterinė apskaita vykdoma centralizuotai, skaičius</t>
  </si>
  <si>
    <t>Civilinės būklės aktų įrašymo sudarymo, keitimo, papildymo, atkūrimo anuliavimas ir pakartotinių dokumentų išdavimas per metus</t>
  </si>
  <si>
    <t>VBSF</t>
  </si>
  <si>
    <t>Savivaldybės pasirengimo reaguoti į ekstremaliąsias situacijas lygis ne žemesnis kaip 0,76 balo</t>
  </si>
  <si>
    <t>Balai</t>
  </si>
  <si>
    <t>0,76</t>
  </si>
  <si>
    <t xml:space="preserve">Per metus suteikta pirminė teisinė pagalba </t>
  </si>
  <si>
    <t>1500</t>
  </si>
  <si>
    <t>Gyvenamosios vietos deklaracijų, asmenų  pateiktų elektroniniu būdu (pagal VĮ „Registrų centras“ pateiktus duomenis)</t>
  </si>
  <si>
    <t>Iš viso programai be likučio:</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</si>
  <si>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</si>
  <si>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</si>
  <si>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</si>
  <si>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</si>
  <si>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</si>
  <si>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</si>
  <si>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</si>
  <si>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</si>
  <si>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Paskolų lėšos investicijų projektams įgyvendinti (</t>
    </r>
    <r>
      <rPr>
        <b/>
        <sz val="9"/>
        <rFont val="Times New Roman"/>
        <family val="1"/>
        <charset val="186"/>
      </rPr>
      <t>P</t>
    </r>
    <r>
      <rPr>
        <sz val="9"/>
        <rFont val="Times New Roman"/>
        <family val="1"/>
        <charset val="186"/>
      </rPr>
      <t>)</t>
    </r>
  </si>
  <si>
    <r>
      <t>Europos Sąjungos paramos lėšos (</t>
    </r>
    <r>
      <rPr>
        <b/>
        <sz val="9"/>
        <rFont val="Times New Roman"/>
        <family val="1"/>
        <charset val="186"/>
      </rPr>
      <t>ES)</t>
    </r>
  </si>
  <si>
    <r>
      <t>Praėjusių metų lėšų likutis (</t>
    </r>
    <r>
      <rPr>
        <b/>
        <sz val="9"/>
        <rFont val="Times New Roman"/>
        <family val="1"/>
        <charset val="186"/>
      </rPr>
      <t xml:space="preserve"> L)</t>
    </r>
  </si>
  <si>
    <r>
      <t>Valstybės biudžeto lėšos VB, kurios neapskaitomos biudžete (</t>
    </r>
    <r>
      <rPr>
        <b/>
        <sz val="9"/>
        <rFont val="Times New Roman"/>
        <family val="1"/>
        <charset val="186"/>
      </rPr>
      <t>VBN</t>
    </r>
    <r>
      <rPr>
        <sz val="9"/>
        <rFont val="Times New Roman"/>
        <family val="1"/>
      </rPr>
      <t>)</t>
    </r>
  </si>
  <si>
    <t>Kurti tvarią socialinę ir ekonominę kultūros vertę Panevėžyje (SPP 1.1)</t>
  </si>
  <si>
    <t>Įgyvendintų projektų, kuriančių tvarią socialinę ir ekonominę kultūros vertę, skaičius</t>
  </si>
  <si>
    <t>Užtikrinti Panevėžio miesto savivaldybės  kultūros įstaigų veiklos kokybės  ir paslaugų prieinamumo gerinimą (SPP 1.1.3)</t>
  </si>
  <si>
    <t>Panevėžio miesto kultūros įstaigų, įgyvendinančių projektus gerinant paslaugų kokybę ir prieinamumą, skaičius</t>
  </si>
  <si>
    <t>Įgyvendinti projektai</t>
  </si>
  <si>
    <t>Modernizuotų / įrengtų ir pritaikytų daugiafunkcinėms ir daugiakultūrinėms  paskirties paslaugoms istaigų / objektų skaičius</t>
  </si>
  <si>
    <t>*Priemonės požymis</t>
  </si>
  <si>
    <t>Įgyvendinti projektą „Stasio Eidrigevičiaus menų centro įkūrimas  modernizuojant  viešąją kultūros infrastruktūrą“</t>
  </si>
  <si>
    <t>288724610; 304929400</t>
  </si>
  <si>
    <t xml:space="preserve"> Įgyvendinti projektą „Poeto J. Čerkeso-Besparnio sodybos sutvarkymas“ (I etapas)</t>
  </si>
  <si>
    <t>0;14
6</t>
  </si>
  <si>
    <t xml:space="preserve"> Įgyvendinti projektą „Vienijantis kūrybiškumo centras – Pragiedrulių sodyba“</t>
  </si>
  <si>
    <t>Įgyvendinti projektą „Panevėžio  bendruomenių rūmų renovacija, modernizuojant viešąją kultūros  infrastruktūrą“ (I etapas)</t>
  </si>
  <si>
    <t>0;7</t>
  </si>
  <si>
    <t>vnt.</t>
  </si>
  <si>
    <t>Rekonstruotas kultūros objektas</t>
  </si>
  <si>
    <t>Igyvendintas projektas</t>
  </si>
  <si>
    <t>Rekonstruotas kultūros  objektas</t>
  </si>
  <si>
    <t xml:space="preserve">Įrengtas kultūros objektas </t>
  </si>
  <si>
    <t xml:space="preserve">Parengtas techninis projektas </t>
  </si>
  <si>
    <t xml:space="preserve">vnt. </t>
  </si>
  <si>
    <t>288724610;  190431446</t>
  </si>
  <si>
    <t xml:space="preserve"> Įgyvendinti projektą „Tarpvalstybinė lojalumo programa kultūrai  ir  turizmui skatinti“</t>
  </si>
  <si>
    <t xml:space="preserve">Kultūros renginių skaičius </t>
  </si>
  <si>
    <t xml:space="preserve">Tarptautinių kultūros renginių skaičius </t>
  </si>
  <si>
    <t>Įrengtos ekspozicijos</t>
  </si>
  <si>
    <t>Stiprinti gyventojų sveikatą ir skatinti fizinį aktyvumą siekiant aukšto sporto meistriškumo (SPP 1.2)</t>
  </si>
  <si>
    <t>Įgyvendintų projektų, stiprinančių gyventojų sveikatą ir skatinančių fizinį aktyvumą, skaičius</t>
  </si>
  <si>
    <t>Užtikrinti kokybišką ir efektyvią sveikatos priežiūrą (SPP 1.2.1)</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</si>
  <si>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</si>
  <si>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</si>
  <si>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</si>
  <si>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Įstaigų, dalyvaujančių projekte gerinant teikiamų paslaugų kokybę, skaičius</t>
  </si>
  <si>
    <t xml:space="preserve"> Įgyvendinti projektą „Panevėžio  daugiafunkcinio  sporto ir sveikatingumo centro „Aukštaitija“  rekonstravimas A. Jakšto g. 1, Panevėžio mieste“  </t>
  </si>
  <si>
    <r>
      <t xml:space="preserve"> Įgyvendinti projektą „</t>
    </r>
    <r>
      <rPr>
        <i/>
        <sz val="11"/>
        <rFont val="Times New Roman"/>
        <family val="1"/>
        <charset val="186"/>
      </rPr>
      <t>Skate</t>
    </r>
    <r>
      <rPr>
        <sz val="11"/>
        <rFont val="Times New Roman"/>
        <family val="1"/>
        <charset val="186"/>
      </rPr>
      <t xml:space="preserve"> parko įrengimas Panevėžyje skatinant turistų srautus“</t>
    </r>
  </si>
  <si>
    <t xml:space="preserve"> Įgyvendinti projektą „Aukštaitijos sporto komplekso Didžiosios salės atnaujinimas“</t>
  </si>
  <si>
    <t>Rekonstruotos sporto bazės / nauji sporto objektai</t>
  </si>
  <si>
    <t>Parengtas darbo projektas</t>
  </si>
  <si>
    <t>Įrengtas naujas sporto objektas</t>
  </si>
  <si>
    <t>Rekonstruota sporto bazė</t>
  </si>
  <si>
    <t>Skatinti socialinės atskirties mažėjimą ir socialinį saugumą (SPP 1.3.)</t>
  </si>
  <si>
    <t>Asmenų, gavusių paslaugas, mažinančias socialinę atskirtį ir didinančias socialinį saugumą (įskaitant aprūpinimą būstu), skaičius</t>
  </si>
  <si>
    <t>Užtikrinti kokybišką ir efektyvią socialinę paramą bendruomenėje (SPP 1.3.1.)</t>
  </si>
  <si>
    <t>Asmenų, gavusių kompleksines paslaugas / dalyvavusių veiklose, skaičius</t>
  </si>
  <si>
    <t xml:space="preserve"> Įgyvendinti projektą „Panevėžio bendruomeniniai šeimos namai“</t>
  </si>
  <si>
    <t>Įgyvendinti projektą „Kompleksinių paslaugų centro „Harmonijos miestas“ vaikams, turintiems negalią ir jų šeimos nariams, statyba Panevėžio mieste“</t>
  </si>
  <si>
    <t>Įgyvendinti projektą „Institucinės globos pertvarka Panevėžio mieste“</t>
  </si>
  <si>
    <t>0; 7</t>
  </si>
  <si>
    <t>Asmenų, gavusių kompleksines paslaugas, skaičius</t>
  </si>
  <si>
    <t>Įkurtas kompleksinių paslaugų centras vaikams su negalia ir jų šeimos nariams</t>
  </si>
  <si>
    <t xml:space="preserve"> Įgyvendinti projektą „Kūrybos užuovėja“</t>
  </si>
  <si>
    <t>Soc. riziką patiriančių asmenų, dalyvavusių veiklose, skaičius</t>
  </si>
  <si>
    <t>Projekto dalyvių skaičius</t>
  </si>
  <si>
    <t>Aprūpinti būstu asmenys</t>
  </si>
  <si>
    <t>Vystyti socialinės paramos individualizuoto kompleksiškumo teikimo modelį (SPP 1.3.2)</t>
  </si>
  <si>
    <t>Įrengti socialiniai būstai</t>
  </si>
  <si>
    <t>pavadinimas</t>
  </si>
  <si>
    <t xml:space="preserve"> Įgyvendinti projektą „Istorinio ir kultūrinio paveldo sklaida tarp kaimyninių šalių pasitelkiant inovacijas muziejuose“ </t>
  </si>
  <si>
    <t>Iš viso uždaviniui</t>
  </si>
  <si>
    <t>Iš viso tikslui</t>
  </si>
  <si>
    <t>Paslaugas gavusių asmenų skaičius 
Atnaujintų / naujų įrengtų sporto objektų skaičius</t>
  </si>
  <si>
    <t xml:space="preserve">
asm.
vnt.</t>
  </si>
  <si>
    <t>Paslaugas gavusių asmenų skaičius</t>
  </si>
  <si>
    <t>asm.</t>
  </si>
  <si>
    <t>vnt,</t>
  </si>
  <si>
    <t>Didinti gyventojų socialinį aktyvumą ir pilietinę atsakomybę (SPP 1.4.)</t>
  </si>
  <si>
    <t>Įgyvendinamų miesto projektų, skatinančių gyventojų socialinį aktyvumą ir pilietinę atsakomybę, skaičius</t>
  </si>
  <si>
    <t>Paskatinti gyventojų bendruomeniškumą ir įtraukti į savivaldos procesus (SPP 1.4.1.)</t>
  </si>
  <si>
    <t>Renginių, skatinančių bendruomeniškumą ir įsitraukimą, skaičius</t>
  </si>
  <si>
    <t>Įgyvendinti projektą „Lyčių lygybės kraštovaizdis – tvarus ir skirtingus poreikius atitinkantis miestų plėtros metodas“</t>
  </si>
  <si>
    <t>Atliktų analizių skaičius</t>
  </si>
  <si>
    <t xml:space="preserve"> Įgyvendinti projektą „Paslaugų ir asmenų aptarnavimo kokybės gerinimas Panevėžio miesto ir Panevėžio rajono savivaldybėse“</t>
  </si>
  <si>
    <t>Pagerintų / modernizuotų paslaugų skaičius</t>
  </si>
  <si>
    <t xml:space="preserve"> Įgyvendinti projektą „Tiltas“</t>
  </si>
  <si>
    <t>0;5</t>
  </si>
  <si>
    <t>Vietos renginių skaičius</t>
  </si>
  <si>
    <t xml:space="preserve">Įgyvendinti projektą „Bendruomenė ir aplinka“ </t>
  </si>
  <si>
    <t>vnt</t>
  </si>
  <si>
    <t>Tarptautinių  renginių skaičius</t>
  </si>
  <si>
    <t>Įgyvendinti projektą „Sportas visiems“</t>
  </si>
  <si>
    <t xml:space="preserve">Įgyvendinti projektą „Žalioji kryptis“  </t>
  </si>
  <si>
    <t xml:space="preserve">Įgyvendinti projektą „Įtrauki Europos Sąjunga“  </t>
  </si>
  <si>
    <t xml:space="preserve">Įgyvendinti projektą „Iššūkiai jaunimui“ </t>
  </si>
  <si>
    <t xml:space="preserve">Įgyvendinti projektą „Eurostovykla“ </t>
  </si>
  <si>
    <t xml:space="preserve">Įgyvendinti projektą „Europos solidarumas telkia pasaulio jaunimą (Sinergija)“ </t>
  </si>
  <si>
    <t>Vykdyti kryptingą darnaus judumo politiką savivaldybėje (SPP 2.1.)</t>
  </si>
  <si>
    <t>Įdiegtų / patobulintų darnaus judimo priemonių skaičius</t>
  </si>
  <si>
    <t>Paskatinti netaršaus  mikrotransporto (paspirtukai, dviračiai, riedžiai ir kt.) infrastruktūros plėtrą (SPP 2.1.1.)</t>
  </si>
  <si>
    <t>Atnaujintų atkarpų, skatinant netaršaus mikrotransporto infrastruktūros plėtrą, ilgis</t>
  </si>
  <si>
    <t>km.</t>
  </si>
  <si>
    <t>Atnaujintų dviračių takų ilgis</t>
  </si>
  <si>
    <t xml:space="preserve"> Igyvendinti projektą „Dviračių tako nuo Vakarinės g. link Berčiūnų gyvenvietės  modernizavimas“</t>
  </si>
  <si>
    <t>Padidinti eismo saugumą (SPP 2.1.2.)</t>
  </si>
  <si>
    <t>Finansavimą eismo saugumo didinimui gavę miesto eismo objektai</t>
  </si>
  <si>
    <t>Modernizuotų šviesoforinių arba žiedinių sankryžų skaičius</t>
  </si>
  <si>
    <t xml:space="preserve"> Įgyvendinti projektą „Intelektinės transporto sistemos  diegimas Panevėžio mieste“</t>
  </si>
  <si>
    <t>Modernizuotų šviesoforinių sankryžų skaičius</t>
  </si>
  <si>
    <t>Padidinti naudojimosi viešuoju transportu mastą (SPP 2.1.4.)</t>
  </si>
  <si>
    <t>Įgyvendintų projektų, didinančių naudojimosi viešuoju transportu mastą, skaičius</t>
  </si>
  <si>
    <t>Intelektinių elektroninių  priemonių diegimas viešajame transporte (SPP 2.1.4.3.)</t>
  </si>
  <si>
    <t>Įdiegta intelektinių el.priemonių viešąjame transporte</t>
  </si>
  <si>
    <t xml:space="preserve"> Įgyvendinti projektą „Darnaus judumo priemonių diegimas Panevėžio mieste“</t>
  </si>
  <si>
    <t>Įdiegta el. bilieto sistema</t>
  </si>
  <si>
    <t>Mažinti poveikį klimato kaitai ir prisitaikyti prie jos (SPP 2.2)</t>
  </si>
  <si>
    <t>Atnaujintos / suformuotos viešosios erdvės, želdynai
Finansavimą gavę klimato kaitos mažinimo sprendimai</t>
  </si>
  <si>
    <t>kv. m
vnt.</t>
  </si>
  <si>
    <t>Paskatinti energijos taupymą, atsinaujinančių  ir alternatyvių  energijos išteklių naudojimą  (SPP 2.2.1.)</t>
  </si>
  <si>
    <t>Įgyvendinami projektai, gavę finansavimą energijos taupymo, atsinaujinančių išteklių naudojimo skatinimui</t>
  </si>
  <si>
    <r>
      <rPr>
        <b/>
        <sz val="11"/>
        <rFont val="Times New Roman"/>
        <family val="1"/>
        <charset val="186"/>
      </rPr>
      <t>Miesto apšvietimo sistemų modernizavimas ir efektyvumo didinimas (SPP 2.2.1.5)</t>
    </r>
    <r>
      <rPr>
        <sz val="11"/>
        <rFont val="Times New Roman"/>
        <family val="1"/>
        <charset val="186"/>
      </rPr>
      <t xml:space="preserve"> </t>
    </r>
  </si>
  <si>
    <t>Modernizuotos miesto apšvietimo sistemos dalis</t>
  </si>
  <si>
    <t>proc.</t>
  </si>
  <si>
    <t>KPP</t>
  </si>
  <si>
    <t xml:space="preserve"> Įgyvendinti projektą „Panevėžio miesto gatvių apšvietimo modernizavimas“</t>
  </si>
  <si>
    <t>Užtikrinti saugią ir švarią aplinką bei įdiegti žiedinės ekonomikos (beatliekės gamybos) principus (SPP 2.2.2.)</t>
  </si>
  <si>
    <t>Įdiegti nauji žiedinės ekonomikos sprendimai</t>
  </si>
  <si>
    <t>Įrengta surūšiuotų atliekų surinkimo aikštelių</t>
  </si>
  <si>
    <t>Įrengta  antžeminių komunalinių atliekų ir antrinių  žaliavų surinkimo  aikštelių</t>
  </si>
  <si>
    <t>Įrengta požeminių komunalinių atliekų surinkimo konteinerių aikštelių</t>
  </si>
  <si>
    <t>Patobulinti  miesto erdvių ir objektų kokybę, jų priežiūrą (SPP 2.2.3.)</t>
  </si>
  <si>
    <t>Suformuotų, patobulintų erdvių skaičius</t>
  </si>
  <si>
    <t>Įgyvendinta projektų</t>
  </si>
  <si>
    <t>Atnaujintos / pritaikytos erdvės</t>
  </si>
  <si>
    <t>kv. m</t>
  </si>
  <si>
    <t xml:space="preserve"> Įgyvendinti projektą „Panevėžio senvagės teritorijos kompleksinis sutvarkymas“</t>
  </si>
  <si>
    <t xml:space="preserve">Sutvarkyta teritorija </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</si>
  <si>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</si>
  <si>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</si>
  <si>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</si>
  <si>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</si>
  <si>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</si>
  <si>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</si>
  <si>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</si>
  <si>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</si>
  <si>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Sukurtas integruotas viešųjų erdvių patrauklumo didinimo planas</t>
  </si>
  <si>
    <t>Įgyvendinti projektą „Ekologinio vandens turizmo  Latvijoje ir Lietuvoje vystymas“</t>
  </si>
  <si>
    <t>Skatinti miesto tvarią plėtrą ir transformaciją (SPP 2.3.)</t>
  </si>
  <si>
    <t>Projektų, gavusių finansavimą miesto tvariai plėtrai ir transformacijai, skaičius</t>
  </si>
  <si>
    <t>Modernizuoti esamą ir tvariai vystyti naują miesto infrastruktūrą (SPP 2.3.1.)</t>
  </si>
  <si>
    <t>Rekonstruotos lietaus vandens surinkimo, valymo ir nuotekų  bei drenažo sistemos ilgis</t>
  </si>
  <si>
    <t>km</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</si>
  <si>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</si>
  <si>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Igyvendinti projektai</t>
  </si>
  <si>
    <t xml:space="preserve">Įrengti nauji paviršinių nuotekų valymo įrenginiai </t>
  </si>
  <si>
    <t>kompl.</t>
  </si>
  <si>
    <t xml:space="preserve"> Įgyvendinti projektą „Lietaus vandens surinkimo, valymo ir nuotekų  bei drenažo sistemų projektavimas, diegimas ir renovavimas“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</si>
  <si>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</si>
  <si>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Atnaujintos kelių infrastruktūros ilgis</t>
  </si>
  <si>
    <t xml:space="preserve"> </t>
  </si>
  <si>
    <t>Įgyvendinti projektą „Panevėžio A. Jakšto g. rekonstrukcija“</t>
  </si>
  <si>
    <t>Rekonstruotos gatvės ilgis</t>
  </si>
  <si>
    <t>Didinti švietimo sistemos prieinamumą ir kokybę (SPP 3.1.)</t>
  </si>
  <si>
    <t>Modernizuoti švietimo sistemos objektai, gerinant jų prieinamumą ir kokybę</t>
  </si>
  <si>
    <t>Užtikrinti sveiką, saugią emocinę ir fizinę aplinką  švietimo įstaigose (SPP 3.1.2.)</t>
  </si>
  <si>
    <t>Įgyvendintų ikimokyklinio, bendrojo ir neformaliojo ugdymo mokyklų infrastruktūros modernizavimo projektų skaičius</t>
  </si>
  <si>
    <r>
      <rPr>
        <b/>
        <sz val="11"/>
        <rFont val="Times New Roman"/>
        <family val="1"/>
        <charset val="186"/>
      </rPr>
      <t>Mokyklų infrastruktūros modernizavimas  (SPP 3.1.2.1.)</t>
    </r>
    <r>
      <rPr>
        <sz val="11"/>
        <rFont val="Times New Roman"/>
        <family val="1"/>
        <charset val="186"/>
      </rPr>
      <t xml:space="preserve"> </t>
    </r>
  </si>
  <si>
    <t>Modernizuota objektų</t>
  </si>
  <si>
    <t xml:space="preserve"> Įgyvendinti projektą „Panevėžio „Vilties“ progimnazijos infrastruktūros modernizavimas“ </t>
  </si>
  <si>
    <t>Modernizuotas objektas</t>
  </si>
  <si>
    <t>Įgyvendinti projektą „Regos centro „Linelis“  pastato vidaus patalpų  ir ugdymo aplinkos modernizavimas“</t>
  </si>
  <si>
    <t>Modernizuota įstaigos infrastruktūra</t>
  </si>
  <si>
    <t xml:space="preserve"> Įgyvendinti projektą „Neformaliojo švietimo infrastruktūros tobulinimas“</t>
  </si>
  <si>
    <t>Atnaujinta Muzikos mokyklos koncertinė salė</t>
  </si>
  <si>
    <t>Įrengta fotografijos studija Dailės mokykloje</t>
  </si>
  <si>
    <t xml:space="preserve"> Įgyvendinti projektą „Mokyklų aprūpinimas gamtos ir technologinių mokslų priemonėmis“</t>
  </si>
  <si>
    <t>Mokyklų, kuriose modernizuota gamtos ir technologinių mokslų mokymo(si) aplinka, skaičius</t>
  </si>
  <si>
    <t>Didinti miesto verslo aplinkos konkurencingumą (SPP 3.3)</t>
  </si>
  <si>
    <t>Įgyvendinti investicijų projektai, didinantys verslo aplinkos konkurencingumą</t>
  </si>
  <si>
    <t>Sudaryti palankias sąlygas verslo plėtrai ir investicijų pritraukimui (SPP 3.3.2.)</t>
  </si>
  <si>
    <t>Objektų, modernizuotų verslo plėtros sąlygų gerinimui, skaičius</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</si>
  <si>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</si>
  <si>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 xml:space="preserve"> Įgyvendinti projektą „Susisiekimo su Panevėžio LEZ gerinimas, modernizuojant J.Janonio g.–Vakarinės g.–Pramonės g. sankryžą“</t>
  </si>
  <si>
    <t>Modernizuota sankryžų</t>
  </si>
  <si>
    <t xml:space="preserve"> Įgyvendinti projektą „Infrastruktūros Biliūno g., Elektronikos g., Tinklų g. rengimas/modernizavimas, sukuriant palankias sąlygas verslo vystymuisi Panevėžio mieste“</t>
  </si>
  <si>
    <t>Suremontuotų / modernizuotų gatvių ilgis</t>
  </si>
  <si>
    <t>Suremontuotos / modernizuotos gatvės</t>
  </si>
  <si>
    <t>0;15;12</t>
  </si>
  <si>
    <t>Parengti investicijų projektai / kiti dokumentai</t>
  </si>
  <si>
    <t xml:space="preserve">Administruoti investicijų projektus </t>
  </si>
  <si>
    <t xml:space="preserve">Vykdyti investicijų projektus, naudojant bankų paskolos, Savivaldybės biudžeto ir likučio lėšas </t>
  </si>
  <si>
    <t>Iš viso programai be likučio</t>
  </si>
  <si>
    <t>Iš viso Programai</t>
  </si>
  <si>
    <t>*Priemonės požymis – nauja priemonė / pažangos projektas (P), tęstinė priemonė / projektas – (T)</t>
  </si>
  <si>
    <t>Finansavimo šaltinių susvestinė</t>
  </si>
  <si>
    <r>
      <t>Savivaldybės biudžeto lėšos</t>
    </r>
    <r>
      <rPr>
        <b/>
        <sz val="11"/>
        <rFont val="Times New Roman"/>
        <family val="1"/>
        <charset val="186"/>
      </rPr>
      <t xml:space="preserve"> (SB)</t>
    </r>
  </si>
  <si>
    <r>
      <t>Įstaigų  pajamos už paslaugas (</t>
    </r>
    <r>
      <rPr>
        <b/>
        <sz val="11"/>
        <rFont val="Times New Roman"/>
        <family val="1"/>
        <charset val="186"/>
      </rPr>
      <t>SP</t>
    </r>
    <r>
      <rPr>
        <sz val="11"/>
        <rFont val="Times New Roman"/>
        <family val="1"/>
        <charset val="186"/>
      </rPr>
      <t xml:space="preserve"> )</t>
    </r>
  </si>
  <si>
    <r>
      <t>Valstybės biudžeto lėšos (</t>
    </r>
    <r>
      <rPr>
        <b/>
        <sz val="11"/>
        <rFont val="Times New Roman"/>
        <family val="1"/>
        <charset val="186"/>
      </rPr>
      <t>VB)</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</si>
  <si>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</si>
  <si>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lėšos kapitalo investicijoms (</t>
    </r>
    <r>
      <rPr>
        <b/>
        <sz val="11"/>
        <rFont val="Times New Roman"/>
        <family val="1"/>
        <charset val="186"/>
      </rPr>
      <t>VKI)</t>
    </r>
  </si>
  <si>
    <r>
      <t>Ugdymo reikmių lėšos (</t>
    </r>
    <r>
      <rPr>
        <b/>
        <sz val="11"/>
        <rFont val="Times New Roman"/>
        <family val="1"/>
        <charset val="186"/>
      </rPr>
      <t>ML</t>
    </r>
    <r>
      <rPr>
        <sz val="11"/>
        <rFont val="Times New Roman"/>
        <family val="1"/>
        <charset val="186"/>
      </rPr>
      <t>)</t>
    </r>
  </si>
  <si>
    <r>
      <t>Valstybės biudžeto specialiosios tikslinės dotacijos lėšos valstybės funkcijoms atlikti (</t>
    </r>
    <r>
      <rPr>
        <b/>
        <sz val="11"/>
        <rFont val="Times New Roman"/>
        <family val="1"/>
        <charset val="186"/>
      </rPr>
      <t>VBSF)</t>
    </r>
  </si>
  <si>
    <r>
      <t>Valstybės biudžeto specialioji tikslinė dotacija regioninėms įstaigoms ir klasėms finansuoti. (</t>
    </r>
    <r>
      <rPr>
        <b/>
        <sz val="11"/>
        <rFont val="Times New Roman"/>
        <family val="1"/>
        <charset val="186"/>
      </rPr>
      <t>VBSR)</t>
    </r>
  </si>
  <si>
    <r>
      <t>Paskolų lėšos investicijų projektams įgyvendinti (</t>
    </r>
    <r>
      <rPr>
        <b/>
        <sz val="11"/>
        <rFont val="Times New Roman"/>
        <family val="1"/>
        <charset val="186"/>
      </rPr>
      <t>P</t>
    </r>
    <r>
      <rPr>
        <sz val="11"/>
        <rFont val="Times New Roman"/>
        <family val="1"/>
        <charset val="186"/>
      </rPr>
      <t>)</t>
    </r>
  </si>
  <si>
    <r>
      <t>Europos Sąjungos paramos lėšos (</t>
    </r>
    <r>
      <rPr>
        <b/>
        <sz val="11"/>
        <rFont val="Times New Roman"/>
        <family val="1"/>
        <charset val="186"/>
      </rPr>
      <t>ES)</t>
    </r>
  </si>
  <si>
    <r>
      <t>Praėjusių metų lėšų likutis (</t>
    </r>
    <r>
      <rPr>
        <b/>
        <sz val="11"/>
        <rFont val="Times New Roman"/>
        <family val="1"/>
        <charset val="186"/>
      </rPr>
      <t xml:space="preserve"> L)</t>
    </r>
  </si>
  <si>
    <r>
      <t>Valstybės biudžeto lėšos VB, kurios neapskaitomos biudžete (</t>
    </r>
    <r>
      <rPr>
        <b/>
        <sz val="11"/>
        <rFont val="Times New Roman"/>
        <family val="1"/>
        <charset val="186"/>
      </rPr>
      <t>VBN</t>
    </r>
    <r>
      <rPr>
        <sz val="11"/>
        <rFont val="Times New Roman"/>
        <family val="1"/>
      </rPr>
      <t>)</t>
    </r>
  </si>
  <si>
    <t>INVESTICIJŲ PROJEKTŲ PROGRAMA  (02)</t>
  </si>
  <si>
    <t>Informacija apie pasiektus rezultatus, duomenys apie programai skirtų asignavimų panaudojimo tikslingumą / Paaiškinimai dėl nukrypimų</t>
  </si>
  <si>
    <r>
      <t>Savivaldybės biudžeto lėšos</t>
    </r>
    <r>
      <rPr>
        <b/>
        <sz val="10"/>
        <rFont val="Times New Roman"/>
        <family val="1"/>
        <charset val="186"/>
      </rPr>
      <t xml:space="preserve"> (SB)</t>
    </r>
  </si>
  <si>
    <r>
      <t>Įstaigų  pajamos už paslaugas (</t>
    </r>
    <r>
      <rPr>
        <b/>
        <sz val="10"/>
        <rFont val="Times New Roman"/>
        <family val="1"/>
        <charset val="186"/>
      </rPr>
      <t>SP</t>
    </r>
    <r>
      <rPr>
        <sz val="10"/>
        <rFont val="Times New Roman"/>
        <family val="1"/>
        <charset val="186"/>
      </rPr>
      <t xml:space="preserve"> )</t>
    </r>
  </si>
  <si>
    <r>
      <t>Valstybės biudžeto lėšos (</t>
    </r>
    <r>
      <rPr>
        <b/>
        <sz val="10"/>
        <rFont val="Times New Roman"/>
        <family val="1"/>
        <charset val="186"/>
      </rPr>
      <t>VB)</t>
    </r>
  </si>
  <si>
    <r>
      <t>Valstybės lėšos vietinės reikšmės keliams (gatvėms) tiesti, taisyti, prižiūrėti ir saugaus eismo sąlygoms užtikrinti (</t>
    </r>
    <r>
      <rPr>
        <b/>
        <sz val="10"/>
        <rFont val="Times New Roman"/>
        <family val="1"/>
        <charset val="186"/>
      </rPr>
      <t>KPP</t>
    </r>
    <r>
      <rPr>
        <sz val="10"/>
        <rFont val="Times New Roman"/>
        <family val="1"/>
        <charset val="186"/>
      </rPr>
      <t>)</t>
    </r>
  </si>
  <si>
    <r>
      <t>Valstybės lėšos kapitalo investicijoms (</t>
    </r>
    <r>
      <rPr>
        <b/>
        <sz val="10"/>
        <rFont val="Times New Roman"/>
        <family val="1"/>
        <charset val="186"/>
      </rPr>
      <t>VKI)</t>
    </r>
  </si>
  <si>
    <r>
      <t>Ugdymo reikmių lėšos (</t>
    </r>
    <r>
      <rPr>
        <b/>
        <sz val="10"/>
        <rFont val="Times New Roman"/>
        <family val="1"/>
        <charset val="186"/>
      </rPr>
      <t>ML</t>
    </r>
    <r>
      <rPr>
        <sz val="10"/>
        <rFont val="Times New Roman"/>
        <family val="1"/>
        <charset val="186"/>
      </rPr>
      <t>)</t>
    </r>
  </si>
  <si>
    <r>
      <t>Valstybės biudžeto specialiosios tikslinės dotacijos lėšos valstybės funkcijoms atlikti (</t>
    </r>
    <r>
      <rPr>
        <b/>
        <sz val="10"/>
        <rFont val="Times New Roman"/>
        <family val="1"/>
        <charset val="186"/>
      </rPr>
      <t>VBSF)</t>
    </r>
  </si>
  <si>
    <r>
      <t>Valstybės biudžeto specialioji tikslinė dotacija regioninėms įstaigoms ir klasėms finansuoti. (</t>
    </r>
    <r>
      <rPr>
        <b/>
        <sz val="10"/>
        <rFont val="Times New Roman"/>
        <family val="1"/>
        <charset val="186"/>
      </rPr>
      <t>VBSR)</t>
    </r>
  </si>
  <si>
    <r>
      <t>Paskolų lėšos investicijų projektams įgyvendinti (</t>
    </r>
    <r>
      <rPr>
        <b/>
        <sz val="10"/>
        <rFont val="Times New Roman"/>
        <family val="1"/>
        <charset val="186"/>
      </rPr>
      <t>P</t>
    </r>
    <r>
      <rPr>
        <sz val="10"/>
        <rFont val="Times New Roman"/>
        <family val="1"/>
        <charset val="186"/>
      </rPr>
      <t>)</t>
    </r>
  </si>
  <si>
    <r>
      <t>Europos Sąjungos paramos lėšos (</t>
    </r>
    <r>
      <rPr>
        <b/>
        <sz val="10"/>
        <rFont val="Times New Roman"/>
        <family val="1"/>
        <charset val="186"/>
      </rPr>
      <t>ES)</t>
    </r>
  </si>
  <si>
    <r>
      <t>Praėjusių metų lėšų likutis (</t>
    </r>
    <r>
      <rPr>
        <b/>
        <sz val="10"/>
        <rFont val="Times New Roman"/>
        <family val="1"/>
        <charset val="186"/>
      </rPr>
      <t xml:space="preserve"> L)</t>
    </r>
  </si>
  <si>
    <r>
      <t>Valstybės biudžeto lėšos VB, kurios neapskaitomos biudžete (</t>
    </r>
    <r>
      <rPr>
        <b/>
        <sz val="10"/>
        <rFont val="Times New Roman"/>
        <family val="1"/>
        <charset val="186"/>
      </rPr>
      <t>VBN</t>
    </r>
    <r>
      <rPr>
        <sz val="10"/>
        <rFont val="Times New Roman"/>
        <family val="1"/>
      </rPr>
      <t>)</t>
    </r>
  </si>
  <si>
    <t>Mažinti poveikį klimato kaitai ir prisitaikyti prie jos (SPP 2.2.)</t>
  </si>
  <si>
    <t>Žalumo indeksas</t>
  </si>
  <si>
    <t>Patobulinti miesto erdvių ir objektų kokybę, jų priežiūrą (SPP 2.2.3.)</t>
  </si>
  <si>
    <t>Suformuotų erdvių skaičius</t>
  </si>
  <si>
    <t>Įgyvendintų eko sistemą stiprinančių projektų skaičius</t>
  </si>
  <si>
    <t>Žaliųjų jungčių sukūrimas</t>
  </si>
  <si>
    <t>Parengtų projektų skaičius</t>
  </si>
  <si>
    <t>Sutvarkytų miesto erdvių plotas</t>
  </si>
  <si>
    <t>Ha</t>
  </si>
  <si>
    <t>Viešųjų erdvių pritaikymas įvairioms socialinėms grupėms</t>
  </si>
  <si>
    <t>Įgyvendintų projektų skaičius</t>
  </si>
  <si>
    <t>Kūrybinės dirbtuvės</t>
  </si>
  <si>
    <t>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</si>
  <si>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</si>
  <si>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</si>
  <si>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</si>
  <si>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 xml:space="preserve"> Skatinti miesto plėtrą ir tvarią transformaciją (SP 2.3.)</t>
  </si>
  <si>
    <t>Veiklai pritaikytų kultūros paveldo objektų skaičius</t>
  </si>
  <si>
    <t>Vnt./metus</t>
  </si>
  <si>
    <t>Miesto teritorijos plėtra</t>
  </si>
  <si>
    <t>Apleistų sklypų ir pastatų skaičiaus pokytis</t>
  </si>
  <si>
    <t>Taikant konversiją rekonstruotų pastatų arba naujoms veikloms pritaikytų rekonstruotų pastatų skaičius</t>
  </si>
  <si>
    <t>Statybos leidimų skaičius miesto centrinėje dalyje</t>
  </si>
  <si>
    <t>Modernizuoti esamą ir tvariai vystyti naują miesto infrastruktūrą (SPP 2.3.1)</t>
  </si>
  <si>
    <t>Atnaujintos modernizuotos infrastruktūros ilgis</t>
  </si>
  <si>
    <t>Km</t>
  </si>
  <si>
    <t>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</si>
  <si>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</si>
  <si>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</si>
  <si>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</si>
  <si>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</si>
  <si>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</si>
  <si>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Pramoninių teritorijų konversijos projektų vykdymas</t>
  </si>
  <si>
    <t>Įgyvendintų pramoninių teritorijų konversijos projektų skaičius</t>
  </si>
  <si>
    <t>Paskatų sistemos sukūrimas esamų apleistų sklypų įveiklinimui</t>
  </si>
  <si>
    <t xml:space="preserve">Sukurta  paskatų sistema	</t>
  </si>
  <si>
    <t>Darnus teritorijų planavimas ir vystymas</t>
  </si>
  <si>
    <t xml:space="preserve">Parengti kompleksiniai teritorijų planavimo dokumentai </t>
  </si>
  <si>
    <t>Parengti žemės sklypų formavimo ir pertvarkymo projektai</t>
  </si>
  <si>
    <t>Įregistruoti žemės sklypai, parengti kadastrinių matavimų planai</t>
  </si>
  <si>
    <t>Modernizuota GIS, atnaujinta Arc GIS programinė įranga</t>
  </si>
  <si>
    <t>Įgyvendinti valstybinės ir regioninės svarbos projektus (SPP 2.3.2)</t>
  </si>
  <si>
    <t>Parengtų tvarios miesto urbanistinės plėtros projektų ir studijų (vizijų), kurių objektas yra Panevėžio konkurencingumas nacionaliniu mastu, skaičius</t>
  </si>
  <si>
    <t>Funkcinių zonų plėtra (Panevėžio funkcinės zonos plėtros strategijos sukūrimas ir įgyvendinimas, įtraukiant kitus regionus ir / ar šalis)</t>
  </si>
  <si>
    <t>„Rail Baltica“ projekto ir miesto urbanistinės sistemos sąsajų sukūrimas</t>
  </si>
  <si>
    <t>Parengta urbanistinės plėtros galimybių studija „Panevėžys Connect“</t>
  </si>
  <si>
    <t>Parengta tarptautinio keleivių stoties galimybių studija dėl atšakos ašyje „Rail Baltica“ Panevėžio mieste, skaičius</t>
  </si>
  <si>
    <t>Parengtų miesto teritorijos plėtros galimybių studijų, skaičius</t>
  </si>
  <si>
    <t>Prijungtos gretimos gyvenvietės ir  teritorijos Šiaulių kryptimi nuo miesto ribos iki „Rail Baltica“ magistralės</t>
  </si>
  <si>
    <t>Naujų neužstatytų teritorijų planavimas ir vystymas investiciniam potencialui stiprinti</t>
  </si>
  <si>
    <t>Parengta galimybių studija, skaičius</t>
  </si>
  <si>
    <t>Pasiūlytos ir prijungtos, suplanuotos naujos teritorijos, plotas</t>
  </si>
  <si>
    <t>Suplanuotų teritorijų vystymas ir įvykdyti projektai, skaičius</t>
  </si>
  <si>
    <t>Įrengta ir išvystyta LEZ ar pramonės parko teritorija šalia geležinkelio krovinių regioninio terminalo, plotas</t>
  </si>
  <si>
    <t>tūkst.Eur</t>
  </si>
  <si>
    <t xml:space="preserve"> Užtikrinti saugią ir švarią aplinką bei įdiegti žiedinės ekonomikos (beatliekės gamybos) principus (SPP 2.2.2.)</t>
  </si>
  <si>
    <t>Sąvartyne pašalintų komunalinių atliekų srauto sumažėjimas</t>
  </si>
  <si>
    <t>Aplinkos kokybės gerinimas</t>
  </si>
  <si>
    <t>Surinktų gatvių valymo atliekų kiekis</t>
  </si>
  <si>
    <t>t</t>
  </si>
  <si>
    <t>Surinktų bešeimininkių atliekų kiekis</t>
  </si>
  <si>
    <t>Naudotų automobilių padangų, surinktų iš miesto bendro naudojimo teritorijų, kiekis</t>
  </si>
  <si>
    <t>Iškeltų lizdų iš medžių skaičius</t>
  </si>
  <si>
    <t>Asbesto turinčių gaminių atliekų kiekis</t>
  </si>
  <si>
    <t>Suremontuota dviračių takų</t>
  </si>
  <si>
    <t>Atliekų tvarkymo infrastruktūros plėtra</t>
  </si>
  <si>
    <t>Konteineriai pakuočių atliekoms rinkti</t>
  </si>
  <si>
    <t>Konteineriai maisto atliekoms rinkti</t>
  </si>
  <si>
    <t>Konteineriai tekstilės atliekoms rinkti</t>
  </si>
  <si>
    <t>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</si>
  <si>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</si>
  <si>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</si>
  <si>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</si>
  <si>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Aplinkos stebėsenos, prevencinių, aplinkos atkūrimo priemonių įgyvendinimas</t>
  </si>
  <si>
    <t>Stebimų aplinkos komponentų skaičius</t>
  </si>
  <si>
    <t>Prižiūrėta Nevėžio upė vaga</t>
  </si>
  <si>
    <t>Prižiūrėtas Molainių filtracijos laukų teritorijos plotas</t>
  </si>
  <si>
    <t>ha</t>
  </si>
  <si>
    <t>Želdynų kūrimo ir želdinių veisimo, inventorizavimo priemonių įgyvendinimas</t>
  </si>
  <si>
    <t>Parengta inventorizacijos ataskaita</t>
  </si>
  <si>
    <t>Pasodintų želdinių skaičius</t>
  </si>
  <si>
    <t>Likutis:</t>
  </si>
  <si>
    <t>*Priemonės požymis- nauja priemonė/pažangos projektas (P), tęstinė priemonė/projektas- (T )</t>
  </si>
  <si>
    <t xml:space="preserve"> Didinti kvalifikuotų darbuotojų pasiūlą (SPP 3.2.)</t>
  </si>
  <si>
    <t>Paskatinti aukštojo mokslo ir profesinio mokymo įstaigų teikiamų paslaugų atitiktį trumpalaikėms ir ilgalaikėms darbo rinkos poreikių prognozėms (SPP 3.2.1.)</t>
  </si>
  <si>
    <t>Pirmą kartą po studijų baigimo pagal specialybę įsidarbinę Panevėžio profesinio rengimo centro, Panevėžio kolegijos ir KTU fakulteto absolventai</t>
  </si>
  <si>
    <t>Proc. nuo visų absolventų</t>
  </si>
  <si>
    <t>Priemonių verslo atstovų įtraukimui į profesinio mokymo ir aukštojo mokslo studijų programų kūrimą ir vykdymą sukūrimas bei įgyvendinimas</t>
  </si>
  <si>
    <t xml:space="preserve"> Sudaryti mokymosi visą gyvenimą galimybes atsižvelgiant į trumpalaikes ir ilgalaikes darbo rinkos poreikių prognozes (SP 3.2.2.)</t>
  </si>
  <si>
    <t>Vykdomų suaugusiųjų neformaliojo švietimo programų, atitinkančių trumpalaikes ir ilgalaikes darbo rinkos poreikius skaičius</t>
  </si>
  <si>
    <t>Gyventojų perkvalifikavimo sistemos pritaikymas ir įgyvendinimas pagal miesto ekonominės specializacijos poreikius</t>
  </si>
  <si>
    <t>Pagal miesto ekonominės specializacijos kryptis UŽT organizuojamuose mokymuose perkvalifikuotų asmenų skaičius</t>
  </si>
  <si>
    <t>Gyventojų perkvalifikavimo sistemos pritaikymo priemonių skaičius</t>
  </si>
  <si>
    <t>Parengtų ilgalaikių miesto darbo rinkos poreikių prognozių skaičius</t>
  </si>
  <si>
    <t>Pritraukti kvalifikuotą darbo jėgą (SPP 3.2.3.)</t>
  </si>
  <si>
    <t>Darbuotojų inovacinėse įmonėse dalis, palyginti su visų įmonių darbuotojais (apskrities rodiklis)</t>
  </si>
  <si>
    <t xml:space="preserve">Karjeros Panevėžio mieste privalumų rinkodaros vykdymas tikslinėse auditorijose
</t>
  </si>
  <si>
    <t>Įgyvendintos naujos rinkodaros priemonės</t>
  </si>
  <si>
    <t xml:space="preserve">Iš dalies finansuotų verslo misijų skaičius </t>
  </si>
  <si>
    <t>Teigiamai karjeros galimybes Panevėžyje vertinančių Lietuvos gyventojų dalis</t>
  </si>
  <si>
    <t>Priemonėmis ir paskatomis pritraukti aukštos kvalifikacijos darbuotojai iš regionų ir užsienio sukūrimo ir  įgyvendinimo pasinaudojusių asmenų skaičius</t>
  </si>
  <si>
    <t>Didinti miesto verslo aplinkos konkurencingumą  (SPP 3.3.)</t>
  </si>
  <si>
    <t>Materialinės investicijos, tenkančios vienam gyventojui</t>
  </si>
  <si>
    <t>Eur</t>
  </si>
  <si>
    <t>Materialinių investicijų, tenkančių vienam gyventojui (Eur), rodiklio santykis su šalies vidurkiu</t>
  </si>
  <si>
    <t xml:space="preserve"> Sudaryti palankias sąlygas verslo įkūrimui (SPP 3.3.1.)</t>
  </si>
  <si>
    <t>MVĮ, tenkančių 1 000 miesto gyventojų, skaičius</t>
  </si>
  <si>
    <t>Bankrotų skaičius</t>
  </si>
  <si>
    <t xml:space="preserve">Paslaugų sistemos asmenims, norintiems pradėti įkurti verslą, sukūrimas ir
įgyvendinimas
</t>
  </si>
  <si>
    <t>Suteiktų konsultacijų skaičius</t>
  </si>
  <si>
    <t>Val.</t>
  </si>
  <si>
    <t>Paslaugos gavėjų skaičius</t>
  </si>
  <si>
    <t>Finansinių paskatų verslo įkūrimui sukūrimas ir įgyvendinimas</t>
  </si>
  <si>
    <t>Paskatomis pasinaudojusių verslo subjektų skaičius</t>
  </si>
  <si>
    <t xml:space="preserve"> Sudaryti palankias sąlygas verslo plėtrai ir investicijų pritraukimui (SPP 3.3.2.)</t>
  </si>
  <si>
    <t>TUI, tenkančių vienam gyventojui, dalis palyginti su Lietuvos vidurkiu</t>
  </si>
  <si>
    <t>Įmonių, dalyvaujančių klasterių veiklose, skaičius</t>
  </si>
  <si>
    <t xml:space="preserve">Pažangios pramonės ir paslaugų sektorių plėtrai reikalingos infrastruktūros ir įrangos plėtra
</t>
  </si>
  <si>
    <t>Panevėžio LEZ / Pramonės parko plėtros priemonės</t>
  </si>
  <si>
    <t xml:space="preserve">Reguliarus metodiškai pagrįstas verslo aplinkos vertinimas ir kylančių verslo aplinkos problemų įtraukiant verslo atstovus sprendimas
</t>
  </si>
  <si>
    <t>Atliktų verslo aplinkos įvertinimų skaičius</t>
  </si>
  <si>
    <t>Išspręstų verslo aplinkos problemų dalis</t>
  </si>
  <si>
    <t>Koordinuotų investuotojų pritraukimo ir aptarnavimo iniciatyvų įgyvendinimas</t>
  </si>
  <si>
    <t>Užsienio investuotojų pritraukimo ir aptarnavimo priemonių skaičius</t>
  </si>
  <si>
    <t>Įgyvendintų verslo klasterizacijos ir integracijos į tarptautines vertės grandines skatinimo iniciatyvų skaičius</t>
  </si>
  <si>
    <t>Naujų klasterių Panevėžio mieste skaičius</t>
  </si>
  <si>
    <t>Parama eksportui pasinaudojusių įmonių skaičius</t>
  </si>
  <si>
    <r>
      <rPr>
        <sz val="11"/>
        <rFont val="Times New Roman"/>
        <family val="1"/>
        <charset val="186"/>
      </rPr>
      <t>Viešųjų paslaugų teikimo finansinis užtikrinimas</t>
    </r>
    <r>
      <rPr>
        <sz val="11"/>
        <color rgb="FFFF0000"/>
        <rFont val="Times New Roman"/>
        <family val="1"/>
        <charset val="186"/>
      </rPr>
      <t xml:space="preserve">
</t>
    </r>
  </si>
  <si>
    <t>Kompensuotų nuostolių dydis (bendrovių paslaugų teikimo mastui ir kainoms išlaikyti), kurių akcininkė yra Panevėžio miesto savivaldybė</t>
  </si>
  <si>
    <t xml:space="preserve"> Paskatinti pažangių technologinių sprendimų kūrimą ir diegimą versle (SPP 3.3.3.)</t>
  </si>
  <si>
    <t>Įmonių, diegusių technologines inovacijas, dalis nuo visų įmonių (apskrities rodiklis)</t>
  </si>
  <si>
    <t>Pridėtinė vertė gamybos sąnaudomis pagal veiklos vykdymo vietą (nefinansinių įmonių)</t>
  </si>
  <si>
    <t>Tūkst. Eur</t>
  </si>
  <si>
    <t>Informacijos verslui apie pažangių technologinių sprendimų teikiamas galimybes teikimas</t>
  </si>
  <si>
    <t>Subjektų, pasinaudojusių informacinėmis paslaugomis, skaičius</t>
  </si>
  <si>
    <t>Įvykdytų tyrimų įmonių technologinei pažangai ir pažangių technologijų diegimo, kūrimo ir inovacijų paramos paslaugų poreikiams įvertinti, skaičius</t>
  </si>
  <si>
    <t>Trumpų vertės grandinių skatinimo priemonių skaičius</t>
  </si>
  <si>
    <t>Įmonių, pasinaudojusių trumpų vertės grandinių, grįstų skaitmeninių ir žiedinių technologijų taikymu, skatinimo priemonėmis skaičius</t>
  </si>
  <si>
    <t xml:space="preserve">Inovacinių (technologinių, skaitmeninių) sprendimų ir (arba) auditų atlikimo įmonėse skatinimas
</t>
  </si>
  <si>
    <t>Atliktų inovacinių auditų Panevėžio įmonėse skaičius</t>
  </si>
  <si>
    <t>Inovatyviausios metų įmonės prizas</t>
  </si>
  <si>
    <t>Mokestinėmis lengvatomis įmonėms plėstis ir diegti pažangius technologinius sprendimu, pasinaudojusių įmonių skaičius</t>
  </si>
  <si>
    <t>Paskatinti verslo, mokslo bei viešojo sektoriaus bendradarbiavimą kuriant ir komercializuojant aukštos pridėtinės vertės produktus (SPP 3.3.4.)</t>
  </si>
  <si>
    <t>ES fondams teiktos ir baigtos įgyvendinti įmonių paraiškos kartu su mokslo institucijomis pagal MTEPI prioritetą</t>
  </si>
  <si>
    <t xml:space="preserve">Mokslo ir verslo bendradarbiavimo iniciatyvų, nukreiptų į aukštos pridėtinės vertės produktų ir paslaugų kūrimą ir vystymą, rėmimas
</t>
  </si>
  <si>
    <t>Mieste veikiančių mokslo įstaigų ir verslo bendradarbiavimo iniciatyvų skaičius</t>
  </si>
  <si>
    <t>Suorganizuoti investuotojų / ekonomikos forumai</t>
  </si>
  <si>
    <t>SVV įmonėms išpirktas parodoms skirtas plotas</t>
  </si>
  <si>
    <t>Bendradarbiaujant išspręstų verslo problemų skaičius</t>
  </si>
  <si>
    <t>Sukurta atviros prieigos laboratorijų tinklo veikimo sistema</t>
  </si>
  <si>
    <t>Atviros prieigos laboratorijų tinklu pasinaudojusių asmenų skaičius</t>
  </si>
  <si>
    <t>Įmonių dalyvavimo MTPI srities
programose skatinimas</t>
  </si>
  <si>
    <t>Įmonių, dalyvaujančių MTPI programose, skaičius</t>
  </si>
  <si>
    <t>Įmonių, pasinaudojusių tarptautinių technologijų perdavimo inovacijų paramos paslaugomis, skaičius</t>
  </si>
  <si>
    <t xml:space="preserve"> Sukurti patrauklią aplinką naujų skaitmeninių technologijų bandymui mieste (SPP 3.3.5.)</t>
  </si>
  <si>
    <t>Naujas skaitmenines technologijas mieste išbandžiusių įmonių skaičius</t>
  </si>
  <si>
    <t>Naujų skaitmeninių technologijų įmonių pritraukimas išbandyti jų produktus ir paslaugas mieste</t>
  </si>
  <si>
    <t>Iniciatyvų naujų skaitmeninių technologijų įmonėms pritraukti išbandyti jų produktus ir paslaugas skaičius</t>
  </si>
  <si>
    <t>Lėšų iš alternatyvių finansavimo šaltinių pritraukimas naujų skaitmeninių technologijų išbandymui reikalingai infrastruktūrai sukurti</t>
  </si>
  <si>
    <t>Mln. Eur</t>
  </si>
  <si>
    <t>Teisinio reguliavimo sistemos pritaikymo ir teisinių kliūčių sumažinimo iniciatyvų skaičius</t>
  </si>
  <si>
    <r>
      <t>Savivaldybės biudžeto lėšos</t>
    </r>
    <r>
      <rPr>
        <b/>
        <sz val="11"/>
        <rFont val="Times New Roman"/>
        <family val="1"/>
      </rPr>
      <t xml:space="preserve"> (SB)</t>
    </r>
  </si>
  <si>
    <r>
      <t>Įstaigų  pajamos už paslaugas (</t>
    </r>
    <r>
      <rPr>
        <b/>
        <sz val="11"/>
        <rFont val="Times New Roman"/>
        <family val="1"/>
      </rPr>
      <t>SP</t>
    </r>
    <r>
      <rPr>
        <sz val="11"/>
        <rFont val="Times New Roman"/>
        <family val="1"/>
      </rPr>
      <t xml:space="preserve"> )</t>
    </r>
  </si>
  <si>
    <r>
      <t>Valstybės biudžeto lėšos (</t>
    </r>
    <r>
      <rPr>
        <b/>
        <sz val="11"/>
        <rFont val="Times New Roman"/>
        <family val="1"/>
      </rPr>
      <t>VB)</t>
    </r>
  </si>
  <si>
    <r>
      <t>Valstybės lėšos vietinės reikšmės keliams (gatvėms) tiesti, taisyti, prižiūrėti ir saugaus eismo sąlygoms užtikrinti (</t>
    </r>
    <r>
      <rPr>
        <b/>
        <sz val="11"/>
        <rFont val="Times New Roman"/>
        <family val="1"/>
      </rPr>
      <t>KPP</t>
    </r>
    <r>
      <rPr>
        <sz val="11"/>
        <rFont val="Times New Roman"/>
        <family val="1"/>
      </rPr>
      <t>)</t>
    </r>
  </si>
  <si>
    <r>
      <t>Valstybės biudžeto specialiosios tikslinės dotacijos lėšos valstybės funkcijoms atlikti (</t>
    </r>
    <r>
      <rPr>
        <b/>
        <sz val="11"/>
        <rFont val="Times New Roman"/>
        <family val="1"/>
        <charset val="186"/>
      </rPr>
      <t>SVB V)</t>
    </r>
  </si>
  <si>
    <r>
      <t>Valstybės biudžeto specialioji tikslinė dotacija regioninėms įstaigoms ir klasėms finansuoti. (</t>
    </r>
    <r>
      <rPr>
        <b/>
        <sz val="11"/>
        <rFont val="Times New Roman"/>
        <family val="1"/>
        <charset val="186"/>
      </rPr>
      <t>SVB R)</t>
    </r>
  </si>
  <si>
    <r>
      <t>Likutis (</t>
    </r>
    <r>
      <rPr>
        <b/>
        <sz val="11"/>
        <rFont val="Times New Roman"/>
        <family val="1"/>
        <charset val="186"/>
      </rPr>
      <t xml:space="preserve"> L)</t>
    </r>
  </si>
  <si>
    <r>
      <t>Valstybės biudžeto lėšos VB, kurios neapskaitomos biudžete (</t>
    </r>
    <r>
      <rPr>
        <b/>
        <sz val="11"/>
        <rFont val="Times New Roman"/>
        <family val="1"/>
        <charset val="186"/>
      </rPr>
      <t>VBN</t>
    </r>
    <r>
      <rPr>
        <sz val="11"/>
        <rFont val="Times New Roman"/>
        <family val="1"/>
        <charset val="186"/>
      </rPr>
      <t>)</t>
    </r>
  </si>
  <si>
    <t>Stiprinti vietos savivaldą ir vykdyti efektyvų miesto įmonių ir įstaigų valdymą (SPP 1.5.)</t>
  </si>
  <si>
    <t>Pagerinti savivaldybės veiklos valdymą (SPP 1.5.1.)</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</si>
  <si>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</si>
  <si>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</si>
  <si>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Statinio ir jo inžinerinių sistemų, įrenginių, inžinerinės ir sportinės įrangos būklės vertinimo ataskaita</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</si>
  <si>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</si>
  <si>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</si>
  <si>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</si>
  <si>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</si>
  <si>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</si>
  <si>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</si>
  <si>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Padengtos Savivaldybės neišnuomotų  gyvenamųjų patalpų išlaikymo ir priežiūros išlaidos</t>
  </si>
  <si>
    <t>Skirti lėšų išlaidoms už atnaujinamų  namų (gyvenamųjų patalpų) dalį, priklausančią Savivaldybei nuosavybės teise, padengti</t>
  </si>
  <si>
    <t>Padengtos Savivaldybės neišnuomotų  negyvenamųjų patalpų išlaikymo ir priežiūros išlaidos</t>
  </si>
  <si>
    <t xml:space="preserve">Finansinis turtas </t>
  </si>
  <si>
    <t>Įsigytas finansinis turtas (didinamas VšĮ „Aukštaitijos siaurasis geležinkelis“ dalininkų kapitalas</t>
  </si>
  <si>
    <t>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</si>
  <si>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</si>
  <si>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 xml:space="preserve">Asmenų, aprūpintų gyvenamuoju plotu dėl Savivaldybės ir socialinio būsto fondo bei kito būsto metinio padidėjimo, skaičius </t>
  </si>
  <si>
    <t xml:space="preserve">Nupirkta butų </t>
  </si>
  <si>
    <t xml:space="preserve"> Kurti tvarią socialinę ir ekonominę kultūros vertę Panevėžyje (SPP 1.1.)</t>
  </si>
  <si>
    <t>Panevėžio regiono turizmo strategijos sukūrimas ir įgyvendinimas</t>
  </si>
  <si>
    <t xml:space="preserve"> Padidinti miesto turistinį patrauklumą (SPP 1.1.4.)</t>
  </si>
  <si>
    <t>Turistų skaičius apgyvendinimo įstaigose</t>
  </si>
  <si>
    <t>Asm. / metus</t>
  </si>
  <si>
    <t>Asmenų, pasinaudojusių PPA paslaugomis, skaičius</t>
  </si>
  <si>
    <t xml:space="preserve">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</si>
  <si>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288724610
148328495</t>
  </si>
  <si>
    <t>Vietinių ir tarptautinių renginių, kuriuose buvo reprezentuojama Panevėžio miesto turizmo sektoriaus pasiūla, skaičius</t>
  </si>
  <si>
    <t>Užtikrintas nuolatinis nemokamos informacijos teikimas miesto svečiams įvairiais formatais ir priemonėmis (Panevėžio plėtros agentūroje, interneto svetainėje, socialiniuose tinkluose, leidiniuose ir kt.)</t>
  </si>
  <si>
    <t xml:space="preserve">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 </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</si>
  <si>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</si>
  <si>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</si>
  <si>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</si>
  <si>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</si>
  <si>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</si>
  <si>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</si>
  <si>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t>Formuoti miesto įvaizdį ir užtikrinti efektyvią komunikaciją (SPP 1.6.)</t>
  </si>
  <si>
    <t>Žiniasklaidos tyrimas: teigiamų ir neigiamų paminėjimų apie Panevėžio miestą santykis</t>
  </si>
  <si>
    <t>60/40</t>
  </si>
  <si>
    <t>Suformuoti miesto identitetą ir padidinti jo žinomumą (SPP 1.6.1.)</t>
  </si>
  <si>
    <t>Panevėžio miesto partnerysčių įgyvendinimas, tarptautinio bendradarbiavimo palaikymas</t>
  </si>
  <si>
    <t>Užsienio delegacijų priėmimas, nuolatinis bendradarbiavimo palaikymas, tarptautinių mainų projektų organizavimas, dalyvavimas Baltijos miestų sąjungos komisijoje</t>
  </si>
  <si>
    <t>Miesto reprezentacinio vizualinio identiteto formavimas – suvenyrų bazės koordinavimas, fotografijų, video medžiagos pildymas</t>
  </si>
  <si>
    <t>Miestą garsinančių iniciatyvų organizavimas – Metų Panevėžiečiai, Metų Garbės pilietis</t>
  </si>
  <si>
    <t>Metų Panevėžiečių, Garbės piliečio rinkimai</t>
  </si>
  <si>
    <t>Patobulinti viešąją komunikaciją (SPP 1.6.2.)</t>
  </si>
  <si>
    <t xml:space="preserve">Skirtingų auditorijų pasiekiamumo didinimas (nauji kanalai, inovatyvios sklaidos priemonės, viešinimo kampanijos, virtualių sprendimų taikymas, nuolatinio monitoringo užtikrinimas)
</t>
  </si>
  <si>
    <t>Aktyviai veikiantys viešinimo kanalai: tradicinė žiniasklaida, socialiniai tinklai ir kt.</t>
  </si>
  <si>
    <t>Iniciatyvos „Globalus Panevėžys“ efektyvumo didinimas, ryšio tęstinumo su užsienio lietuviais užtikrinimas – veiksmų skaičius</t>
  </si>
  <si>
    <t>Nuolatiniai pranešimai spaudai, straipsniai, televizijos ir radijo reportažai, socialinės medijos įrašai, interneto svetainės atnaujinimai</t>
  </si>
  <si>
    <t>Stiprinti vietos savivaldą ir vykdyti efektyvų miesto įmonių ir įstaigų valdymą  (SPP 1.5.)</t>
  </si>
  <si>
    <t>Pagerinti skaitmeninį junglumą (SPP 1.5.2.)</t>
  </si>
  <si>
    <t>Elektroninių paslaugų dalis nuo bendro PMSA teikiamų viešųjų paslaugų skaičiaus</t>
  </si>
  <si>
    <t>Įdiegtų  programinių sprendimų, mažinančių administracinę naštą, skaičius</t>
  </si>
  <si>
    <t xml:space="preserve">Viešųjų ir administracinių paslaugų teikimo elektroniniu būdu plėtra
</t>
  </si>
  <si>
    <t>Įdiegta bendra elektroninių paslaugų informacinė sistema, leidžianti kurti ir viešinti naujas elektronines paslaugas</t>
  </si>
  <si>
    <t>Savivaldybės interneto svetainės atnaujinimas</t>
  </si>
  <si>
    <t>Naujų sukurtų elektroninių paslaugų skaičius</t>
  </si>
  <si>
    <t xml:space="preserve">Viešojo administravimo, diegiant tarpusavyje integruotas informacines sistemas, modernizavimas
</t>
  </si>
  <si>
    <t>Integruotų informacinių sistemų skaičius</t>
  </si>
  <si>
    <t>Atnaujinta kompiuterių techninė ir programinė įranga</t>
  </si>
  <si>
    <t>Naujų įdiegtų ir (ar) išplėtotų informacinių sistemų skaičius</t>
  </si>
  <si>
    <t>Išmaniųjų technologijų diegimas efektyviam viešųjų paslaugų infrastruktūros valdymui</t>
  </si>
  <si>
    <t>Įdiegtos priemonės, skaičius</t>
  </si>
  <si>
    <t>Plėtoti itin didelio pralaidumo plačiajuosčio ryšio tinklus</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</si>
  <si>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</si>
  <si>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</si>
  <si>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</si>
  <si>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</si>
  <si>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</si>
  <si>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Naujų įrengtų dviračių ir pėsčiųjų takų ilgis</t>
  </si>
  <si>
    <t>Atnaujintų dviračių ir pėsčiųjų takų ilgis</t>
  </si>
  <si>
    <t>Dviračių trasų, pėsčiųjų takų mieste ir jo prieigose remontas ir priežiūra</t>
  </si>
  <si>
    <t>Dviračių ir pėsčiųjų takų ilgis (šalia gatvių)</t>
  </si>
  <si>
    <t>Ramygalos g. dalies (nuo Vilniaus g. iki  Nemuno g. / Aukštaičių g.) šaligatvio kapitalinio remonto darbai</t>
  </si>
  <si>
    <t>Kapitališkai suremontuoto Ramygalos g. dalies (nuo Vilniaus g. iki  Nemuno g. / Aukštaičių g.) šaligatvio  ilgis</t>
  </si>
  <si>
    <r>
      <t xml:space="preserve">S. Daukanto g. šaligatvio </t>
    </r>
    <r>
      <rPr>
        <sz val="12"/>
        <rFont val="Times New Roman"/>
        <family val="1"/>
      </rPr>
      <t xml:space="preserve">kapitalinis remontas </t>
    </r>
  </si>
  <si>
    <t>Kapitališkai suremontuoto S. Daukanto g. šaligatvio  ilgis</t>
  </si>
  <si>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</si>
  <si>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</si>
  <si>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</si>
  <si>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</si>
  <si>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</si>
  <si>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</si>
  <si>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</si>
  <si>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t>Pėsčiųjų ir dviračių tako nuo Vakarinės g. link Berčiūnų gyvenvietės rekonstravimas</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</si>
  <si>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</si>
  <si>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</si>
  <si>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</si>
  <si>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</si>
  <si>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</si>
  <si>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</si>
  <si>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</si>
  <si>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</si>
  <si>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</si>
  <si>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</si>
  <si>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</si>
  <si>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</si>
  <si>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gatvės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</si>
  <si>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</si>
  <si>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</si>
  <si>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</si>
  <si>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</si>
  <si>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</si>
  <si>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</si>
  <si>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</si>
  <si>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</si>
  <si>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</si>
  <si>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 xml:space="preserve"> Keleivių naudojimosi viešojo transporto paslaugomis pokytis </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</si>
  <si>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</si>
  <si>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</si>
  <si>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</si>
  <si>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</si>
  <si>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</si>
  <si>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</si>
  <si>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Veikiančių subjektų, siūlančių nuomotis / dalytis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</si>
  <si>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</si>
  <si>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</si>
  <si>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</si>
  <si>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</si>
  <si>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</si>
  <si>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</si>
  <si>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</si>
  <si>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</si>
  <si>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</si>
  <si>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Parengta kvartalų energinio efektyvumo didinimo programa</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</si>
  <si>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</si>
  <si>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</si>
  <si>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</si>
  <si>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</si>
  <si>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</si>
  <si>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</si>
  <si>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</si>
  <si>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</si>
  <si>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Įgyvendintų ekosistemą stiprinančių projektų skaičius</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</si>
  <si>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</si>
  <si>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</si>
  <si>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</si>
  <si>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</si>
  <si>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</si>
  <si>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</si>
  <si>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</si>
  <si>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</si>
  <si>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</si>
  <si>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</si>
  <si>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</si>
  <si>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</si>
  <si>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</si>
  <si>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</si>
  <si>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</si>
  <si>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</si>
  <si>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</si>
  <si>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</si>
  <si>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</si>
  <si>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</si>
  <si>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</si>
  <si>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</si>
  <si>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</si>
  <si>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</si>
  <si>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Stebimi Panevėžio miesto aplinkos komponentai</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</si>
  <si>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</si>
  <si>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</si>
  <si>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</si>
  <si>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</si>
  <si>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</si>
  <si>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t xml:space="preserve">Prižiūrima miesto fontanų                                                   </t>
  </si>
  <si>
    <t xml:space="preserve"> vnt.</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</si>
  <si>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</si>
  <si>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</si>
  <si>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</si>
  <si>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</si>
  <si>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</si>
  <si>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</si>
  <si>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r>
      <t>Vaikų žaidimo aikštelių ir treniruoklių atnaujinimas, remontas ir priežiūra</t>
    </r>
    <r>
      <rPr>
        <sz val="12"/>
        <color rgb="FFFF0000"/>
        <rFont val="Times New Roman"/>
        <family val="1"/>
      </rPr>
      <t xml:space="preserve"> </t>
    </r>
  </si>
  <si>
    <t xml:space="preserve">Įrengta vaikų žaidimo aikštelių        </t>
  </si>
  <si>
    <t xml:space="preserve">Prižiūrima vaikų žaidimo aikštelių        </t>
  </si>
  <si>
    <r>
      <t xml:space="preserve">Vaizdo stebėjimo sistemos duomenų perdavimo ir stebėjimo paslaugos </t>
    </r>
    <r>
      <rPr>
        <sz val="12"/>
        <color rgb="FFFF0000"/>
        <rFont val="Times New Roman"/>
        <family val="1"/>
      </rPr>
      <t xml:space="preserve"> </t>
    </r>
  </si>
  <si>
    <t>Vaizdo stebėjimo kameros</t>
  </si>
  <si>
    <r>
      <t xml:space="preserve">Rinkliavos už transporto stovėjimą gatvėse ir aikštėse organizavimas </t>
    </r>
    <r>
      <rPr>
        <sz val="12"/>
        <color rgb="FFFF0000"/>
        <rFont val="Times New Roman"/>
        <family val="1"/>
      </rPr>
      <t xml:space="preserve"> </t>
    </r>
  </si>
  <si>
    <t>Renkama rinkliava (parkomatai)</t>
  </si>
  <si>
    <r>
      <t xml:space="preserve">Miesto puošimas švenčių ir renginių metu </t>
    </r>
    <r>
      <rPr>
        <sz val="12"/>
        <color rgb="FFFF0000"/>
        <rFont val="Times New Roman"/>
        <family val="1"/>
      </rPr>
      <t xml:space="preserve"> </t>
    </r>
  </si>
  <si>
    <t>Papuošta miesto eglė ir Laisvės aikštė, kartą per metus</t>
  </si>
  <si>
    <r>
      <t xml:space="preserve">Mokestis už lietaus nuotekas  </t>
    </r>
    <r>
      <rPr>
        <sz val="12"/>
        <color rgb="FFFF0000"/>
        <rFont val="Times New Roman"/>
        <family val="1"/>
      </rPr>
      <t xml:space="preserve"> </t>
    </r>
  </si>
  <si>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</si>
  <si>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</si>
  <si>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</si>
  <si>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</si>
  <si>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</si>
  <si>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</si>
  <si>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</si>
  <si>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</si>
  <si>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</si>
  <si>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</si>
  <si>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r>
      <rPr>
        <sz val="12"/>
        <rFont val="Times New Roman"/>
        <family val="1"/>
      </rPr>
      <t>Vietinės reikšmės kelių ir gatvių su žvyro danga remontas ir priežiūra</t>
    </r>
    <r>
      <rPr>
        <sz val="12"/>
        <color rgb="FFFF0000"/>
        <rFont val="Times New Roman"/>
        <family val="1"/>
      </rPr>
      <t xml:space="preserve"> </t>
    </r>
  </si>
  <si>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</si>
  <si>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</si>
  <si>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</si>
  <si>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</si>
  <si>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</si>
  <si>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</si>
  <si>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</si>
  <si>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</si>
  <si>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</si>
  <si>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</si>
  <si>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</si>
  <si>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</si>
  <si>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t>Naujai įrengtų gatvių su asfalto danga ilgis</t>
  </si>
  <si>
    <r>
      <t>Smėlynės gatvės dalies (nuo geležinkelio pervažos iki miesto ribos) kapitalinis remontas</t>
    </r>
    <r>
      <rPr>
        <sz val="12"/>
        <color rgb="FFFF0000"/>
        <rFont val="Times New Roman"/>
        <family val="1"/>
      </rPr>
      <t xml:space="preserve"> </t>
    </r>
  </si>
  <si>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</si>
  <si>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</si>
  <si>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</si>
  <si>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</si>
  <si>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</si>
  <si>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</si>
  <si>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</si>
  <si>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</si>
  <si>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</si>
  <si>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</si>
  <si>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</si>
  <si>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</si>
  <si>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</si>
  <si>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</si>
  <si>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</si>
  <si>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</si>
  <si>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</si>
  <si>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</si>
  <si>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</si>
  <si>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</si>
  <si>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</si>
  <si>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</si>
  <si>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</si>
  <si>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</si>
  <si>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</si>
  <si>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</si>
  <si>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</si>
  <si>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r>
      <rPr>
        <sz val="12"/>
        <rFont val="Times New Roman"/>
        <family val="1"/>
        <charset val="186"/>
      </rPr>
      <t>Tilto per Nevėžį Nemuno gatvėje, Panevėžio mieste kapitalinis remontas</t>
    </r>
    <r>
      <rPr>
        <sz val="12"/>
        <color rgb="FFFF0000"/>
        <rFont val="Times New Roman"/>
        <family val="1"/>
        <charset val="186"/>
      </rPr>
      <t xml:space="preserve"> </t>
    </r>
  </si>
  <si>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</si>
  <si>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</si>
  <si>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</si>
  <si>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</si>
  <si>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</si>
  <si>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</si>
  <si>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</si>
  <si>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</si>
  <si>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</si>
  <si>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</si>
  <si>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</si>
  <si>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</si>
  <si>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</si>
  <si>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</si>
  <si>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Savivaldybei priklausančius statinius rekonstruoti, atnaujinti, modernizuoti, remontuoti, apdrausti ir plėtoti</t>
  </si>
  <si>
    <t xml:space="preserve">Savivaldybei priklausiančių pastatų kasmet pagerintos būklės dalis (nuo visų priklausančių pastatų) </t>
  </si>
  <si>
    <t>Atlikti remonto darbai savivaldybei priklausančiuose statiniuose</t>
  </si>
  <si>
    <t>V. Žemkalnio gimnazijos stadiono remonto darbai</t>
  </si>
  <si>
    <t>Parengtas projektas objektui „Mokslo paskirties pastato dalies, Beržų g. 37, Panevėžys, paskirties keitimo į administracinę, atliekant kapitalinio remonto darbus“</t>
  </si>
  <si>
    <t>Techninio darbo projekto „Pripučiamo futbolo maniežo įrengimas Beržų g. 37, Panevėžyje“ parengimas, projekto ekspertizė ir įrengimo darbai</t>
  </si>
  <si>
    <t>Parengtas techninis darbo projektas „Pripučiamo futbolo maniežo įrengimas Beržų g. 37, Panevėžyje“, atlikta projekto ekspertizė, maniežo įrengimo darbai</t>
  </si>
  <si>
    <t>BMX dviračių takų įrengimas J. Janonio gatvėje</t>
  </si>
  <si>
    <t>Parengtas techninis projektas „Mažųjų dviračių (BMX) kroso trasos rekonstravimas ir kitų sporto pastatų nauja statyba J. Janonio g. 33, Panevėžyje“</t>
  </si>
  <si>
    <t>Panevėžio sporto centro „Aukštaitijos“ sporto komplekso, A. Jakšto g. 1, Panevėžys, pastato dalies patalpų remontas</t>
  </si>
  <si>
    <t>Parengtas projektas „Panevėžio sporto centro „Aukštaitijos“ sporto komplekso, A. Jakšto g. 1, Panevėžys, pastato dalies patalpų remontas</t>
  </si>
  <si>
    <t>Nevėžio upės vagos valymui (salos išardymui už Vakarinės gatvės)</t>
  </si>
  <si>
    <t>Išvalyta Nevėžio upės vaga –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</si>
  <si>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</si>
  <si>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</si>
  <si>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</si>
  <si>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</si>
  <si>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</si>
  <si>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</si>
  <si>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</si>
  <si>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</si>
  <si>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Ekrano užtvankos uždorių ir šandorų remontas</t>
  </si>
  <si>
    <t>Paprasto remonto darbai</t>
  </si>
  <si>
    <t xml:space="preserve">Projekto „Panevėžio Raimundo Sargūno sporto gimnazijos teritorijoje, Liepų al. 2, Panevėžio m., naujos universalios sporto salės statyba“  parengimas </t>
  </si>
  <si>
    <t>„Velotrasos Kultūros ir poilsio parke“</t>
  </si>
  <si>
    <t xml:space="preserve">Parengtas projektas </t>
  </si>
  <si>
    <t xml:space="preserve">Iš viso  programai be likučio: </t>
  </si>
  <si>
    <t xml:space="preserve">Viso </t>
  </si>
  <si>
    <t xml:space="preserve">Kurti tvarią socialinę ir ekonominę kultūros vertę Panevėžyje </t>
  </si>
  <si>
    <t>Kultūros paslaugas naudojančių gyventojų skaičiaus pokytis</t>
  </si>
  <si>
    <r>
      <t>Kultūros paslaugas naudojančių gyventojų skaičiaus pokyčio vertinimas</t>
    </r>
    <r>
      <rPr>
        <sz val="11"/>
        <rFont val="Calibri"/>
        <family val="2"/>
        <charset val="186"/>
      </rPr>
      <t xml:space="preserve"> </t>
    </r>
  </si>
  <si>
    <t>padidėjęs, nepakitęs, sumažėjęs</t>
  </si>
  <si>
    <t>padidėjęs</t>
  </si>
  <si>
    <t>Padidinti miesto bendruomenės įtrauktį į kultūros kūrimą ir naudojimąsi kultūros produktais bei paslaugomis</t>
  </si>
  <si>
    <r>
      <t>Miesto bendruomenės įtraukties pokytis palyginti su praėjusiais metais</t>
    </r>
    <r>
      <rPr>
        <sz val="11"/>
        <color rgb="FF000000"/>
        <rFont val="Times New Roman"/>
        <family val="1"/>
        <charset val="186"/>
      </rPr>
      <t xml:space="preserve"> </t>
    </r>
  </si>
  <si>
    <t>teigiamas, nepakitęs, neigiamas</t>
  </si>
  <si>
    <t>teigiamas</t>
  </si>
  <si>
    <t>Kultūros renginių rinkodaros priemonių įgyvendinimas</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</si>
  <si>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</si>
  <si>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</si>
  <si>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</si>
  <si>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</si>
  <si>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</si>
  <si>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</si>
  <si>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Panevėžio Elenos Mezginaitės viešosios bibliotekos veiklos plėtra</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</si>
  <si>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</si>
  <si>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</si>
  <si>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</si>
  <si>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</si>
  <si>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</si>
  <si>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</si>
  <si>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</si>
  <si>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</si>
  <si>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</si>
  <si>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</si>
  <si>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</si>
  <si>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</si>
  <si>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</si>
  <si>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</si>
  <si>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</si>
  <si>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</si>
  <si>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Įsigytų meno kūrinių skaičius per metus</t>
  </si>
  <si>
    <t xml:space="preserve">Suskaitmenintų / paskelbtų dokumentų skaičius per metus </t>
  </si>
  <si>
    <t>550/500</t>
  </si>
  <si>
    <t>Panevėžio miesto dailės galerijos veiklos plėtra</t>
  </si>
  <si>
    <t>Naujų parengtų edukacinių programų skaičius per metus</t>
  </si>
  <si>
    <t>Įvykusių tarptautinių renginių skaičius per metus</t>
  </si>
  <si>
    <t>Stasio Eidrigevičiaus menų centro veiklos plėtra</t>
  </si>
  <si>
    <t>304929400</t>
  </si>
  <si>
    <t>Įgyvendintų projektų skaičius per metus</t>
  </si>
  <si>
    <t>Parengtų Stasio Eidrigevičiaus meno kūinių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</si>
  <si>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</si>
  <si>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</si>
  <si>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</si>
  <si>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</si>
  <si>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</si>
  <si>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</si>
  <si>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</si>
  <si>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</si>
  <si>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</si>
  <si>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</si>
  <si>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</si>
  <si>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</si>
  <si>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</si>
  <si>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</si>
  <si>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</si>
  <si>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</si>
  <si>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</si>
  <si>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color rgb="FF000000"/>
        <rFont val="Times New Roman"/>
        <family val="1"/>
        <charset val="186"/>
      </rPr>
      <t xml:space="preserve">  </t>
    </r>
  </si>
  <si>
    <r>
      <t>Profesionalaus meno ir kultūros renginių skaičiaus pokytis</t>
    </r>
    <r>
      <rPr>
        <sz val="11"/>
        <color rgb="FF000000"/>
        <rFont val="Times New Roman"/>
        <family val="1"/>
        <charset val="186"/>
      </rPr>
      <t xml:space="preserve"> </t>
    </r>
  </si>
  <si>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</si>
  <si>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</si>
  <si>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</si>
  <si>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</si>
  <si>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color rgb="FF000000"/>
        <rFont val="Times New Roman"/>
        <family val="1"/>
        <charset val="186"/>
      </rPr>
      <t xml:space="preserve"> </t>
    </r>
  </si>
  <si>
    <t>Pritrauktų rezidentų skaičius per metus</t>
  </si>
  <si>
    <t>Teatro „Menas“ veiklos plėtra</t>
  </si>
  <si>
    <t>Žiūrovų (lankytojų) skaičius  per metus</t>
  </si>
  <si>
    <t>Lėlių vežimo teatro veiklos plėtra</t>
  </si>
  <si>
    <t>Muzikinio teatro veiklos plėtra</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</si>
  <si>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</si>
  <si>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</si>
  <si>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</si>
  <si>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daugiafunkcėms ir daugiakultūrėms paslaugoms</t>
  </si>
  <si>
    <t xml:space="preserve">Parengtas kultūros įstaigų modernizavimo ir pritaikymo daugiafunkcėms ir daugiakultūrėms paslaugoms planas </t>
  </si>
  <si>
    <t>Modernizuotų / pritaikytų daugiafunkcėms ir daugiakultūrėms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</si>
  <si>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</si>
  <si>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</si>
  <si>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</si>
  <si>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</si>
  <si>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</si>
  <si>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</si>
  <si>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t>Rezultato, produkto kriterijus</t>
  </si>
  <si>
    <t xml:space="preserve">   Stiprinti gyventojų sveikatą ir skatinti fizinį aktyvumą siekiant aukšto sporto meistriškumo (SPP 1.2.)</t>
  </si>
  <si>
    <t xml:space="preserve">Fizinio aktyvumo renginiuose dalyvaujančių asmenų sk. </t>
  </si>
  <si>
    <t>asm./metus</t>
  </si>
  <si>
    <r>
      <t>Užtikrinti kokybišką ir efektyvią sveikatos priežiūrą</t>
    </r>
    <r>
      <rPr>
        <u/>
        <sz val="10"/>
        <rFont val="Times New Roman"/>
        <family val="1"/>
        <charset val="186"/>
      </rPr>
      <t xml:space="preserve"> </t>
    </r>
    <r>
      <rPr>
        <b/>
        <sz val="10"/>
        <rFont val="Times New Roman"/>
        <family val="1"/>
        <charset val="186"/>
      </rPr>
      <t>(SPP 1.2.1.)</t>
    </r>
  </si>
  <si>
    <t xml:space="preserve">Sporto renginių skaičius  </t>
  </si>
  <si>
    <t>vnt./metus</t>
  </si>
  <si>
    <t>Sporto įstaigų paslaugų stiprinimas ir plėtra</t>
  </si>
  <si>
    <t>288724610
300036519
304764443</t>
  </si>
  <si>
    <t>0;10</t>
  </si>
  <si>
    <t xml:space="preserve">PMSA pavaldžių sporto įstaigų, įdiegusių kokybės vadybos sistemas, skaičius  </t>
  </si>
  <si>
    <t xml:space="preserve"> vnt</t>
  </si>
  <si>
    <t>Panevėžio sporto centre sportuojančių skaičius</t>
  </si>
  <si>
    <t xml:space="preserve">Futbolo vystymo programoje sportuojančių asmenų skaičius </t>
  </si>
  <si>
    <t>Panevėžio sporto centro pajamos už suteiktas paslaugas</t>
  </si>
  <si>
    <t>Sporto ir viešosios aktyvaus laisvalaikio infrastruktūros daugiafunkciškumo plėtojimas ir pritaikymas nustatytiems kokybės standartams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</si>
  <si>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</si>
  <si>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ir sportinio ugdymo apskaitos priemonės</t>
  </si>
  <si>
    <t>Projektų, skatinančių, populiarinančių sportą, fizinį aktyvumą finansavimas</t>
  </si>
  <si>
    <t xml:space="preserve">Finansuotų projektų, skatinančių, populiarinančių sportą, fizinį aktyvumą, skaičius  </t>
  </si>
  <si>
    <t>Pagerinti aukšto meistriškumo sportininkų rengimo sąlygas (SPP 1.2.2.)</t>
  </si>
  <si>
    <t xml:space="preserve">Aukšto meistriškumo sportininkų skaičius </t>
  </si>
  <si>
    <t xml:space="preserve">Tarptautinių ir nacionalinių fizinio aktyvumo ir sporto renginių organizavimas.
Dalyvavimas sporto varžybose, renginiuose </t>
  </si>
  <si>
    <t xml:space="preserve">Organizuotų tarptautinių, nacionalinių, fizinio aktyvumo sporto renginių ir dalyvavimo varžybose, renginiuose skaičius  </t>
  </si>
  <si>
    <t>Aukšto meistriškumo sportininkų ir jų trenerių skatinimas už sporto laimėjimus</t>
  </si>
  <si>
    <t xml:space="preserve">Savivaldybės skirtos premijos už pasiektus aukštus  sporto rezultatus, skaičius  </t>
  </si>
  <si>
    <t xml:space="preserve">Sporto organizacijų raginimas turėti ilgalaikius planavimo dokumentus (planus, strategijas), finansuoti projektus siekiant kokybinių ir kiekybinių rezultatų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</si>
  <si>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</si>
  <si>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ŠVIETIMO IR UGDYMO PROGRAMA (13)</t>
  </si>
  <si>
    <t>Didinti švietimo sistemos prieinamumą ir kokybę  (SPP 3.1)</t>
  </si>
  <si>
    <t>Aukštąjį išsilavinimą įgiję asmenys (25–64 m. amžiaus grupė)</t>
  </si>
  <si>
    <t>Valstybinių brandos egzaminų (VBE) rodiklis ir vieta šalies miestų savivaldybių kontekste, VBE</t>
  </si>
  <si>
    <t>rodiklis / vieta</t>
  </si>
  <si>
    <t>227,9/3</t>
  </si>
  <si>
    <t>Pagerinti švietimo paslaugų kokybę (SPP 3.1.1)</t>
  </si>
  <si>
    <t>Ikimokyklinį ir priešmokyklinį ugdymą lankančių vaikų dalis</t>
  </si>
  <si>
    <t>PUPP patenkinamo pasiekimų lygio lietuvių k. ir matematikos nepasiekusių mokinių dalis</t>
  </si>
  <si>
    <t>Matematika- 14,0; Lietuvių k.-7,0</t>
  </si>
  <si>
    <t>Olimpiadų prizininkų skaičius, tenkantis 10 tūkst. mokinių</t>
  </si>
  <si>
    <t>NVŠ ir FŠPU programų, vykdomų bet kurio švietimo teikėjo Savivaldybėje, krypčių skaičius</t>
  </si>
  <si>
    <t>Skaitmeninėms ugdymo priemonėms įsigyti skirtas PMSA finansavimas BU mokykloms</t>
  </si>
  <si>
    <t>Eur / metus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</si>
  <si>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</si>
  <si>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</si>
  <si>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</si>
  <si>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</si>
  <si>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ML</t>
  </si>
  <si>
    <t>920</t>
  </si>
  <si>
    <t>777</t>
  </si>
  <si>
    <t xml:space="preserve">Privačių darželių ugdymo programų įgyvendinimo užtikrinimas  </t>
  </si>
  <si>
    <t xml:space="preserve">Bendrojo ugdymo mokyklų išlaikymas ir programų įgyvendinimas </t>
  </si>
  <si>
    <t>Bendrojo ugdymo mokyklose mokinių skaičius</t>
  </si>
  <si>
    <t>Bendrojo ugdymo mokyklose dirbančių pedagogų skaičius</t>
  </si>
  <si>
    <t>Mokytojų, turinčių viso etato darbo krūvį, dalis</t>
  </si>
  <si>
    <t>40</t>
  </si>
  <si>
    <t>Parengta ir įgyvendinama mokytojų skaitmeninių kompetencijų plėtojimo programa</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</si>
  <si>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</si>
  <si>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</si>
  <si>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</si>
  <si>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</si>
  <si>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Pedagogų perkvalifikavimo programos plėtojimas ir įgyvendinimas (pedagogų, įgijusių gretutinę specialybę, dalis)</t>
  </si>
  <si>
    <t xml:space="preserve">K. Paltaroko gimnazijos ugdymo programų įgyvendinimas </t>
  </si>
  <si>
    <t xml:space="preserve">Neformaliojo ugdymo dermės užtikrinimas </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</si>
  <si>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</si>
  <si>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</si>
  <si>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</si>
  <si>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vnt. / metus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</si>
  <si>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</si>
  <si>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</si>
  <si>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</si>
  <si>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</si>
  <si>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</si>
  <si>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</si>
  <si>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</si>
  <si>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ir projektų įgyvendinimas </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</si>
  <si>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</si>
  <si>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</si>
  <si>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</si>
  <si>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</si>
  <si>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</si>
  <si>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</si>
  <si>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</si>
  <si>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</si>
  <si>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</si>
  <si>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</si>
  <si>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„Metų mokytojo“ nominacijų ir premijų skyrimas švietimo darbuotojams (įsteigtų nominacijų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</si>
  <si>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</si>
  <si>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</si>
  <si>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</si>
  <si>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</si>
  <si>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</si>
  <si>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</si>
  <si>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Švietimo pažangos plano parengimas</t>
  </si>
  <si>
    <t>Mokinių ugdymosi pasiekimų gerinimas diegiant kokybės krepšelį (dalyvaujančių projekte mokyklų skaičius</t>
  </si>
  <si>
    <t xml:space="preserve">Pedagoginės-psichologinės tarnybos veikla </t>
  </si>
  <si>
    <t>288724610
195472991</t>
  </si>
  <si>
    <t>Sukurtos rekomendacijos įtraukiojo ugdymo  įgyvendinimui miesto mokyklose</t>
  </si>
  <si>
    <t>Įgyvendinamos rekomendacijos įtraukiojo ugdymo įgyvendinimui miesto mokyklose</t>
  </si>
  <si>
    <t>Pedagoginės-psichologinės tarnybos darbuotojų skaičius</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</si>
  <si>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</si>
  <si>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</si>
  <si>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 / 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</si>
  <si>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</si>
  <si>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</si>
  <si>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 / studentų skaičiaus Panevėžio mieste </t>
  </si>
  <si>
    <t xml:space="preserve">Švietimo centro veikla </t>
  </si>
  <si>
    <t>288724610
195473036</t>
  </si>
  <si>
    <t>Švietimo centro darbuotojų skaičius</t>
  </si>
  <si>
    <t>Surengtų renginių, skirtų mokytojams apie Pramonės 4.0. tendencijas,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</si>
  <si>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</si>
  <si>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</si>
  <si>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</si>
  <si>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</si>
  <si>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</si>
  <si>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Panevėžio regioninio STEAM atviros prieigos centro veiklų ir laboratorinės / techninės bazės plėtra ir modernizavimas (Lėšų ir investicijų į laboratorinę / techninę bazę, suma)</t>
  </si>
  <si>
    <t>Eur/metus</t>
  </si>
  <si>
    <t>Mokymosi visą gyvenimą programų, susijusių su STEAM kompetencijų ugdymu ir technologijų taikymu, kūrimas ir įgyvendinimas</t>
  </si>
  <si>
    <t>Sukurta metodinė bazė, į kurią keliami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</si>
  <si>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</si>
  <si>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</si>
  <si>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</si>
  <si>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</si>
  <si>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</si>
  <si>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</si>
  <si>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</si>
  <si>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Naujų miesto lygmens profesinio orientavimo priemonių skaičius</t>
  </si>
  <si>
    <t>Profesinio mokymo ir aukštojo mokslo įstaigų išteklių, reikalingų Pramonės 4.0 srities specialistams rengti, vystymas</t>
  </si>
  <si>
    <t>Akredituotų laboratorijų Panevėžio miesto aukštosiose mokyklose skaičius</t>
  </si>
  <si>
    <t>Praktinio mokymo dirbtuvės, pritaikytos Pramonės 4.0 profesiniam ugdymui</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</si>
  <si>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</si>
  <si>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</si>
  <si>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</si>
  <si>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</si>
  <si>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</si>
  <si>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</si>
  <si>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</si>
  <si>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</si>
  <si>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</si>
  <si>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</si>
  <si>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</si>
  <si>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</si>
  <si>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</si>
  <si>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</si>
  <si>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</si>
  <si>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</si>
  <si>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</si>
  <si>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</si>
  <si>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</si>
  <si>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</si>
  <si>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ir paskatinti jų iniciatyvas,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</si>
  <si>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</si>
  <si>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</si>
  <si>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</si>
  <si>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</si>
  <si>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</si>
  <si>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 / asmenų skaičius)</t>
    </r>
  </si>
  <si>
    <t>20/30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</si>
  <si>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</si>
  <si>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</si>
  <si>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</si>
  <si>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</si>
  <si>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</si>
  <si>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</si>
  <si>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</si>
  <si>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</si>
  <si>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</si>
  <si>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</si>
  <si>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Gyventojų / jaunimo, dalyvavusių lyderystės skatinimo veiklose, skaičius</t>
  </si>
  <si>
    <t>30/10</t>
  </si>
  <si>
    <t>Balsavusių gyventojų procentas nuo visų miesto gyventojų</t>
  </si>
  <si>
    <t>Pagalbos priemonių nukentėjusiems subjektams užtikrinimas</t>
  </si>
  <si>
    <t>Įgyvendintų veiklų dalis nuo planuotų veiklų</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</si>
  <si>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</si>
  <si>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</si>
  <si>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</si>
  <si>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</si>
  <si>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</si>
  <si>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</si>
  <si>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</si>
  <si>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</si>
  <si>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</si>
  <si>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VBN</t>
  </si>
  <si>
    <t>Pašalpų ir kompensacijų skyrimas ir mokėjimas iš savivaldybės biudžeto lėšų</t>
  </si>
  <si>
    <t>15300</t>
  </si>
  <si>
    <t>Paslaugų teikimas Panevėžio specialiojoje mokykloje-daugiafunkciame centre</t>
  </si>
  <si>
    <t>0; 9</t>
  </si>
  <si>
    <t>Socialinių paslaugų gavėjų skaičius</t>
  </si>
  <si>
    <t>Paslaugų teikimas Panevėžio jaunuolių dienos centre</t>
  </si>
  <si>
    <t>70</t>
  </si>
  <si>
    <t>Paslaugų teikimas Panevėžio atvirame jaunimo centre</t>
  </si>
  <si>
    <t>Paslaugų teikimas Panevėžio socialinių paslaugų centre</t>
  </si>
  <si>
    <t>Gavėjų skaičius pagal paslaugų rūšis</t>
  </si>
  <si>
    <t>360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</si>
  <si>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</si>
  <si>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</si>
  <si>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</si>
  <si>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64</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</si>
  <si>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</si>
  <si>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</si>
  <si>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</si>
  <si>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</si>
  <si>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</si>
  <si>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</si>
  <si>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</si>
  <si>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</si>
  <si>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</si>
  <si>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</si>
  <si>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</si>
  <si>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</si>
  <si>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</si>
  <si>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668/581</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</si>
  <si>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</si>
  <si>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</si>
  <si>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</si>
  <si>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</si>
  <si>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</si>
  <si>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</si>
  <si>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</si>
  <si>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</si>
  <si>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</si>
  <si>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</si>
  <si>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</si>
  <si>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t>Stiprinti gyventojų sveikatą ir skatinti fizinį aktyvumą siekiant aukšto  sporto meistriškumo (SPP 1.2.)</t>
  </si>
  <si>
    <t>Vidutinė tikėtina gyvenimo trukmė</t>
  </si>
  <si>
    <t>metai</t>
  </si>
  <si>
    <r>
      <t>Vidutinės tikėtinos gyvenimo trukmės savivaldybėje</t>
    </r>
    <r>
      <rPr>
        <sz val="10"/>
        <rFont val="Calibri"/>
        <family val="2"/>
        <charset val="186"/>
      </rPr>
      <t xml:space="preserve"> </t>
    </r>
    <r>
      <rPr>
        <sz val="10"/>
        <rFont val="Times New Roman"/>
        <family val="1"/>
        <charset val="186"/>
      </rPr>
      <t xml:space="preserve"> santykis su šalies rodikliu </t>
    </r>
  </si>
  <si>
    <t>Išvengiamas mirtingumo skirtumas su šalies rodikliu</t>
  </si>
  <si>
    <t>proc. punktai</t>
  </si>
  <si>
    <t>Bendrasis gyventojų sergamumas, tenkantis  1000-iui gyventojų (asm.), ir santykis su šalies vidurkiu</t>
  </si>
  <si>
    <t>Sportuojančių bent 1 k./sav. gyventojų dalis, palyginti su bendru Panevėžio savivaldybės gyventojų skaičiumi, proc.</t>
  </si>
  <si>
    <t xml:space="preserve">Visuomenės sveikatos biuro teikiamų paslaugų stiprinimas ir plėtra </t>
  </si>
  <si>
    <t>Visuomenės sveikatos biuro veiklų dalis, skirta Stebėsenos ataskaitoje identifikuotoms  problemoms spręsti</t>
  </si>
  <si>
    <t xml:space="preserve"> proc.</t>
  </si>
  <si>
    <t xml:space="preserve">Visuomenės sveikatos stiprinimo renginių skaičius </t>
  </si>
  <si>
    <t>2200</t>
  </si>
  <si>
    <t xml:space="preserve">Visuomenės sveikatos stiprinimo renginių dalyvių skaičius </t>
  </si>
  <si>
    <t>55000</t>
  </si>
  <si>
    <t xml:space="preserve">Valstybinių visuomenės sveikatos funkcijų metinio plano vykdymas </t>
  </si>
  <si>
    <t xml:space="preserve">Įgyvendinamas projektas „Neįtikėtini metai“ </t>
  </si>
  <si>
    <t xml:space="preserve">Visuomenės sveikatos rėmimo specialiosios programos  įgyvendinimas
</t>
  </si>
  <si>
    <t>Sveikos mitybos skatinimo ir nutukimo prevencijos priemonėse dalyvavusių asmenų skaičius</t>
  </si>
  <si>
    <t>Apsilankymų pas priklausomybės konsultantą, skaičius</t>
  </si>
  <si>
    <t>Įmonių / įstaigų darbuotojų, dalyvavusių kompetencijos psichikos sveikatos srityje didinimo mokymuose, skaičius</t>
  </si>
  <si>
    <t>Gyventojų, dalyvavusių baziniuose savižudybių prevencijos mokymuose, skaičius</t>
  </si>
  <si>
    <t>Įgyvendinama Savivaldybės savižudybių prevencijos programa</t>
  </si>
  <si>
    <r>
      <rPr>
        <sz val="10"/>
        <rFont val="Times New Roman"/>
        <family val="1"/>
        <charset val="186"/>
      </rPr>
      <t xml:space="preserve">Vykdyti neveiksnių asmenų būklės peržiūrėjimą </t>
    </r>
    <r>
      <rPr>
        <sz val="10"/>
        <color rgb="FFFF0000"/>
        <rFont val="Times New Roman"/>
        <family val="1"/>
        <charset val="186"/>
      </rPr>
      <t xml:space="preserve">  </t>
    </r>
  </si>
  <si>
    <t>Asmenų, kuriems peržiūrėtas neveiksnumas, skaičius</t>
  </si>
  <si>
    <r>
      <t>Užkrečiamųjų ligų prevencijos ir kontrolės stiprinimas</t>
    </r>
    <r>
      <rPr>
        <u/>
        <sz val="10"/>
        <rFont val="Times New Roman"/>
        <family val="1"/>
        <charset val="186"/>
      </rPr>
      <t xml:space="preserve"> </t>
    </r>
    <r>
      <rPr>
        <sz val="10"/>
        <rFont val="Times New Roman"/>
        <family val="1"/>
        <charset val="186"/>
      </rPr>
      <t xml:space="preserve">
</t>
    </r>
  </si>
  <si>
    <r>
      <t>Užkrečiamųjų ligų prevencijos veiklose dalyvavusių asmenų skaičius</t>
    </r>
    <r>
      <rPr>
        <b/>
        <sz val="10"/>
        <rFont val="Times New Roman"/>
        <family val="1"/>
      </rPr>
      <t xml:space="preserve"> </t>
    </r>
  </si>
  <si>
    <t xml:space="preserve">Vykdomos Covid-19 ligos valdymo priemonės </t>
  </si>
  <si>
    <t>Apskaitos skyrius</t>
  </si>
  <si>
    <t>Teisės skyrius</t>
  </si>
  <si>
    <t>Viešosios tvarkos skyrius</t>
  </si>
  <si>
    <t>1398</t>
  </si>
  <si>
    <r>
      <t>Valstybės biudžeto lėšos VB, kurios neapskaitomos biudžete (</t>
    </r>
    <r>
      <rPr>
        <b/>
        <sz val="10"/>
        <rFont val="Times New Roman"/>
        <family val="1"/>
        <charset val="186"/>
      </rPr>
      <t>VBN</t>
    </r>
    <r>
      <rPr>
        <sz val="10"/>
        <rFont val="Times New Roman"/>
        <family val="1"/>
        <charset val="186"/>
      </rPr>
      <t>)</t>
    </r>
  </si>
  <si>
    <t>,</t>
  </si>
  <si>
    <t>Organizavo 20 ugdymo įstaigų, 9 - nevyriausybinės organizacijos, 3 - biudžetinės įstaigos projektus. „Aš esu ateitis 4“; „Gražūs darbai –  šaunūs vaikai - 2022“; „Stok! Pagalvok! Pirmyn!“; „Kartu mes galime daugiau, 2022“; „Mes prieš, o Tu? 2022“; „Pasirinkimo kryžkelė “; „Mano ateitis, mano rankose - 4“; „Stok-pagalvok-veik“; „Auk budrus ir atsparus“; „Saugią bendruomenę kurkime kartu“; „Turi norą- randi būdą“; „A.R.K.A.4“; „Kalbėk. Spręsk. Veik“; „Aš nevartoju!“; „Savižudybių prevencijos programa“ ir kt.</t>
  </si>
  <si>
    <t>71</t>
  </si>
  <si>
    <t>99 / 32</t>
  </si>
  <si>
    <t>95/ 26</t>
  </si>
  <si>
    <t>Matematikos - 46;
lietuvių - 4,4</t>
  </si>
  <si>
    <t>NVŠ  programas vykdo NVŠ teikėjai, Bendrojo ugdymo ir neformaliojo ugdymo mokyklos. FŠPU programas vykdo 2 FŠPU mokyklos</t>
  </si>
  <si>
    <t>VB mokymo lėšos, projetinės lėšos</t>
  </si>
  <si>
    <t>Nuotolinis ugdymas paskatino aktyvesnį mokytojų dalyvavimą</t>
  </si>
  <si>
    <t>Mažėjantis ikimokyklinio ugdymo vaikų skaičius mieste. O jų 96 proc. lanko ikimokyklinio ugdymo grupes.</t>
  </si>
  <si>
    <t xml:space="preserve">Mažėjantis priešmokyklinio ugdymo vaikų skaičius mieste. </t>
  </si>
  <si>
    <t>Skaičiaus mažėjimas susijęs su pensinio amžiaus mokytojų išėjimu iš darbo, „Aušros" progimnazijos reorganizacija</t>
  </si>
  <si>
    <t>Keliama veikla į 2023 m. / 2024 m.</t>
  </si>
  <si>
    <t>BUM, darželiuose, FŠPU ir NVŠ mokyklose, pas NVŠ teikėjus vedamos 49 programos (STEAM,,RObotikos, IT )</t>
  </si>
  <si>
    <t>FŠPU ir NVŠ programas lanko 6852 mokniai, t.y. 69,61 proc.</t>
  </si>
  <si>
    <t>Panevėžio muzikos, dailės, gamtos mokyklos, Moksleivių namai ir Panevėžio švietimo centro padaliniai RoboLabas ir atviros prieigos STEAM centras</t>
  </si>
  <si>
    <t>iš jų 238 specialiųjų poreikių vaikai, kurių finansavimas dvigubas</t>
  </si>
  <si>
    <t>14 naujų NVŠ programų</t>
  </si>
  <si>
    <t>Baigiama modernizuoti "Vilties" progimnazija</t>
  </si>
  <si>
    <t>Toks pateiktas mokyklų poreikis, 2022-2023 m.m. šiek tiek sumažėjęs ir mokinių skaičius</t>
  </si>
  <si>
    <t>2173  vaikų  dalyvavo Vaikų vasaros stovykų veiklose.</t>
  </si>
  <si>
    <t>47 ir 2 kolektyvai</t>
  </si>
  <si>
    <t>Daugiau vaikų dalyvavusių šalies konkursuose, olimpiadose, varžybose, kuriuos apdovanojome ir mieste</t>
  </si>
  <si>
    <t xml:space="preserve">Visi pateikti projektai buvo tinkamai parengti ir gavo finansavimą </t>
  </si>
  <si>
    <r>
      <rPr>
        <sz val="10"/>
        <color rgb="FF000000"/>
        <rFont val="Times New Roman"/>
        <family val="1"/>
        <charset val="186"/>
      </rPr>
      <t>Nominacijai buvo pateiktos tik 2 mokytojų kandidatūro</t>
    </r>
    <r>
      <rPr>
        <sz val="10"/>
        <color rgb="FF000000"/>
        <rFont val="Times New Roman"/>
        <family val="1"/>
        <charset val="186"/>
      </rPr>
      <t>s</t>
    </r>
  </si>
  <si>
    <t>Skyrus finansinę paramą 1 pedagogas jos atsisakė</t>
  </si>
  <si>
    <t>Neskirta lėšų</t>
  </si>
  <si>
    <t xml:space="preserve">PEVA projekte grupės formuojamos analogiškai mokslo metams. Todėl 2022 m. vasarą fiksuojama, kad projekto veiklose dalyvavo 79 asmenys. Nuo 2022 m. lapkričio mėn. suformuota nauja grupė, kuri savo gyvavimo ciklą baigs 2023 m. vasaros pabaigoje. </t>
  </si>
  <si>
    <t>Paruoštos "Įtrauktis elgesio ir emocijų sutrikimų turintiems vaikams" rekomendacijos</t>
  </si>
  <si>
    <t>STEAM centrui</t>
  </si>
  <si>
    <t>Pradėjo veikti STEAM centras ir įsteigti 3,5 karjeros specialistų etatai</t>
  </si>
  <si>
    <t>STEAM centro 4 laboratorijos ir Robotikos centro 1 laboratorija</t>
  </si>
  <si>
    <t xml:space="preserve">STEAM centro ir Robotikos centro Robolabas </t>
  </si>
  <si>
    <t>5 mokykloms, dalyvavusioms iniciatyvoje „Pamokos matuojasi Panevėžio įmones“ perduoti kompiuteriai</t>
  </si>
  <si>
    <t>9 tęstinės programos, 53 renginiai, 1068 dalyviai</t>
  </si>
  <si>
    <t>„Semiplius+“</t>
  </si>
  <si>
    <t>Teikėjai 7 NVO ir 6 biudžetinės įstaigos</t>
  </si>
  <si>
    <t>12,5 pareigybės dalis skirta visoms Panevėžio bendrojo ugdymo mokykloms.</t>
  </si>
  <si>
    <r>
      <rPr>
        <sz val="10"/>
        <color rgb="FF000000"/>
        <rFont val="Times New Roman"/>
        <family val="1"/>
        <charset val="186"/>
      </rPr>
      <t>Buvo organizuota „Studijų diena 2022“ ir  Panevėžio plėtros agentūros  iniciatyva „Pamokos matuojasi Panevėžį: iššūkių serija“</t>
    </r>
    <r>
      <rPr>
        <sz val="10"/>
        <color rgb="FF000000"/>
        <rFont val="Times New Roman"/>
        <family val="1"/>
        <charset val="186"/>
      </rPr>
      <t xml:space="preserve"> (3 renginiai: mokinių konferencija, aukcionas, iššūkių pristatymas). </t>
    </r>
  </si>
  <si>
    <t>Matematikos patenkinamo pasiekimo lygio 2022  mokslo metais nepasiekė virš 60 proc. visoje šalyje mokinių</t>
  </si>
  <si>
    <t>Skaičiuojami tik pagrindinėse pareigose dirbantys pedagogai.
Kartu su nepagrindinėse pareigose būtų virš 760</t>
  </si>
  <si>
    <t>Panevėžyje veikia 2 privatūs darželiai: „Debesų kiemas", „Šermukšniukas"</t>
  </si>
  <si>
    <t>Pokytis dėl ukrainiečių vaikų</t>
  </si>
  <si>
    <t>Atlikta apklausa analizei, programa ruošiama 2023 m.</t>
  </si>
  <si>
    <t xml:space="preserve">5 FŠPU Ir NVŠ įstaigose: Dailė-14
Muzika-56
Gamta-5
Moksleivių 13
PŠC –21 
</t>
  </si>
  <si>
    <t>Finansuoti net 33 projektai</t>
  </si>
  <si>
    <t>Suorganizuotas tarptautinės Mokytojų dienos minėjimo renginys</t>
  </si>
  <si>
    <t xml:space="preserve">Olimpiaodse dalyvavo 832 vaikai, iš kurių 274 apdovanoti padėkos raštais ir prizais, Panevėžio švietimo centro padalinyje Panevėžio robotikos centre „RoboLabas“ suorganizuotos 8 robotikos varžybos iš jų 2 tarptautinės, 3 Respublikos, 3 miesto </t>
  </si>
  <si>
    <t>Didesnis komandų skaičius</t>
  </si>
  <si>
    <t>Surinkta ir išvežta į sąvartyną 108,12 t gatvių valymo atliekų. Išvalyta 1671,38 tūkst. m² gatvių ir 234,55 tūkst. m² šaligatvių.</t>
  </si>
  <si>
    <t xml:space="preserve">Sutvarkytos miesto bendrojo naudojimo teritorijos, jose buvę nelegalūs šiukšlynai. Į sąvartyną išvežta 53,78 t. atliekų ir 250,33 t. biologiškai skaidžių atliekų išvežta į žaliųjų atliekų aikštelę. </t>
  </si>
  <si>
    <t>Susidarė mažesnis bešeimininkių padangų kiekis.</t>
  </si>
  <si>
    <t xml:space="preserve">Iš gyvenamųjų teritorijų išvežta 87,71 t asbesto atl;iekų ir saugiai pašalinta sąvartyne. </t>
  </si>
  <si>
    <t>Įsigyta priemonių, reikalingų avarijų padariniams likviduoti.</t>
  </si>
  <si>
    <t>Nupirkta 4000 vnt. pakuočiųa atliekų surinkimo konteinerių gyventojams. Viešųjų pirkimų metu buvo pasiūlyta mažesnė konteinerių kaina.</t>
  </si>
  <si>
    <t>Aplinkosaugos švietimo tikslais švietimo įstaigoms prenumeruoti žurnalai: Lututė, National Geographic Kids, National Geographic Lietuva, Miškai, Laikraštis Žaliasis pasaulis.</t>
  </si>
  <si>
    <t>Suroganizuota Europos judumo savaitei paminėti ir akcijos "Žemės valanda" renginiai.</t>
  </si>
  <si>
    <t>Aplinkosugos švietimo tikslais finansuota 15 aplinkjosaugos švietimo projektų.</t>
  </si>
  <si>
    <t>Vykdyta Nevėžio upės vagos priežiūra upės atkarpoje, ribojamoje Smėlynės - Vakarinės gatvių.</t>
  </si>
  <si>
    <t>Vykdyta Molainių filtracijos laukų teritorijos želdinių priežiūra.</t>
  </si>
  <si>
    <t xml:space="preserve">Vykdytas Panevėžio miesto savivaldybės paviršinio vandens, požeminio vandens, dirvožemio monitoringai. </t>
  </si>
  <si>
    <t>KPD vertinimo taryba nesvarstė klausimo dėl Panevėžio m. savivaldybės kultūros paveldo dokumentų apskaitos parengimo, todėl apskaitos dokumentai nebuvo rengiami.</t>
  </si>
  <si>
    <t>Atlikti tyrimai Nepriklausomybės a., Savanorių a.</t>
  </si>
  <si>
    <t>Sutvarkytas J. Čerkeso - Besparnio namas Ukmergės g. 59A</t>
  </si>
  <si>
    <t>Ramygalos ir Nemuno gatvių kampe pažymėta buvusios  Panevėžio m. kinesos (karaimų) vieta.; užrašų, simbolių demontavimas, bučardavimas ant sovietinių paminklų.</t>
  </si>
  <si>
    <t>Nupirkta paslauga, įgyvendinta bus 2023 m.</t>
  </si>
  <si>
    <t xml:space="preserve">Per metus suremontuoti 11 savivaldybės ir socialinių būstų. Metų pabaigoje  nepavyko pasirašyti rangos darbų sutarčių, nes darbų kainos viršijo viešųjų pirkimų paraiškose nurodytas kainas. </t>
  </si>
  <si>
    <t>Lėšos dengiamos pagal poreikį.</t>
  </si>
  <si>
    <t>Lėšos dengiamos  pagal poreikį. Už 10 butų buvo apmokėtos paskolos.</t>
  </si>
  <si>
    <t>2022 m. socialinio būsto laukė 253 asmenys ar šeimos. Per 2022 metus išnuomoti 64 socialiniai būstai.</t>
  </si>
  <si>
    <t xml:space="preserve">Įvertinus tai, kad gyvenamasis būstas yra labai nusidėvėjęs, atsisakyta į nusidėvėjusį būstą investuoti. Tikslinga spręsti dėl turimo turto reikalingumo ir nuomininkų perkėlimo į kitas gyvenamąsias patalpas. </t>
  </si>
  <si>
    <t>Dokumentų valdymo sistemoje įdiegtas išorinis pasirašymo modulis. Perdavimo-priėmimo aktų ir Sąskaitų-faktūrų perkėlimas į el. erdvę.</t>
  </si>
  <si>
    <t>Savivaldybės biudžetinėse įstaigose Personalo valdymo sistema integruota su finansų valdymo ir buhalterinės apskaitos informacinė sistema „Biudžetas VS“.</t>
  </si>
  <si>
    <t>Savivaldybės biudžetinėse įstaigose įdiegta Personalo valdymo sistema. Įdiegta Consul/Dalyvauk platforma (dalyvauk.panevezys.lt) – tai patogus ir paprastas įrankis, leidžiantis gyventojams teikti Bendruomenės iniciatyvų projektinius siūlymus ir balsuoti už juos nuotoliniu būdu naudojantis bet kuria išmania priemone. Savivaldybės biudžetinėse įstaigose ir administracijai įdiegta Viešųjų pirkimų planavimo ir vykdymo informacinė sistema. Atnaujinti IS „PARAMA“ išankstinės registracijos tikslai. Atnaujinta centralizuoto priėmimo į mokyklas programinė įranga. Atnaujinta antivirusinė programa visose kompiuterizuotose darbo vietose.</t>
  </si>
  <si>
    <t>Atnaujinta kompiuterių techninė ir programinė įranga. Nuotolinių tarybos posėdžių, pasitarimų ir kitų susitikimų organizavimui įsigyta vaizdo konferencijų programinės įrangos Zoom Meetings Pro licencijos.</t>
  </si>
  <si>
    <t>Sukurta elektroninė paslauga - charakteristikos, būtinos leidimui laikyti ginklą, išdavimas.</t>
  </si>
  <si>
    <t>Išsinuomota būstų (vnt.)</t>
  </si>
  <si>
    <t>Atlikta 17 turto vertinimo ataskaitų, nes vyko būstų privatizavimai.</t>
  </si>
  <si>
    <t xml:space="preserve">Atvirame jaunimo centre 1549 unikalūs lankytojai, atviroje erdvėje –1586 </t>
  </si>
  <si>
    <t>Jaunimo informavimo ir konsultavimo taškas veikia Panevėžio atvirame jaunimo centre.</t>
  </si>
  <si>
    <t>14 metų – 2; 15 metų – 5; 16 metų – 6; 17 metų – 15; 18 metų – 6; 19 metų – 8; 21 metų – 1; 22 metų – 1.</t>
  </si>
  <si>
    <t>UAB, IĮ, BĮ, VšĮ, MB, AB</t>
  </si>
  <si>
    <t>Finansuotos 4 jaunimo iniciatyvos, 2 veiklos programa ir 15 projektų.</t>
  </si>
  <si>
    <t>36/40</t>
  </si>
  <si>
    <t>2022 m. lapkričio 21 d. buvo organizuojami nuotoliniai mokymai NVO atstovams projektų rengimo ir įgyvendinimo tema. Mokymuose dalyvavo 29 dalyviai iš 25 organizacijų. 
2022 m. lapkričio 29 d. buvo organizuojami kokybiniai mokymai su praktine dalimi NVO atstovams lėšų ir rėmėjų pritraukimo tema. Mokymuose dalyvavo 11 dalyvių iš tiek pat organizacijų, todėl buvo galimybė panagrinėti individualias situacijas.</t>
  </si>
  <si>
    <t>Nevyriausybinių organizacijų dalyvavimas Panevėžio miesto gimtadienio metu "NVO kiemas", renginio metu vyko gyvos transliacijos diskusija su NVO atstovais; "Socialingi apdovanojimai"; "Šventiniai socialiniai pusryčiai" subūrę NVO atstovus šventinio laikotarpio metu.</t>
  </si>
  <si>
    <t>Veikiančios žydų, karaimų, romų bendruomenės</t>
  </si>
  <si>
    <t>3218/8</t>
  </si>
  <si>
    <t>30/20</t>
  </si>
  <si>
    <t>Šventiniai socialiniai pusryčiai 2022 m. gruodžio mėnesį</t>
  </si>
  <si>
    <t>Veikla planuojama 20223 m.</t>
  </si>
  <si>
    <t>Sumokėtos premijos: už skulptūros (J. Zikarui atminti) idėjos pateikimą ir už daugiabučio pastato konkursą.</t>
  </si>
  <si>
    <t>Neįvyko viešieji pirkimai dėl per mažos numatytos lėšų sumos. Viešųjų pirkimų dokumentai bus rengiami 2023 m.</t>
  </si>
  <si>
    <t>Pasirašytos paslaugų pirkimo – pardavimo sutartys su paslaugų teikėjais: UAB CityForm LT- Panevėžio miesto vandens tiekimo ir nuotekų tvarkymo infrastruktūros plėtros specialiojo plano keitimas.  Planuojama darbų pabaiga 2023m. I - II ketvirtis; ARCHITEKTUM UAB - Miesto centrinės dalies, ribojamos A. Smetonos, Vilniaus, J. Basanavičiaus, Elektros, Kranto gatvių ir Topolių alėjos, detaliojo plano koregavimas. Planuojama darbų pabaiga 2023m. I ketvirtis; UAB „Želdima“ -  Teritorijos (ribojamos J. Basanavičiaus g., Ukmergės g., Laisvės a., Savanorių a., Panevėžys) detaliojo plano koregavimas.  Planuojama darbų pabaiga 2023m. 1 ketvirtis.</t>
  </si>
  <si>
    <t>Parengtas žemės sklypo (A. Baranausko pušynėlis) formavimo ir pertvarkymo projektas ir kadastriniai matavimai. Pasirašyta sutartis su projekto rengėju dėl žemės sklypo (šalia žemės sklypo Pajuostės pl. 6A) formavimo ir pertvarkymo projekto ir kadastrinių matavimų rengimo. Darbai bus atlikti 2023 m.</t>
  </si>
  <si>
    <t>Sutvarkytos, neveikiančios senosios Venslaviškio kapinės Tinklų g.; Sutvarkyta aplinka ir paminkliniai ženklai: skulptoriui V. Kuzmai (Ramygalos g. 41A) ir aktoriui J. Aleknai (Kranto g. 43); atkurti ir sutvarkyti Šv. Petro ir Povilo parapijos kapinių šiauriniai vartai; atnaujintas paminklinis akmuo Atminimo skvere (žydų senųjų kapinių teritorija); sutvarkyta A. Baranausko pušynėlyje sovietų teroro aukų ir vokietijos karo belaisvių palaidojimo vieta.</t>
  </si>
  <si>
    <t>02 02 Uždavinio priemonės planuojamos įgyvendinti 2024-2027 metais</t>
  </si>
  <si>
    <t>Suorganizuotas gražiausiai tvarkomos aplinkos konkursas. Apdovanoti 3 konkurso laimėtojai dovanų kuponais.</t>
  </si>
  <si>
    <t>Įvyko projekto konkursas dėl Panevėžio m. daugiabučio pastato su administracinėmis patalpomis projektavimo (pasirašyta sutartis).</t>
  </si>
  <si>
    <t>Nupirktos medžių kamienų apsaugos priemonės nuo sužalojimų.</t>
  </si>
  <si>
    <t>Dėl infliacijos Lietuvoje pabrango statybinės medžiagos ir statybų darbai, todėl sumažėjo statybos apimtys.</t>
  </si>
  <si>
    <t>Europos paveldo dienų organizavimas (suorganizuota ekskursija, paroda).</t>
  </si>
  <si>
    <t>Parengtos 84 kadastrinių matavimų bylos.</t>
  </si>
  <si>
    <t>Modernizuota GIS, atnaujinta Arc GIS programinė įranga (nuoma) didesniam sistemos funkcionalumui ir saugumui.</t>
  </si>
  <si>
    <t>Numatoma elektroninių paslaugų informacinę sistemą įdiegti 2024-2025 metais.</t>
  </si>
  <si>
    <t>Panevėžio miesto savivaldybės svetainės neatnaujinta, nes užsitęsė svetainės techninės specifikacijos derinimas ir paruošimas. Darbai persikėlė į 2023 m.</t>
  </si>
  <si>
    <t>Iškelti 206 varninių šeimos paukščių lizdai.</t>
  </si>
  <si>
    <t>Priemonė bus įgyvendinta 2023 metais.</t>
  </si>
  <si>
    <t>Tekstilės atliekoms rinkti skirti konteineriai pagaminti ir pristatyti 2023 m. I ketv.</t>
  </si>
  <si>
    <t>Panevėžio miesto savivaldybės administracija teikia 129 paslaugą gyventojams, iš jų nesuskaitmeninta 47.</t>
  </si>
  <si>
    <t xml:space="preserve">Įrengtos 6 stotelės (viso 12 prieigų), kurias perdavė Transporto kompetencijų agentūra. </t>
  </si>
  <si>
    <t>43,5</t>
  </si>
  <si>
    <t>Dėl įvestų karantino apribojimų per 2021 m. viešuoju transportu važiavo 4,6 mln. keleivių, o per 2022 m. – 6,6 mln. keleivių.</t>
  </si>
  <si>
    <t>4</t>
  </si>
  <si>
    <t>16</t>
  </si>
  <si>
    <t>Pagal 2021 m. ir 2022 m. atliktos keleivių apklausos duomenis, keleivių pasitenkinimo balai (10 balė vertinimo sistema) pasiskyrstė taip: 2021 m. – 7,2, o 2022 m. – 8,4, t. y. 1,16 balo arba 16 proc.</t>
  </si>
  <si>
    <t>35,3</t>
  </si>
  <si>
    <t>UAB „Panevėžio autobusų parkas“ miesto viešajame transporte naudoja 68 autobusus iš kurių 24 yra dujiniai, tai sudaro apie 35,3 proc.</t>
  </si>
  <si>
    <t>Šiltuoju periodu mieste galima važiuoti „Bolt“ paspirtukais.</t>
  </si>
  <si>
    <t xml:space="preserve">Per 2022 m. modernizuoti 9 daugiabučiai namai, bendras modernizuotų namų skaičius skaičiuojamas nuo 2009 m. </t>
  </si>
  <si>
    <t>Programa bus rengiama miesto bendrojo plano keitimo metu.</t>
  </si>
  <si>
    <t>Įrengta vaikų žaidimų aikštelė A. Baranausko pušinėlyje. Parengtas Panevėžio šokių terasos statybos projektas.</t>
  </si>
  <si>
    <t>Prižiūrėta pagal poreikį. Poreikis didenis, nes buvo įgyvendinti projektai ir atnaujintose erdvėse vykdoma vejų ir žolynų priežiūra.</t>
  </si>
  <si>
    <t>Prižiūrėta pagal poreikį. Poreikis didenis, nes buvo įgyvendinti projektai ir atnaujintose erdvėse vykdoma gėlynų priežiūra.</t>
  </si>
  <si>
    <t>Prižiūrėta pagal poreikį</t>
  </si>
  <si>
    <t>Šiukšlių dėžių prižiūrima daugiau, nes  buvo įrengtos naujos šiukšlių dėžės Senvagėje, Skaistakalnio parke, Nepriklausomybės a., Ramygalos g., Kėdainių g.</t>
  </si>
  <si>
    <t>-</t>
  </si>
  <si>
    <t>Konteineriai bus pagaminti ir pastatyti iki 2023 m. vasario mėn.</t>
  </si>
  <si>
    <t>Pasirašius Paramos sutartį dėl darbų, daugiabučio namo savininkų bendrijos pirmininkas pateikė prašymą pratęsti įmokos pervedimo laikotarpį, todėl pasirašytas papildomas susitarimas pratęsiant įmokos pervedimo laikotarpį iki 2023 m. vasario 15 d.</t>
  </si>
  <si>
    <t xml:space="preserve">Skyrus didesnį finansavimą, sutvarkyta daugiau (iš viso sutvarkytas dangos plotas - 16403 m2) </t>
  </si>
  <si>
    <t>Skyrus didesnį finansavimą, sutvarkyta daugiau. Iš viso suremontuotos dangos plotas  - 4115,5 m2.</t>
  </si>
  <si>
    <t>Įvykiai fiksuoti pagal faktą.</t>
  </si>
  <si>
    <t>24948</t>
  </si>
  <si>
    <t>15508</t>
  </si>
  <si>
    <t>28</t>
  </si>
  <si>
    <t>1549</t>
  </si>
  <si>
    <t>700</t>
  </si>
  <si>
    <t>24</t>
  </si>
  <si>
    <t>60</t>
  </si>
  <si>
    <t xml:space="preserve">Planuojamas įkurti 2024-2025 m. </t>
  </si>
  <si>
    <t>Planuojamas parengti 2024-2025 m.</t>
  </si>
  <si>
    <t>Priemonę vykdo Panevėžio miesto socialinių paslaugų centras, finansuojamas  iš priemonės 15.01.01.06</t>
  </si>
  <si>
    <t>Ekonominiai, socialiniai veiksniai</t>
  </si>
  <si>
    <t>Išmokos finansuojamos iš priemonės 15.01.01.01 ir 15.01.01.02, paslaugos - 15.01.01.06.</t>
  </si>
  <si>
    <t xml:space="preserve">Lėšų poreikis padidėjo dėl 2022 m. pradėtų mokėti išmokų Ukrainos piliečiams bei nuo 2022-06-01 padidėjusios bazinės socialinės išmokos. </t>
  </si>
  <si>
    <t>Lėšų poreikis padidėjo dėl 2022 m. pradėtų mokėti išmokų Ukrainos piliečiams bei nuo 2022-06-01 padidėjusios bazinės socialinės išmokos ir valstybės remiamų pajamų.</t>
  </si>
  <si>
    <t>Nuo 2022 m. socialinės priežiūros paslaugas pradėjo teikti licenzijuotos įstaigos, paslaugų gavėjų skaičius didėja kiekvieną mėnesį.</t>
  </si>
  <si>
    <t>Pagalba į namus, vaikų dienos socialinė priežiūra, psichosocialinė pagalba, intencyvi krizių pagalba, palydimoji paslauga jaunuoliams.</t>
  </si>
  <si>
    <t>Lėšų poreikis padidėjo dėl išaugusių socialinės globos paslaugas teikiančių įstaigų kainų.</t>
  </si>
  <si>
    <t xml:space="preserve"> Vykdomas projektas „Kompleksinių paslaugų centros „Harmonijos miestas“ vaikams, turintiems negalią, ir jų šeimos nariams statyba Panevėžio mieste“.</t>
  </si>
  <si>
    <t xml:space="preserve">Lėšų poreikis sumažėjo dėl nepakankamo asmeninės pagalbos paslaugų poreikio. </t>
  </si>
  <si>
    <t>Miesto viešojo transporto maršrutai nusidriekia į Panevėžio rajono teritoriją: Dembava, Piniava, Molainiai, Vaivadai.</t>
  </si>
  <si>
    <t>Dėl LEZ teritorijoje įsikūrusių naujų įmonių suintensyvintas autobusų eismas dėl galimybės darbuotojams atvykti į darbo vietas ir grįžti į namus. Atliktas transporto maršrutinio tinklo optimizavimas 6-uoju ir 12-uoju  maršrutais.</t>
  </si>
  <si>
    <t>Planas parengtas ir vadovaujantis rengimo taisyklėmis, išsiųstas į Energetikos ministeriją derinimui</t>
  </si>
  <si>
    <t>Lėšos buvo skirtos tik daliai gatvės remonto.</t>
  </si>
  <si>
    <t>Buvo koreguojamas techninis projektas, darbai bus atliekami 2023 metais.</t>
  </si>
  <si>
    <t>Projektas atliktas.</t>
  </si>
  <si>
    <t>Pirkimų metu (per CPO) nebuvo gauta pasiūlymų.</t>
  </si>
  <si>
    <t>Darbai nebuvo užsakyti.</t>
  </si>
  <si>
    <t>Nebuvo gauti projektavimui pasiūlymai atitinkantis nustatytus reikalavimus.</t>
  </si>
  <si>
    <t>Negauti pasiūlymai, atitinkantys nustatytus kriterijus. Pasiūlymai buvo su dvigubai ddidesne kaina nei skaičiuojamoji.</t>
  </si>
  <si>
    <t>Projektas iškeltas į Investicijų projektų programą.</t>
  </si>
  <si>
    <t>Pagal poreikį.</t>
  </si>
  <si>
    <t>Pagal poreikį .</t>
  </si>
  <si>
    <t>Atsižvelgiant į skirtą finasavimą.</t>
  </si>
  <si>
    <t>Laidota pagal poreikį.</t>
  </si>
  <si>
    <t>Vežta ir laikyta (saugota) pagal poreikį.</t>
  </si>
  <si>
    <t>Įvykdyta.</t>
  </si>
  <si>
    <t>Prižiūrėta pagal poreikį.</t>
  </si>
  <si>
    <t>Buvo vykdoma projektų ekspertizė, taisomi projektuotojo projektai.</t>
  </si>
  <si>
    <t>Atlikti darbai ir suteiktos paslaugos  pagal poreikį.</t>
  </si>
  <si>
    <t>Suteikta laikinoji priežiūra pagal poreikį.</t>
  </si>
  <si>
    <t>Suremontuota pagal poreikį.</t>
  </si>
  <si>
    <t>Panevėžio miesto aplinkos komponentų stebėsena vykdyta iš Savivaldybės aplinkos apsaugos rėmimo programos.</t>
  </si>
  <si>
    <t>Sterilizuota bešeimininkių kačių pagal poreikį.</t>
  </si>
  <si>
    <t>Žemiau esančios priemonės planuojamos 2023-2025 metų veiklos plane, todėl rodikliai bus vertinami kada darbams bus skirtas finansavimas.</t>
  </si>
  <si>
    <t>Priemonė planuojama 2023-2025 metų veiklos plane, todėl rodikliai bus vertinami kada darbams bus skirtas finansavimas.</t>
  </si>
  <si>
    <t>Darbai pradėti 2022 metais. Planuojami užbaigti 2023 metais.</t>
  </si>
  <si>
    <t>Priemonė planuojama 2021-2027 metų strateginiame plėtros plane, todėl rodikliai bus vertinami kada darbams bus skirtas finansavimas.</t>
  </si>
  <si>
    <t>Įrengta vaikų žaidimo aikštelė Aukštaičių g.</t>
  </si>
  <si>
    <t>Rekonstrukcija pradėta 2022 metais. Planuojama užbaigti 2023 metais.</t>
  </si>
  <si>
    <t>Nebuvo skirta lėšų.</t>
  </si>
  <si>
    <t xml:space="preserve">Darbai atlikti 2021 metais. 2022 m. buvo atliekami statinų užbaigimo dokumentacijos darbai. </t>
  </si>
  <si>
    <t>Rekonstruoti ir remontuoti apšvietimo tinklai pagal poreikį.</t>
  </si>
  <si>
    <t>Eksploatuojama pagal poreikį, faktinis padidėjimas yra dėl naujai įrengto apšvietimo tinklo gatvėse ir parkuose.</t>
  </si>
  <si>
    <t>Padidėjimas dėl naujai įrengtų apšvietimo tinklų, įrengtų elektromobilių ėkrovimo stotelių.</t>
  </si>
  <si>
    <t>Paraiškos teikiamos, nauji abonentai įrengiami pagal poreikį.</t>
  </si>
  <si>
    <t>Pagal poreikį sumažinti žvyruotų gatvių dulkėtumą, jos buvo laistytos kalcio chloridu.</t>
  </si>
  <si>
    <t>Išorės kokybės veiklos vertinimas atliktas Panevėžio gamtos mokykloje</t>
  </si>
  <si>
    <t>Parengta "Jaunųjų specialistų pritraukimo į miesto ugdymo įstaigas ir pedagogų perkvalifikavimo programa". 2022 m. finansinę paramą gavo 9 pedagogai.</t>
  </si>
  <si>
    <t>02 01 Uždavinio priemonė planuojama įgyvendinti 2024-2027 metais.</t>
  </si>
  <si>
    <t>Teisiškai įregistruotos gatvės ir įvažos, kuriems buvo atlikti kadastriniai matavimai.</t>
  </si>
  <si>
    <t>Atlikta 6 negyvenamųjų patalpų vertinimai, ruošiant patalpas pardavimui viešuose aukcionuose.</t>
  </si>
  <si>
    <t>Atliktas nekilnojamojo turto, esančio Parko g. 12, statinio ir jo inžinerinių sistemų, įrenginių, inžinerinės ir sportinės įrangos būklės vertinimas, perimant minimą turtą iš koncesininko, pasibaigus koncesijos sutarties terminui.</t>
  </si>
  <si>
    <t>Buvo keičiami langai ir durys negyvenamosiose patalpose, esančiose Taikos al. 11 ir Vienybės a. 38, remontuoti kabinetai Topolių al. 12, patalpos Kniaudiškių g. 40</t>
  </si>
  <si>
    <t>Per 2022 metus nebuvo užbaigta namų, kuriuose yra Savivaldybės negyvenamosios patalpos, renovacija.</t>
  </si>
  <si>
    <t>Sporto įstaigų ir sporto organizacijų surengtų sporto renginių skaičius.</t>
  </si>
  <si>
    <t xml:space="preserve">Panevėžio sporto centre 2022 m. buvo ugdomi 1279 ugdytiniai, iš jų net 28 sportininkai rinktinių nariai. Sukomplektuota 116 grupių, vystoma 16 sporto šakų. Sportinio ugdymo darbą dirbo 59 treneriai, iš jų – 4 – turintys VI kategoriją, 3 – turintys V kategoriją, 3 – turintys IV kategoriją, 18 – turinčių III kategoriją, 15 – turinčių II kategoriją, 6 – turintys I kategoriją ir 10 neturinčių kvalifikacinės kategorijos. </t>
  </si>
  <si>
    <t xml:space="preserve">2022 m.  Panevėžio universalioji sporto arena perduota valdyti Panevėžio sporto centrui. Įsigytas turtas iš koncesininko, kurio nebuvo galima atskirti nepadarius arenai žalos už kainą lygią jo likutinei buhalterinei vertei. </t>
  </si>
  <si>
    <t xml:space="preserve">2022 m. buvo pateikta 24 finansuotinos paraiškos, pareiškėjams paskirstyta 40 000,00 Eur. Buvo finansuoti tarptautiniai, tradiciniai sporto renginiai skirti Panevėžio miesto atmintinoms datoms paminėti ir/arba jubiliejiniai renginiai, skirti įžymių panevėžiečių atminimui (Vitalijaus Karpačiausko vardo XXIII-asis tarptautinis bokso turnyras ir Lietuvos bokso čempionatas Panevėžyje, Tarptautinis imtynių turnyras „Panevėžys Open 2022“, Tarptautinės treko varžybos ,,Panevėžys 2022“, Tarptautinis rankinio turnyras ,,Panevėžio Taurė 2022‘‘, XXXV Tarptautinis šachmatų festivalis „Panevėžys Open 2022“, Tarptautinis dziudo festivalis ,,Pirmoji kova“, Dariaus Grigalionio taurės plaukimo varžybos, Tarptautinė  Panevėžio miesto “Žemynos“ Olimpiečių Taurė, Lietuvos baidarių ir kanojų irklavimo meistrų čempionatas V. Ščiukos taurė, Irklenčių ir baidarių varžybos, skirtos Panevėžio miesto gimtadieniui, Panevėžio klubo ,,Dviračiai“ renginiai 2022, Jaunimo, šeimų, mėgėjų ir profesionalių sportininkų sporto festivalis #Aktyvuoksave). 
</t>
  </si>
  <si>
    <t xml:space="preserve">Panevėžio miesto savivaldybės administracija 2022m. skyrė premijas reprezentacinėms miesto komandoms, žaidžiančioms Lietuvos aukščiausiose lygose ir Panevėžio miestą garsinantiems aukšto meistriškumo sportininkams bei jų treneriams. 2022 m. Panevėžio miesto reprezentacinei sportinių žaidimų komandoms krepšinio klubui „Lietkabelis“ ir Panevėžio futbolo komandai ,,Panevėžys“, sportininkei Viltei Andrunavičiūtei ir jos trenerei Ilonai Rimšienei,  sportininkui Aleksui Savickui ir jo treneriui Žilvinui Ovsiukui, sportininkui Andriui Šidlauskui ir jo treneriui Žilvinui Ovsiukui. </t>
  </si>
  <si>
    <t xml:space="preserve">2022 m. buvo įgyvendinama Panevėžio miesto savivaldybės tarybos 2020 m. sausio 30 d. sprendimu Nr. 1-20 (su vėlesniais pakeitimais) patvirtinta Panevėžio miesto savivaldybės sporto organizacijų projektų įgyvendinimo trimetė 2020–2022 m programa (toliau – programa). Šiuo 2020-2022 m. laikotarpiu 28 Panevėžio miesto sporto organizacijos įgyvendino aukšto meistriškumo sporto programas. Jų tarpe ir Panevėžio miesto reprezentacinės komandos, techninių sporto šakų atstovai, individualių sporto šakų organizacijos kurių sportininkai dalyvauja Europos ir pasaulio čempionatuose. Šiuo laikotarpiu programos vykdytojų nesumažėjo, pasiekti reikšmingi aukšto meistriškumo sporto rezultatai rodo, kad programa įgyvendinama sėkmingai. </t>
  </si>
  <si>
    <t xml:space="preserve">Sporto įstaigų ir sporto organizacijų rengiamuose fizinio aktyvumo renginiuose dalyvavę asmenys. </t>
  </si>
  <si>
    <t>Programą įgyvendina Viešoji  įstaiga futbolo akademija „Panevėžys“. Programa suteikia galimybę sportininkams įgyti atitinkamas kompetencijas, reikalingas siekti aukščiausių rezultatų. Futbolo akademijoje sukomplektuotos 30 grupių, kuriose ugdomi 479 sportininkai, 25 iš jų Lietuvos rinktinės nariai. Komandos atstovauja miestui ir  dalyvauja  LFF varžybose, šalies čempionatuose ir pirmenybėse.Visi Futbolo akademijos komandų žaidėjai yra registruojami LFF žaidėjų registracijos Comet sistemoje. Sportuodami Futbolo akademija auklėtiniai žaidžia įvairiuose amžiaus grupių čempionatuose – Samsung Galaxy Watch Active PRO  (5x5),  Samsung Galaxy Watch Active PRO  (8X8), Samsung Galaxy Watch Active EJL  U-15, U-16, U-18 lygose, Lietuvos Jaunimo U-19 lygoje, Lietuvos futbolo I lygoje – U-14, U-16 komandos, Moterų I lygos čempionate, Merginų elitinėje U-17 lygoje, taip pat Futbolo akademijos B komandos dalyvauja apskrities CITMA lygoje.2022 m. komandos žaidė ne tik Lietuvoje, bet ir Lenkijoje, Latvijoje, Estijoje.
2022 m. apginta  užimtos prizinės vietos Lietuvos čempionatuose bei tarptautinio masto renginiuose. U-16 užėmė Lietuvos elitinėje lygoje 3 vietą; U-19- Lietuvos jaunimo čempionate užėmė 3 vietą.</t>
  </si>
  <si>
    <r>
      <rPr>
        <i/>
        <sz val="10"/>
        <rFont val="Times New Roman"/>
        <family val="1"/>
        <charset val="186"/>
      </rPr>
      <t>Sporto renginiai</t>
    </r>
    <r>
      <rPr>
        <sz val="10"/>
        <rFont val="Times New Roman"/>
        <family val="1"/>
      </rPr>
      <t xml:space="preserve">
2022 m. Panevėžio miesto savivaldybė bendraudama ir bendradarbiaudama su Lietuvos bei Panevėžio miesto sporto organizacijomis-sporto federacijomis, sporto asociacijomis, sporto klubais, sporto ugdymo įstaigomis, bendrojo ugdymo mokyklomis, bendruomenėmis, įvairiomis VšĮ organizavo sporto renginius panevėžiečiams bei miesto svečiams.  Panevėžio miesto krepšinio jaunimo komanda dalyvavo 2021–2022 m. krepšinio Eurolygos „Adidas Next Generation“ turnyro kvalifikacinėse atrankos varžybose, kurios vyko 2022 m. vasario 25–27 d. Belgrade (Serbija), Panevėžio miesto imtynių jaunimo komanda dalyvavo Hananui Barakui atminti skirtame tarptautiniame graikų-romėnų imtynių turnyre, kuris vyko 2022 m. lapkričio 9–14 d. Arado mieste (Izraelis), Panevėžio miesto krepšinio jaunimo komanda ,,Panevėžys“  rungtiniauja 2022-2023 metų sezono Reginio Krepšinio Lygoje. 
Tarptautinės varžybos:Tarptautinis badmintono turnyras ,,RSL Lithuanian International“ (birželio 9-12 d.) Europos triatlono jaunimo taurės etapo varžybos (gegužės 21-22 d.) Europos IGF grappling atviras čempionatas (spalio 7-8 d.) 
Tarptautinės galiūnų varžybos „Europos taurė 2022“ (rugsėjo 11 d.) Dviračių plento tarptautinės varžybos ,,Baltic Chain tour 2022“ (rugpjūčio 18 d.)
</t>
    </r>
    <r>
      <rPr>
        <i/>
        <sz val="10"/>
        <rFont val="Times New Roman"/>
        <family val="1"/>
        <charset val="186"/>
      </rPr>
      <t>Šalies varžybos</t>
    </r>
    <r>
      <rPr>
        <sz val="10"/>
        <rFont val="Times New Roman"/>
        <family val="1"/>
      </rPr>
      <t xml:space="preserve">
Lietuvos graikų-romėnų, laisvųjų ir moterų imtynių suaugusiųjų čempionatas (sausio 8-9 d.) 60-asis Lietuvos suaugusiųjų asmeninis badmintono čempionatas ir Lietuvos jaunių U15 čempionatas (balandžio 23-24 d.)
B. Abramaičio taurė 2022, Lietuvos baseino triatlono čempionatas, 2022 Baltic Multisport cup II etapo varžybos (balandžio 9 d.)Lietuvos 3x3 krepšinio čempionatas (liepos 23-24 d.)Lietuvos 3x3 krepšinio vasaros čempionato finalinio turo varžybos (liepos 22-24 d.)3x3 krepšinio  varžybos, skirtos Vasario 16-ajai paminėti (vasario 16 d.) ir 3x3 krepšinio  varžybos, skirtos Kovo 11-ajai paminėti (kovo 11 d.)
Panevėžys Open muaythai varžybos (gruodžio 3, 4 d.)Birželio 12-osios smūginio varžybos (birželio 12 d.2022-2023 m. m. Lietuvos mokyklų žaidynės (spalio-gruodžio mėn.)
Panevėžio žiemos diskgolfo čempionatas (vasario 16 d.)Spiningavimo nuo kranto varžybos Panevėžio miesto mero prizui laimėti (rugsėjo 11 d.)Šaškių turnyras skirtas Panevėžio miesto gimtadieniui paminėti (rugsėjo 11 d.) Atviros 2022 m. Panevėžio miesto žiemos plaukimo pirmenybės (vasario 4-5 d.) ir kt. </t>
    </r>
  </si>
  <si>
    <t>1. Tarptautinė turizmo paroda „Adventur“, 2022 m. sausio 28-30 d.
2. Panevėžio miesto gimtadienis 2022 m. rugsėjo 9-10 d.
3. Pasaulinės širdies dienos minėjimas Panevėžyje 2022 m. rugsėjo 29 d.</t>
  </si>
  <si>
    <t>1. Ekskursijų įmonėje „Panevėžio stiklas“ paslauga
2. Ekskursijų ciklas įmonėje „Kalnapilis“
3. Koncertras „Triukšmas traukinių depe“
4. Muzikos ir meno festivalis „Iškrovos“
5. Virtualios realybės žaidimas „Pramoninis Panevėžys“
6. Ekskursijų ciklas pramoniniame miesto rajone</t>
  </si>
  <si>
    <t>1. Žygių dviračiais ir pėsčiomis ciklas.
2. Renginys „Atiduotuvių kiemas“ Europos paveldo dienų renginių ciklo metu.</t>
  </si>
  <si>
    <t>1. Virtualios realybės žaidimas „Pramoninis Panevėžys“
2. Europos paveldo dienų renginių ciklas „Susipažink – Panevėžio paveldas“
3. Literatūrinis maršrutas „Skaitau Panevėžį“</t>
  </si>
  <si>
    <t xml:space="preserve">Bendradarbiavimas, susitikimai, projektai vyko su Airijos, Estijos, Maltos ordino Baltijos šalims ambasadoriais, miestų partnerių delegacijomis iš Vinycios (Ukraina), Liublino (Lenkija), Rustavio (Sakartvelas), Ramlos (Izraelis), Gradolio (Italija), Gabrovo (Bulgarija) ir Daugpilio (Latvija). Parengti mero, tarybos narių ir Administracijos vadovų vizitai į ES projektų susitikimus Miškolc  (Vengrija), Nova Gorica (Slovėnija), Slivnitsa, Sofija (Bulgarija), Mesini, Trikala (Graikija), Gradoli, Portogruaro (Italija), Herera del Duque, Alikantė (Ispanija), miestus partnerius Liubliną (Lenkija), Gabrovą (Bulgarija), Liuneną (Vokietija) Rustavį (Sakartvelas), Ramą (Izraelis). Savivaldybėje priimtos Ukrainos, Lenkijos, Čekijos, Rumunijos, Italijos, Ispanijos, Jungtinės Karalystės, Prancūzijos, Turkijos, Graikijos, Portugalijos, Kroatijos, Šiaurės Makedonijos, Vokietijos, Kipro, Armėnijos delegacijos ir atstovai. Dalyvauta 3 nuotoliniuose ir 1 fiziniame Baltijos miestų sąjungos Valdybos ir komisijų posėdžiuose. Buvo nuosekliai palaikomos vertybinės nacionalinės užsienio politikos kryptys: prasidėjus karui Ukrainoje, Panevėžio miesto Taryba priėmė deklaraciją, remiančią miesto partnerio Vinycios ir Ukrainos žmones, buvo telkiama ir išsiųsta humanitarinė pagalba, nutraukti santykiai su miestais partneriais rusijoje ir baltarusijoje (Kaliningradas, Mityščiai ir Vitebskas). 
</t>
  </si>
  <si>
    <t xml:space="preserve">2022 m. įsigyta dvigubo stiklo puodelių su bambukiniu dangteliu, skėčių, tušinukų, belaidžių kolonėlių, saldainių, suvenyrinių kosmetinių muilų, lininių maišelių ir rankšluostukų, medvilninių, popierinių maišelių, obuolių sūrių, pledų, sąsagų, elektroninių ir popierinių atvirukų, 2023 m. kalendorių, paveikslų su Panevėžio miesto žemėlapiu. Savivaldybės archyvą papildė daugiau kaip 12805 profesionalaus fotografo nuotraukų, 68 nuotraukos iš drono. Sukurtas profesionalus reprezentacinis Panevėžio miesto vaizdo klipas bei jo trumpesnės versijos.	
	</t>
  </si>
  <si>
    <t xml:space="preserve">2022 m. Garbė piliečio vardas suteiktas filosofui, habilituotam humanitarinių mokslų daktarui Arvydui Šliogeriui. Dailės galerijoje surengta iškilminga šio vardo suteikimo ceremonija, apie tai rašyti pranešimai spaudai, viešinta tiek vietinėje, tiek ir respublikinėje žiniasklaidoje. 2022 m. išrinkti 5 Metų panevėžiečiai, kuriais tapo Dalia Melėnaitė, Kęstutis Kučinskas, Andrius Repšys, Vaidotas Vaitonis ir Nenadas Čanakas. Šia tema rašyti pranešimai spaudai, rengti televizijos reportažai, radijo laidos. </t>
  </si>
  <si>
    <t xml:space="preserve">Pagal poreikį žiniasklaidai siųsti pranešimai spaudai. Investiciniai miesto projektai, svarbiausios iniciatyvos, infrastruktūros pokyčiai, sėkmės istorijos, svarbesnė Pramonės 4.0 rinkodaros projekto informacija pristatyta www.bns.lt. Koordinuota ir pildyta informacija Savivaldybės svetainėje bei "Facebook" paskyroje. Atnaujinamas savivaldybės LinkedIn puslapis. </t>
  </si>
  <si>
    <t xml:space="preserve">Toliau palaikomi ir mezgami nauji ryšiai su projekto "Globalus Panevėžys" dalyviais. Surasti dar du nauji "Globalaus Panevėžio" ambasadoriai, viena jų - Ukrainoje gyvanenantis Robertas Gabulas" - apsilankė Savivaldybėje, sutarta bendradarbiauti ateityje, siekiant įgyvendinti bendrus projektus. Dvi ambasadorės buvo įtrauktos į projektinę veiklą, kurių metu dalijosi savo patirtimi, pateikė pasiūlymus, įžvalgas. 2022 m. dalyvauta migracijos informacijos centro „Renkuosi Lietuvą“, Lietuvos savivaldybių asociacijos, LRS ir Pasaulio lietuvių bendruomenės komisijos, Užsienio reikalų organizuotuose  renginiuose, kuriuose pristatytas projektas „Globalus Panevėžys“, išsamiai atsakyta į pateiktus klausimus, surinkta reikalinga informacija „Renkuosi Lietuva“ komandai, taip pat Užsienio reikalų ministerijai, pristatytos naujos galimos iniciatyvos, rašyti pranešimai spaudai, parengti atsakymai į žiniasklaidos siunčiamus klausimus. 
</t>
  </si>
  <si>
    <t>Per metus parengta apie 1026 pranešimas apie Savivaldybės veiklą, iniciatyvas, projektus ir pan., miesto renginius, nuolat pildoma internero svetainė www.panevezys.lt  Pagal sutartį su miesto dienraščiu "Sekundė" kas savaitę rengiamas "Miesto žinių" puslapis, skelbiama papildoma aktuali informacija, sveikinimai. Sudarius sutartis, Savivaldybės informacija ir 4 inicijuoti straipsniai per mėnesį skelbiami naujienų portale www.jp.lt, 2 reportažus per mėnesį parengia GNTV, 3 reportažus - radijo stotis "Pulsas". Iš viso per metus 60 reportažų.  Specialiame dienraščio "Sekundė" išleistame žurnale "Aukštaitijos verslas", taip pat "IQ" žurnale buvo atspindėtos atsinaujinančio miesto, Pramonės 4.0, tarptautinio miesto įvertinimo, investicijų augimo, robotikos, STEAM temos. Kiekvieną dieną informacija skleidžiama Savivaldybės socialinio tinklo "Facebook" paskyroje. Vykdytas žiniasklaidos monitoringas.</t>
  </si>
  <si>
    <t>PPA (Panevėžio plėtros agentūros) duomenys</t>
  </si>
  <si>
    <t>Per metus Panevėžio plėtros agentūroje, el. paštu, telefonu turizmo klausimais aptarnauta 3533 lankytojai.
PPA socialiniuose tinkluoe turizmo informacija pasiekė 226730 asmenų auditoriją.
PPa interneto svetainėje turizmo informacija pasiekė 44530 asmenų auditoriją.</t>
  </si>
  <si>
    <t>Priemonė planuojama 2023-2025 metų veiklos plane, todėl rodikliai bus vertinami 2024 metais parengus strategiją.</t>
  </si>
  <si>
    <t>Rodiklio reikšmė yra mažesnė nei šalies vidurkis. Išvengiamas mirtingumas - mirtingumas, nulemtas ligų (ar būklių), kurių galima išvengti taikant žinomas efektyvias prevencines ir/ar diagnostines ir/ar gydymo priemones.</t>
  </si>
  <si>
    <t>Pateikiami turimi naujausi t.y. 2021 m. duomenys. Bendro gyventojų sergamumo duomenų Higienos institutas nebeteikia. Rodiklis keičiamas bendru gyventojų ligotumo, tenkančio 10 000 gyventojų (asm). rodikliu.</t>
  </si>
  <si>
    <t>2022 m. išskirtos prioritetinės probleminės sritys:  
1. Išvengiamų hospitalizacijų dėl cukrinio diabeto skaičius 18+ m. 1000 gyventojų.
2. Į atmosferą iš stacionarių taršos šaltinių išmestų teršalų kiekis, tenkantis 1 kv. km.
3. Pėsčiųjų mirtingumas dėl transporto įvykių 100 000 gyventojų bei patirtų traumų dėl transporto įvykių skaičius, tenkantis 10 000 gyventojų.</t>
  </si>
  <si>
    <t>4294</t>
  </si>
  <si>
    <t>89456</t>
  </si>
  <si>
    <t>Parengta ir patvirtinta Panevėžio m. savivaldybės visuomenės sveikatos stebėsenos 2020 m. ataskaita, kurioje pateikti Panevėžio miesto gyventojų sveikatą atspindintys rodikliai (viso 61)</t>
  </si>
  <si>
    <t xml:space="preserve">Visuomenės sveikatos stiprinimą 57 miesto ugdymo įstaigose įgyvendino 25 specialistai, jų veikla apėmė 11 visuomenės sveikatos priežiūros sričių. </t>
  </si>
  <si>
    <t xml:space="preserve">2022 metais Programoje „Neįtikėtini metai“ organizuotos 6 grupės, jose dalyvavo 63 tėvai. </t>
  </si>
  <si>
    <t>Buvo suorganizuoti 45 teoriniai-praktiniai mokymai, kuriuose sudalyvavo 1007 įvairaus amžiaus Panevėžio miesto pavieniai gyventojai, šeimos, organizacijų, įstaigų, įmonių darbuotojai.
1429 moksleiviai ir ikimokyklinio ugdymo įstaigų ugdytiniai,
įvyko 61 mokymai.
415 įvairaus amžiaus Panevėžio miesto dviratininkai: vaikai, paaugliai, jaunuoliai, senjorai.
2250 Panevėžio miesto ugdymo įstaigų moksleivių.</t>
  </si>
  <si>
    <t>Labai didelio gyventojų susidomėjimo ir poreikio sulaukusi priemonė, todėl smarkiai išaugo dalyvių skaičius.</t>
  </si>
  <si>
    <t>Maudymosi sezono metu buvo paimti ir ištirti 16 vandens skaidrumo mėginiai, 25 mikrobiologiniai  vandens mėginiai, 24 parazitologiniai paplūdimio smėlio (dumblo) tyrimai. Vandens temperatūros matavimai atlikti 24 kartus.</t>
  </si>
  <si>
    <t xml:space="preserve">Triukšmo lygio matavimas buvo atliekamas 12 kartų rugpjūčio-rugsėjo mėn. </t>
  </si>
  <si>
    <t>Priklausomybių konsultantų paslaugų  buvo suteikta 74 asmeniui. Konsultavimo procesas yra dažnu atveju ilgalaikė palaikomoji pagalba, todėl dauguma klientų paslaugas gavo daugiau nei 1 kartą.</t>
  </si>
  <si>
    <t>2022 m. mokymai vyko 5-iose Panevėžio įmonėse, iš kurių 4 teikia žmonių sveikatos priežiūros ir socialinio darbo paslaugas. Mokyklų bendruomenių gebėjimų psichikos sveikatos srityje stiprinimo mokymus baigė 6 ugdymo įstaigų darbuotojai.</t>
  </si>
  <si>
    <t>Organizuotos veiklos: emocinės paramos Panevėžyje linija, savęs pažinimo grupės vyrams, patiriantiems krizes, organizuoti psichikos sveikatos stigmas mažinti skirti Atviros psichiatrijos mėnesio ir Savižudybių prevencijos dienos minėjimai, Krizių valdymo mokymai įmonių administracijoms, savižudybių prevencijos mokymai, filmų peržiūros programa su diskusija su psichologu, visuomenės raštingumo didinimas nėštumo krizių atpažinimo valdymo ir įveikos klausimais ir kt.</t>
  </si>
  <si>
    <t xml:space="preserve">2022 m. faktinis žinomų neveiksnių asmenų skaičius – 227 </t>
  </si>
  <si>
    <t>Viso 2022 m. COVID-19 vakcinos dozėmis pasiskiepijo 13 038 asmenys, Biuro užkrečiamųjų ligų prevencijos veiklose dalyvavo 8356 asmenys. Ugdymo įstaigose buvo vykdomas testavimas -5000 asm. Paviršių tyrimai darželiuose vykdyti  paimti 1590 aplinkos paviršių ėminiai, atlikta 3241 susirgusių asmenų epidemiologinė apklausa</t>
  </si>
  <si>
    <t>Padidėjus apimtims buvo atidarytas antras Mobilus punktas</t>
  </si>
  <si>
    <t>Suaugusių gyvensenos stebėsenos tyrime keitėsi vertinimo rodiklio reikšmė. 2022 m. vertinama suaugusiųjų, kurie užsiima energinga fizine veikla bent po 30 min. 5 dienas ir daugiau per savaitę, dalis (proc.)  Rodiklio reikšmė yra didesnė nei šalies vidurkis.</t>
  </si>
  <si>
    <t>2023 m. bus atlikta internetinė apklausa apie  Panevėžio miesto savivaldybės suteiktų paslaugų teikimo kokybę.</t>
  </si>
  <si>
    <t>1. Ekskursijų ciklas, pritaikytas klausos negalią turintiems asmenims.
2. Ekskursijos maršrutas, pritaikytas judėjimo negalią turintiems asmenims.
3. Ekskursijos maršrutas, pritaikytas asmenims su mažais vaikais (vežimėliuose).</t>
  </si>
  <si>
    <t>92/8</t>
  </si>
  <si>
    <t>1. Ekskursijų įmonėje „Panevėžio stiklas“ paslauga
2. Ekskursijų ciklas įmonėje "Kalnapilis“
3. Koncertras „Triukšmas traukinių depe“
4. Muzikos ir meno festivalis „Iškrovos“</t>
  </si>
  <si>
    <t>Indeksą skaičiuoja Lietuvos energetikos agentūra (duomenys už 2021 metus)</t>
  </si>
  <si>
    <t>„Kantar" vykdytas žiniasklaidos monitoringas, komunikacijos analizė.  Buvo vertinta Panevėžio miesto savivaldybės komunikacija pagal kiekybinius ir kokybinius parametrus. Tiriamu laikotarpiu išanalizuoti 3011 pranešimai. Šaltiniai: spauda, televizija, radijas, internetas. Analizuota paminėjimų skaičius ir dinamika, paminėjimai pagal toną ir paminėjimų dinamika pagal toną, pasiekti kontaktai ir kontaktai pagal toną, paminėjimai pagal žiniasklaidos tipus, paminėjimai pagal regionus, komunikacijos efektyvumas ir palankumas. Padaryta pranešimų spaudai analizė.</t>
  </si>
  <si>
    <t>3479</t>
  </si>
  <si>
    <t>3479 asmenys deklaraciją pateikė el. būdu. El. būdu pateiktų deklaracijų dalis sudaro 47,2 proc. visų pateiktų deklaracijų.</t>
  </si>
  <si>
    <t>-6,4</t>
  </si>
  <si>
    <t xml:space="preserve">6
</t>
  </si>
  <si>
    <t>5000</t>
  </si>
  <si>
    <t>6129</t>
  </si>
  <si>
    <t>Sudaryti 3174 civilinės būklės akto įrašai. Išduoti archyviniai  2955 civilinės būklės akto įrašą liudijantys išrašai.</t>
  </si>
  <si>
    <t>Įgyvendinamos Jaunimo problemų sprendimo Panevėžio miesto savivaldybėje 2022–2024 metų priemonių plane numatytos priemonės</t>
  </si>
  <si>
    <t>Nevyriausybinės organizacijos turinčios interneto svetaines ar socialinių tinklų paskyras/puslapius/grupes ir jose skelbiančios informaciją apie vykdomą veiklą.</t>
  </si>
  <si>
    <t>Balsavimas už 2022 metais pateiktas bendruomenės iniciatyvas bus baigtas 2023 vasario 14 d.</t>
  </si>
  <si>
    <t>2021 m. kultūros paslaugomis naudojosi 354415 gyventojai, 2022 m. - 522704 gyventojai.</t>
  </si>
  <si>
    <t>Po COVID-19 karantino apribojimų panaikinimo išaugo renginių poreikis, ženkliai padidėjo renginių lankytojų skaičius</t>
  </si>
  <si>
    <t>Parengta ir patalpinta  reklaminiame leidinyje „Upė“ informacija (2 skirtingos informacijos) apie planuojamus kultūros ir meno įstaigų renginių renginius. Parengti ir miesto reklaminiuose stenduose patalpinti plakatai apie kalėdinius ir naujametinius renginius kultūros ir meno įstaigose.</t>
  </si>
  <si>
    <t>Iš dalies finansuoti 6 choreografijos kolektyvai, 3 vokalinės muzikos kolektyvai, 3 folkloro ansambliai.</t>
  </si>
  <si>
    <t xml:space="preserve">Dalinai finansuoti 25 kultūros ir meno projektai. Iš jų 1 finansuotas projektas neįgyvendintas, negavus rėmimo iš Lietuvos kultūros tarybos. Šio projekto įgyvendinimui skirtos ir nepanaudotos lėšos grąžintos į Savivaldybės biudžetą (1500 Eur). Bendra projektų įgyvendinimo išlaidų vertė 117,23 tūkst. Eur, iš jų 63,73 tūkst. Eur įvairių fondų, rėmėjų ir projekto vykdytojų lėšos. Savivaldybės biudžeto lėšos, skirtos projektams įgyvendinti, sudaro 46  proc. </t>
  </si>
  <si>
    <t>Savivaldybės administracijos direktoriaus 2021-10-27 įsakymu Nr.A-913 buvo patvirtintas kultūros ir meno projektų, kuriems skiriamas kofinansavimas iš savivaldybės biudžeto, sąrašas. Savivaldybė įsipareigojo kofinansuoti 31 projektą, tačiau iš Lietuvos kultūros fondo ir kitrų valstybės fondų skirta finansavimas 12 projektų. Iš įvairių fondų projektų įgyvendinimui skirta 78123 Eur, savivaldybės prisidėjimas 33 628 Eur (22 proc.), rėmėjų ir įstaigų prisidėjimas  - 41176 Eur.</t>
  </si>
  <si>
    <t>Finansuoti du renginiai: Valstybinio choro„Vilniaus“  sakralinės muzikos koncertas, Garbės piliečio vardo suteikimo ceremonija</t>
  </si>
  <si>
    <t>Lankytojų skaičius buvo suplanuotas, atsižvelgiant į 2021 m. rodiklius. 2021 m. pabaigoje dar buvo karantino apribojimų, todėl buvo sunku prognozuoti lankytojų augimą 2022 m. Lankytojų skaičiaus augimą įtakojo išaugęs interneto vartotojų skaičius, edukacijų bei renginių lankytojų skaičius.</t>
  </si>
  <si>
    <t>Išduoties rodikliai turi tendenciją mažėti, nes nepaisant bibliotekininkų pastangų (edukacijos, skaitymo skatinimo programos ir kt.) ženkliai mažėja vaikų skaitymas; knygos brangsta. Skaitytojai pageidauja naujų knygų, kurių įsigyjama keletą egzempliorių visoms miesto bibliotekoms, labai išaugo knygų fizinė apimtis: jeigu skaitytojas anksčiau pasiimdavo 3-4 knygas, tai dabar jis pasiima tik vieną.</t>
  </si>
  <si>
    <t xml:space="preserve">Šeši finansuoti kultūrinės veiklos projektai leido organizuoti daugiau renginių. Planuojant 2022 m. veiklas dar buvo išlikusių karantino apribojimų, todėl sunku buvo prognozuoti renginių organizavimo galimybes. </t>
  </si>
  <si>
    <t>Kadangi vyko daugiau renginių, tai ir lankytojų rodiklis išaugo.</t>
  </si>
  <si>
    <t>Dėl išaugusio kontaktinių veiklų poreikio bei aktyvaus edukacinių programų viešinimo tarp pačių pedagogų, buvo pravesta pusantro karto daugiau edukacinių programų, negu planuota.</t>
  </si>
  <si>
    <t>Kadangi buvo pravesta daugiau edukacinių programų, tai ir dalyvių skaičius išaugo.</t>
  </si>
  <si>
    <t>Iš 47 bibliotekos specialistų 2022 m. 41 dalyvavo .</t>
  </si>
  <si>
    <r>
      <t xml:space="preserve">Remiantis 2022 m. atlikta </t>
    </r>
    <r>
      <rPr>
        <sz val="10"/>
        <rFont val="Times New Roman"/>
        <family val="1"/>
        <charset val="186"/>
      </rPr>
      <t>„Vartotojų pasitenkinimas bibliotekos  teikiamomis paslaugomis“ apklausa 98 proc. respondentų teigiamai įvertino bibliotekos teikiamas paslaugas.</t>
    </r>
  </si>
  <si>
    <t xml:space="preserve">Lyginant su 2019 m. (priešpandeminio laikotarpio) apklausos duomenimis, 2022 m. pagrindinės bibliotekos teikiamos paslaugos yra įvertintos palankiau: patenkintų aptarnavimo kokybe respondentų skaičius išaugo 4 proc. Daugiau apklausos dalyvių yra patenkinti patalpomis (+1,8 proc.), darbo laiku (+6,1 proc.), nuorodomis (+15,9 proc.), organizuojamais mokymais (+13,6 proc.), elektroninėmis paslaugomis (+18 proc.). </t>
  </si>
  <si>
    <t>Muziejaus lankytojų  su bilietu skaičius – 7451,  be bilieto skaičius  – 18662.</t>
  </si>
  <si>
    <t>Daugiausia dalyvių sulaukusios  muziejaus  programos: 71 programa – „Saulėgrįžos ratu: Velykos“; 57 – kalėdinės programos; ekskursija po muziejų -  52 programos; 34 – „Žvakių magija“; 28 – „Kai gyveno karaliai“.</t>
  </si>
  <si>
    <t>Pravesta daugiau edukacinių programų, todėl programų dalyvių buvo daug daugiau, nei planuota. Didelis edukacinių programų temų pasirinkimas, aktyvi edukacinių  programų reklama.</t>
  </si>
  <si>
    <t>Muziejuje vyko 22 renginiai (Muziejų naktis, Baltijos kelio forumas-diskusija „Karas Ukrainoje: iššūkiai pasauliui ir Lietuvai“, parodų pristatymai, susitikimai ir kiti);   84 bendruomenės popietės, choro „Likimai“ repeticijos, knygų pristatymai; 43 muziejaus renginiai ne muziejuje (paskaitos, parodų pristatymai, pranešimai).</t>
  </si>
  <si>
    <t>Muziejaus renginiuose lankėsi 3381 lankytojas; bendruomenės užimtumo renginiuose lankėsi 1789   lankytojai.</t>
  </si>
  <si>
    <t>Sunku planuoti tikslų skaičių, tai priklauso ir nuo dovanotų kūrinių.</t>
  </si>
  <si>
    <t>2097/ 635</t>
  </si>
  <si>
    <t>LIMIS sistemai suskaitmeninta 635 vnt. eksponatų, 1462 vnt. suskaitmeninta muziejaus archyvui./ LIMIS sistemoje paskelbta muziejaus suskaitmenintų eksponatų – 585 vnt., suskaitmenintų vaizdų – 50 vnt.</t>
  </si>
  <si>
    <t>Kvalifikacijos kėlimo renginiai – 64 (seminarai, mokymai, konferencijos, stažuotė ir kt.). Juose kvalifikaciją kėlė 27 specialistai iš 29, turėjusių ją kelti.</t>
  </si>
  <si>
    <t>Apklausti 210 pilnamečiai lankytojai. 94,9 proc. rekomenduotų aplankyti muziejų; 5,1 proc.  galbūt rekomenduotų;   nerekomenduotų  0 proc.</t>
  </si>
  <si>
    <t>Surengtos 24 parodos: 4 keramikos parodos, 1 tapybos paroda, 11 fotografijos parodų, 1 tautodailės paroda, 7 vaizduojamojo meno parodos. Surengtų parodų 4 daugiau, kadangi buvo surengtos papildomos parodos pagal bendradarbiavimą.</t>
  </si>
  <si>
    <t>Parodose apsilankė daugiau lankytojų, kadangi buvo surengta 4 parodomis daugiau. Tai buvo pripažintų menininkų bei fotomenininkų parodos, kurios sulaukė didelio lankytojų susidomėjimo.</t>
  </si>
  <si>
    <t>Dailės galerija parengė 7 naujas edukacines kūrybines programas vaikams ir suaugusiesiems: 1. „Lipdymas iš rankomis kočiotų molio volelių“.  2. „Lipdymas iš molio gniužulo“. 3. „Močiutės valgomasis“. 4. „Keraminės figūrėlės lipdymas“, skirta miesto gimtadieniui. 5. „Keramikos formų žaismas“. 6. „Šamotinis ilgaausis“. 7. „Kalėdinė žvakidė“. Parengta daugiau edukacinių kūrybinių programų, siekiant pritraukti daugiau edukacinių programų dalyvių.</t>
  </si>
  <si>
    <t>Edukacinių programų dalyvių skaičius didesnis, nei planuota, kadangi sulaukta tiek panevėžiečių, tiek dalyvių iš kitų Lietuvos vietų aktyvumo.</t>
  </si>
  <si>
    <t>Įsigyta 25 fotogtafijos kūriniai, tai 15 fotografijos kūrinių mažiau negu planuota, kadangi negautas finansavimas projektui „Panevėžio VII tarptautinė fotografijos bienalė „Žmogus ir miestas“. Neįsigyta planuotų 3 dailės kūrinių, kadangi negauta lėšų jiems įsigyti. Neįsigyta 10 planuotų meninio stiklo kūrinių, kadangi negautas finansavimas projektui „V tarptautinis meninio stiklo simpoziumas „GlassJazz 2022“.</t>
  </si>
  <si>
    <t>Įgyvendinta antra projekto (Nr. ENI-LLB-1-021) „Tarpvalstybinė lojalumo programa kultūrai ir turizmui skatinti“ dalis - tarptautinė konferencija „Keramikos tradicija ir šiandiena“. Du tarptautiniai renginiai neįvyko kadangi du projektai: „Panevėžio VII tarptautinė fotografijos bienalė „Žmogus ir miestas“ ir  „V tarptautinis meninio stiklo simpoziumas „GlassJazz 2022“ negavo finansavimo.</t>
  </si>
  <si>
    <t>Kvalifikaciją kėlė visi specialistai.</t>
  </si>
  <si>
    <t>2022 m. buvo atlikta Panevėžio miesto dailės galerijos kokybės vertinimo apklausa. Lankytojų pasitenkinimo lygis paslaugų kokybe: 30,6 proc. – labai patenkinti, 60,7 proc. – patenkinti, 8,7 proc. – iš dalies patenkinti, nepatenkintų nebuvo (apklausti 366 respondentai).</t>
  </si>
  <si>
    <r>
      <t>Pasiektam rezultatui įtakos turėjo tai, kad buvo parengtos originalios, įdomios ir aukšto meninio lygio edukacinės kūrybinės programos ir parengtos pripažintų menininkų bei fotomenininkų parodos.</t>
    </r>
    <r>
      <rPr>
        <sz val="10"/>
        <color rgb="FFFF0000"/>
        <rFont val="Times New Roman"/>
        <family val="1"/>
        <charset val="186"/>
      </rPr>
      <t xml:space="preserve"> </t>
    </r>
  </si>
  <si>
    <t xml:space="preserve">Tai pirmasis SEMC turimų S. Eidrigevičiaus darbų aprašas. 2022 m. aprašyti 124 darbai. </t>
  </si>
  <si>
    <t>2022 m. centre dirbo 6 specialistai, 5 iš jų kėlė kvalifikaciją</t>
  </si>
  <si>
    <t>Kadangi centras 2021 m. nevykdė veiklos, teikiamų paslaugų pokytį negalima paskaičiuoti.</t>
  </si>
  <si>
    <t>Didelis susidomėjimas organizuotais renginiais, geri atsiliepimai.</t>
  </si>
  <si>
    <t>Pasibaigus COVID-19 karantino apribojimams, išaugo poreikis kultūros renginiams</t>
  </si>
  <si>
    <t>Renginių skaičius išaugo, nes padidėjo poreikis renginiams</t>
  </si>
  <si>
    <t>Mėgėjų meno veiklą vykdo   9 šokių,  4 vokaliniai,  1 instrumentinis,4 vokaliniai instrumentiniai kolektyvai, 6 studijos, 3 klubai.</t>
  </si>
  <si>
    <t>Pasibaigus karantino suvaržymams, padidėjo poreikis meninei veiklai.</t>
  </si>
  <si>
    <t>Iš 2021 m. renginiai dėl COVID buvo atkelti į 2022 m. ir prisidėjo nauji, rūmų darbuotojų darbas buvo intensyvus, nebuvo galima suderinti seminarų ir darbo grafikų. Dėl didelio renginių skaičiaus, darbuotojų užimtumo, darbuotojai neturėjo laiko dalyvauti seminaruose.</t>
  </si>
  <si>
    <t xml:space="preserve">Kiekvienais metais yra vykdoma KCPBR lankytojų kultūrinių poreikių ir jų tenkinimo tyrimas. Tyrimo metu nustatyta, kad organizuojami renginiai vertinami teigiamai. Daugiausia žmonių lankosi spektakliuose ir koncertuose, taip pat norėtų daugiau renginių/susitikimų su įdomiais/žymiais žmonėmis. Didelę įtaką daro renginio kaina, atlikėjo profesionalumas ir renginio vieta. </t>
  </si>
  <si>
    <t>Apklaustų respondentų 160, iš jų 150 teikiamas paslaugas įvertino teigiamai, 10 - neigiamai.</t>
  </si>
  <si>
    <t>Gavus užsakymą iš Visuomenės sveikatos biurio, įgyvendinta 10 neplanuotų renginių.</t>
  </si>
  <si>
    <t>Padidėjo lankytojų ne tik iš Panevėžio, bet ir kitų rajonų. Aktyviau įsitraukia lopšeliai – darželiai. Dėl sumažėjusio vietų skaičiaus salėse, vyksta daugiau edukacijų.</t>
  </si>
  <si>
    <t xml:space="preserve">Projektas „Kinas po atviru dangumi“, „Kalėdiniai seansai“, Visuomenės sveikatos biuro projektas </t>
  </si>
  <si>
    <t>Nauja edukacinė programa „Kiškis šoklys“</t>
  </si>
  <si>
    <t>2021m. Edukacinių programų lankytojų skaičius -3265, o 2023 m. 8535. Kadangi 2021 m. kino centras veiklą vykdė 5,5 mėn., todėl toks didelis lankytojų skaičiaus pokytis.</t>
  </si>
  <si>
    <t>XVIII-asis Tarptautinis filmų festivalis „Europos kinas ir dieną, ir naktį“</t>
  </si>
  <si>
    <t>Iš 16 specialistų 8 kėlė kvalifikaciją.</t>
  </si>
  <si>
    <t xml:space="preserve">2021 m. internetu ir raštu apklausti 139, 2022 m. apklausti 127  respondentai. 
2021 m. 75 respondentai, o 2022 m.  92 respondentai pažymėjo, kad yra patenkinti kino centro „Garsas" paslaugomis. 
</t>
  </si>
  <si>
    <t>2021 m. patenkintų teikiamomis paslaugomis 53,9  proc. respondentų. 2023 m. - 72,4 proc. respondentų. Pokytis 34 proc.</t>
  </si>
  <si>
    <t>2021 m. profesionalaus meno renginiai- 296,  2022 m. - 405. Renginių skaičiaus pokytis išaugęs dėl pasibaigusiį pandemijos apribojimų ir renginių poreikio.</t>
  </si>
  <si>
    <t>Skirtos trys stipendijos po 2000 Eur, penkios - po 1500 Eur, trys - po 1000 Eur ir viena 500 Eur.</t>
  </si>
  <si>
    <t>Išaugo užsakymų skaičius</t>
  </si>
  <si>
    <t xml:space="preserve">Dėl aukštesnės kokybės nuspręsta edukacijas vesti mažesnėms dalyvių grupėms </t>
  </si>
  <si>
    <t>Balandžio mėn. vyko tarptautinis XVI kamerinių spektaklių festivalis. Dalyvavo atlikėjai iš Lenkijos, Portugalijos, Ukrainos</t>
  </si>
  <si>
    <t>Iš 33 teatro specialistų mokymuose dalyvavo 7 darbuotojai.</t>
  </si>
  <si>
    <t>Apklausus 102 respomdentų, 89 teigiamai įvertino teikiamas paslaugas, o 13 - neigiamai.</t>
  </si>
  <si>
    <t>2022 metai Panevėžio lėlių vežimo teatrui buvo sėkmingi. Dėl profesionalaus kūrybinės grupės įdirbio, pastatytų naujų spektaklių, sparčiai tobulėjančių aktorių buvo pasiektas didesnis užsakomųjų spektaklių bei edukacinių programų rodiklis. Ieškant vis naujų būdų neprarasti užsakymų, teatro kolektyvas dirbo keliomis grupėmis. Kuomet viena trupė išvykdavo gastrolių, kita - priimdavo užsakymus teatro patalpose. Netgi tradicinių vasaros gastrolių su vežimu po Lietuvą metu, teatro stacionare buvo rodomos edukacinės programos bei spektakliai. Tai viena iš priežasčių, kodėl planuota reikšmė viršyta. Parodyti 259 spektakliai (iš jų 172 – teatre, 44 nuotoliniu būdu, 43 – gastrolėse).</t>
  </si>
  <si>
    <t>2022 metais buvo planuotos dvi spektaklių premjeros: muzikinė komedija „Stebuklingas smuikas“, rež. J. Titarovas ir lietuvių liaudies pasakų motyvais „Dvylika brolių, juodvarniais lakstančių“, rež. D. Savickis. Dėl karo Ukrainoje režisierius J. Titarovas neišleistas iš šalies, todėl buvo pakviesta režisierė A. Gladkova. Atsiradus galimybei išvykti, į teatrą atvyko ir režisierius J. Titarovas, todėl premjerinių spektaklių skaičius viršytas. 1. Lietuvių liaudies pasakų motyvais „Dvylika brolių, juodvarniais lakstančių“, rež. D. Savickis;  2. Muzikinė komedija „Stebuklingas smuikas“, rež. J. Titarovas; 3. J.Gruševskio pjesės motyvais „Liūdna linksma pasaka“, rež. A. Gladkova.</t>
  </si>
  <si>
    <t>Dėl didesnio užsakymų skaičiaus, darbo stacionare gastrolių metu viršytas planuotas rezultatas. Parodytos 34 edukacinės programos „Aktorius lėlininkas“, kuriose apsilankė 1489 žiūrovai. Surinkta pajamų: 3972 Eur. Parodytos 29 edukacinės programos „Lėlės lagamine“, kuriose apsilankė 1284 žiūrovai. Surinkta pajamų: 3699 Eur.</t>
  </si>
  <si>
    <t>Dėl efektyviai vykdytų rinkodaros priemonių viršytas planuotas rezultatas. 2022 metais žiūrovų skaičius: spektaklių – 15626; edukacijų -2773; kitos veiklos – 230.</t>
  </si>
  <si>
    <t>Tarptautinis lėlių teatrų festivalis „Lėlė gatvėje 2022“ Spektaklius aplankė:Panevėžio miesto erdvėse – 2049 žiūrovai; Panevėžio rajono erdvėse – 324 žiūrovai. Parodoje apsilankė – 263 žiūrovai. Viso festivalio metu renginiuose apsilankė 2798 žiūrovai.</t>
  </si>
  <si>
    <t>1. Dalyvavimas tarptautiniame lėlių teatrų festivalyje „VIRVAR 2022“ (Košicė, Slovakija); 2.Dalyvavimas Užkarpatės akademinio lėlių teatro tarptautiniame lėlių teatrų festivalyje „Interlialka 2022“ (Užkarpatė, Ukraina).</t>
  </si>
  <si>
    <t>Dėl išpopuliarėjusių nuotolinių seminarų viršytas planuotas rezultatas. Iš 20 kultūros darbuotojų, kvalifikaciją kėlė – 18.</t>
  </si>
  <si>
    <t>Žiūrovas ir jo poreikiai yra viena iš svarbiausių lėlių vežimo teatro rinkodaros strategijos dalių. Teatro žiūrovo poreikiai ir pasitenkinimas teatro teikiamomis paslaugomis verčia ieškoti išeičių ir metodų ne tik kaip pasiūlyti ir parduoti spektaklius, bet priimti sprendimus, kokioms amžiaus grupėms bei kokius statyti kūrinius, kad teatro žiūrovui patiktų ir būtų išlaikytas profesionalus meninis lygis. Kovo-birželio mėn. buvo atliekama lankytojų poreikių apklausa. Apklausti 163 respondentai. Apibendrinus rezultatų duomenis, galime teigti, kad teatro lankytojai pageidautų daugiau spektaklių kūdikiams, naujagimiams. Anot apklaustųjų, teatre trūksta kavinės. Gauta siūlymų prieš spektaklius pardavinėti suvenyrus su teatro atributika, o spektaklius savaitgaliais rodyti ne per pietus, o rytą.</t>
  </si>
  <si>
    <t xml:space="preserve">Parodyti spektakliai: J. Strauss 2-jų dalių operetė „Vienos kraujas“ – 4; A. Bražinskas „Šnekučiai“ – 1; R. Rodgers 2-jų dalių miuziklas „Muzikos garsai“ – 3; F. Leharo 2 dalių operetė „Linksmoji našlė“ – 3; vienaveiksmis baletas „Karmen“  pagal Ž. Bize–R. Ščedrino „Karmen siuitą“ – 4 </t>
  </si>
  <si>
    <t xml:space="preserve">Pasibaigus karantinui išaugo poreikis užsakomiesiems koncertams, buvo vykdomi bendri projektai su kitais kultūros ir meno scenos profesionalais. Kolektyvų atliktų koncertinių programų skaičius: pučiamųjų orkestro „Garsas“ – 31; teatro orkestro – 13; styginių kvarteto – 10; choro – 5 </t>
  </si>
  <si>
    <r>
      <t>Panaikinus karantino ribojimus ugdymo įstaigose, išaugo poreikis išnaudoti Kultūros paso krepšelius.</t>
    </r>
    <r>
      <rPr>
        <sz val="10"/>
        <rFont val="Times New Roman"/>
        <family val="1"/>
        <charset val="186"/>
      </rPr>
      <t xml:space="preserve"> Parodytas edukacinės programos: „Muzikinė mįslė“-5; „Laiko spalvos“-10; „Pasaulio instrumentų paslaptys“-7; „Miuziklo edukacija“ -1 </t>
    </r>
  </si>
  <si>
    <t>Suorganizuoti tarptautiniai renginiai: „Muzikos tiltai: Lietuva-Ukraina“ pučiamų-jų orkestras „Garsas“, dirigentas M. Bražas, teatro choras, chormeisteris A. Viesulas, solistai L.Česlauskaitė, R. Urbietis, Vinycios akademinio M. K. Sadovskio muzikos ir dramos teatro solistai V. Kholkinas, O. Buha, S. Basovka; festivalis „Panevėžys Jazz 2022“ ir su organizacija Coin du Roi Milano, teatro orkestru, dirigentas Ch. Frattima (Italija), B. Guðjónsdóttir (sopranas, Islandija), M. Hayashi (kontraltas, Japonija) atlikta programa „Stabat Mater“</t>
  </si>
  <si>
    <t>Iš 93 įstaigoje dirbančių specialistų 36 kėlė kvalifikaciją</t>
  </si>
  <si>
    <t>Teatras atliko anoniminę žiūrovų apklausą. Atlikus tyrimą ir įvertinus  rezultatus  paaiškėjo, kad 89 proc. žiūrovų yra patenkinti teatro teikiamomis paslaugomis. Sužinojom kokių renginių daugiau pageidauja, kokiais kanalais sužino teatro repertuarą.</t>
  </si>
  <si>
    <t>1. XVI kamerinių spektaklių festivalis, 2.Tarptautinis lėlių teatrų festivalis „Lėlė gatvėje 2022“; 3.XIII- asis tarptautinis vaikų tautinių šokių festivalis „Mes nupinsim šokių pynę 2022“; 4. Tarptauttinis tapytojų pleneras „Panevėžys 2022“, skirtas K. Naruševičiui atminti; 5. Tarptautinis pasakojimo festivalis SEKAS 2022</t>
  </si>
  <si>
    <t>Paregta viena kultūros plėtros galimybių studijos dalių - Panevėžio miesto kultūros sektoriaus esamos situacijos analizė, išvados ir rekomendacijos dėl tolimesnės miesto kultūrinės raidos galimybių.</t>
  </si>
  <si>
    <t>Kadangi rengiant  Panevėžio miesto kultūros sektoriaus esamos situacijos analizę, buvo atlikta teikiamų paslaugų analizė. Atskirai pirkti tyrimą buvo netikslinga.</t>
  </si>
  <si>
    <t>Išaugęs renginių lankytojų skaičius, rodo augantį miesto bendruomenės susidomėjimą teikiamomis  kultūrinėmis paslaugomis ir įsitraukimą į kultūrinę veiklą.</t>
  </si>
  <si>
    <t>Apklausti 210 pilnamečių lankytojų, iš jų 27 proc. vyrai, 73 proc. moterys. Lankytojai pagal amžiaus grupes: 17-20 m. - 6,5 proc., 20-40 m. - 52,5 proc., 40-60 m. - 20proc., 60 m. ir daugiau – 21 proc.. Keičiasi lankytojų grupės, seniau buvo pagrindiniai muziejaus lankytojai nuo 60 m., o 2022 m. pagrindinis lankytojų amžius jaunėja. Muziejaus patalpomis patenkinti 90,7 proc. lankytojų; aptarnavimo kokybe patenkinti 95 proc.; darbo laiku patenkinti 84,3 proc.; ekspozicijomis patenkinti 83,5 proc.; informacine sklaida patenkinti 64 proc.</t>
  </si>
  <si>
    <t>Įgyvendinti projektai: „Foto CoLab 2022“, „KITAS XYZ“, „Meno ir pramonės sintezės rezidencija“, Vilniaus tarptautinis analoginės fotografijos festivalis.</t>
  </si>
  <si>
    <t>Centrui nuolatiniam saugojimui perduoti 749 S. Eidrigevičiaus darbai ir  10-čiai metų 144 deponuoti (paskolinti)  144 darbai.</t>
  </si>
  <si>
    <t>Kadangi SEMC neturi patalpų edukaciniams užsiėmimams,  nepasiektas planuotas edukacinių programų skaičiaus. Pravestos 2 miesto gimtadieniui skirtos edukacijos, 1 - J.Miltinio dramos teatre „FAZE workshopas“, 1- jaunimo piknike, 3 - Foto CoLab, 1 - Meno ir pramonės rezidencijų kūrybinio kino  dirbtuvės.</t>
  </si>
  <si>
    <t>1. Vilniaus tarptautinis analoginės fotografijos festivalis (paroda Panevėžio fotografijos galerijoje),            2. „Kitas XYZ“ (informaciniuose stenduose Panevėžyje Beržų ir Smėlynės gatvėse),                                3.kūrėjų fotografinių portfolijų pristatymas Artichoste (Panevėžys).</t>
  </si>
  <si>
    <t>Vilniaus tarptautinis analoginės fotografijos festivalis. SEMC buvo bendraorganizatorius, organizavo veiklas Panevėžyje.</t>
  </si>
  <si>
    <t>1. Culturopolis, Barselona, pristatytas SEMC projektas su neįgaliaisiais;                   2.Menininkų su negalia festivalis, Londonas, pristatyta SEMC veikla.</t>
  </si>
  <si>
    <t>Įstaiga įgyvendino naują vadybos strategiją. Jos dėka suorganizuota  naujų etnokultūrinių renginių.</t>
  </si>
  <si>
    <t>Išaugus renginių poreikiui, padidėjo renginių lankytojų skaičius.</t>
  </si>
  <si>
    <t>Po COVID pandemijos atsirado didesnis edukacinių programų poreikis.</t>
  </si>
  <si>
    <t>Išaugus edukacinių programų poreikiui, padidėjo ir dalyvių skaičius.</t>
  </si>
  <si>
    <t>Per 2022 metus 2103 kino seansai, iš jų 1535 nekomercinio kino seansai (486 lietuviško kino ir 1049 europinio kino).</t>
  </si>
  <si>
    <t>2022 metais išleista daug pasaulinio pripažinimo sulaukusių filmų, kurie sulaukė didesnio žiūrovų susidomėjimo. Taip pat surengta daugiau lietuviškų filmų premjerų, nei 2021 metais, surengta daugiau renginių nei planuota.</t>
  </si>
  <si>
    <t>Kultūros ir meno premijos įteiktos A. Repšiui, Kraštotyros muziejaus kolektyvas, V. Kapučinskas.</t>
  </si>
  <si>
    <t>Stasio Eidrigevičiaus menų centras įgyvendino projektą  „Meno ir pramonės sintezės rezidencija“. Projekte buvo 3 rezidentai: P.Šaparnis, A. Muralytė, P.Oficerovas.</t>
  </si>
  <si>
    <t>Gauta mažiau užsakymų kalėdiniams spektakliams.</t>
  </si>
  <si>
    <t>Dėl režisierės motinystės atostogų planuotas spektaklis atšauktas. Pastatyti trys|: „Rimtai linksmos pasakaitės“, „Kichotas stebuklų šalyje“, „Kosminės Kalėdos“.</t>
  </si>
  <si>
    <t>Vykdant anketinę apklausą, iš 42 repondentų 39 vertino teigiamai, 3 patenkinamai.</t>
  </si>
  <si>
    <t>Siekiant gerinti darbo kokybę, spalio-gruodžio mėn. lėlių vežimo teatre buvo rengiama lankytojų pasitenkinimo įstaigos paslaugomis apklausą. Apklausti 149 žiūrovai. Išanalizavus apklausos rezultatus, galima teigti, jog spektaklių ir edukacinių programų kokybė vertinama puikiai (100 proc. teigiamai). Sprendimą lankytis lėlių vežimo teatre lemia geras teatro įvaizdis. Žiūrovų buvo klausiama, kaip užtikrinamas lėlių vežimo teatro klientų aptarnavimas. Gauti atsakymai nudžiugino: personalo apranga tvarkinga, švari – atitinka reikalavimus (100 procentų), teatro patalpų interjeras, eksterjeras įrengti skoningai, laikomasi higienos normų ir priešgaisrinių saugos taisyklių (100 proc.), teatro personalas dirba atsakingai (100 proc.). Apklausos metu gautas siūlymas gausinti reklamos kiekį bei įvairinti repertuarą.</t>
  </si>
  <si>
    <t>Pastatyta premjera - vienaveiksmis baletas „Karmen“  pagal Ž. Bize–R. Ščedrino „Karmen siuitą“.</t>
  </si>
  <si>
    <t>Parengtos naujos koncertinės programos: „Jubiliejinė programa“, „Palydint senuosius“, „Klasikos garsai 2022“, Liudvigo van Bethoveno „Styginių kvintetas C-dur“, „Kur eisiu eisiu“, „Šventinė programa“, „Muzikos tiltai: Lietuva - Ukraina“, „Šventiniai koncertai“, „Tenoriada“, „Muzika į šviesą“, „Svečiuose Davidas Geringas“, „Stabat Mater“.</t>
  </si>
  <si>
    <t>Žiūrovų skaičiaus augimą įtakojo: išaugęs renginių skaičiaus ir žanro įvairovės poreikis; panaikinti karantino ribojimai; platesnis reklamos kanalų spektras.</t>
  </si>
  <si>
    <t>Norint išsiaiškinti lankytojų pasitenkinimą teikiamomis paslaugomis buvo vykdomos anketinės apklausos: žodinės ir internetinės; žiūrovų komentarai apie renginius, skelbiamus socialiniuose tinkluose.</t>
  </si>
  <si>
    <t>Stasio Eidrigevičiaus menų centro pristatymas tarptautinėje šiuolaikinio meno mugėje „ArtVilnius 2022“ ir  Stasio Eidrigevičiaus kūrybos pristatymas Vilniaus knygų mugėje.</t>
  </si>
  <si>
    <t>2022 m. buvo organizuotos šios apklausos: 1. Dėl eismo organizavimo Aido g.;
2. Apie galimybes įdarbinti jaunimą 2022 metų liepos–rugpjūčio mėnesiais;
3. Siekiant išsiaiškinti panevėžiečių nuomonę, kaip jie vertina naują 1E viešojo transporto maršrutą „Kniaudiškių g.–„Konsultacijų poliklinika“;
4. Dėl Panevėžio miesto vizualinio identiteto kūrimo.</t>
  </si>
  <si>
    <t>Panevėžio atviras jaunimo centras; Atvira erdvė Panevėžio apskrities Gabrielės Petkevičaitės-Bitės viešojoje bibliotekoje; multifunkcinis centras ,,Septynios akimirkos".</t>
  </si>
  <si>
    <t>Senvagės teritorija.</t>
  </si>
  <si>
    <t>Savanorystę baigė savanoriai šiose organizacijose: VšĮ Panevėžio Respublikinė ligoninė, Panevėžio lopšelis-darželis „Riešutėlis“, Panevėžio apylinkės teismas, Panevėžio Elenos Mezginaitės biblioteka, Panevėžio atvira jaunimo erdvė, VšĮ Septynios akimirkos, Panevėžio teatras „Menas", Maisto bankas, Lietuvos Raudonojo kryžiaus Panevėžio skyrius, Aukštaitijos krepšinio mokykla, Panevėžio mokslo ir technologijų parkas, Panevėžio lopšelis-darželis „Sigutė“ / Panevėžio socialinių paslaugų centras.</t>
  </si>
  <si>
    <t>"Jaunimo piknikas'22 keliaujantys jaunimo metai", Panevėžio jaunimo forumas "Pramušant sienas", Panevėžio jaunimo apdovanojimai 2022.</t>
  </si>
  <si>
    <t>Veiklą vykdančių organizacijų skaičius.</t>
  </si>
  <si>
    <t>Pateiktų projektų skaičius iš savivaldybės biudžeto finansuojamoms programoms.</t>
  </si>
  <si>
    <t>Nevyriausybinių organizacijų finansavimo programos lėšomis finansuoti 19 nevyriausybinių organziacijų projektai, 1 - bendruomeninės organizacijos projektas, 1 - religinės bendruomenės projektas.</t>
  </si>
  <si>
    <t>NVO, jaunimo, švietimo, kultūros, sporto, socialinės, infrastruktūros programų lėšomis finansuoti 152 nevyriausybinių organizacijų projektai.</t>
  </si>
  <si>
    <t>Savanoriškose veiklose dalyvavusių gyventojų skaičius.</t>
  </si>
  <si>
    <t>Panevėžio mieste veikiančių bendruomeninių organizacijų pateikta informacija apie projektinėse veiklose dalyvavusius asmenis.</t>
  </si>
  <si>
    <t>gyventojų/jaunimo dalyvavusių lyderystės renginiuose skaičius.</t>
  </si>
  <si>
    <t>Įgyvendintos visos planuotos veiklos.</t>
  </si>
  <si>
    <t>Sumažėjimą įtakojo asmenų iš Ukrainos deklaravimas ir Covid pandemijos metu skelbto karantino pasibaigimas.</t>
  </si>
  <si>
    <t>Statistikos departamento duomenys už 2021 metus - 122 vnt.</t>
  </si>
  <si>
    <t>Vykdoma pagal poreikį.</t>
  </si>
  <si>
    <t>Pagal faktą.</t>
  </si>
  <si>
    <t>Ne visų suplanuotų gatvių remontui buvo skirtos lėšos, todėl atnaujinta 3,12 km gatvių.</t>
  </si>
  <si>
    <t>2022 m. rekonstravus bendrabutį Aldonos g. 12, įrengti 71 socialiniai būstai. Per 2022 metus išnuomoti 56 socialiniai būstai, esantys Aldonos g. 12. Asmenų, aprūpintų gyvenamuoju plotu dėl Savivaldybės ir socialinio būsto fondo bei kito būsto metinio padidėjimo, skaičius (žm.) – 95.</t>
  </si>
  <si>
    <t>Viešųjų įstaigų, kurių savininkė yra Savivaldybė arba Savivaldybė turi 50 procentų ir daugiau balsų visuotiniame dalininkų susirinkime, planuojamų pasiekti pagrindinių veiklos rodiklių suvestinės forma</t>
  </si>
  <si>
    <t>Eil. Nr.</t>
  </si>
  <si>
    <t>Viešosios įstaigos pavadinimas</t>
  </si>
  <si>
    <t>Veiklos tikslas arba programos uždavinys</t>
  </si>
  <si>
    <t>Rodiklio pavadinimas, matavimo vnt.</t>
  </si>
  <si>
    <t>Planuojamos rodiklių reikšmės/Faktinės reikšmės</t>
  </si>
  <si>
    <t>2022 m.</t>
  </si>
  <si>
    <t>1.</t>
  </si>
  <si>
    <t>VšĮ Panevėžio fizinės medicinos ir reabilitacijos centras</t>
  </si>
  <si>
    <t>Įgyvendinamų pažangos projektų (įrašomas pažangos projekto kodas ir pavadinimas) rodikliai</t>
  </si>
  <si>
    <t>Tęstinės veiklos rodikliai</t>
  </si>
  <si>
    <t>Užtikrinti kokybišką ir efektyvią sveikatos priežiūrą (SPP 1.2.1.)</t>
  </si>
  <si>
    <t>Veiklos rezultatų vertinimo rodiklis: Kritinis likvidumo rodiklis</t>
  </si>
  <si>
    <t>Ne mažiau kaip 0,8</t>
  </si>
  <si>
    <t>Veiklos rezultatų vertinimo rodiklis: Pacientų pasitenkinimo Įstaigos teikiamomis asmens sveikatos priežiūros paslaugomis lygis.</t>
  </si>
  <si>
    <t>Ne mažiau kaip 0,8 balo</t>
  </si>
  <si>
    <t>1 balas</t>
  </si>
  <si>
    <t xml:space="preserve">Ne ilgiau kaip 30 k.d. </t>
  </si>
  <si>
    <t>Ne ilgiau kaip 30 k.d</t>
  </si>
  <si>
    <t>2.</t>
  </si>
  <si>
    <t>VšĮ Panevėžio greitosios medicinos pagalbos stotis</t>
  </si>
  <si>
    <t>Įstaigos sąnaudų darbo užmokesčiui dalis: Darbuotojų darbo užmokesčio didinimas Valstybės institucijoms skyrus papildomų PSDF biudžeto lėšų asmens sveikatos priežiūros paslaugoms apmokėti ir rekomendavus jas nukreipti darbuotojų darbo užmokesčiui didinti</t>
  </si>
  <si>
    <t xml:space="preserve"> Ne mažiau kaip 80 proc. skirtų lėšų panaudojamos darbo užmokesčiui didinti </t>
  </si>
  <si>
    <t>Pacientų pasitenkinimo įstaigos teikiamomis asmens sveikatos priežiūros paslaugomis lygis: Pacientų pasitenkinimo Įstaigos teikiamomis asmens sveikatos priežiūros paslaugomis lygis (rodiklis apskaičiuojamas pacientų, kurie teigiamai įvertino Įstaigos suteiktas paslaugas, skaičių padalinus iš visų apklaustų pacientų skaičiaus)</t>
  </si>
  <si>
    <t>KVS atitiktis standartų reikalavimams</t>
  </si>
  <si>
    <t>Operatyvus GMP brigadų nuvykimas į pagalbos kvietimo vietą  I kategorijos kvietimų atvejais</t>
  </si>
  <si>
    <t xml:space="preserve">Ne mažiau kaip 95  proc. į I kategorijos greitosios medicinos pagalbos kvietimų mieste nuvykstama per 15 min., skaičiuojant nuo skambučio priėmimo iki nuvykimo </t>
  </si>
  <si>
    <t xml:space="preserve">98,21 proc. į I kategorijos greitosios medicinos pagalbos kvietimų mieste nuvykstama per 15 min., skaičiuojant nuo skambučio priėmimo iki nuvykimo </t>
  </si>
  <si>
    <t>3.</t>
  </si>
  <si>
    <t>VšĮ Panevėžio palaikomojo gydymo ir slaugos ligoninė</t>
  </si>
  <si>
    <t>Ligoninė įtraukta į Skaidrių asmens sveikatos priežiūros įstaigų sąrašą</t>
  </si>
  <si>
    <t xml:space="preserve">Ligoninė išlieka Skaidrių asmens sveikatos priežiūros įstaigų sąraše. </t>
  </si>
  <si>
    <t>4.</t>
  </si>
  <si>
    <t>VšĮ Panevėžio odontologijos poliklinika</t>
  </si>
  <si>
    <t xml:space="preserve">Pacientų pasitenkinimo įstaigos teikiamomis asmens sveikatos priežiūros  paslaugomis lygis: Pacientų teigiamai įvertintų įstaigoje suteiktų paslaugų skaičiaus dalis nuo visų per metus įstaigoje suteiktų asmens sveikatos priežiūros paslaugų skaičius </t>
  </si>
  <si>
    <t>96 proc.</t>
  </si>
  <si>
    <t>97 proc.</t>
  </si>
  <si>
    <t xml:space="preserve">Suteiktų asmens sveikatos priežiūros paslaugų kiekis per metus </t>
  </si>
  <si>
    <t>Pirminio lygio ambulatorinių
paslaugų per metus - 9 843.
II lygio gydytojų odontologų specialistų konsultacijų per metus – 18 249.</t>
  </si>
  <si>
    <t>Pirminio lygio ambulatorinių
paslaugų per metus - 8781 ( dėl gyventojų skaičiaus mažėjimo)
II lygio gydytojų odontologų specialistų konsultacijų per metus – 19789.</t>
  </si>
  <si>
    <t xml:space="preserve">Vidutinis laikas nuo paciento kreipimosi dėl asmens sveikatos priežiūros paslaugos suteikimo momento iki paskirto paslaugos gavimo laiko </t>
  </si>
  <si>
    <t>Ūmių būklių atvejais – iki 2 val.
Pirminio lygio odontologo paslaugos – iki 5 d.
Gydytojų odontologų specialistų – iki 30 d.</t>
  </si>
  <si>
    <t>5.</t>
  </si>
  <si>
    <t>VšĮ Panevėžio miesto poliklinika</t>
  </si>
  <si>
    <t>Įstaigos sąnaudų darbo užmokesčiui dalis: Valstybei didinant finansavimą, e mažiau 80 proc. panaudojama darbo užmokesčiui didinti</t>
  </si>
  <si>
    <t>Ne mažiau 80 proc.</t>
  </si>
  <si>
    <t>81 proc.</t>
  </si>
  <si>
    <t>Įstaigos sąnaudų valdymo išlaidoms dalis</t>
  </si>
  <si>
    <t>Ne daugiau 7 proc.</t>
  </si>
  <si>
    <t>3,3 proc.</t>
  </si>
  <si>
    <t>Įstaigos finansinių įsipareigojimų dalis nuo metinio biudžeto</t>
  </si>
  <si>
    <t>Koeficientas ne didesnis kaip 0,10</t>
  </si>
  <si>
    <t>Papildomas finansavimo šaltinių pritraukimas</t>
  </si>
  <si>
    <t>3 (SAM ES projektai, DOTS, Signata)</t>
  </si>
  <si>
    <t>Pacientų pasitenkinimo paslaugomis lygis</t>
  </si>
  <si>
    <t>Pasitenkinimo lygis ne mažiau 0,8 balo</t>
  </si>
  <si>
    <t>Įstaigoje taikomos kovos su korupcija priemonės: Įstaiga įtraukta į Skaidrių ASPĮ sąrašą</t>
  </si>
  <si>
    <t>Įstaigai suteiktas skaidrios ASPĮ vardas</t>
  </si>
  <si>
    <t>IT taikymo lygis: E. receptų vaistų sąveikų fukncionalumas visa apimtimi. ASPĮ yra IPR dalyvis. Ne mažiau kaip 98 proc. E063 formų elktroninės. Ne mažiau kaip 50 proc., siuntimų elektroniniai</t>
  </si>
  <si>
    <t>E. receptų vaistų sąveikų fukncionalumas visa apimtimi. ASPĮ yra IPR dalyvis. Ne mažiau kaip 98 proc. E063 formų elktroninės. Ne mažiau kaip 50 proc., siuntimų elektroniniai</t>
  </si>
  <si>
    <t>Pilna E. receptų vaistų sąveikų fukncionalumas visa apimtimi. ASPĮ yra IPR dalyvis (100 proc.). 99,9 proc. siuntimų elektroniniai</t>
  </si>
  <si>
    <t>Viešoji įstaiga futbolo akademija “Panevėžys“</t>
  </si>
  <si>
    <t>12.01.01.01.</t>
  </si>
  <si>
    <t>Sportininkų, dalyvaujančių miesto, regiono, šalies ir tarptautinėse varžybose,skaičius</t>
  </si>
  <si>
    <t>Sukomplektuotų sportinio rengimo grupių, skaičius</t>
  </si>
  <si>
    <t>VšĮ Panevėžio plėtros agentūra</t>
  </si>
  <si>
    <t>08 01 01 01; 08 01 01 02</t>
  </si>
  <si>
    <t>Darbuotojų, dalyvavusių mokymuose, dalis nuo visų darbuotojų procentais</t>
  </si>
  <si>
    <t>Pateiktų paraškų nacionaliniams ir tarptautiniams projektams finansuoti skaičius</t>
  </si>
  <si>
    <t>VšĮ Panevėžio keleivinis transportas</t>
  </si>
  <si>
    <t>05.02.02.04</t>
  </si>
  <si>
    <t>Pajamų, gautų už parduotus miesto viešojo transporto bilietus, augimas, procentais</t>
  </si>
  <si>
    <t>10.15.01.01.02.05</t>
  </si>
  <si>
    <t>Viešojo transporto keleivių kelionių skaičiaus augimas, procentais</t>
  </si>
  <si>
    <t>Keleivių pasitenkinimo viešojo transporto paslauga lygis, balais</t>
  </si>
  <si>
    <t>+ 2 balai</t>
  </si>
  <si>
    <t>Įstaigos veiklos sąnaudų dalis (nuo pajamų už parduotus bilietus ir gautas kompensacijas už keleivių vežimo lengvatas), procentais</t>
  </si>
  <si>
    <t xml:space="preserve">ne daugiau nei 16,8 </t>
  </si>
  <si>
    <t>Įstaigos sąnaudų valdymo išlaidoms dalis, ne daugiau proc.</t>
  </si>
  <si>
    <t>Pateikiama informacija apie viešųjų įstaigų, kurių savininkė yra Savivaldybė arba  Savivaldybė turi 50 procentų ir daugiau balsų visuotiniame dalininkų susirinkime, n - 1 metais pasiektas ir n-(n + 2) metais planuojamas pasiekti veiklos rodiklių reikšmes. Jeigu viešoji įstaiga įgyvendina pažangos projektą, šioje dalyje nurodomas jo rezultato (produkto) rodiklis ir n-(n + 2) metais planuojamos rodiklio reikšmės. Viešosios įstaigos vykdomai tęstinei veiklai vertinti nustatomi veiklos efektyvumo rodikliai ir n-(n + 2) metais planuojamos jų pasiekti reikšmės.</t>
  </si>
  <si>
    <t>Pagrindiniai veiklos rodikliai, atsižvelgiant į viešosios įstaigos misiją ir jai įgyvendinti suformuluotus veiklos tikslus, suprantami kaip rodikliai, geriausiai parodantys įstaigos, kuri viešojoje įstaigoje atstovauja Savivaldybei ir įgyvendina savininko ar dalininko teises ir pareigas, veiklos tikslų siekimą. Nustatomi viešųjų įstaigų pagrindiniai veiklos rodikliai turi būti susiję su įstaigos, kuri viešojoje įstaigoje atstovauja Savivaldybei ir įgyvendina savininko ar dalininko teises ir pareigas, veiklos tikslais arba, jeigu įmanoma, įgyvendinamų programų uždaviniais</t>
  </si>
  <si>
    <t>Suvestinė parengta pagal gautą iš Sveikatos poskyrio, Sporto, Komunikacijos ir Miesto infrastruktūros skyrių informaciją.</t>
  </si>
  <si>
    <r>
      <t>Įgyvendinamų pažangos projektų</t>
    </r>
    <r>
      <rPr>
        <b/>
        <i/>
        <sz val="10"/>
        <color theme="1"/>
        <rFont val="Times New Roman"/>
        <family val="1"/>
        <charset val="186"/>
      </rPr>
      <t xml:space="preserve"> </t>
    </r>
    <r>
      <rPr>
        <i/>
        <sz val="10"/>
        <color rgb="FF808080"/>
        <rFont val="Times New Roman"/>
        <family val="1"/>
        <charset val="186"/>
      </rPr>
      <t xml:space="preserve">(įrašomas pažangos projekto kodas ir pavadinimas) </t>
    </r>
    <r>
      <rPr>
        <sz val="10"/>
        <color theme="1"/>
        <rFont val="Times New Roman"/>
        <family val="1"/>
        <charset val="186"/>
      </rPr>
      <t>rodikliai</t>
    </r>
  </si>
  <si>
    <r>
      <t>345</t>
    </r>
    <r>
      <rPr>
        <sz val="10"/>
        <color rgb="FFFF0000"/>
        <rFont val="Times New Roman"/>
        <family val="1"/>
        <charset val="186"/>
      </rPr>
      <t> </t>
    </r>
  </si>
  <si>
    <r>
      <t>30</t>
    </r>
    <r>
      <rPr>
        <sz val="10"/>
        <color rgb="FFFF0000"/>
        <rFont val="Times New Roman"/>
        <family val="1"/>
        <charset val="186"/>
      </rPr>
      <t> </t>
    </r>
  </si>
  <si>
    <t>Savivaldybės valdomų įmonių planuojamų pasiekti pagrindinių veiklos rodiklių suvestinės forma</t>
  </si>
  <si>
    <t>Savivaldybės valdomos įmonės pavadinimas</t>
  </si>
  <si>
    <t>Rodiklio pavadinimas, mato vnt.</t>
  </si>
  <si>
    <t>Ataskaita už 2022 m.</t>
  </si>
  <si>
    <t>AB „Panevėžio energija“</t>
  </si>
  <si>
    <r>
      <t xml:space="preserve">Įgyvendinamų pažangos projektų </t>
    </r>
    <r>
      <rPr>
        <i/>
        <sz val="10"/>
        <rFont val="Times New Roman"/>
        <family val="1"/>
        <charset val="186"/>
      </rPr>
      <t>(įrašomas pažangos projekto kodas ir pavadinimas)</t>
    </r>
    <r>
      <rPr>
        <sz val="10"/>
        <rFont val="Times New Roman"/>
        <family val="1"/>
        <charset val="186"/>
      </rPr>
      <t xml:space="preserve"> rodikliai</t>
    </r>
  </si>
  <si>
    <r>
      <t xml:space="preserve">Kapitalo grąžos rodiklis (ROE) </t>
    </r>
    <r>
      <rPr>
        <sz val="10"/>
        <rFont val="Calibri"/>
        <family val="2"/>
        <charset val="186"/>
      </rPr>
      <t>%</t>
    </r>
  </si>
  <si>
    <t>UAB „Aukštaitijos vandenys“</t>
  </si>
  <si>
    <t>Kapitalo grąžos rodiklis (ROE) %</t>
  </si>
  <si>
    <t>AB „Panevėžio specialus autotransportas“</t>
  </si>
  <si>
    <t>UAB „Panevėžio autobusų parkas“</t>
  </si>
  <si>
    <t>AB „Panevėžio butų ūkis“</t>
  </si>
  <si>
    <t>6.</t>
  </si>
  <si>
    <t>UAB „Panevėžio gatvės“</t>
  </si>
  <si>
    <t>7.</t>
  </si>
  <si>
    <t>UAB „Grauduva“</t>
  </si>
  <si>
    <t>8.</t>
  </si>
  <si>
    <t>UAB „Panevėžio būstas“</t>
  </si>
  <si>
    <t>9.</t>
  </si>
  <si>
    <t>UAB Panevėžio regiono atliekų tvarkymo centras</t>
  </si>
  <si>
    <t>Efektyvaus eilių valdymo rodiklis: Visos informacijos apie pacientų eiles ir joms skirtus laikus atskleidimas ESPBI siekiant greitesnio paslaugų suteikimo, laukimo trukmė, kalendorinėmis dienomis</t>
  </si>
  <si>
    <t>Darbo užmokesčio didinimui panaudota 100 proc. skirtų lėšų</t>
  </si>
  <si>
    <t>Kokybiškas paslaugų teikimas, kokybės vadybos sistemos vystymas: Kokybės vadybos sistemos atitiktis standartų LST EN ISO 9001:2015 „Kokybės vadybos sistemos.
Reikalavimai“ ir LST EN 15224:2017 „Sveikatos priežiūros paslaugos. Kokybės vadybos sistemos.
Reikalavimai pagal EN ISO 9001:2015“ rstandartų reikalavimams</t>
  </si>
  <si>
    <t>2022-10-17 UAB "Sertika" atliko Įstaigos  sertifikavimo auditą. Audito išvada: Įstaigos Kokybės vadybos sistema atitinka standartų LST EN ISO 9001:2015 „Kokybės vadybos sistemos.
Reikalavimai“ ir LST EN 15224:2017 „Sveikatos priežiūros paslaugos. Kokybės vadybos sistemos.
Reikalavimai pagal EN ISO 9001:2015“ rstandartų reikalavimams</t>
  </si>
  <si>
    <t>Užtikrinti palaugų kokybę: Pacientų pasitenkinimo Ligoninėje teikiamomis paslaugomis lygis ne mažiau kaip 0,8 balo</t>
  </si>
  <si>
    <t>Užtikrinti įstaigos atsparumą korupcijai: Ligoninė įtraukta į Skaidrių asmens sveikatos priežiūros įstaigų sąrašą</t>
  </si>
  <si>
    <t>2022 m. iš devynių Savivaldybės valdomų įmonių šį rodiklį pasiekė keturios bendrovės.</t>
  </si>
  <si>
    <r>
      <rPr>
        <b/>
        <sz val="11"/>
        <rFont val="Times New Roman"/>
        <family val="1"/>
        <charset val="186"/>
      </rPr>
      <t>Kultūros paslaugų  prieinamumo ir patrauklumo  didinimas, modernizuojant kultūros įstaigų  infrastruktūrą ir pritaikant daugiafunkcinėms ir daugiakultūrinėms paslaugoms  (SPP 1.1.3.1)</t>
    </r>
    <r>
      <rPr>
        <sz val="11"/>
        <rFont val="Times New Roman"/>
        <family val="1"/>
        <charset val="186"/>
      </rPr>
      <t xml:space="preserve"> </t>
    </r>
  </si>
  <si>
    <t>Įgyvendinant projektą 2022 m. atlikta apie 80 proc. rangos darbų: atlikti monolitinių sienų įrengimo, betonavimo darbai, g/b fasadinių ir perdangos plokščių montavimo darbai, parkingo įrengimo darbai, parkingo latako įrengimo darbai, rūsio perdangos nuolydžio formavimo darbai, išbetonuotos  grindys, atlikti  inžinerinių sistemų įrengimo darbai, pradėta tvarkyti aplinka. Taip pat atlikti kiti bendrastatybiniai darbai. Pradėta pastato vidaus apdaila. Rangos darbus planuojama  užbaigti 2023 m. I ketv.</t>
  </si>
  <si>
    <t xml:space="preserve">Įgyvendinant Projektą restauruotas  nuo 2000 m. nenaudojamas, avarinės būklės pastatas. Atlikti pastato tvarkomieji paveldosaugos bei statybos darbai - rekonstruota sodyba, pabrėžiant senąjį pastato charakterį ir įvedant naujos architektūros elementų, atkurtas stogas, istoriniai fasadai, išsaugotos ir atkurtos pastato vertingosios savybės,  įrengtos statinio konstrukcijos, inžineriniai tinklai -vandentiekio ir nuotekų, šildymo, vėdinimo,  elektros, apsaugos, priešgaisrinė, telekomunikacijų sistemos, drenažas, atlikti reikiami taikomieji tyrimai, atkurti polichromijos fragmentai, įrengtos kūrybinės, ekspozicinės, foto laboratorijos, administracinės, techninės, sandėliavimo, higienos patalpos, įrengtas vidaus ir lauko apšvietimas, sutvarkyta aplinka, įrengti mažosios architektūros elementai - suoliukuai, dviračių stovai, šiukšliadėžės, atsodinti medžiai, vaismedžiai ir pasodinti dekoratyviniai augalai. Objekto veikloms užtikrinti pagaminti ir sumontuoti baldai. Projektas įgyvendintas. Projekto vertė – 1 516, 64 tūkst. Eur, iš jų Europos Sąjungos regioninio plėtros fondo lėšos – 246, 64 tūkst. Eur, 1270,0 tūkst. Eur – Panevėžio miesto savivaldybės.
</t>
  </si>
  <si>
    <t>2022 m. buvo nupirkti rangos darbai, su konkursą laimėjusiu rangovu UAB „Kriautė“ pasirašyta rangos sutartis. Įrengtos naujai statomo priestato konstrukcijos, įrengti inžineriniai tinklai-vandentiekio ir nuotekų šalinimo, šildymo, vėdinimo, elektros, įrengtas drenažas, medinė terasa, sutvarkyta dalis aplinkos.  Per 2022 m. atlikta 65 proc. rangos darbų. 2022 m. buvo vykdomos vizualinio indentiteto kūrimo ir viešinimo kampanijos veiklos, vyko kultūrinio verslumo, vietokūros, auditorijų plėtros mokymai vykdančiajai komandai ir suinteresuotųjų šalių atstovams, kūrybiškos vietokūros mokymai bendruomenei, projekto įgyvendinimo komanda vyko į Islandiją pasisemti meno rezidencijų kūrimo patirties, pradėtos kurti taikomosios dailės, audio-video, teatro studijų programos. Kadangi rangos darbai buvo sustabdyti dėl atsiradusio poreikio keisti techninį projektą, liko dalis nepanaudotų suplanuotų lėšų.</t>
  </si>
  <si>
    <t>Pagal su UAB „Panevėžio miestprojektas“ pasirašytą sutartį (2021-12-03) buvo rengiamas Kultūros centro Panevėžio bendruomenių rūmų dalies patalpų kapitalinio remonto techninis darbo projektas (TDP). 2022 gruodžio mėn. nupirktos TDP ekspertizės paslaugos, su UAB „Statybos ekspertų biuras“, pasirašyta paslaugų sutartis. TDP peržiūrimas ir bus perduotas ekspertizei atlikti bei koreguojamas pagal pateiktas pastabas.</t>
  </si>
  <si>
    <r>
      <rPr>
        <b/>
        <sz val="11"/>
        <rFont val="Times New Roman"/>
        <family val="1"/>
      </rPr>
      <t>Kultūros įstaigų veiklos modernizavimas (aktualinimas), siekiant didesnės gyventojų įtraukties  (SPP 1.1.3.2)</t>
    </r>
    <r>
      <rPr>
        <sz val="11"/>
        <rFont val="Times New Roman"/>
        <family val="1"/>
      </rPr>
      <t xml:space="preserve"> </t>
    </r>
  </si>
  <si>
    <t xml:space="preserve">Projektas buvo įgyvendinamas pagal bendradarbiavimo per sieną  Interreg LAT-LIT programą. 2022 m. vykdytos pagrindinės veiklos ir įsigyta įranga. Gegužės 10-11 d. surengtas vienas iš didžiųjų projekto renginių – Tarptautinė keramikos meno konferencija „Keramikos tradicijos ir šiandiena“, kurioje teorinius pranešimus skaitė lektoriai iš Latvijos ir Lietuvos, vyko edukacijos ir animacijos dirbtuvės. Keramikos paviljone įrengta  interaktyvi keramikos raidos ekspozicija su virtualiu žiedimo rato simuliatoriumi (įsigyta įranga: 3 TV ekranai (vienas – liečiamas), 3 kompiuteriai, 2 specialūs stendai, įsigytos 3 elektrinės keramikos degimo krosnys, molio valcavimo stalas, 2 metaliniai stelažai edukacinėms priemonėms. Partnerių organizuotame Vasaros festivalyje Daugpilyje (Latvija) dalyvavo  45 Panevėžio miesto atstovai (menininkai (keramikai, dailininkai, fotografai, tautodailininkai, miesto švietimo ir kultūros įstaigų atstovai, savivaldybės atstovai). Projekto veiklos užbaigtos, 2023 m. Jungtiniam techniniam sekretoriatui bus teikiamos projekto įgyvendinimo ataskaitos.
</t>
  </si>
  <si>
    <t>Projektas įgyvendinamas pagal bendradarbiavimo per sieną Interreg LAT-LIT programą. Įgyvendinant projektą vykdytos pagrindinės veiklos ir įsigyta įranga: Rugsėjo 22–23 d. organizuotas projekto partnerių – Panevėžio kraštotyros muziejaus ir Preilių istorijos ir taikomosios dailės muziejaus (Latvija) – muziejininkų susitikimas; su partneriais sukurta 1 virtuali paroda: "Industrializacija"; su partneriais iš Preilių istorijos ir taikomosios dailės muziejaus (Latvija)  sukurtos 4 virtualios parodos: "Meilė", "Moteris mene", "Žvaigždės ir kosmosas" ir "Bendravimas"; įvyko ekspozicijos "Tautų katilas" įrengimo paslaugų ir prekių viešieji pirkimai (ekspozicijos programinės įrangos kūrimas ir įdiegimas, audio ir video sistemos ir jų turinys, ekspozicinių baldų ir ekspozicinių stendų gamyba, patalpų apšvietimo sistemos paruošimas ir įdiegimas, fotografijų ir kt. spausdinimas, manekenų gamyba ir pan.), įsigytas interaktyvus stalas. Projekto veiklos bus užbaigtos 2023 m.</t>
  </si>
  <si>
    <r>
      <rPr>
        <b/>
        <sz val="11"/>
        <rFont val="Times New Roman"/>
        <family val="1"/>
        <charset val="186"/>
      </rPr>
      <t>Savivaldybės sveikatos priežiūros įstaigų  teikiamų paslaugų stiprinimas  ir plėtra  bei atsparumo ekstremaliosioms situacijoms didinimas (SPP 1.2.1.6)</t>
    </r>
    <r>
      <rPr>
        <sz val="11"/>
        <rFont val="Times New Roman"/>
        <family val="1"/>
        <charset val="186"/>
      </rPr>
      <t xml:space="preserve"> </t>
    </r>
  </si>
  <si>
    <t>Įgyvendinant projektą 2022 m. buvo vykdytos veiklos: mankštų vaikams 6-9 kl. įgūdžių lavinimo užsiėmimai, dalyvavo 4 vaikų grupės iki 18 m. ne mažiau kaip po 20 vaikų, po 11 užsiėmimų kiekvienai gr. (viso dalyvavo 83 vaikai); suorganizuoti sveikatinimo seminarai 10-12 kl. mokiniams, dalyvavo 7 gr. ne mažiau kaip po 15 dalyvių po 6 seminarus kiekvienai gr. (viso 112 dalyvių), vyko Kalanetikos įgūdžių lavinimo užsiėmimai  senjorams  4 gr., kiekvienai grupei po 10 užsiėmimų (viso dalyvavo 84 dalyviai); dvi sveikatinimo stovyklos senjorams po 3 dienas (dalyvavo 40 dalyvių); vyko mankštos baseine senjorams 3 gr. po 15 dalyvių po 10 užsiėmimų (viso dalyvavo 45 dalyviai). Per 2022 m. paslaugas gavo 195 moksleiviai ir 169 senjorai. Projektą planuojama užbaigti 2023 m.</t>
  </si>
  <si>
    <t>Įgyvendinant projektą 2022 m. buvo perkamos medicininės prekės ir įranga: bendrosios apžiūros kušetės; širdies ir kraujagyslių sistemos tyrimo ir stebėjimo prietaisai (defibriliatoriai, kraujospūdžio matavimo aparatai, nešiojami eletrokardiografai, suaugusiųjų svarstyklės); kūdikių svarstyklės; autoklavas; ginekologinės kėdės; skaitmeninis dermatoskopas, pradėtos šeimos gydytojo krepšio, skaitmeninio oftalmoskopo, paros kraujospūdžio matavimo aparato, otorinooftalmoskopo pirkimo procedūros. Projektą planuojama užbaigti 2023 m.</t>
  </si>
  <si>
    <r>
      <rPr>
        <b/>
        <sz val="11"/>
        <rFont val="Times New Roman"/>
        <family val="1"/>
        <charset val="186"/>
      </rPr>
      <t>Sporto ir viešosios  aktyvaus laisvalaikio infrastruktūros  daugiafunkciškumo  plėtojimas ir pritaikymas nustatytiems kokybės standartams (SPP 1.2.1.8)</t>
    </r>
    <r>
      <rPr>
        <sz val="11"/>
        <rFont val="Times New Roman"/>
        <family val="1"/>
        <charset val="186"/>
      </rPr>
      <t xml:space="preserve"> </t>
    </r>
  </si>
  <si>
    <t>Išrinkti baseino statytojus Savivaldybei prireikė keturių konkursų dėl per didelių pasiūlytų kainų. Panevėžio miesto savivaldybės administracija ir AB „Panevėžio statybos trestas“ 2022 m. rugsėjo 19 d. pasirašė rangos sutartį dėl Panevėžio daugiafunkcinio sporto ir sveikatingumo centro „Aukštaitija“, A. Jakšto g. 1, Panevėžyje, rekonstravimo ir kitų statybos darbų. Statybvietė perduota 2022 m. spalio 28 d. ir pradėti statybos darbai. Darbo projektas rengiamas lygiagrečiai vykdant rangos darbus. 2022 metais atlikti statinio dalies griovimo darbai, inžinerinių tinklų atjungimas ir/ar demontavimas, atliekų pašalinimas, laikinos šilumos trasos įrengimas, statybvietės įrengimas, medžių šalinimo ir/ar persodinimo darbai.</t>
  </si>
  <si>
    <t xml:space="preserve">Projektas užbaigtas 2021 m., 2022 m. sausio 13 d. gautas Skate parko įrangos sertifikatas. </t>
  </si>
  <si>
    <r>
      <t>2022-04-28 Lietuvos Respublikos švietimo, mokslo ir sporto ministro įsakymu Nr. V-660 projektui „Aukštaitijos sporto komplekso didžiosios salės atnaujinimas“ skirtas finansavimas ir 2022-05-31 pasirašyta projekto finansavimo sutartis su VŠĮ Centrine projektų valdymo agentūra. 2022 metais parengtas Sporto paskirties pastato („Aukštaitijos“ sporto komplekso), a. Jakšto g. 1 Panevėžyje dalies patalpų paprastojo remonto aprašas, atlikta parengto projekto ekspertizė, tačiau rangos darbai negali būti vykdomi kol esama (likusi) statinio dalis yra atjungta nuo inžinerinių tinklų dėl Panevėžio daugiafunkcinio sporto ir sveikatingumo centro „Aukštaitija“ rekonstravimo darbų, pradėtų 2022 metų pabaigoje. Šio projekto įgyvendinimo terminas bus pratęstas, atsižvelgiant į „Panevėžio  daugiafunkcinio  sporto ir sveikatingumo centro „Aukštaitija“</t>
    </r>
    <r>
      <rPr>
        <sz val="11"/>
        <rFont val="Times New Roman"/>
        <family val="1"/>
        <charset val="186"/>
      </rPr>
      <t xml:space="preserve"> vykdomus statinio rekonstravimo darbus.</t>
    </r>
  </si>
  <si>
    <r>
      <rPr>
        <b/>
        <sz val="11"/>
        <rFont val="Times New Roman"/>
        <family val="1"/>
        <charset val="186"/>
      </rPr>
      <t>Kompleksinių paslaugų šeimoms ir vaikams teikimas (SPP 1.3.1.2.)</t>
    </r>
    <r>
      <rPr>
        <sz val="11"/>
        <rFont val="Times New Roman"/>
        <family val="1"/>
        <charset val="186"/>
      </rPr>
      <t xml:space="preserve"> </t>
    </r>
  </si>
  <si>
    <t xml:space="preserve">Projektą Panevėžio miesto savivaldybė  įgyvendina kartu su partneriu „VšĮ Šv. Juozapo globos namai“, kuris  vykdo Bendruomeninių šeimos namų funkciją ir teikia kompleksines paslaugas šeimoms (asmenims), įtėviams, globėjams, vaikams, gyvenantiems Panevėžio mieste.   Dar 847 nauji dalyviai dalyvavo  pozityvios tėvystės mokymuose, šeimos įgūdžių ugdymo, dailės, muzikos, šokio - judesio terapijos užsiėmimuose,  individualiose ir grupės psichologų, socialinių darbuotojų konsultacijose, mediacijoje, vaikų priežiūros paslaugoje, šeimų stovyklose.   Iš viso iki 2022 m. pabaigos kompleksines paslaugas gavo  3092 asmenų. Projekto veiklos baigiasi 2023 m. kovo mėn., tačiau Kompleksinių paslaugų teikimas Panevėžio m. gyventojams bus tęsiamas  kitu projektu.  Šv. Juozapo globos namai tapo partneriu įgyvendinat  kompleksinių paslaugų šeimai programą Panevėžyje. 
</t>
  </si>
  <si>
    <t xml:space="preserve">2022-03 UAB „Synergy Solutions“ parengė Negyvenamojo paslaugų paskirties pastato su laikino apgyvendinimo patalpomis (kompleksinių paslaugų centro „Harmonijos miestas“) Aguonų g. 51, Panevėžyje, statybos techninį projektą ir perdavė ekspertizei; 2022-06-10 atlikta techninio projekto ekspertizė, gautas bendrosios ekspertizės aktas; 2022-07-26 gautas statybą leidžiantis dokumentas; 2022-08-22  ir  2022-09-07 paskelbtų rangos darbų viešojo pirkimo konkurso procedūros nutrauktos, gavus Viešųjų pirkimų tarnybos (VPT) pastabas bei rekomendacijas; ,  2022-10-05 paskelbta išankstinė rangos pirkimo (rinkos) konsultacija, 2022-10-14 paskelbtas rangos darbų viešojo pirkimo konkursas, pirkimas neįvyko dėl per didelių pasiūlytų kainų; 2022-11-07 pakartotinai paskelbtas rangos darbų viešojo pirkimo konkursas, pirkimo procedūros nutrauktos dėl dokumentų tikslinimo. Patikslinus pirkimo dokumentus bus skelbiamas naujas rangos darbų konkursas. </t>
  </si>
  <si>
    <t>Projekto veikos užbaigtos 2021 m. Dėl teisminių procesų pratęstas Projekto įgyvendinimas. A. Bandzos socialinių paslaugų namai padavė į teismą CPVA dėl neapmokėtų išlaidų už kartu su namu įsigytą žemės sklypą. Rašytinis Teismo posėdis  įvyko 2022 m. kovo 10 d., A. Bandzos  socialinių paslaugų namų ieškinys buvo patenkintas. Galutinis mokėjimo prašymas pateiktas CPVA 2022-03-31. CPVA apmokėjo už įsigytą žemės sklypą (14,9 tūkst. Eur).</t>
  </si>
  <si>
    <r>
      <rPr>
        <b/>
        <sz val="11"/>
        <rFont val="Times New Roman"/>
        <family val="1"/>
        <charset val="186"/>
      </rPr>
      <t>Socialinių paslaugų integracijos bendruomenėje plėtra (SPP 1.3.1.5.)</t>
    </r>
    <r>
      <rPr>
        <sz val="11"/>
        <rFont val="Times New Roman"/>
        <family val="1"/>
        <charset val="186"/>
      </rPr>
      <t xml:space="preserve"> </t>
    </r>
  </si>
  <si>
    <t>Įgyvendinant projektą 2022-02-14 pasirašyta dailės terapijos užsiėmimų vedimo paslaugų sutartis, vyko dailės terapijos užsiėmimai trims Nakvynės namų gyventojų grupėms; 2022 m. balandžio-gegužės mėn.  Dailės galerijoje įteikti dalyvio pažymėjimai projekto dalyviams, dalyvavusiems 14 akademinių valandų trukmės dailės terapijos užsiėmimų sesijoje; 2022-06-02 Nakvynės namuose įvyko baigiamosios kūrybinės dirbtuvės, jų metu projekto dalyviai kartu su Nakvynės namų darbuotojais dekoravo marškinėlius, kurie buvo eksponuojami teatre „Menas“. 2022-07-21 k/t „Menas“ įvyko projekto pristatymo bei parodos atidarymo renginys. 2022-09-23 Dailės galerijoje vykusių apdovanojimų „Social‘INGAS 2022“ metu projektui skirtas geriausio Socialinio projekto/idėjos apdovanojimas; 2022-10-27 projektas pristatytas „Culture Action Europe“ tinklo organizuotame Tarptautiniame Kultūros ir gerovės forume Rumunijoje, 2022-11-17 Projekto rezultatai pristatyti „Culture Action Europe“ tinklo organizuotame tarptautiniame forume „Kulturpolis“: tarptautinės kultūros teisių dienos“, Barselonoje, kur buvo pristatyti 36 įvairių šalių kultūros teises skatinantys projektai, atrinkti konkurso būdu iš 260. Įrašytas interviu „Culture Action Europe“ tinklo kuriamai tinklalaidei, kurios turiniui atrinkti tik 4 projektai, tarp kurių - „Kūrybos užuovėja“.</t>
  </si>
  <si>
    <r>
      <rPr>
        <b/>
        <sz val="10"/>
        <rFont val="Times New Roman"/>
        <family val="1"/>
        <charset val="186"/>
      </rPr>
      <t>Socialinio būsto plėtra (SPP 1.3.2.3)</t>
    </r>
    <r>
      <rPr>
        <sz val="10"/>
        <rFont val="Times New Roman"/>
        <family val="1"/>
        <charset val="186"/>
      </rPr>
      <t xml:space="preserve"> </t>
    </r>
  </si>
  <si>
    <t xml:space="preserve">2022-03-23 užbaigti pastato, nebenaudojamo bendrabučio,  Aldonos g. 12, Panevėžyje kapitalinio remonto darbai. Remontuojant pastatą apšiltintos sienos, suremontuotas ir apšiltintas stogas, vietoje buvusios vienos laiptinės įrengtos trys, panaikinta pastato koridorinė sistema ir patalpos perplanuotos į butus, atlikta patalpų apdaila, pakeisti langai, suremontuotas rūsys, sumontuotos butų, pagalbinių patalpų durys, įėjimų į pastatą durys įrengtos su kodinėmis spynomis, įrengti elektros, elektroninių ryšių, dujotiekio, šildymo, vėdinimo, karšto, šalto vandens, nuotekų tinklai, įrengta priešgaisrinė ir apsauginė signalizacijos, visu pastato perimetru įrengtos vaizdo stebėjimo kameros (6 vnt.), sutvarkyta teritorija – įrengtos vaikų žaidimo, automobilių stovėjimo aikštelės, prie kiekvienos laiptinės įrengti dviračių stovai, įrengta žalioji zona, mažosios architektūros elementai, pasodinti medeliai bei želdiniai. Suremontavus pastatą, jame įkurtas 71 socialinis būstas – 52 butai vieno kambario, 15 butų – dviejų kambarių ir 4 butai – trijų kambarių. Kiekvienam butui nupirktos dujinės viryklės su orkaitėmis. Pastatas pritaikytas neįgaliesiems – įrengtas keltuvas, prie kiekvienos laiptinės įrengti pandusai, Ia. aukšte įrengti 4 butai žmonėms su negalia. 2022 m. apgyvendinta 60 šeimų (103 asm), 2023 m. pradžioje bus apgyvendinta dar 11 šeimų.
</t>
  </si>
  <si>
    <r>
      <rPr>
        <b/>
        <sz val="11"/>
        <rFont val="Times New Roman"/>
        <family val="1"/>
        <charset val="186"/>
      </rPr>
      <t>Gyventojų pilietiškumo ir sąmoningumo skatinimas (SPP 1.4.1.3.)</t>
    </r>
    <r>
      <rPr>
        <sz val="11"/>
        <rFont val="Times New Roman"/>
        <family val="1"/>
        <charset val="186"/>
      </rPr>
      <t xml:space="preserve"> </t>
    </r>
  </si>
  <si>
    <t xml:space="preserve">2022 m. projekte dalyvaujantys partneriai dalyvavo seminaruose, mokymuose, į kuriuos buvo įtraukta vietos bendruomenė –  pavieniai asmenys, verslo struktūros, institucijos ir įvairūs tinklai, susiję su lyčių lygybe ir tvaria miestų plėtra. 
Buvo analizuojama ir skelbiama informacija apie lyčių stereotipus, kaip dalintis atsakomybe tarp lyčių, suorganizuotas seminaras bendruomenei apie paramos verslininkėms didinimą, pažangaus, saugaus ir patrauklaus miesto planavimą. 
Įvykdytas „Lyčių lygybės kraštovaizdis“ bandomojo projekto įgyvendinimas – ekskursijų ir edukacijų, pritaikytų skirtingų visuomenės grupių poreikiams, ciklas; informacinio turizmo leidinio, pritaikyto skirtingų visuomenės grupių poreikiams, leidyba. 
</t>
  </si>
  <si>
    <t>Įvykdytos veiklos: Dokumentų valdymo sistemos plėtra Panevėžio socialinių paslaugų centre; Licencijų ir leidimų išdavimo modulio licencija (PMSA); „1 langelio principo“ techninė ir programinė įranga (Eilių valdymo sistema PMSA Priimamajame); Socialinių reikalų skyriaus teikiamų paslaugų ir asmenų aptarnavimo procesų (procedūrų) kokybės tobulinimo rekomendacijų parengimo ir konsultavimo paslaugos; Panevėžio socialinių paslaugų centro teikiamų paslaugų ir asmenų aptarnavimo procesų (procedūrų) kokybės tobulinimo rekomendacijų parengimo ir konsultavimo paslaugos.</t>
  </si>
  <si>
    <t xml:space="preserve">Projektas buvo įgyvendinamas pagal  Europos Sąjungos programą „Europa piliečiams“. Įgyvendinant projektą, kurio tikslas - skatinti tvarų pasienio regionų vystymąsi, didinant ekonominę, socialinę ir teritorinę pasienio regiono sanglaudą Projekto partneriai organizavo tarptautinius susitikimus. 2022 m. buvo dalyvauta Projektų partnerių organizuotuose tarptautiniuose susitikimuose: Kovo 22–26 dienomis Budapešte (Vengrija), Gegužės 26–28 dienomis Gorizijoje (Italija),  Birželio 19–23 d. Sofijoje (Bulgarija). Rugsėjo 1-4 dienomis susitikimas vyko Lietuvos ir Latvijos pasienyje Daugpilyje ir  Panevėžio miesto savivaldybėje, kurioje vyko projekto baigiamoji konferencija. Tarptautinių susitikimų metu buvo keičiamasi idėjomis, tikslais, gerąja patirtimi, susijusia su pandemija bei su šalių bendradarbiavimu tarp sienų, analizuojamos ES programos, kurių pagalba šalys galėtų tęsti bendradarbiavimą bendrų projektų pagalba, analizei ir gerosios patirties mainams buvo pasitelkti tarptautiniai ekspertai. Projektas įgyvendintas. Bendra projekto vertė per 146,6 tūkst. Eur, Panevėžio miesto savivaldybei skirta - 17,2 tūkst. Eur.
</t>
  </si>
  <si>
    <t>Vietos veiklos grupės strategijos  administravimui panaudota 8,0 tūkst. Eur.</t>
  </si>
  <si>
    <t>2022-01-14 Europos švietimo ir kultūros vykdomoji įstaiga (angl. EACEA) informavo apie teigiamus paraiškos vertinimo rezultatus ir pakvietė Panevėžio miesto savivaldybės administravžciją bei kitus konsorciumo partnerius pasirašyti dotacijos sutartį. 2022-09-19 įvyko pirmasis projekto partnerių susitikimas Tibyje (Ispanija), kurio metu pasirašyta partnerystės sutartis, projekto partneriams pristatytas Panevėžio miestas, Panevėžio miesto strateginio 2021-2027 m. plėtros plano prioritetai, atitinkantys projekto tikslus bei Europos Žaliojo kurso gaires, darbo grupėse metu analizuota projekto partnerių šalių esama situacija aplinkosaugos ir klimato išsaugojimo srityse, kylančios problemos ir iššūkiai, aptartos būsimų renginių datos, kiekvieno projekto partnerio užduotys ir kita svarbi informacija. Projekto veiklos bus tęsiamos 2023 m.</t>
  </si>
  <si>
    <t xml:space="preserve">Projektas buvo vykdomas pagal Europos Sąjungos Piliečių, lygybės, teisių ir vertybių (CERV) programą,  kurio pagrindinė idėja - paskatinti Europos Sąjungos (ES) šalių piliečių aktyvumą ir pilietiškumą, plėtoti demokratiją, pažinti ES vertybes ir principus, suartinančius ES šalis, parodyti bendradarbiavimo svarbą,  projekto partneriai organizavo tarptautinius susitikimus. 2022 m. liepos  13-15 d. partnerių susitikimas vyko Portogruaro ir San Stino di Livenza miestuose (Italija), kuriame partneriai pristatė savo atstovaujamas organizacijas, dalinosi patirtimi, kaip europietiškos vertybės realizuojamos kasdienybėje,  2022 09 25-27 d.d. susitikimas vyko Sofijoje (Bulgarija), 2022 m. lapkričio 20-23 d. - Trikaloje, Graikijoje, kuriame vyko- seminarai ir diskusijos  ES šalių piliečių aktyvumo ir pilietiškumo skatinimo, ES vertybių, vieningos Europos svarba, piliečių vaidmeniu ją kuriant.temomis. Projekto dalyviai pristatė gerąsias praktikas, parodė prezentacijas, diskutavo ES šalių piliečių aktyvumo ir pilietiškumo skatinimo, ES vertybių bei vieningos Europos svarbos temomis. 
</t>
  </si>
  <si>
    <t xml:space="preserve">Projektas įgyvendinamas pagal pagal Europos Sąjungos Piliečių, lygybės, teisių ir vertybių (CERV) programą.
2022-09-29 – 10-02 vyko pirmasis projekto partnerių susitikimas Alikantėje (Ispanija), kurio metu buvo pasirašyta Partnerystės sutartis, vyko darbinės sesijos, diskusijos; 2022 m. gruodžio 14–15 d.  antrasis partnerių susitikimas įvyko Panevėžyje. Renginio metu partneriai dalijosi patirtimi, diskutavo tema „Pasitinkant klimato kaitos iššūkius – jaunimo iniciatyvos ir indėlis“, vyko diskusijos ir kitomis temomis, veikė kūrybinė laboratorija, ją vedė Kauno technologijos universiteto docentė, mokslo darbuotoja,  dr. Inga Gurauskienė. Renginio dalyviai lankėsi AB „Panevėžio energija“, Gamtos mokykloje, Atvirame jaunimo centre, labdaros organizacijoje „Maisto bankas".
</t>
  </si>
  <si>
    <t>Projektas, kurio tikslas- jaunuolių mainai, kurių metu per organizuojamą neformalų ugdymą, būtų skatinamas jaunimo susidomėjimas sveika mityba, formuojami teisingi mitybos įpročiai, skatinamas aktyvus laisvalaikis, kartu su psichologais, dietologais, sporto specialistais spręsti problemas susijusias, su šiomis dienomis klaidingai formuojamais mitybos įsitikinimais ir iš to kylančiomis sveikatos problemomis buvo įgyvendinamas pagal Europos Sąjungos Erasmus+  programą. Įgyvendinant projektą buvo siekiama per neformalų ugdymą skatinti jaunimo mainus ir suteikti jiems galimybę įgyti esminių gebėjimų, kurie prisidėtų prie jų asmeninės ir socialinės ugdymosi raidos bei įtraukti jaunimą į aktyvų dalyvavimą visuomenės gyvenime. Projekto metu vyko jaunimo tarptautiniai susitikimai mainai -  buvo organizuotos jaunimo stovyklos Panevėžyje ir Kipre, kuriose dalyvavo 14-17 amžiaus jaunuoliai, turintys valgymo sutrikimų. Panevėžyje stovykloje dalyvavo  32 jaunuoliai ir 9 lydintys asmenys iš visų projekto partnerių šalių (Italijos, Čekijos, Kipro ir Panevėžio). Kipre stovykloje dalyvavo 24 jaunuoliai, iš kurių -8 iš Panevėžio (juos lydėjo 3 asmenys). Stovyklų metu vyko  seminarai, paskaitos sveiko maitinimosi temomis, diskusijos, praktiniai užsiėmimai, kuriuos vedė psichologai, dietologai, sporto specialistai,  buvo pasikeista  gerosios praktikos atvejais.</t>
  </si>
  <si>
    <t>Projektas vykdomas pagal Europos Sąjungos Piliečių, lygybės, teisių ir vertybių (CERV) programą. 2022-08-04 Projekto vedantysis partneris (Jevišovice, Čekija), informavo apie teigiamus paraiškos vertinimo rezultatus. 2022 09 20-25 vyko pirmasis projekto partnerių susitikimas ir partnerystės sutarties pasirašymas vedančiojo partnerio Jevišovice savivaldybėje. 2023 m. projekto partneriai savo šalyse organizuos  tarptautinius renginius, kuriuose bus aptariamos aktualios temos apie pilietinį dalyvavimą ir įsitraukimą, bus siekiama visuomenei plačiau pristatyti ES politikos kryptis, ES istoriją, pasiekimus, ypatingą dėmesį skiriant jaunimo dalyvavimui ir skatinant jaunimo debatus apie ES vertybes, bus dalijamasi patirtimi ir gerąja praktika apie partnerių savivaldybių įgyvendinamus investicinius projektus ir kt.</t>
  </si>
  <si>
    <r>
      <rPr>
        <b/>
        <sz val="11"/>
        <rFont val="Times New Roman"/>
        <family val="1"/>
        <charset val="186"/>
      </rPr>
      <t>Dviračių trąsų, pėsčiųjų takų mieste ir jo prieigose įrengimas užtikrinant tęstinumą ir junglumą (SPP 2.1.1.3.)</t>
    </r>
    <r>
      <rPr>
        <sz val="11"/>
        <rFont val="Times New Roman"/>
        <family val="1"/>
        <charset val="186"/>
      </rPr>
      <t xml:space="preserve"> </t>
    </r>
  </si>
  <si>
    <t>Modernizuojant pėsčiųjų ir dviračių taką nuo Vakarinės g. link Berčiūnų gyvenvietės atnaujinta tako danga, įrengtas apšvietimas, dviračių remonto stotelė, poilsio aikštelės, mažosios architektūros elementai. Projekto I etapo veiklos užbaigtos, Galutinis mokėjimo prašymas bus teikiamas 2023 m.</t>
  </si>
  <si>
    <r>
      <rPr>
        <b/>
        <sz val="11"/>
        <rFont val="Times New Roman"/>
        <family val="1"/>
        <charset val="186"/>
      </rPr>
      <t>Sankryžų modernizavimas siekiant užtikrinti saugumą (SPP 2.1.2.3.)</t>
    </r>
    <r>
      <rPr>
        <sz val="11"/>
        <rFont val="Times New Roman"/>
        <family val="1"/>
        <charset val="186"/>
      </rPr>
      <t xml:space="preserve"> </t>
    </r>
  </si>
  <si>
    <t xml:space="preserve">Projektas užbaigtas. Didžioji darbų dalis atlikta 2021 m. Įgyvendinant projektą modernizuoti šviesoforai šiose 6 sankryžose: J. Basanavičiaus g. – Vilniaus g.; J. Basanavičiaus g. – Ukmergės g.; J. Biliūno g. – Velžio kelias – Vilniaus g. – Pajuostės pl.; J. Basanavičiaus g. – Savanorių a.; Vilniaus g. – Ramygalos g.; J. Basanavičiaus g. – Elektros g.- sumontuota moderni šviesoforų įranga, kryptinis LED apšvietimas, nuotolinė vaizdo stebėjimo ir valdymo sistema. Transporto infrastruktūra pritaikyta specialiųjų poreikių turintiems žmonėms.  
</t>
  </si>
  <si>
    <t>Parengti viešųjų pirkimų dokumentai e- bilieto įdiegimo paslaugoms įsigyti.  2022-12-27 su įmone Ridango AS, (Estija) pasirašyta e-bilieto sistemos diegimo sutartis, sutarties objektas -  Diegiamos elektroninio bilieto sistemos funkcionavimui reikalingos techninės ir programinės įrangos įsigijimas, montavimas ir paleidimas“. Įgyvendinant projektą bus įdiegtas elektroninis bilietas ir  autobusų stotelėse,  įrengtos  informacinės švieslentės (6 vnt.), kuriose bus pateikta informacija apie autobusų maršrutus bei tvarkaraščius, bus įdiegtas interaktyvus maršrutų žemėlapis, teikiama informacija apie darnaus susisiekimo galimybes su kitomis miesto dalimis ir kita aktuali informacija apie miesto viešąjį transportą bei darnų judumą mieste, informacija bus pateikiama keliomis kalbomis. Su  AS "Ridigano" rengiamas/derinamas detalus paslaugų įgyvendinimo planas.</t>
  </si>
  <si>
    <r>
      <t>2</t>
    </r>
    <r>
      <rPr>
        <sz val="10"/>
        <rFont val="Times New Roman"/>
        <family val="1"/>
        <charset val="186"/>
      </rPr>
      <t xml:space="preserve">022-01-05 pasirašyta Panevėžio miesto gatvių apšvietimo modernizavimo (3 grupės) rangos darbų sutartis su UAB „Asirinta“. Buvo modernizuojami apšvietimo tinklai: Beržų g. nuo J. Basanavičiaus g. iki Velžio k., J. Basanavičiaus g. nuo Beržų g. iki Ramygalos g., J. Tilvyčio g. nuo V. Alanto g žiedo iki Kalnelio g., Nemuno g. nuo Klaipėdos g. iki Ramygalos g., Ramygalos g. nuo Beržų g. iki miesto ribos, Staniūnų g. Nuo Beržų g. iki Staniūnų 103B, Aukštaičių g. nuo Ramygalos g. iki  Sirupio g., Pilėnų g., Sodų g., Katedros a., Vysk. K. Paltaroko g., Dainavos g., Margirio g., Algirdo g. nuo J. Basanavičiaus g. iki Sėlių g., Durpyno g. ir Danutės g.  2022-01-11 pasirašyta Panevėžio miesto gatvių apšvietimo modernizavimo (4 grupės) rangos darbų sutartis su UAB „Asirinta“. pagal šią sutartį modernizuojami apšvietimo tinklasi:  J. Basanavičiaus g. nuo Vilniaus g. iki Smėlynės g., J. Biliūno g., Nemuno g. nuo tilto iki Klaipėdos g., Vasario 16-osios g. nuo Tulpių g. iki A. Smetonos g., J. Urbšio g., Respublikos g., A. Mackevičiaus g. nuo Vasario 16-osios g. iki Kauno g., Naujamiesčio g., A. Smetonos g. nuo P. Puzino g. iki Vasario 16-osios g., V. Kudirkos g., Aldonos g., Kranto g. tarp Anykščių, g. ir Respublikos g., Topolių al., P. Puzino g., Aido g.  2022-10-28 Pasirašyta darbų sutartis su UAB „Baltled“ dėl Panevėžio miesto gatvių apšvietimo šviestuvų keitimo į LED šviestuvus darbų (1 gatvių grupė). Sutarties apimtyje bus pakeista 1077 vnt. gatvių šviestuvų į energiškai efektyvius LED šviestuvus; 2022-11-14 Pasirašytos darbų sutartys su UAB „Elektros automatika“ dėl Panevėžio miesto gatvių apšvietimo šviestuvų keitimo į LED šviestuvus darbų (3 ir 2 gatvių grupės). Sutarčių apimtyje bus pakeista 2492 vnt. gatvių ir viešųjų erdvių šviestuvų į energiškai efektyvius LED šviestuvus. 2022-12-19 pasirašytas papildomas susitarimas su VšĮ „Inovacijų agentūra "Dėl projekto veiklų įgyvendinimo termino pratęsimo nuo 2023 m. sausio 7 d. iki 2023 m. birželio 7 d.  Projektą planuojama užbaigti 2023 m. 
</t>
    </r>
  </si>
  <si>
    <r>
      <rPr>
        <b/>
        <sz val="11"/>
        <rFont val="Times New Roman"/>
        <family val="1"/>
        <charset val="186"/>
      </rPr>
      <t>Pakartotinai naudojamų ir perdirbamų komunalinių atliekų kiekio didinimas (SPP 2.2.2.3)</t>
    </r>
    <r>
      <rPr>
        <sz val="11"/>
        <rFont val="Times New Roman"/>
        <family val="1"/>
        <charset val="186"/>
      </rPr>
      <t xml:space="preserve"> </t>
    </r>
  </si>
  <si>
    <t>Su viešąjį pirkimo konkursą laimėjusia įmone AB „Statkorpas“ pasirašyta sutartis dėl 15 požeminių komunalinių atliekų ir antrinių žaliavų surinkimo konteinerių aikštelių įrengimo. Įgyvendinant projektą buvo atliekami 15 požeminių aikštelių įrengimo darbai,  vyko likusių 13 antžeminių konteinerių įrengimo aikštelių projektavimo darbai ir derinimas su reikiamomis institucijomis. Iki 2022 m. pabaigos iš viso įrengta aikštelių apie 70  proc. Projekto sutartis pratęsa iki 2023 m. balandžio 30 d. Antžeminių komunalinių atliekų ir antrinių  žaliavų surinkimo bei požeminių komunalinių atliekų surinkimo konteinerių aikštelių įrengimo darbai bus užbaigti 2023 m.</t>
  </si>
  <si>
    <r>
      <rPr>
        <b/>
        <sz val="11"/>
        <rFont val="Times New Roman"/>
        <family val="1"/>
        <charset val="186"/>
      </rPr>
      <t>Viešųjų erdvių pritaikymas įvairioms socialinėms grupėms (SPP 2.2.3.2)</t>
    </r>
    <r>
      <rPr>
        <sz val="11"/>
        <rFont val="Times New Roman"/>
        <family val="1"/>
        <charset val="186"/>
      </rPr>
      <t xml:space="preserve"> </t>
    </r>
  </si>
  <si>
    <t xml:space="preserve">Įgyvendinant projektą Senvagėje įrengti nauji ir atnaujinti esami dviračių ir pėsčiųjų takai, įrengtos jaukios poilsio ir apžvalgos aikštelės, atokvėpio zonos, naujai suformuotas tvenkinyje esančios salos reljefas,  įrengti nauji modernūs tiltai, atnaujinta tvenkinio pakrantė, įrengti apšvie¬timo, lietaus nuotekų, vandentiekio tinklai, įrengtos vaikų žaidimo aikštelės, mažosios architektūros elementai, atnaujinti želdiniai – vietoj pašalintų menkaverčių medžių ir krūmų pasodinti želdynai, suformuoti nuo pavasario iki rudens žydinčių krūmų masyvai. Senvagės tvenkinyje įrengtas 36 metrų ilgio, 18 metrų aukščio plaukiojantis sinchronizuotas muzikinis šviesų ir projekcijų fontanas, saugumui užtikrinti Senvagės teritorijoje įrengtos vaizdo stebėjimo kameros. Senvagės rekonstrukcijos dabai užbaigti, vyksta projekto užbaigimo dokumentų rengimo ir derinimo procedūros su CPVA. Projekto veikos baigiamos 2023-01-31, Galutinis mokėjimo prašymas CPVA bus teikiamas 2023 m. </t>
  </si>
  <si>
    <t xml:space="preserve">Parko teritorijos atnaujinimo darbai (išskyrus tiltą per Nevėžio upę) iš esmės baigti, tačiau atlikus tilto ekspertizę, paaiškėjo, kad privalome papildomai atlikti darbus, kurie būtini tolimesniam tilto tinkamam eksploatavimui. 2022 m. balandžio 26 d. pasirašyta sutartis su Projektuotojais dėl techninio darbo projekto A laidos parengimo ir projekto papildymo dėl tilto ekspertizės akte pastebėtų trūkumų pašalinimo. Techninio projekto A laidos dalinė ekspertizė atlikta 2022 m. spalio mėn., tačiau Rangovas tilto atnaujinimo darbų nebegalėjo tęsti / atnaujinti, nes rudens ir žiemos oro sąlygos netinkamos numatytiems tilto konstrukcijų apdailos ir asfaltavimo darbams. Projekto sutartis baigiasi 2023 m., Projektą planuojama užbaigti 2023 m. </t>
  </si>
  <si>
    <t xml:space="preserve">Toliau buvo vykdomi rangos darbai pagal pasirašytą su AB "Panevėžio statybos trestas" Rangos sutartį  -remontuojama  atkarpa Puzino g. - Topolių al., nuo Puzino g. iki Anykščių g., tvarkoma Bendruomenių rūmų aplinka ir atliekami kt. statybos darbai. Atlikti archeologiniai tyrinėjimai Kranto g. (šalia statomo SEMC), buvo tikslinami pėsčiųjų tilto per Nevėžį sutvarkymo  sprendiniai.  CPVA pratęsė Projekto sutartį iki 2023 m. rugsėjo 30 d. Projektą planuojama užbaigti 2023 m. </t>
  </si>
  <si>
    <t xml:space="preserve">Įgyvendinant projektą, 2022 m. atnaujinta aikštės erdvinė struktūra, želdiniai, pakeista aikštės ir prieigų danga, rekonstruoti pėsčiųjų ir dviračių takai, pakeisti mažosios architektūros elementai, apšvietimas, fontano dizainas ir įranga, šalia J. Tilvyčio gatvės įrengta automobilių stovėjimo aikštelė. Ruošiama dokumentacija, kad galėtų rangovas tinkamai perduoti, o techninė priežiūra ir užsakovas priimti atliktus darbus bei už juos atsiskaityti. Projekto sutartis baigiasi 2023 m., Projektą planuojama užbaigti 2023 m. </t>
  </si>
  <si>
    <t>2022 m. baigtos projekto veiklos. Projektas įgyvendintas dviem etapais. Pirmuoju atlikti darbai teritorijoje, apribotoje „Ekrano“ mariomis, Pajuosčio plentu ir Panevėžio rajono ribomis – palei marias vietoje seno tako įrengtas naujas  asfaltuotas pėsčiųjų ir dviračių takas, šalia jo įrengtos poilsio zonos prie vandens, iškylų vietos su laužavietėmis, paplūdimio tinklinio, diskgolfo, lauko treniruoklių, vaikų žaidimo aikštelės. Antruoju etapu sutvarkyta teritorija, ribojama „Ekrano“ mariomis, Pajuosčio pl. ir Biliūno g.- naujomis trinkelėmis perklota dalis Biliūno g. rytinio šaligatvio, atnaujintas apšvietimas Pajuosčio pl. bei autobusų aikštelė, įrengta automobilių stovėjimo aikštelė, prie marių įrengta betoninė valčių ir mažų laivelių  nuleidimo į vandenį vieta, pontoninis lieptas, pritaikytas baidarėms, prieplauka prisišvartuoti mažiems laiveliams, medinės poilsio ir apžvalgos zonos. Projekto metu įrengta atskira teritorija gyvūnams – aptverta aikštelė su dviem zonomis, viena skirta dresūrai, kita – šunų pramogoms. Projekto teritorijoje atnaujinti želdynai, įrengti mažosios architektūros elementai. Atnaujinta teritorija tapo lankoma miesto gyventojų ir svečių, atvėrė galimybes vietos verslams, jų plėtrai, naujų darbo vietų kūrimuisi. Projekto sutartis biagiasi 2023 m. Šiuo metu nėra baigtos įvykusios Projekto patikros procedūros, planuojama atstatyti asfalto dangą, kurią pažeidė medžių šaknys, todėl ir viso Projekto pabaiga planuojama 2023 m.</t>
  </si>
  <si>
    <t>Projekto veiklos užbaigtos 2021 m.  2022 m. vyko projekto užbaigimo dokumenntų rengimo ir derinimo su Centrine projektų valdymo agentūra procedūros.</t>
  </si>
  <si>
    <t xml:space="preserve">Projektas įgvendintas 2021 m., 2022 m. Centrinė projektų valdymo agentūra gražino dalį neišmokėtų ES lėšų.  </t>
  </si>
  <si>
    <t xml:space="preserve">Projekto veiklos užbaigtos 2021 m., 2022 m. buvo apmokėta už viešinimą ir  Latvijos - Lietuvos per sieną bendradarbiavim programos Jungtinis techninis sekretoriatas grąžino likusią dalį neišmokėtų ES lėšų . </t>
  </si>
  <si>
    <t>Projektas įgyvendinamas pagal Europos Sąjungos URBACT programą. 2022-01-27 vyko nuotolinis projekto „Erdvės žmonėms“ partnerių susitikimas, kurio metu aptartos miestų planavimo tendencijos, darniam judumui pritaikytų gatvių koncepcijos bei kitos idėjos. 2022-02-10 Projekto atstovai dalyvavo nuotoliniame  Programos e-universiteto trijų dienų renginyje. Jis buvo skirtas sustiprinti Projekto partnerių įgūdžius, įgyvendinant naujus integruotus miesto planus. Projekto metu išnagrinėtas pėsčiųjų erdvės tinklas, išsiaiškintos jo plėtros galimybės, išsiaiškintos automobilių stovėjimo aikštelių viešosiose miestų erdvėse optimizavimo klausimai, ieškant novatoriškų sprendimų; Panevėžio m.  viešojo transporto keliose sustojimų aikštelėsse  įrengtos edukacinės lentos . 2022-05 mėn. Projektas įgyvendintas. Jungtiniam techniniam sekretoriatui pateiktos projekto įgyvendinimo ataskaitos. 2023 m. bus grąžintos likusios ES lėšos.</t>
  </si>
  <si>
    <t>Pagal su UAB "Dujotiekio statyba" 2021-07-12 pasirašytą Rangos darbų sutartį buvo tęsiami rangos darbai: įrengtas apšvietimas, pėsčiųjų takai, pasodinti augalai, medžiai, sutvarkytas tvenkinys, įrengtos dviračių salelės, vabzdžių nameliai, mažosios architektūros elementai,  informaciniai stendai, nupirktos švieslentės.  Projektą numatoma užbaigti 2023 m.</t>
  </si>
  <si>
    <t>2022 m. Rangovas UAB „KRS“ pagal pasirašytą sutartį  vykdė Paviršinių (lietaus) nuotekų tinklų (kolektoriaus Nr. 29) Senamiesčio g., Elektronikos g., Panevėžio m.  rekonstravimo darbus. Rekonstruota/perklota tinklų - dn 500 ir 1600 mm, ilgis 343 m. Darbų atlikta už 664 tūkst. Eur.  Taip pat  UAB „Atamis“ atliko baigiamojo etapo projektavimo darbus, UAB „Darbasta“ atliko techninių projektų ekspertizę, gautas statybą leidžiantis dokumentas. iš viso per 2022 m. atlikta darbų ir paslaugų už  696 160, 10 Eur.</t>
  </si>
  <si>
    <t>Projektas įgyvendintas 2021 m., 2022 m. CPVA grąžino neišmokėtų ES lėšų dalį (97 tūkst. Eur).</t>
  </si>
  <si>
    <t xml:space="preserve">2022-02-07 Pasirašyta sutartis su UAB „Plentprojektas“ dėl „Panevėžio „Vilties“ progimnazijos stadiono rekonstravimo ir kitų sporto aikštelių naujos statybos techninio darbo projekto parengimo, 2022-05-30 baigtos projekto projektinių pasiūlymų viešinimo procedūros, 2022-07-05 pasirašyta sutartis dėl projekto ekspertizės su UAB „Projektų ekspertizė“, 2022-11-17 gautas projekto ekspertizės aktas, 2022-12-16 gautas statybą leidžiantis dokumentas (SLD). Gavus SLD, parengti rangos darbų pirkimo dokumentai, pradėtos viešojo pirkimo konkurso  procedūros. </t>
  </si>
  <si>
    <t xml:space="preserve">2021-07-15 užbaigti statybos darbai, nupirktos ugdymo priemonės,  įranga bei dalis baldų. 2022 m. nupirkta ir sumontuota likusi baldų dalis. Projekto veiklos užbaigtos 2022-05 mėn. </t>
  </si>
  <si>
    <t>2022-06-30 Pasirašyta sutartis su UAB „Solidsofa“ dėl  kėdžių įsigijimo. 2022-09-19  Agentūra Projekto įgyvendinimo terminą  pratęsė  iki 2022-12-30. Parengti viešojo pirkimo dokumentai Dailės mokyklos fotografijos studijos fotoaparatų ir fotografijos įrangos įsigijimui, paskelbtas viešojo pirkimo konkursas, su konkurso laimėtoja UAB „Sentios" pasirašyta sutartis dėl fotoaparatų ir fotografijos įrangos įsigijimo. Prekės pristatytos.  2022 m. gruodžio 23 d. užbaigtos projekto veiklos. Galutinį mokėjimo prašymą planuojama pateikti 2023 m.</t>
  </si>
  <si>
    <t xml:space="preserve">2022 m. buvo parengti ir suderinti su Agentūra meno reikmenų įsigijimo pirkimo dokumentai, prekės nupirktos. Agentūra pratęsė projekto veiklų įgyvendinimo terminą iki 2023 m. liepos  mėn. Parengti kompiuterinės technikos ir įrangos viešųjų pirkimų dokumentai, dokumentai derinti su Agentūra, gavus pastabas pirkimo dokumentai koreguojami ir bus skelbiamas kompiuterinės technikos ir įrangos viešųjų pirkimų konkursas. </t>
  </si>
  <si>
    <t xml:space="preserve">Su Viešųjų pirkimų konkurso laimėtoja UAB "JK Ranga" 2022-01-31 pasirašyta rangos darbų sutartis. 2022-03-29 eismas apribotas pagal I etapo schemą, 2022-04-25 pradėti Rangos darbai. 2022-07-18 eismas apribotas pagal II etapo schemą. Vykdant Rangos darbus J. Janonio g., Vakarinės g. ir Pramonės g. sankryža pertvarkyta į šiuolaikišką ir saugią žiedinę sankryžą, įrengtos eismo saugumo salelės, apšvietimas. 2022-11-08 Žiedinė sankryža oficialiai atidaryta. Remiantis 2020 m. Transporto kompetencijų agentūros parengtos ataskaitos išvadomis, ši žiedinė sankryža eismo pralaidumą pagerins ypač piko valandomis, todėl sumažės eismo spūstys, eismo įvykių skaičius. Vyksta baigiamieji projekto darbai. Projektą planuojama užbaigti  2023 m. </t>
  </si>
  <si>
    <t>2022 m. buvo pilnai sutvarkyta Tinklų gatvė, nesutvarkyta dalis šaligatvio, Elektronikos g. dalis (liko nesutvarkyta gatvės 90 m. atkarpa - nebuvo galima užbaigti darbų, kadangi šioje atkarpoje buvo atliekami  lietaus ir nuotekų tinklo įrengimo darbai ir dėl šios priežąsties nebuvo panaudotos visos suplanuotos paskolos lėšos. Darbai bus tęsiami 2023 m.</t>
  </si>
  <si>
    <t xml:space="preserve">2022 m. parengti 2 dokumentai: investicijų projektas "Teritorijų, skirtų naujų investicijų pritraukimui ir esamoms plėsti vystymas, skatinant Panevėžio miesto konkurencingumo didinimą" ir investicijų projektas Panevėžio miesto švietimo pažangos planui įgyvendinti.   Dalis suplanuot lėšų 14,8 tūkst. Eur liko nepanaudota, nes nepatvirtinus  2021-2027 m. Europos Sąjungos investicijų fondų programos pažangos priemonių finansavimo nacionalinių dokumentų, pagal kuriuos Savivaldybė galėtų teikti projektų paraiškas, nebuvo poreikio rengti dokumentus. </t>
  </si>
  <si>
    <t>Lėšos buvo suplanuotos ES finansavimo laikotarpio 2021-2027 m. administruoti naujus projektus, tačiau,  nepatvirtinius 2021-2027 m. Europos Sąjungos investicijų fondų programos pažangos priemonių finansavimo nacionalinių dokumentų, pagal kuriuos Savivaldybė galėtų teikti projektų paraiškas siekiant gauti ES finansavimą, nebuvo galimybės rengti paraiškų bei gauti finansavimą naujiems projektams. Todėl  suplanuotos lėšos naujų projektų administravimui 12,2 tūkst. Eur liko nepanaudotos.</t>
  </si>
  <si>
    <t>Rezerve likęs nepanaudotas einamųjų metų likutis bus naudojamas 2023 m. projektams įgyvendinti. Paskolos lėšos bus naudojamos 2023 m. projekto "Panevėžio miesto gatvių apšvietimo  modernizavimas" veikloms finansuoti.</t>
  </si>
  <si>
    <t>Per 2022 m. buvo nupirktos dovanų kortelės (maisto talonai) ir pravažiavimo bilietai: išdalinta 36 vnt. nuolatinių pravažiavimo bilietų pacientams, gaunantiems  gydymą  ir paslaugas DOTS kabinete; 100 vnt.  dovanų kortelių (maisto talonų) DOTS kabinetas išdalino pacientams, sergantiems tuberkulioze. (DOTS- tiesiogiai stebimas trumpo gydymo kursas– tuberkuliozės gydymas (anglų k. – directly observed treatment short course). Projektą planuojama užbaigti 2023 m.</t>
  </si>
  <si>
    <t>Projekto finansavimo sutartis pasirašyta 2022 m. spalio 12 d. Projektas įgyvendinamas pagal Europos Sąjungos  Piliečių, lygybės, teisių ir vertybių (CERV) programą. Europa piliečiams“. Pagal su Projekto tarptautiniais partneriais suderintą veiklų įgyvendinimo grafiką, projekto veiklos pradedamos vykdyti 2023 m.</t>
  </si>
  <si>
    <t xml:space="preserve">Projektas buvo vykdomas pagal Europos Sąjungos programą „Erasmus+ Sportas“. Projekto metu buvo organizuoti tarptautiniai partnerių susitikimai tikslu  skatinti asmenis dalyvauti sporto, fizinėje ir savanoriškoje veikloje, įveikti grėsmes, kylančias sporto sąžiningumui, skatinti dvikryptę sportininkų karjerą, toleranciją ir socialinę įtrauktį, gerinti sporto infrastruktūros valdymą ir prisidėti prie „Europos sporto savaitės“ įgyvendinimo. Dalyvauta  partnerių organizuotuose renginiuose:  gegužės 27–30 d. Brumov Bylnice (Čekija), Rugpjūčio mėn.- Castiglione in Teverina (Italija), rugsėjo mėn. - Filipstads savivaldybė (Švedija). Renginiuose partneriai pristatė atstovaujamus miestus, sporto programas, turimą sporto infrastruktūrą, dalinosi sporto vadybos patirtimi, informacija apie sportinį solidarumą ir vienodą prieinamumą migrantams, mažiau galimybių bei specialiųjų poreikių turintiems gyventojams, pristatė išanalizuotą situaciją vietos ir nacionaliniu lygiu. Spalio 7-10 mėn. tarptautinis renginys vyko Panevėžio miesto savivaldybėje (renginyje dalyvavo partneriai iš Italijos, Ispanijos, Čekijos, Švedijos ir Lietuvos, svečiai aplankė Panevėžio sporto įstaigas, stebėjo savaitgalį vykusias grappling, futbolo bei krepšinio rungtynes. Susitikimo metu pristatyta sporto sistema Lietuvoje apimanti dvi sritis: fizinį aktyvumą ir aukšto meistriškumo sportą.
Lapkričio mėn. dalyvauta baigiamajame susitikime  Herrera del Duque savivaldybėje (Ispanija).  Projektas įgyvendintas. Projekto bendra vertė 90 tūkst. Eur, Panevėžio m. savivaldybei skirta 15 tūkst. Eur.
</t>
  </si>
  <si>
    <t>Rengėjai laiku nepateikė tinkamai parengtos pagal techninės užduoties reikalavimus nekilnojamojo turto strategijos. Strategija tobulinama, atsižvelgiant į pastabas. Planuojama patvirtinti 2023 m.</t>
  </si>
  <si>
    <t>Neįvyko viešųjų pirkimų procedūros dėl per didelės pasiūlytos kainos. Lėšos perkeltos į 2023 metus ir priemonė bus įgyvendinta 2023 metais.</t>
  </si>
  <si>
    <t>Užimtų gyventojų pagal profesijų grupes, išskyrus nekvalifikuotus darbininkus, dalis</t>
  </si>
  <si>
    <t>Šiuo metu naudojamas stat.gov.lt rodiklis "Užimti gyventojai", nes smulkesnio (pagal profesijų grupes) nėra išvedama dėl statistinio tyrimo imties trūkumo patikimam įverčiui gauti.</t>
  </si>
  <si>
    <t>2021 m. informacija stat.gov.lt</t>
  </si>
  <si>
    <t>Nuolatinių gyventojų skaičius metų pradžioje / Veikiantys ūkio subjektai metų pradžioje (stat.gov.lt); bei 
Savivaldybių verslumo duomenų bazė: https://kc.inovacijuagentura.lt/kcis/analitika/analitika/lietuvos-regionai.html?lang=lt</t>
  </si>
  <si>
    <t>Stat gov duomenys, 2021 m.</t>
  </si>
  <si>
    <t>PMC (įgiję profesinę kvalifikaciją), PANKO (profesinis bakalauras) - duomenys iš ŠVIS (Švietimo valdymo informacinė sistema). KTU PTVF (bakalaurai ir magistrai) atsiuntė duomenis - 2021-2022 m. laida. Įsidarbinimas pagal specialybę yra nevertinamas.</t>
  </si>
  <si>
    <t>Įtrauktos tik inžinerinei pramonei aktualios suaugusiųjų programos. Panevėžio kolegija:
Brėžinių braižymas ir modeliavimas AUTOCAD programa;
Erdvinis modeliavimas su SolidWorks programa;
Baziniai A++ energinio naudingumo klasės pastatų projektavimo pagrindai;
Siemens valdiklių programavimas.</t>
  </si>
  <si>
    <t>Koncesijos sutartis baigėsi 2022.07.04</t>
  </si>
  <si>
    <t>Naujų 2021-2027 finansavimo priemonių paraiškų ir pabaigtų projektų duomenų nėra. Kvietimai planuojami 2023 m.</t>
  </si>
  <si>
    <t>5 Panevėžio kolegija, 4 KTU</t>
  </si>
  <si>
    <t>Priemonė planuojama 2023-2025 metų veiklos plane, todėl rodikliai bus vertinami, kai darbams bus skirtas finansavimas.</t>
  </si>
  <si>
    <t>2022 m. išrinkta inovatyviausia Panevėžio miesto  įmoė - UAB „Adax“</t>
  </si>
  <si>
    <t xml:space="preserve">2020 m. duomenys. Informacija skelbiama kas 2 metus. Už 2021-2022 m. duomenų dar nėra. </t>
  </si>
  <si>
    <t>2018-2020 m. - 13,5
Ataskaitinio laikotarpio pabaigoje dar nebaigta ir tęsiama inovacinė veikla</t>
  </si>
  <si>
    <t>Statistikos departamento duomenys už 2022 m.</t>
  </si>
  <si>
    <t>Projektas užbaigtas 2020 m., 2022 m. grąžinta likusi neišmokėta ES lėšų dalis (6,2 tūkst. Eur).</t>
  </si>
  <si>
    <t>Paženklinti dviračių takai Kultūros ir poilsio parke</t>
  </si>
  <si>
    <t>Įrengta važiuojamoji sankryžos dalis. Prieigos bus baigtos rengti 2023 metais.</t>
  </si>
  <si>
    <t>Pateikiami turimi naujausi, t.y. Visuomenės sveikatos stebėsenos informacinės sistemos 2021 m. duomenys.</t>
  </si>
  <si>
    <t>Parengtos ir pateiktos 6 paraiškos, kurių tikslas pritraukti investicijas, modernizuojant gatves ir sukuriant palankias sąlygas verslo vystymuisi.</t>
  </si>
  <si>
    <t>Atsižvelgiant į tai, kad buvo organizuota Studijų diena Panevėžio Kalnapilio arenoje, buvo atsisakyta vykti į kitų miestų Studijų dienas (kaip verslo misijas - pritraukti studentus į Panevėžį).</t>
  </si>
  <si>
    <t>143 gyventojams suteikta 159 val. nemokamų konsultacijų verslo pradžios klausimais, 51 dalyvis dalyvavo mokymuoseverslumo temomis (VšĮ PVKC). Taip pat konsultacijas bei startuoliams darbo vietos galimybes teikė VšĮ PMTP veikiantis Spiečius.</t>
  </si>
  <si>
    <t xml:space="preserve">Formalių klasterių įkurta nebuvo. Veikia neformalūs auto-pramonės ir baldų pramonės klasteriai. </t>
  </si>
  <si>
    <t>Verslui yra galimybė kreiptis dėl problemų sprendimų įvairiais kanalais, priklausomai nuo problemos pobūdžio. Vertintina, kad dauguma (apie 2/3) Savivaldybės kompetencijoje esančių sprendimų yra suderinta ir išspręsta, kita dalis (apie 1/3) - yra tęstiniame procese. Pvz. PPA  gavo 3 konkrečias verslo užklausas, iš jų  UAB Arginta (talentų pritraukimas), LEZ Galimybių studija - procese, bei suformuluoti iššūkiai spręsti tarptautiniame hakatone  „HACK Startup Village” (Panevėžio miesto-1).</t>
  </si>
  <si>
    <t>Panevėžio Forumo organizatoriai "Panevėžio City Alumni" savo lėšomis organizavo mažesnės apimties forumą "Panevėžys kaip miestas donoras – nuosprendis ar galimybė?".</t>
  </si>
  <si>
    <t>ExpoAukštaitija organizatorius PPAR mugės neorganizavo, tad nebuvo poreikio.</t>
  </si>
  <si>
    <t>VšĮ Panevėžio mechatronikos centro ir UAB Adax bendradarbiavimas, pritaikyti technologiniai sprendiniai.</t>
  </si>
  <si>
    <t>nevertintina</t>
  </si>
  <si>
    <t>Sumažėjo dėl "Aušros" progimnazijos reorganizacijos nuo 2022-09-01</t>
  </si>
  <si>
    <t>Asmenų, pateiktų elektroniniu būdu, dalies didėjimas per metus ne mažiau kaip 1,5 proc.</t>
  </si>
  <si>
    <t>TUI, tenkančios vienam gyventojui Panevėžio mieste, Eur: 
2020 m. - 3945 
2021 m. - 4572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</si>
</sst>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
    <numFmt numFmtId="165" formatCode="_-* #,##0.00\ _€_-;\-* #,##0.00\ _€_-;_-* &quot;-&quot;??\ _€_-;_-@_-"/>
    <numFmt numFmtId="166" formatCode="_-* #,##0.0_-;\-* #,##0.0_-;_-* &quot;-&quot;??_-;_-@_-"/>
  </numFmts>
  <fonts count="106"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sz val="8"/>
      <color theme="4"/>
      <name val="Times New Roman"/>
      <family val="1"/>
    </font>
    <font>
      <sz val="9"/>
      <color theme="4"/>
      <name val="Times New Roman"/>
      <family val="1"/>
    </font>
    <font>
      <sz val="9"/>
      <name val="Times New Roman"/>
      <family val="1"/>
      <charset val="186"/>
    </font>
    <font>
      <sz val="8"/>
      <color rgb="FFFF0000"/>
      <name val="Times New Roman"/>
      <family val="1"/>
    </font>
    <font>
      <b/>
      <sz val="9"/>
      <name val="Times New Roman"/>
      <family val="1"/>
      <charset val="186"/>
    </font>
    <font>
      <sz val="11"/>
      <color theme="1"/>
      <name val="Calibri"/>
      <family val="2"/>
      <scheme val="minor"/>
    </font>
    <font>
      <sz val="11"/>
      <name val="Times New Roman"/>
      <family val="1"/>
      <charset val="186"/>
    </font>
    <font>
      <sz val="11"/>
      <name val="Times New Roman"/>
      <family val="1"/>
    </font>
    <font>
      <b/>
      <sz val="11"/>
      <name val="Times New Roman"/>
      <family val="1"/>
      <charset val="186"/>
    </font>
    <font>
      <b/>
      <sz val="11"/>
      <name val="Arial"/>
      <family val="2"/>
      <charset val="186"/>
    </font>
    <font>
      <sz val="11"/>
      <name val="Arial"/>
      <family val="2"/>
      <charset val="186"/>
    </font>
    <font>
      <sz val="8"/>
      <color rgb="FFFF0000"/>
      <name val="Times New Roman"/>
      <family val="1"/>
      <charset val="186"/>
    </font>
    <font>
      <sz val="10"/>
      <name val="Arial"/>
      <family val="2"/>
    </font>
    <font>
      <sz val="10"/>
      <color rgb="FFFF0000"/>
      <name val="Arial"/>
      <family val="2"/>
      <charset val="186"/>
    </font>
    <font>
      <sz val="10"/>
      <color rgb="FFFF0000"/>
      <name val="Times New Roman"/>
      <family val="1"/>
      <charset val="186"/>
    </font>
    <font>
      <sz val="9"/>
      <color rgb="FFFF0000"/>
      <name val="Times New Roman"/>
      <family val="1"/>
      <charset val="186"/>
    </font>
    <font>
      <b/>
      <sz val="10"/>
      <name val="Times New Roman"/>
      <family val="1"/>
      <charset val="186"/>
    </font>
    <font>
      <b/>
      <sz val="10"/>
      <color rgb="FFFF0000"/>
      <name val="Times New Roman"/>
      <family val="1"/>
      <charset val="186"/>
    </font>
    <font>
      <b/>
      <sz val="9"/>
      <name val="Times New Roman"/>
      <family val="1"/>
    </font>
    <font>
      <b/>
      <sz val="12"/>
      <color rgb="FFFF0000"/>
      <name val="Times New Roman"/>
      <family val="1"/>
      <charset val="186"/>
    </font>
    <font>
      <sz val="10"/>
      <color rgb="FFFF0000"/>
      <name val="Times New Roman"/>
      <family val="1"/>
    </font>
    <font>
      <b/>
      <sz val="10"/>
      <color rgb="FFFF0000"/>
      <name val="Times New Roman"/>
      <family val="1"/>
    </font>
    <font>
      <sz val="10"/>
      <name val="Calibri"/>
      <family val="2"/>
      <charset val="186"/>
      <scheme val="minor"/>
    </font>
    <font>
      <sz val="10"/>
      <color theme="1"/>
      <name val="Times New Roman"/>
      <family val="1"/>
      <charset val="186"/>
    </font>
    <font>
      <sz val="11"/>
      <color rgb="FFFF0000"/>
      <name val="Times New Roman"/>
      <family val="1"/>
      <charset val="186"/>
    </font>
    <font>
      <b/>
      <sz val="10"/>
      <name val="Arial"/>
      <family val="2"/>
      <charset val="186"/>
    </font>
    <font>
      <sz val="11"/>
      <color theme="1"/>
      <name val="Times New Roman"/>
      <family val="1"/>
      <charset val="186"/>
    </font>
    <font>
      <i/>
      <sz val="11"/>
      <name val="Times New Roman"/>
      <family val="1"/>
      <charset val="186"/>
    </font>
    <font>
      <b/>
      <sz val="10"/>
      <color theme="1"/>
      <name val="Times New Roman"/>
      <family val="1"/>
      <charset val="186"/>
    </font>
    <font>
      <b/>
      <sz val="11"/>
      <name val="Times New Roman"/>
      <family val="1"/>
    </font>
    <font>
      <sz val="11"/>
      <name val="Arial"/>
      <family val="2"/>
    </font>
    <font>
      <sz val="11"/>
      <name val="Calibri"/>
      <family val="2"/>
      <charset val="186"/>
      <scheme val="minor"/>
    </font>
    <font>
      <b/>
      <sz val="11"/>
      <name val="Arial"/>
      <family val="2"/>
    </font>
    <font>
      <b/>
      <sz val="12"/>
      <name val="Times New Roman"/>
      <family val="1"/>
    </font>
    <font>
      <b/>
      <sz val="9"/>
      <name val="Arial"/>
      <family val="2"/>
    </font>
    <font>
      <sz val="9"/>
      <name val="Arial"/>
      <family val="2"/>
    </font>
    <font>
      <sz val="9"/>
      <color rgb="FFFF0000"/>
      <name val="Times New Roman"/>
      <family val="1"/>
    </font>
    <font>
      <b/>
      <sz val="10"/>
      <name val="Arial"/>
      <family val="2"/>
    </font>
    <font>
      <sz val="11"/>
      <color rgb="FF006100"/>
      <name val="Calibri"/>
      <family val="2"/>
      <charset val="186"/>
      <scheme val="minor"/>
    </font>
    <font>
      <sz val="10"/>
      <color theme="5"/>
      <name val="Times New Roman"/>
      <family val="1"/>
      <charset val="186"/>
    </font>
    <font>
      <sz val="10"/>
      <color theme="1"/>
      <name val="Times New Roman"/>
      <family val="1"/>
    </font>
    <font>
      <sz val="10"/>
      <color rgb="FF00B050"/>
      <name val="Times New Roman"/>
      <family val="1"/>
    </font>
    <font>
      <sz val="11"/>
      <color rgb="FF00B050"/>
      <name val="Times New Roman"/>
      <family val="1"/>
      <charset val="186"/>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sz val="12"/>
      <color rgb="FFFF0000"/>
      <name val="Times New Roman"/>
      <family val="1"/>
      <charset val="186"/>
    </font>
    <font>
      <sz val="12"/>
      <name val="Calibri"/>
      <family val="2"/>
      <charset val="186"/>
    </font>
    <font>
      <b/>
      <sz val="12"/>
      <color rgb="FF00B050"/>
      <name val="Times New Roman"/>
      <family val="1"/>
      <charset val="186"/>
    </font>
    <font>
      <vertAlign val="superscript"/>
      <sz val="12"/>
      <name val="Times New Roman"/>
      <family val="1"/>
      <charset val="186"/>
    </font>
    <font>
      <sz val="12"/>
      <color rgb="FF00B050"/>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sz val="12"/>
      <color rgb="FFFF0000"/>
      <name val="Arial"/>
      <family val="2"/>
      <charset val="186"/>
    </font>
    <font>
      <b/>
      <sz val="12"/>
      <color theme="9" tint="-0.249977111117893"/>
      <name val="Times New Roman"/>
      <family val="1"/>
      <charset val="186"/>
    </font>
    <font>
      <b/>
      <sz val="12"/>
      <color theme="9" tint="-0.249977111117893"/>
      <name val="Arial"/>
      <family val="2"/>
      <charset val="186"/>
    </font>
    <font>
      <b/>
      <sz val="11"/>
      <color rgb="FF000000"/>
      <name val="Times New Roman"/>
      <family val="1"/>
      <charset val="186"/>
    </font>
    <font>
      <sz val="11"/>
      <name val="Calibri"/>
      <family val="2"/>
      <charset val="186"/>
    </font>
    <font>
      <sz val="11"/>
      <color rgb="FF000000"/>
      <name val="Times New Roman"/>
      <family val="1"/>
      <charset val="186"/>
    </font>
    <font>
      <i/>
      <sz val="11"/>
      <color rgb="FF000000"/>
      <name val="Times New Roman"/>
      <family val="1"/>
      <charset val="186"/>
    </font>
    <font>
      <u/>
      <sz val="11"/>
      <color rgb="FF000000"/>
      <name val="Times New Roman"/>
      <family val="1"/>
      <charset val="186"/>
    </font>
    <font>
      <u/>
      <sz val="11"/>
      <name val="Times New Roman"/>
      <family val="1"/>
      <charset val="186"/>
    </font>
    <font>
      <b/>
      <sz val="9"/>
      <name val="Arial"/>
      <family val="2"/>
      <charset val="186"/>
    </font>
    <font>
      <u/>
      <sz val="10"/>
      <name val="Times New Roman"/>
      <family val="1"/>
      <charset val="186"/>
    </font>
    <font>
      <b/>
      <sz val="10"/>
      <color rgb="FF000000"/>
      <name val="Times New Roman"/>
      <family val="1"/>
      <charset val="186"/>
    </font>
    <font>
      <sz val="10"/>
      <name val="Calibri"/>
      <family val="2"/>
      <charset val="186"/>
    </font>
    <font>
      <strike/>
      <sz val="10"/>
      <color rgb="FFFF0000"/>
      <name val="Times New Roman"/>
      <family val="1"/>
      <charset val="186"/>
    </font>
    <font>
      <sz val="10"/>
      <color rgb="FF000000"/>
      <name val="Times New Roman"/>
      <family val="1"/>
      <charset val="186"/>
    </font>
    <font>
      <sz val="10"/>
      <name val="Times"/>
      <family val="1"/>
      <charset val="186"/>
    </font>
    <font>
      <sz val="10"/>
      <name val="Arial"/>
      <family val="2"/>
      <charset val="186"/>
    </font>
    <font>
      <sz val="10"/>
      <name val="Times New Roman"/>
      <family val="1"/>
      <charset val="186"/>
    </font>
    <font>
      <sz val="10"/>
      <color rgb="FF000000"/>
      <name val="Times New Roman"/>
      <family val="1"/>
      <charset val="186"/>
    </font>
    <font>
      <sz val="8"/>
      <name val="Times New Roman"/>
      <family val="1"/>
      <charset val="186"/>
    </font>
    <font>
      <sz val="10"/>
      <color rgb="FF000000"/>
      <name val="Arial"/>
      <family val="2"/>
      <charset val="186"/>
    </font>
    <font>
      <b/>
      <sz val="10"/>
      <name val="Times New Roman"/>
      <family val="1"/>
      <charset val="186"/>
    </font>
    <font>
      <b/>
      <sz val="10"/>
      <color rgb="FF000000"/>
      <name val="Times New Roman"/>
      <family val="1"/>
      <charset val="186"/>
    </font>
    <font>
      <i/>
      <sz val="10"/>
      <name val="Times New Roman"/>
      <family val="1"/>
      <charset val="186"/>
    </font>
    <font>
      <sz val="10"/>
      <color rgb="FF00000A"/>
      <name val="Times New Roman"/>
      <family val="1"/>
      <charset val="186"/>
    </font>
    <font>
      <b/>
      <sz val="12"/>
      <color theme="1"/>
      <name val="Times New Roman"/>
      <family val="1"/>
      <charset val="186"/>
    </font>
    <font>
      <b/>
      <i/>
      <sz val="10"/>
      <color theme="1"/>
      <name val="Times New Roman"/>
      <family val="1"/>
      <charset val="186"/>
    </font>
    <font>
      <i/>
      <sz val="10"/>
      <color rgb="FF808080"/>
      <name val="Times New Roman"/>
      <family val="1"/>
      <charset val="186"/>
    </font>
    <font>
      <i/>
      <sz val="12"/>
      <name val="Times New Roman"/>
      <family val="1"/>
      <charset val="186"/>
    </font>
    <font>
      <i/>
      <sz val="12"/>
      <color theme="1"/>
      <name val="Times New Roman"/>
      <family val="1"/>
      <charset val="186"/>
    </font>
    <font>
      <sz val="12"/>
      <color theme="1"/>
      <name val="Times New Roman"/>
      <family val="1"/>
      <charset val="186"/>
    </font>
    <font>
      <b/>
      <i/>
      <sz val="10"/>
      <name val="Times New Roman"/>
      <family val="1"/>
      <charset val="186"/>
    </font>
  </fonts>
  <fills count="2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theme="0" tint="-0.249977111117893"/>
        <bgColor indexed="64"/>
      </patternFill>
    </fill>
    <fill>
      <patternFill patternType="solid">
        <fgColor rgb="FFCCFFCC"/>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rgb="FF99CCFF"/>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rgb="FFC0C0C0"/>
        <bgColor indexed="64"/>
      </patternFill>
    </fill>
    <fill>
      <patternFill patternType="solid">
        <fgColor rgb="FFC6EFCE"/>
      </patternFill>
    </fill>
    <fill>
      <patternFill patternType="solid">
        <fgColor theme="0" tint="-0.34998626667073579"/>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FF"/>
        <bgColor rgb="FFFFFFFF"/>
      </patternFill>
    </fill>
    <fill>
      <patternFill patternType="solid">
        <fgColor rgb="FFCCFFCC"/>
        <bgColor rgb="FFCCFFCC"/>
      </patternFill>
    </fill>
    <fill>
      <patternFill patternType="solid">
        <fgColor rgb="FFDEEAF6"/>
        <bgColor indexed="64"/>
      </patternFill>
    </fill>
  </fills>
  <borders count="116">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rgb="FF808080"/>
      </right>
      <top style="medium">
        <color indexed="64"/>
      </top>
      <bottom style="thin">
        <color indexed="64"/>
      </bottom>
      <diagonal/>
    </border>
    <border>
      <left style="medium">
        <color rgb="FF808080"/>
      </left>
      <right style="medium">
        <color rgb="FF808080"/>
      </right>
      <top/>
      <bottom style="medium">
        <color rgb="FF808080"/>
      </bottom>
      <diagonal/>
    </border>
    <border>
      <left style="medium">
        <color indexed="64"/>
      </left>
      <right style="medium">
        <color rgb="FF808080"/>
      </right>
      <top/>
      <bottom style="thin">
        <color indexed="64"/>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diagonal/>
    </border>
    <border>
      <left style="thin">
        <color rgb="FF000000"/>
      </left>
      <right style="medium">
        <color indexed="64"/>
      </right>
      <top/>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medium">
        <color indexed="64"/>
      </right>
      <top style="thin">
        <color rgb="FF000000"/>
      </top>
      <bottom/>
      <diagonal/>
    </border>
    <border>
      <left style="thin">
        <color rgb="FF000000"/>
      </left>
      <right/>
      <top/>
      <bottom style="medium">
        <color indexed="64"/>
      </bottom>
      <diagonal/>
    </border>
    <border>
      <left style="medium">
        <color rgb="FF808080"/>
      </left>
      <right style="medium">
        <color rgb="FF808080"/>
      </right>
      <top style="medium">
        <color indexed="64"/>
      </top>
      <bottom style="medium">
        <color rgb="FF808080"/>
      </bottom>
      <diagonal/>
    </border>
  </borders>
  <cellStyleXfs count="10">
    <xf numFmtId="0" fontId="0" fillId="0" borderId="0"/>
    <xf numFmtId="0" fontId="7" fillId="0" borderId="0"/>
    <xf numFmtId="0" fontId="17" fillId="0" borderId="0"/>
    <xf numFmtId="0" fontId="24" fillId="0" borderId="0"/>
    <xf numFmtId="0" fontId="7" fillId="0" borderId="0"/>
    <xf numFmtId="0" fontId="17" fillId="0" borderId="0"/>
    <xf numFmtId="165" fontId="17" fillId="0" borderId="0" applyFont="0" applyFill="0" applyBorder="0" applyAlignment="0" applyProtection="0"/>
    <xf numFmtId="0" fontId="7" fillId="0" borderId="0"/>
    <xf numFmtId="0" fontId="50" fillId="21" borderId="0" applyNumberFormat="0" applyBorder="0" applyAlignment="0" applyProtection="0"/>
    <xf numFmtId="43" fontId="7" fillId="0" borderId="0" applyFont="0" applyFill="0" applyBorder="0" applyAlignment="0" applyProtection="0"/>
  </cellStyleXfs>
  <cellXfs count="4743">
    <xf numFmtId="0" fontId="0" fillId="0" borderId="0" xfId="0"/>
    <xf numFmtId="0" fontId="2" fillId="0" borderId="0" xfId="0"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5" fillId="0" borderId="0" xfId="0" applyFont="1" applyAlignment="1">
      <alignment horizontal="left" vertical="top"/>
    </xf>
    <xf numFmtId="0" fontId="6" fillId="0" borderId="0" xfId="0" applyFont="1" applyAlignment="1">
      <alignment vertical="top"/>
    </xf>
    <xf numFmtId="0" fontId="6" fillId="5" borderId="0" xfId="0" applyFont="1" applyFill="1" applyAlignment="1">
      <alignment vertical="top"/>
    </xf>
    <xf numFmtId="0" fontId="9" fillId="0" borderId="47" xfId="0" applyFont="1" applyBorder="1" applyAlignment="1">
      <alignment horizontal="center" vertical="top" wrapText="1"/>
    </xf>
    <xf numFmtId="0" fontId="9" fillId="0" borderId="23" xfId="0" applyFont="1" applyBorder="1" applyAlignment="1">
      <alignment vertical="top" wrapText="1"/>
    </xf>
    <xf numFmtId="0" fontId="9" fillId="0" borderId="17" xfId="0" applyFont="1" applyBorder="1" applyAlignment="1">
      <alignment horizontal="center" vertical="top" wrapText="1"/>
    </xf>
    <xf numFmtId="0" fontId="8" fillId="0" borderId="45" xfId="0" applyFont="1" applyBorder="1" applyAlignment="1">
      <alignment vertical="top" wrapText="1"/>
    </xf>
    <xf numFmtId="0" fontId="9" fillId="0" borderId="40" xfId="0" applyFont="1" applyBorder="1" applyAlignment="1">
      <alignment horizontal="center" vertical="top" wrapText="1"/>
    </xf>
    <xf numFmtId="0" fontId="8" fillId="0" borderId="43" xfId="0" applyFont="1" applyBorder="1" applyAlignment="1">
      <alignment vertical="top" wrapText="1"/>
    </xf>
    <xf numFmtId="0" fontId="11" fillId="0" borderId="0" xfId="0" applyFont="1" applyAlignment="1">
      <alignment vertical="top"/>
    </xf>
    <xf numFmtId="0" fontId="12" fillId="0" borderId="0" xfId="0" applyFont="1" applyAlignment="1">
      <alignment vertical="top"/>
    </xf>
    <xf numFmtId="0" fontId="13" fillId="0" borderId="0" xfId="0" applyFont="1" applyAlignment="1">
      <alignment vertical="top"/>
    </xf>
    <xf numFmtId="0" fontId="7" fillId="0" borderId="0" xfId="0" applyFont="1" applyAlignment="1">
      <alignment horizontal="center" vertical="top"/>
    </xf>
    <xf numFmtId="0" fontId="15" fillId="0" borderId="0" xfId="0" applyFont="1" applyAlignment="1">
      <alignment vertical="top"/>
    </xf>
    <xf numFmtId="0" fontId="11" fillId="0" borderId="0" xfId="0" applyFont="1" applyAlignment="1">
      <alignment horizontal="left" wrapText="1"/>
    </xf>
    <xf numFmtId="0" fontId="19" fillId="0" borderId="0" xfId="0" applyFont="1" applyAlignment="1">
      <alignment vertical="top"/>
    </xf>
    <xf numFmtId="0" fontId="18" fillId="0" borderId="0" xfId="0" applyFont="1" applyAlignment="1">
      <alignment horizontal="left" wrapText="1"/>
    </xf>
    <xf numFmtId="0" fontId="9" fillId="0" borderId="48" xfId="0" applyFont="1" applyBorder="1" applyAlignment="1">
      <alignment horizontal="center" vertical="top" wrapText="1"/>
    </xf>
    <xf numFmtId="0" fontId="8" fillId="0" borderId="71" xfId="0" applyFont="1" applyBorder="1" applyAlignment="1">
      <alignment vertical="top" wrapText="1"/>
    </xf>
    <xf numFmtId="0" fontId="23" fillId="0" borderId="0" xfId="0" applyFont="1" applyAlignment="1">
      <alignment vertical="top"/>
    </xf>
    <xf numFmtId="0" fontId="26" fillId="0" borderId="0" xfId="0" applyFont="1" applyAlignment="1">
      <alignment horizontal="left" wrapText="1"/>
    </xf>
    <xf numFmtId="0" fontId="23" fillId="0" borderId="0" xfId="0" applyFont="1" applyAlignment="1">
      <alignment horizontal="left" vertical="top"/>
    </xf>
    <xf numFmtId="0" fontId="26" fillId="0" borderId="0" xfId="0" applyFont="1" applyAlignment="1">
      <alignment horizontal="center" vertical="top"/>
    </xf>
    <xf numFmtId="0" fontId="27" fillId="0" borderId="0" xfId="0" applyFont="1" applyAlignment="1">
      <alignment vertical="top"/>
    </xf>
    <xf numFmtId="0" fontId="11" fillId="0" borderId="0" xfId="0" applyFont="1" applyAlignment="1">
      <alignment horizontal="center" vertical="top"/>
    </xf>
    <xf numFmtId="49" fontId="11" fillId="0" borderId="0" xfId="0" applyNumberFormat="1" applyFont="1" applyAlignment="1">
      <alignment vertical="top"/>
    </xf>
    <xf numFmtId="49" fontId="11" fillId="0" borderId="0" xfId="0" applyNumberFormat="1" applyFont="1" applyAlignment="1">
      <alignment horizontal="right" vertical="top"/>
    </xf>
    <xf numFmtId="0" fontId="3" fillId="0" borderId="48" xfId="0" applyFont="1" applyBorder="1" applyAlignment="1">
      <alignment horizontal="center" vertical="center" wrapText="1"/>
    </xf>
    <xf numFmtId="49" fontId="16" fillId="2" borderId="31" xfId="0" applyNumberFormat="1" applyFont="1" applyFill="1" applyBorder="1" applyAlignment="1">
      <alignment horizontal="center" vertical="top"/>
    </xf>
    <xf numFmtId="2" fontId="3" fillId="0" borderId="0" xfId="0" applyNumberFormat="1" applyFont="1" applyAlignment="1">
      <alignment vertical="top"/>
    </xf>
    <xf numFmtId="0" fontId="11" fillId="0" borderId="52" xfId="0" applyFont="1" applyBorder="1" applyAlignment="1">
      <alignment horizontal="left" vertical="top" wrapText="1"/>
    </xf>
    <xf numFmtId="49" fontId="28" fillId="2" borderId="2" xfId="0" applyNumberFormat="1" applyFont="1" applyFill="1" applyBorder="1" applyAlignment="1">
      <alignment horizontal="center" vertical="top"/>
    </xf>
    <xf numFmtId="49" fontId="28" fillId="3" borderId="3" xfId="0" applyNumberFormat="1" applyFont="1" applyFill="1" applyBorder="1" applyAlignment="1">
      <alignment horizontal="center" vertical="top"/>
    </xf>
    <xf numFmtId="0" fontId="11" fillId="0" borderId="4" xfId="0" applyFont="1" applyBorder="1" applyAlignment="1">
      <alignment horizontal="center" vertical="top"/>
    </xf>
    <xf numFmtId="0" fontId="11" fillId="0" borderId="49" xfId="0" applyFont="1" applyBorder="1" applyAlignment="1">
      <alignment horizontal="center" vertical="top"/>
    </xf>
    <xf numFmtId="0" fontId="11" fillId="0" borderId="53" xfId="0" applyFont="1" applyBorder="1" applyAlignment="1">
      <alignment horizontal="center" vertical="top"/>
    </xf>
    <xf numFmtId="0" fontId="11" fillId="0" borderId="7" xfId="0" applyFont="1" applyBorder="1" applyAlignment="1">
      <alignment horizontal="center" vertical="top" wrapText="1"/>
    </xf>
    <xf numFmtId="164" fontId="11" fillId="0" borderId="50" xfId="0" applyNumberFormat="1" applyFont="1" applyBorder="1" applyAlignment="1">
      <alignment horizontal="center" vertical="center"/>
    </xf>
    <xf numFmtId="0" fontId="11" fillId="0" borderId="17" xfId="0" applyFont="1" applyBorder="1" applyAlignment="1">
      <alignment horizontal="center" vertical="top"/>
    </xf>
    <xf numFmtId="164" fontId="11" fillId="0" borderId="56" xfId="0" applyNumberFormat="1" applyFont="1" applyBorder="1" applyAlignment="1">
      <alignment horizontal="center" vertical="center"/>
    </xf>
    <xf numFmtId="164" fontId="28" fillId="4" borderId="51" xfId="0" applyNumberFormat="1" applyFont="1" applyFill="1" applyBorder="1" applyAlignment="1">
      <alignment horizontal="center" vertical="top"/>
    </xf>
    <xf numFmtId="164" fontId="28" fillId="4" borderId="11" xfId="0" applyNumberFormat="1" applyFont="1" applyFill="1" applyBorder="1" applyAlignment="1">
      <alignment horizontal="center" vertical="top"/>
    </xf>
    <xf numFmtId="0" fontId="26" fillId="0" borderId="38" xfId="0" applyFont="1" applyBorder="1" applyAlignment="1">
      <alignment horizontal="center" vertical="top" wrapText="1"/>
    </xf>
    <xf numFmtId="49" fontId="28" fillId="3" borderId="21" xfId="0" applyNumberFormat="1" applyFont="1" applyFill="1" applyBorder="1" applyAlignment="1">
      <alignment horizontal="center" vertical="top"/>
    </xf>
    <xf numFmtId="0" fontId="11" fillId="3" borderId="22" xfId="0" applyFont="1" applyFill="1" applyBorder="1" applyAlignment="1">
      <alignment vertical="top" wrapText="1"/>
    </xf>
    <xf numFmtId="0" fontId="11" fillId="3" borderId="22" xfId="0" applyFont="1" applyFill="1" applyBorder="1" applyAlignment="1">
      <alignment horizontal="center" vertical="top" wrapText="1"/>
    </xf>
    <xf numFmtId="164" fontId="11" fillId="0" borderId="50" xfId="0" applyNumberFormat="1" applyFont="1" applyBorder="1" applyAlignment="1">
      <alignment horizontal="center" vertical="top"/>
    </xf>
    <xf numFmtId="2" fontId="11" fillId="0" borderId="4" xfId="0" applyNumberFormat="1" applyFont="1" applyBorder="1" applyAlignment="1">
      <alignment horizontal="center" vertical="top" wrapText="1"/>
    </xf>
    <xf numFmtId="164" fontId="11" fillId="0" borderId="4" xfId="0" applyNumberFormat="1" applyFont="1" applyBorder="1" applyAlignment="1">
      <alignment horizontal="center" vertical="top"/>
    </xf>
    <xf numFmtId="1" fontId="11" fillId="0" borderId="25" xfId="0" applyNumberFormat="1" applyFont="1" applyBorder="1" applyAlignment="1">
      <alignment horizontal="center" vertical="top"/>
    </xf>
    <xf numFmtId="164" fontId="11" fillId="0" borderId="49" xfId="0" applyNumberFormat="1" applyFont="1" applyBorder="1" applyAlignment="1">
      <alignment horizontal="center" vertical="center"/>
    </xf>
    <xf numFmtId="164" fontId="11" fillId="0" borderId="17" xfId="0" applyNumberFormat="1" applyFont="1" applyBorder="1" applyAlignment="1">
      <alignment horizontal="center" vertical="center"/>
    </xf>
    <xf numFmtId="9" fontId="11" fillId="0" borderId="29" xfId="0" applyNumberFormat="1" applyFont="1" applyBorder="1" applyAlignment="1">
      <alignment horizontal="center" vertical="top"/>
    </xf>
    <xf numFmtId="9" fontId="26" fillId="0" borderId="38" xfId="0" applyNumberFormat="1" applyFont="1" applyBorder="1" applyAlignment="1">
      <alignment horizontal="center" vertical="top"/>
    </xf>
    <xf numFmtId="164" fontId="11" fillId="0" borderId="4" xfId="0" applyNumberFormat="1" applyFont="1" applyBorder="1" applyAlignment="1">
      <alignment horizontal="center" vertical="center"/>
    </xf>
    <xf numFmtId="0" fontId="11" fillId="0" borderId="17" xfId="0" applyFont="1" applyBorder="1" applyAlignment="1">
      <alignment horizontal="center" vertical="top" wrapText="1"/>
    </xf>
    <xf numFmtId="164" fontId="11" fillId="0" borderId="56" xfId="0" applyNumberFormat="1" applyFont="1" applyBorder="1" applyAlignment="1">
      <alignment horizontal="center" vertical="top"/>
    </xf>
    <xf numFmtId="9" fontId="26" fillId="0" borderId="29" xfId="0" applyNumberFormat="1" applyFont="1" applyBorder="1" applyAlignment="1">
      <alignment horizontal="center" vertical="top"/>
    </xf>
    <xf numFmtId="2" fontId="11" fillId="0" borderId="52" xfId="0" applyNumberFormat="1" applyFont="1" applyBorder="1" applyAlignment="1">
      <alignment horizontal="center" vertical="center"/>
    </xf>
    <xf numFmtId="2" fontId="28" fillId="4" borderId="11" xfId="0" applyNumberFormat="1" applyFont="1" applyFill="1" applyBorder="1" applyAlignment="1">
      <alignment horizontal="center" vertical="top"/>
    </xf>
    <xf numFmtId="2" fontId="11" fillId="0" borderId="49" xfId="0" applyNumberFormat="1" applyFont="1" applyBorder="1" applyAlignment="1">
      <alignment horizontal="center" vertical="center"/>
    </xf>
    <xf numFmtId="164" fontId="28" fillId="4" borderId="51" xfId="0" applyNumberFormat="1" applyFont="1" applyFill="1" applyBorder="1" applyAlignment="1">
      <alignment horizontal="center" vertical="center"/>
    </xf>
    <xf numFmtId="2" fontId="11" fillId="0" borderId="4" xfId="0" applyNumberFormat="1" applyFont="1" applyBorder="1" applyAlignment="1">
      <alignment horizontal="center" vertical="center"/>
    </xf>
    <xf numFmtId="0" fontId="11" fillId="0" borderId="49" xfId="0" applyFont="1" applyBorder="1" applyAlignment="1">
      <alignment horizontal="center" vertical="top" wrapText="1"/>
    </xf>
    <xf numFmtId="49" fontId="28" fillId="2" borderId="31" xfId="0" applyNumberFormat="1" applyFont="1" applyFill="1" applyBorder="1" applyAlignment="1">
      <alignment horizontal="center" vertical="top"/>
    </xf>
    <xf numFmtId="164" fontId="28" fillId="3" borderId="47" xfId="0" applyNumberFormat="1" applyFont="1" applyFill="1" applyBorder="1" applyAlignment="1">
      <alignment horizontal="center" vertical="top"/>
    </xf>
    <xf numFmtId="0" fontId="11" fillId="0" borderId="74" xfId="0" applyFont="1" applyBorder="1" applyAlignment="1">
      <alignment horizontal="center" vertical="top"/>
    </xf>
    <xf numFmtId="9" fontId="11" fillId="0" borderId="38" xfId="0" applyNumberFormat="1" applyFont="1" applyBorder="1" applyAlignment="1">
      <alignment horizontal="center" vertical="top"/>
    </xf>
    <xf numFmtId="0" fontId="11" fillId="3" borderId="41" xfId="0" applyFont="1" applyFill="1" applyBorder="1" applyAlignment="1">
      <alignment horizontal="center" vertical="top" wrapText="1"/>
    </xf>
    <xf numFmtId="164" fontId="28" fillId="2" borderId="47" xfId="0" applyNumberFormat="1" applyFont="1" applyFill="1" applyBorder="1" applyAlignment="1">
      <alignment horizontal="center" vertical="top"/>
    </xf>
    <xf numFmtId="49" fontId="28" fillId="6" borderId="2" xfId="0" applyNumberFormat="1" applyFont="1" applyFill="1" applyBorder="1" applyAlignment="1">
      <alignment horizontal="center" vertical="top"/>
    </xf>
    <xf numFmtId="0" fontId="26" fillId="0" borderId="0" xfId="0" applyFont="1" applyAlignment="1">
      <alignment vertical="top"/>
    </xf>
    <xf numFmtId="164" fontId="11" fillId="0" borderId="65" xfId="0" applyNumberFormat="1" applyFont="1" applyBorder="1" applyAlignment="1">
      <alignment horizontal="center" vertical="top"/>
    </xf>
    <xf numFmtId="164" fontId="11" fillId="0" borderId="53" xfId="0" applyNumberFormat="1" applyFont="1" applyBorder="1" applyAlignment="1">
      <alignment horizontal="center" vertical="top"/>
    </xf>
    <xf numFmtId="164" fontId="11" fillId="0" borderId="49" xfId="0" applyNumberFormat="1" applyFont="1" applyBorder="1" applyAlignment="1">
      <alignment horizontal="center" vertical="top"/>
    </xf>
    <xf numFmtId="0" fontId="28" fillId="0" borderId="0" xfId="0" applyFont="1" applyAlignment="1">
      <alignment vertical="top"/>
    </xf>
    <xf numFmtId="0" fontId="11" fillId="0" borderId="0" xfId="0" applyFont="1" applyAlignment="1">
      <alignment horizontal="left"/>
    </xf>
    <xf numFmtId="0" fontId="11" fillId="7" borderId="47" xfId="0" applyFont="1" applyFill="1" applyBorder="1" applyAlignment="1">
      <alignment horizontal="left" vertical="top" wrapText="1"/>
    </xf>
    <xf numFmtId="0" fontId="11" fillId="0" borderId="14" xfId="0" applyFont="1" applyBorder="1" applyAlignment="1">
      <alignment vertical="top" wrapText="1"/>
    </xf>
    <xf numFmtId="0" fontId="11" fillId="0" borderId="52" xfId="0" applyFont="1" applyBorder="1" applyAlignment="1">
      <alignment vertical="top" wrapText="1"/>
    </xf>
    <xf numFmtId="0" fontId="11" fillId="0" borderId="75" xfId="0" applyFont="1" applyBorder="1" applyAlignment="1">
      <alignment vertical="top" wrapText="1"/>
    </xf>
    <xf numFmtId="49" fontId="28" fillId="2" borderId="33" xfId="0" applyNumberFormat="1" applyFont="1" applyFill="1" applyBorder="1" applyAlignment="1">
      <alignment horizontal="center" vertical="top"/>
    </xf>
    <xf numFmtId="49" fontId="28" fillId="2" borderId="5" xfId="0" applyNumberFormat="1" applyFont="1" applyFill="1" applyBorder="1" applyAlignment="1">
      <alignment horizontal="center" vertical="top"/>
    </xf>
    <xf numFmtId="0" fontId="11" fillId="0" borderId="58" xfId="0" applyFont="1" applyBorder="1" applyAlignment="1">
      <alignment vertical="top" wrapText="1"/>
    </xf>
    <xf numFmtId="49" fontId="28" fillId="2" borderId="37" xfId="0" applyNumberFormat="1" applyFont="1" applyFill="1" applyBorder="1" applyAlignment="1">
      <alignment horizontal="center" vertical="top"/>
    </xf>
    <xf numFmtId="49" fontId="28" fillId="3" borderId="29" xfId="0" applyNumberFormat="1" applyFont="1" applyFill="1" applyBorder="1" applyAlignment="1">
      <alignment horizontal="center" vertical="top"/>
    </xf>
    <xf numFmtId="0" fontId="28" fillId="0" borderId="0" xfId="0" applyFont="1" applyAlignment="1">
      <alignment horizontal="center" vertical="top"/>
    </xf>
    <xf numFmtId="0" fontId="11" fillId="0" borderId="0" xfId="0" applyFont="1" applyAlignment="1">
      <alignment horizontal="left" vertical="top" wrapText="1"/>
    </xf>
    <xf numFmtId="0" fontId="7" fillId="0" borderId="0" xfId="0" applyFont="1" applyAlignment="1">
      <alignment vertical="top"/>
    </xf>
    <xf numFmtId="0" fontId="7" fillId="0" borderId="0" xfId="0" applyFont="1" applyAlignment="1">
      <alignment horizontal="left"/>
    </xf>
    <xf numFmtId="49" fontId="28" fillId="3" borderId="34" xfId="0" applyNumberFormat="1" applyFont="1" applyFill="1" applyBorder="1" applyAlignment="1">
      <alignment horizontal="center" vertical="top"/>
    </xf>
    <xf numFmtId="0" fontId="11" fillId="0" borderId="4" xfId="0" applyFont="1" applyBorder="1" applyAlignment="1">
      <alignment horizontal="center" vertical="top" wrapText="1"/>
    </xf>
    <xf numFmtId="164" fontId="11" fillId="0" borderId="4" xfId="0" applyNumberFormat="1" applyFont="1" applyBorder="1" applyAlignment="1">
      <alignment horizontal="center" vertical="top" wrapText="1"/>
    </xf>
    <xf numFmtId="49" fontId="28" fillId="3" borderId="38" xfId="0" applyNumberFormat="1" applyFont="1" applyFill="1" applyBorder="1" applyAlignment="1">
      <alignment horizontal="center" vertical="top"/>
    </xf>
    <xf numFmtId="0" fontId="28" fillId="4" borderId="11" xfId="0" applyFont="1" applyFill="1" applyBorder="1" applyAlignment="1">
      <alignment horizontal="center" vertical="top"/>
    </xf>
    <xf numFmtId="164" fontId="28" fillId="8" borderId="11" xfId="0" applyNumberFormat="1" applyFont="1" applyFill="1" applyBorder="1" applyAlignment="1">
      <alignment horizontal="center" vertical="top"/>
    </xf>
    <xf numFmtId="49" fontId="28" fillId="3" borderId="6" xfId="0" applyNumberFormat="1" applyFont="1" applyFill="1" applyBorder="1" applyAlignment="1">
      <alignment horizontal="center" vertical="top"/>
    </xf>
    <xf numFmtId="164" fontId="11" fillId="5" borderId="4" xfId="0" applyNumberFormat="1" applyFont="1" applyFill="1" applyBorder="1" applyAlignment="1">
      <alignment horizontal="center" vertical="top"/>
    </xf>
    <xf numFmtId="0" fontId="11" fillId="0" borderId="15" xfId="0" applyFont="1" applyBorder="1" applyAlignment="1">
      <alignment horizontal="center" vertical="top"/>
    </xf>
    <xf numFmtId="0" fontId="28" fillId="4" borderId="20" xfId="0" applyFont="1" applyFill="1" applyBorder="1" applyAlignment="1">
      <alignment horizontal="center" vertical="top"/>
    </xf>
    <xf numFmtId="164" fontId="28" fillId="4" borderId="46" xfId="0" applyNumberFormat="1" applyFont="1" applyFill="1" applyBorder="1" applyAlignment="1">
      <alignment horizontal="center" vertical="top"/>
    </xf>
    <xf numFmtId="0" fontId="11" fillId="0" borderId="30" xfId="0" applyFont="1" applyBorder="1" applyAlignment="1">
      <alignment horizontal="center" vertical="top"/>
    </xf>
    <xf numFmtId="164" fontId="11" fillId="7" borderId="4" xfId="0" applyNumberFormat="1" applyFont="1" applyFill="1" applyBorder="1" applyAlignment="1">
      <alignment horizontal="center" vertical="top"/>
    </xf>
    <xf numFmtId="164" fontId="11" fillId="7" borderId="44" xfId="0" applyNumberFormat="1" applyFont="1" applyFill="1" applyBorder="1" applyAlignment="1">
      <alignment horizontal="center" vertical="top"/>
    </xf>
    <xf numFmtId="164" fontId="11" fillId="7" borderId="17" xfId="0" applyNumberFormat="1" applyFont="1" applyFill="1" applyBorder="1" applyAlignment="1">
      <alignment horizontal="center" vertical="top"/>
    </xf>
    <xf numFmtId="0" fontId="11" fillId="3" borderId="42" xfId="0" applyFont="1" applyFill="1" applyBorder="1" applyAlignment="1">
      <alignment horizontal="center" vertical="top" wrapText="1"/>
    </xf>
    <xf numFmtId="0" fontId="11" fillId="0" borderId="50" xfId="0" applyFont="1" applyBorder="1" applyAlignment="1">
      <alignment horizontal="center" vertical="top"/>
    </xf>
    <xf numFmtId="49" fontId="26" fillId="0" borderId="0" xfId="0" applyNumberFormat="1" applyFont="1" applyAlignment="1">
      <alignment vertical="top"/>
    </xf>
    <xf numFmtId="49" fontId="26" fillId="0" borderId="0" xfId="0" applyNumberFormat="1" applyFont="1" applyAlignment="1">
      <alignment horizontal="right" vertical="top"/>
    </xf>
    <xf numFmtId="0" fontId="11" fillId="0" borderId="48" xfId="0" applyFont="1" applyBorder="1" applyAlignment="1">
      <alignment horizontal="center" vertical="center" wrapText="1"/>
    </xf>
    <xf numFmtId="2" fontId="11" fillId="0" borderId="53" xfId="0" applyNumberFormat="1" applyFont="1" applyBorder="1" applyAlignment="1">
      <alignment horizontal="center" vertical="top"/>
    </xf>
    <xf numFmtId="0" fontId="11" fillId="0" borderId="29" xfId="0" applyFont="1" applyBorder="1" applyAlignment="1">
      <alignment horizontal="center" vertical="top"/>
    </xf>
    <xf numFmtId="0" fontId="11" fillId="0" borderId="44" xfId="0" applyFont="1" applyBorder="1" applyAlignment="1">
      <alignment horizontal="center" vertical="top"/>
    </xf>
    <xf numFmtId="0" fontId="28" fillId="4" borderId="46" xfId="0" applyFont="1" applyFill="1" applyBorder="1" applyAlignment="1">
      <alignment horizontal="center" vertical="top"/>
    </xf>
    <xf numFmtId="164" fontId="11" fillId="5" borderId="49" xfId="0" applyNumberFormat="1" applyFont="1" applyFill="1" applyBorder="1" applyAlignment="1">
      <alignment horizontal="center" vertical="top"/>
    </xf>
    <xf numFmtId="0" fontId="11" fillId="7" borderId="58" xfId="0" applyFont="1" applyFill="1" applyBorder="1" applyAlignment="1">
      <alignment vertical="top" wrapText="1"/>
    </xf>
    <xf numFmtId="0" fontId="11" fillId="7" borderId="37" xfId="0" applyFont="1" applyFill="1" applyBorder="1" applyAlignment="1">
      <alignment vertical="top" wrapText="1"/>
    </xf>
    <xf numFmtId="0" fontId="28" fillId="4" borderId="72" xfId="0" applyFont="1" applyFill="1" applyBorder="1" applyAlignment="1">
      <alignment horizontal="center" vertical="top"/>
    </xf>
    <xf numFmtId="164" fontId="28" fillId="4" borderId="70" xfId="0" applyNumberFormat="1" applyFont="1" applyFill="1" applyBorder="1" applyAlignment="1">
      <alignment horizontal="center" vertical="top"/>
    </xf>
    <xf numFmtId="164" fontId="3" fillId="0" borderId="0" xfId="0" applyNumberFormat="1" applyFont="1" applyAlignment="1">
      <alignment vertical="top"/>
    </xf>
    <xf numFmtId="49" fontId="16" fillId="2" borderId="33" xfId="0" applyNumberFormat="1" applyFont="1" applyFill="1" applyBorder="1" applyAlignment="1">
      <alignment horizontal="center" vertical="top" wrapText="1"/>
    </xf>
    <xf numFmtId="1" fontId="11" fillId="0" borderId="38" xfId="0" applyNumberFormat="1" applyFont="1" applyBorder="1" applyAlignment="1">
      <alignment horizontal="center" vertical="top"/>
    </xf>
    <xf numFmtId="1" fontId="11" fillId="0" borderId="30" xfId="0" applyNumberFormat="1" applyFont="1" applyBorder="1" applyAlignment="1">
      <alignment horizontal="center" vertical="top"/>
    </xf>
    <xf numFmtId="1" fontId="26" fillId="0" borderId="25" xfId="0" applyNumberFormat="1" applyFont="1" applyBorder="1" applyAlignment="1">
      <alignment horizontal="center" vertical="top"/>
    </xf>
    <xf numFmtId="0" fontId="11" fillId="0" borderId="50" xfId="0" applyFont="1" applyBorder="1" applyAlignment="1">
      <alignment horizontal="left" vertical="top" wrapText="1"/>
    </xf>
    <xf numFmtId="0" fontId="25" fillId="0" borderId="0" xfId="0" applyFont="1" applyAlignment="1">
      <alignment vertical="top" wrapText="1"/>
    </xf>
    <xf numFmtId="0" fontId="16" fillId="0" borderId="0" xfId="0" applyFont="1" applyAlignment="1">
      <alignment horizontal="right" vertical="top" wrapText="1"/>
    </xf>
    <xf numFmtId="0" fontId="18" fillId="0" borderId="0" xfId="0" applyFont="1" applyAlignment="1">
      <alignment horizontal="left"/>
    </xf>
    <xf numFmtId="0" fontId="3" fillId="0" borderId="0" xfId="0" applyFont="1" applyAlignment="1">
      <alignment horizontal="center" vertical="top"/>
    </xf>
    <xf numFmtId="0" fontId="9" fillId="0" borderId="0" xfId="0" applyFont="1" applyAlignment="1">
      <alignment vertical="top"/>
    </xf>
    <xf numFmtId="0" fontId="11" fillId="0" borderId="29" xfId="0" applyFont="1" applyBorder="1" applyAlignment="1">
      <alignment horizontal="center" vertical="top" wrapText="1"/>
    </xf>
    <xf numFmtId="0" fontId="11" fillId="0" borderId="18" xfId="0" applyFont="1" applyBorder="1" applyAlignment="1">
      <alignment horizontal="center" vertical="top" wrapText="1"/>
    </xf>
    <xf numFmtId="0" fontId="11" fillId="0" borderId="68" xfId="0" applyFont="1" applyBorder="1" applyAlignment="1">
      <alignment vertical="top" wrapText="1"/>
    </xf>
    <xf numFmtId="0" fontId="11" fillId="0" borderId="54" xfId="0" applyFont="1" applyBorder="1" applyAlignment="1">
      <alignment horizontal="center" vertical="top"/>
    </xf>
    <xf numFmtId="0" fontId="11" fillId="0" borderId="13" xfId="0" applyFont="1" applyBorder="1" applyAlignment="1">
      <alignment horizontal="center" vertical="top" wrapText="1"/>
    </xf>
    <xf numFmtId="0" fontId="11" fillId="0" borderId="54" xfId="0" applyFont="1" applyBorder="1" applyAlignment="1">
      <alignment horizontal="center" vertical="top" wrapText="1"/>
    </xf>
    <xf numFmtId="0" fontId="18" fillId="0" borderId="0" xfId="0" applyFont="1" applyAlignment="1">
      <alignment vertical="top"/>
    </xf>
    <xf numFmtId="0" fontId="18" fillId="0" borderId="0" xfId="0" applyFont="1" applyAlignment="1">
      <alignment horizontal="center" vertical="top"/>
    </xf>
    <xf numFmtId="0" fontId="22" fillId="0" borderId="0" xfId="0" applyFont="1" applyAlignment="1">
      <alignment horizontal="center" vertical="top"/>
    </xf>
    <xf numFmtId="0" fontId="5" fillId="0" borderId="14" xfId="0" applyFont="1" applyBorder="1" applyAlignment="1">
      <alignment horizontal="left" vertical="top" wrapText="1"/>
    </xf>
    <xf numFmtId="164" fontId="11" fillId="0" borderId="45" xfId="0" applyNumberFormat="1" applyFont="1" applyBorder="1" applyAlignment="1">
      <alignment horizontal="center" vertical="center"/>
    </xf>
    <xf numFmtId="0" fontId="5" fillId="0" borderId="58" xfId="0" applyFont="1" applyBorder="1" applyAlignment="1">
      <alignment horizontal="left" vertical="top" wrapText="1"/>
    </xf>
    <xf numFmtId="164" fontId="28" fillId="3" borderId="31" xfId="0" applyNumberFormat="1" applyFont="1" applyFill="1" applyBorder="1" applyAlignment="1">
      <alignment horizontal="center" vertical="center"/>
    </xf>
    <xf numFmtId="164" fontId="28" fillId="3" borderId="47" xfId="0" applyNumberFormat="1" applyFont="1" applyFill="1" applyBorder="1" applyAlignment="1">
      <alignment horizontal="center" vertical="center"/>
    </xf>
    <xf numFmtId="164" fontId="28" fillId="4" borderId="40" xfId="0" applyNumberFormat="1" applyFont="1" applyFill="1" applyBorder="1" applyAlignment="1">
      <alignment horizontal="center" vertical="top"/>
    </xf>
    <xf numFmtId="0" fontId="5" fillId="0" borderId="4" xfId="0" applyFont="1" applyBorder="1" applyAlignment="1">
      <alignment horizontal="center" vertical="top"/>
    </xf>
    <xf numFmtId="164" fontId="5" fillId="0" borderId="4" xfId="0" applyNumberFormat="1" applyFont="1" applyBorder="1" applyAlignment="1">
      <alignment horizontal="center" vertical="center"/>
    </xf>
    <xf numFmtId="0" fontId="5" fillId="0" borderId="53" xfId="0" applyFont="1" applyBorder="1" applyAlignment="1">
      <alignment horizontal="center" vertical="top"/>
    </xf>
    <xf numFmtId="164" fontId="5" fillId="0" borderId="49" xfId="0" applyNumberFormat="1" applyFont="1" applyBorder="1" applyAlignment="1">
      <alignment horizontal="center" vertical="center"/>
    </xf>
    <xf numFmtId="0" fontId="32" fillId="0" borderId="40" xfId="0" applyFont="1" applyBorder="1" applyAlignment="1">
      <alignment vertical="top" wrapText="1"/>
    </xf>
    <xf numFmtId="164" fontId="5" fillId="5" borderId="4" xfId="0" applyNumberFormat="1" applyFont="1" applyFill="1" applyBorder="1" applyAlignment="1">
      <alignment horizontal="center" vertical="top"/>
    </xf>
    <xf numFmtId="164" fontId="5" fillId="0" borderId="4" xfId="0" applyNumberFormat="1" applyFont="1" applyBorder="1" applyAlignment="1">
      <alignment horizontal="center" vertical="top"/>
    </xf>
    <xf numFmtId="164" fontId="4" fillId="4" borderId="51" xfId="0" applyNumberFormat="1" applyFont="1" applyFill="1" applyBorder="1" applyAlignment="1">
      <alignment horizontal="center" vertical="top"/>
    </xf>
    <xf numFmtId="0" fontId="5" fillId="0" borderId="49" xfId="0" applyFont="1" applyBorder="1" applyAlignment="1">
      <alignment horizontal="center" vertical="top"/>
    </xf>
    <xf numFmtId="164" fontId="5" fillId="0" borderId="53" xfId="0" applyNumberFormat="1" applyFont="1" applyBorder="1" applyAlignment="1">
      <alignment horizontal="center" vertical="top"/>
    </xf>
    <xf numFmtId="2" fontId="5" fillId="0" borderId="49" xfId="0" applyNumberFormat="1" applyFont="1" applyBorder="1" applyAlignment="1">
      <alignment horizontal="center" vertical="top"/>
    </xf>
    <xf numFmtId="164" fontId="5" fillId="5" borderId="53" xfId="0" applyNumberFormat="1" applyFont="1" applyFill="1" applyBorder="1" applyAlignment="1">
      <alignment horizontal="center" vertical="top"/>
    </xf>
    <xf numFmtId="0" fontId="11" fillId="0" borderId="74" xfId="0" applyFont="1" applyBorder="1" applyAlignment="1">
      <alignment horizontal="left" vertical="top" wrapText="1"/>
    </xf>
    <xf numFmtId="164" fontId="5" fillId="5" borderId="49" xfId="0" applyNumberFormat="1" applyFont="1" applyFill="1" applyBorder="1" applyAlignment="1">
      <alignment horizontal="center" vertical="top"/>
    </xf>
    <xf numFmtId="164" fontId="5" fillId="0" borderId="49" xfId="0" applyNumberFormat="1" applyFont="1" applyBorder="1" applyAlignment="1">
      <alignment horizontal="center" vertical="top"/>
    </xf>
    <xf numFmtId="164" fontId="5" fillId="7" borderId="4" xfId="0" applyNumberFormat="1" applyFont="1" applyFill="1" applyBorder="1" applyAlignment="1">
      <alignment horizontal="center" vertical="top"/>
    </xf>
    <xf numFmtId="164" fontId="5" fillId="7" borderId="44" xfId="0" applyNumberFormat="1" applyFont="1" applyFill="1" applyBorder="1" applyAlignment="1">
      <alignment horizontal="center" vertical="top"/>
    </xf>
    <xf numFmtId="0" fontId="11" fillId="0" borderId="45" xfId="0" applyFont="1" applyBorder="1" applyAlignment="1">
      <alignment horizontal="center" vertical="top"/>
    </xf>
    <xf numFmtId="0" fontId="11" fillId="2" borderId="31" xfId="0" applyFont="1" applyFill="1" applyBorder="1" applyAlignment="1">
      <alignment vertical="top"/>
    </xf>
    <xf numFmtId="2" fontId="15" fillId="0" borderId="0" xfId="0" applyNumberFormat="1" applyFont="1" applyAlignment="1">
      <alignment vertical="top"/>
    </xf>
    <xf numFmtId="0" fontId="11" fillId="0" borderId="76" xfId="0" applyFont="1" applyBorder="1" applyAlignment="1">
      <alignment vertical="top" wrapText="1"/>
    </xf>
    <xf numFmtId="0" fontId="11" fillId="0" borderId="16" xfId="0" applyFont="1" applyBorder="1" applyAlignment="1">
      <alignment wrapText="1"/>
    </xf>
    <xf numFmtId="0" fontId="11" fillId="0" borderId="59" xfId="0" applyFont="1" applyBorder="1" applyAlignment="1">
      <alignment wrapText="1"/>
    </xf>
    <xf numFmtId="0" fontId="11" fillId="0" borderId="0" xfId="0" applyFont="1" applyAlignment="1">
      <alignment wrapText="1"/>
    </xf>
    <xf numFmtId="0" fontId="26" fillId="0" borderId="39" xfId="0" applyFont="1" applyBorder="1" applyAlignment="1">
      <alignment horizontal="left" vertical="top" wrapText="1"/>
    </xf>
    <xf numFmtId="0" fontId="11" fillId="7" borderId="13" xfId="0" applyFont="1" applyFill="1" applyBorder="1" applyAlignment="1">
      <alignment horizontal="center" vertical="top"/>
    </xf>
    <xf numFmtId="0" fontId="11" fillId="7" borderId="54" xfId="0" applyFont="1" applyFill="1" applyBorder="1" applyAlignment="1">
      <alignment horizontal="center" vertical="top"/>
    </xf>
    <xf numFmtId="0" fontId="11" fillId="7" borderId="1" xfId="0" applyFont="1" applyFill="1" applyBorder="1" applyAlignment="1">
      <alignment horizontal="center" vertical="top"/>
    </xf>
    <xf numFmtId="0" fontId="11" fillId="7" borderId="29" xfId="0" applyFont="1" applyFill="1" applyBorder="1" applyAlignment="1">
      <alignment horizontal="center" vertical="top"/>
    </xf>
    <xf numFmtId="0" fontId="14" fillId="0" borderId="25" xfId="0" applyFont="1" applyBorder="1" applyAlignment="1">
      <alignment horizontal="center" vertical="top"/>
    </xf>
    <xf numFmtId="164" fontId="11" fillId="0" borderId="70" xfId="0" applyNumberFormat="1" applyFont="1" applyBorder="1" applyAlignment="1">
      <alignment horizontal="center" vertical="center"/>
    </xf>
    <xf numFmtId="2" fontId="11" fillId="0" borderId="7" xfId="0" applyNumberFormat="1" applyFont="1" applyBorder="1" applyAlignment="1">
      <alignment horizontal="center" vertical="center"/>
    </xf>
    <xf numFmtId="164" fontId="11" fillId="0" borderId="7" xfId="0" applyNumberFormat="1" applyFont="1" applyBorder="1" applyAlignment="1">
      <alignment horizontal="center" vertical="center"/>
    </xf>
    <xf numFmtId="0" fontId="11" fillId="0" borderId="75" xfId="0" applyFont="1" applyBorder="1" applyAlignment="1">
      <alignment horizontal="left" vertical="top" wrapText="1"/>
    </xf>
    <xf numFmtId="2" fontId="28" fillId="4" borderId="11" xfId="0" applyNumberFormat="1" applyFont="1" applyFill="1" applyBorder="1" applyAlignment="1">
      <alignment horizontal="center" vertical="center"/>
    </xf>
    <xf numFmtId="164" fontId="11" fillId="0" borderId="44" xfId="0" applyNumberFormat="1" applyFont="1" applyBorder="1" applyAlignment="1">
      <alignment horizontal="center" vertical="center"/>
    </xf>
    <xf numFmtId="164" fontId="11" fillId="0" borderId="66" xfId="0" applyNumberFormat="1" applyFont="1" applyBorder="1" applyAlignment="1">
      <alignment horizontal="center" vertical="center"/>
    </xf>
    <xf numFmtId="0" fontId="5" fillId="0" borderId="52" xfId="0" applyFont="1" applyBorder="1" applyAlignment="1">
      <alignment horizontal="left" vertical="top" wrapText="1"/>
    </xf>
    <xf numFmtId="164" fontId="11" fillId="0" borderId="55" xfId="0" applyNumberFormat="1" applyFont="1" applyBorder="1" applyAlignment="1">
      <alignment horizontal="center" vertical="center"/>
    </xf>
    <xf numFmtId="164" fontId="28" fillId="3" borderId="2" xfId="0" applyNumberFormat="1" applyFont="1" applyFill="1" applyBorder="1" applyAlignment="1">
      <alignment horizontal="center" vertical="top"/>
    </xf>
    <xf numFmtId="0" fontId="11" fillId="2" borderId="22" xfId="0" applyFont="1" applyFill="1" applyBorder="1" applyAlignment="1">
      <alignment vertical="top"/>
    </xf>
    <xf numFmtId="0" fontId="28" fillId="3" borderId="3" xfId="0" applyFont="1" applyFill="1" applyBorder="1" applyAlignment="1">
      <alignment horizontal="left" vertical="top" wrapText="1"/>
    </xf>
    <xf numFmtId="0" fontId="28" fillId="3" borderId="21" xfId="0" applyFont="1" applyFill="1" applyBorder="1" applyAlignment="1">
      <alignment horizontal="left" vertical="top" wrapText="1"/>
    </xf>
    <xf numFmtId="49" fontId="11" fillId="0" borderId="6" xfId="0" applyNumberFormat="1" applyFont="1" applyBorder="1" applyAlignment="1">
      <alignment horizontal="center" vertical="top"/>
    </xf>
    <xf numFmtId="49" fontId="11" fillId="0" borderId="38" xfId="0" applyNumberFormat="1" applyFont="1" applyBorder="1" applyAlignment="1">
      <alignment horizontal="center" vertical="top"/>
    </xf>
    <xf numFmtId="49" fontId="26" fillId="0" borderId="38" xfId="0" applyNumberFormat="1" applyFont="1" applyBorder="1" applyAlignment="1">
      <alignment horizontal="center" vertical="top"/>
    </xf>
    <xf numFmtId="49" fontId="11" fillId="0" borderId="29" xfId="0" applyNumberFormat="1" applyFont="1" applyBorder="1" applyAlignment="1">
      <alignment horizontal="center" vertical="top"/>
    </xf>
    <xf numFmtId="49" fontId="11" fillId="0" borderId="18" xfId="0" applyNumberFormat="1" applyFont="1" applyBorder="1" applyAlignment="1">
      <alignment horizontal="center" vertical="top"/>
    </xf>
    <xf numFmtId="0" fontId="7" fillId="0" borderId="0" xfId="0" applyFont="1"/>
    <xf numFmtId="0" fontId="5" fillId="0" borderId="50" xfId="0" applyFont="1" applyBorder="1" applyAlignment="1">
      <alignment horizontal="left" vertical="top" wrapText="1"/>
    </xf>
    <xf numFmtId="0" fontId="5" fillId="0" borderId="52" xfId="0" applyFont="1" applyBorder="1" applyAlignment="1">
      <alignment vertical="top" wrapText="1"/>
    </xf>
    <xf numFmtId="0" fontId="5" fillId="0" borderId="65" xfId="0" applyFont="1" applyBorder="1" applyAlignment="1">
      <alignment vertical="top" wrapText="1"/>
    </xf>
    <xf numFmtId="0" fontId="11" fillId="0" borderId="14" xfId="0" applyFont="1" applyBorder="1" applyAlignment="1">
      <alignment horizontal="left" vertical="top" wrapText="1"/>
    </xf>
    <xf numFmtId="0" fontId="11" fillId="0" borderId="58" xfId="0" applyFont="1" applyBorder="1" applyAlignment="1">
      <alignment horizontal="left" vertical="top" wrapText="1"/>
    </xf>
    <xf numFmtId="0" fontId="11" fillId="0" borderId="39" xfId="0" applyFont="1" applyBorder="1" applyAlignment="1">
      <alignment horizontal="left" vertical="top" wrapText="1"/>
    </xf>
    <xf numFmtId="0" fontId="11" fillId="0" borderId="35" xfId="0" applyFont="1" applyBorder="1" applyAlignment="1">
      <alignment horizontal="center" vertical="top" wrapText="1"/>
    </xf>
    <xf numFmtId="0" fontId="11" fillId="0" borderId="35" xfId="0" applyFont="1" applyBorder="1" applyAlignment="1">
      <alignment horizontal="center" vertical="top"/>
    </xf>
    <xf numFmtId="0" fontId="11" fillId="0" borderId="50" xfId="0" applyFont="1" applyBorder="1" applyAlignment="1">
      <alignment vertical="top" wrapText="1"/>
    </xf>
    <xf numFmtId="0" fontId="11" fillId="0" borderId="41" xfId="0" applyFont="1" applyBorder="1" applyAlignment="1">
      <alignment horizontal="center" vertical="top"/>
    </xf>
    <xf numFmtId="0" fontId="5" fillId="0" borderId="73" xfId="0" applyFont="1" applyBorder="1" applyAlignment="1">
      <alignment horizontal="center" vertical="center" wrapText="1"/>
    </xf>
    <xf numFmtId="0" fontId="5" fillId="0" borderId="54" xfId="0" applyFont="1" applyBorder="1" applyAlignment="1">
      <alignment horizontal="center" vertical="top" wrapText="1"/>
    </xf>
    <xf numFmtId="0" fontId="11" fillId="0" borderId="54" xfId="0" applyFont="1" applyBorder="1" applyAlignment="1">
      <alignment horizontal="center" vertical="center" wrapText="1"/>
    </xf>
    <xf numFmtId="0" fontId="11" fillId="2" borderId="21" xfId="0" applyFont="1" applyFill="1" applyBorder="1" applyAlignment="1">
      <alignment horizontal="center" vertical="top"/>
    </xf>
    <xf numFmtId="49" fontId="11" fillId="0" borderId="34" xfId="0" applyNumberFormat="1" applyFont="1" applyBorder="1" applyAlignment="1">
      <alignment horizontal="center" vertical="top"/>
    </xf>
    <xf numFmtId="0" fontId="11" fillId="0" borderId="12" xfId="0" applyFont="1" applyBorder="1" applyAlignment="1">
      <alignment horizontal="left" vertical="top" wrapText="1"/>
    </xf>
    <xf numFmtId="164" fontId="11" fillId="5" borderId="53" xfId="0" applyNumberFormat="1" applyFont="1" applyFill="1" applyBorder="1" applyAlignment="1">
      <alignment horizontal="center" vertical="top"/>
    </xf>
    <xf numFmtId="1" fontId="11" fillId="0" borderId="33" xfId="0" applyNumberFormat="1" applyFont="1" applyBorder="1" applyAlignment="1">
      <alignment horizontal="left" vertical="top" wrapText="1"/>
    </xf>
    <xf numFmtId="0" fontId="7" fillId="0" borderId="39" xfId="0" applyFont="1" applyBorder="1" applyAlignment="1">
      <alignment horizontal="left" vertical="top" wrapText="1"/>
    </xf>
    <xf numFmtId="0" fontId="22" fillId="0" borderId="0" xfId="0" applyFont="1" applyAlignment="1">
      <alignment wrapText="1"/>
    </xf>
    <xf numFmtId="0" fontId="11" fillId="0" borderId="29" xfId="0" applyFont="1" applyBorder="1" applyAlignment="1">
      <alignment horizontal="center" vertical="center" textRotation="90"/>
    </xf>
    <xf numFmtId="0" fontId="11" fillId="0" borderId="38" xfId="0" applyFont="1" applyBorder="1" applyAlignment="1">
      <alignment horizontal="center" vertical="center" textRotation="90"/>
    </xf>
    <xf numFmtId="0" fontId="25" fillId="0" borderId="40" xfId="0" applyFont="1" applyBorder="1" applyAlignment="1">
      <alignment horizontal="left" vertical="center" wrapText="1"/>
    </xf>
    <xf numFmtId="0" fontId="25" fillId="0" borderId="42" xfId="0" applyFont="1" applyBorder="1" applyAlignment="1">
      <alignment vertical="center" wrapText="1"/>
    </xf>
    <xf numFmtId="1" fontId="11" fillId="0" borderId="62" xfId="0" applyNumberFormat="1" applyFont="1" applyBorder="1" applyAlignment="1">
      <alignment horizontal="left" vertical="top" wrapText="1"/>
    </xf>
    <xf numFmtId="0" fontId="3" fillId="0" borderId="63" xfId="0" applyFont="1" applyBorder="1" applyAlignment="1">
      <alignment horizontal="center" vertical="top" wrapText="1"/>
    </xf>
    <xf numFmtId="0" fontId="11" fillId="0" borderId="29" xfId="0" applyFont="1" applyBorder="1" applyAlignment="1">
      <alignment horizontal="center" vertical="center" wrapText="1"/>
    </xf>
    <xf numFmtId="0" fontId="11" fillId="0" borderId="62" xfId="0" applyFont="1" applyBorder="1" applyAlignment="1">
      <alignment horizontal="left" vertical="top" wrapText="1"/>
    </xf>
    <xf numFmtId="0" fontId="11" fillId="0" borderId="27" xfId="0" applyFont="1" applyBorder="1" applyAlignment="1">
      <alignment horizontal="left" vertical="top" wrapText="1"/>
    </xf>
    <xf numFmtId="49" fontId="30" fillId="2" borderId="56" xfId="0" applyNumberFormat="1" applyFont="1" applyFill="1" applyBorder="1" applyAlignment="1">
      <alignment horizontal="center" vertical="top"/>
    </xf>
    <xf numFmtId="0" fontId="11" fillId="0" borderId="17" xfId="0" applyFont="1" applyBorder="1" applyAlignment="1">
      <alignment vertical="top" wrapText="1"/>
    </xf>
    <xf numFmtId="0" fontId="11" fillId="0" borderId="63" xfId="0" applyFont="1" applyBorder="1" applyAlignment="1">
      <alignment horizontal="center" vertical="top" wrapText="1"/>
    </xf>
    <xf numFmtId="0" fontId="14" fillId="0" borderId="56" xfId="0" applyFont="1" applyBorder="1"/>
    <xf numFmtId="0" fontId="14" fillId="0" borderId="0" xfId="0" applyFont="1"/>
    <xf numFmtId="0" fontId="14" fillId="0" borderId="45" xfId="0" applyFont="1" applyBorder="1"/>
    <xf numFmtId="0" fontId="3" fillId="0" borderId="48" xfId="0" applyFont="1" applyBorder="1" applyAlignment="1">
      <alignment horizontal="center" vertical="top" wrapText="1"/>
    </xf>
    <xf numFmtId="49" fontId="16" fillId="2" borderId="56" xfId="0" applyNumberFormat="1" applyFont="1" applyFill="1" applyBorder="1" applyAlignment="1">
      <alignment horizontal="center" vertical="top"/>
    </xf>
    <xf numFmtId="0" fontId="11" fillId="0" borderId="19" xfId="0" applyFont="1" applyBorder="1" applyAlignment="1">
      <alignment horizontal="left" vertical="top" wrapText="1"/>
    </xf>
    <xf numFmtId="0" fontId="22" fillId="0" borderId="41" xfId="0" applyFont="1" applyBorder="1" applyAlignment="1">
      <alignment wrapText="1"/>
    </xf>
    <xf numFmtId="0" fontId="20" fillId="0" borderId="0" xfId="0" applyFont="1" applyAlignment="1">
      <alignment horizontal="right" vertical="top" wrapText="1"/>
    </xf>
    <xf numFmtId="0" fontId="24" fillId="0" borderId="0" xfId="0" applyFont="1" applyAlignment="1">
      <alignment vertical="top" wrapText="1"/>
    </xf>
    <xf numFmtId="0" fontId="11" fillId="0" borderId="35" xfId="0" applyFont="1" applyBorder="1" applyAlignment="1">
      <alignment horizontal="center" vertical="center"/>
    </xf>
    <xf numFmtId="0" fontId="11" fillId="0" borderId="42" xfId="0" applyFont="1" applyBorder="1" applyAlignment="1">
      <alignment vertical="top" wrapText="1"/>
    </xf>
    <xf numFmtId="0" fontId="11" fillId="0" borderId="43" xfId="0" applyFont="1" applyBorder="1" applyAlignment="1">
      <alignment vertical="top" wrapText="1"/>
    </xf>
    <xf numFmtId="0" fontId="11" fillId="0" borderId="31" xfId="0" applyFont="1" applyBorder="1" applyAlignment="1">
      <alignment vertical="top" wrapText="1"/>
    </xf>
    <xf numFmtId="0" fontId="11" fillId="0" borderId="45" xfId="0" applyFont="1" applyBorder="1" applyAlignment="1">
      <alignment horizontal="left" vertical="top" wrapText="1"/>
    </xf>
    <xf numFmtId="0" fontId="11" fillId="0" borderId="19" xfId="0" applyFont="1" applyBorder="1" applyAlignment="1">
      <alignment horizontal="center" vertical="top"/>
    </xf>
    <xf numFmtId="0" fontId="20" fillId="0" borderId="0" xfId="0" applyFont="1" applyAlignment="1">
      <alignment horizontal="left" wrapText="1"/>
    </xf>
    <xf numFmtId="0" fontId="22" fillId="0" borderId="0" xfId="0" applyFont="1" applyAlignment="1">
      <alignment horizontal="left" wrapText="1"/>
    </xf>
    <xf numFmtId="0" fontId="5" fillId="7" borderId="42" xfId="0" applyFont="1" applyFill="1" applyBorder="1" applyAlignment="1">
      <alignment horizontal="left" vertical="top" wrapText="1"/>
    </xf>
    <xf numFmtId="49" fontId="4" fillId="0" borderId="48" xfId="0" applyNumberFormat="1" applyFont="1" applyBorder="1" applyAlignment="1">
      <alignment horizontal="center" vertical="top"/>
    </xf>
    <xf numFmtId="49" fontId="4" fillId="0" borderId="17" xfId="0" applyNumberFormat="1" applyFont="1" applyBorder="1" applyAlignment="1">
      <alignment horizontal="center" vertical="top"/>
    </xf>
    <xf numFmtId="0" fontId="5" fillId="0" borderId="68" xfId="0" applyFont="1" applyBorder="1" applyAlignment="1">
      <alignment horizontal="left" vertical="top" wrapText="1"/>
    </xf>
    <xf numFmtId="49" fontId="2" fillId="0" borderId="4" xfId="0" applyNumberFormat="1" applyFont="1" applyBorder="1" applyAlignment="1">
      <alignment horizontal="center" vertical="top"/>
    </xf>
    <xf numFmtId="164" fontId="5" fillId="0" borderId="53" xfId="0" applyNumberFormat="1" applyFont="1" applyBorder="1" applyAlignment="1">
      <alignment horizontal="center" vertical="center"/>
    </xf>
    <xf numFmtId="0" fontId="11" fillId="7" borderId="30" xfId="0" applyFont="1" applyFill="1" applyBorder="1" applyAlignment="1">
      <alignment horizontal="center" vertical="top" wrapText="1"/>
    </xf>
    <xf numFmtId="0" fontId="11" fillId="0" borderId="64" xfId="0" applyFont="1" applyBorder="1" applyAlignment="1">
      <alignment horizontal="left" vertical="top" wrapText="1"/>
    </xf>
    <xf numFmtId="0" fontId="26" fillId="0" borderId="62" xfId="0" applyFont="1" applyBorder="1" applyAlignment="1">
      <alignment horizontal="left" vertical="top" wrapText="1"/>
    </xf>
    <xf numFmtId="0" fontId="28" fillId="7" borderId="21" xfId="0" applyFont="1" applyFill="1" applyBorder="1" applyAlignment="1">
      <alignment horizontal="left" vertical="top" wrapText="1"/>
    </xf>
    <xf numFmtId="0" fontId="28" fillId="7" borderId="22" xfId="0" applyFont="1" applyFill="1" applyBorder="1" applyAlignment="1">
      <alignment horizontal="left" vertical="top" wrapText="1"/>
    </xf>
    <xf numFmtId="0" fontId="20" fillId="7" borderId="4" xfId="4" applyFont="1" applyFill="1" applyBorder="1" applyAlignment="1">
      <alignment horizontal="center" vertical="top"/>
    </xf>
    <xf numFmtId="0" fontId="20" fillId="7" borderId="49" xfId="4" applyFont="1" applyFill="1" applyBorder="1" applyAlignment="1">
      <alignment horizontal="center" vertical="top"/>
    </xf>
    <xf numFmtId="0" fontId="20" fillId="7" borderId="7" xfId="4" applyFont="1" applyFill="1" applyBorder="1" applyAlignment="1">
      <alignment horizontal="center" vertical="top"/>
    </xf>
    <xf numFmtId="0" fontId="18" fillId="7" borderId="4" xfId="4" applyFont="1" applyFill="1" applyBorder="1" applyAlignment="1">
      <alignment horizontal="center" vertical="top"/>
    </xf>
    <xf numFmtId="0" fontId="18" fillId="7" borderId="17" xfId="4" applyFont="1" applyFill="1" applyBorder="1" applyAlignment="1">
      <alignment horizontal="left" vertical="top" wrapText="1"/>
    </xf>
    <xf numFmtId="49" fontId="18" fillId="7" borderId="17" xfId="4" applyNumberFormat="1" applyFont="1" applyFill="1" applyBorder="1" applyAlignment="1">
      <alignment horizontal="center" vertical="top"/>
    </xf>
    <xf numFmtId="0" fontId="18" fillId="7" borderId="49" xfId="4" applyFont="1" applyFill="1" applyBorder="1" applyAlignment="1">
      <alignment horizontal="center" vertical="top"/>
    </xf>
    <xf numFmtId="0" fontId="18" fillId="7" borderId="7" xfId="4" applyFont="1" applyFill="1" applyBorder="1" applyAlignment="1">
      <alignment horizontal="center" vertical="top"/>
    </xf>
    <xf numFmtId="0" fontId="18" fillId="7" borderId="40" xfId="4" applyFont="1" applyFill="1" applyBorder="1" applyAlignment="1">
      <alignment horizontal="left" vertical="top" wrapText="1"/>
    </xf>
    <xf numFmtId="49" fontId="18" fillId="7" borderId="40" xfId="4" applyNumberFormat="1" applyFont="1" applyFill="1" applyBorder="1" applyAlignment="1">
      <alignment horizontal="center" vertical="top"/>
    </xf>
    <xf numFmtId="0" fontId="20" fillId="14" borderId="31" xfId="4" applyFont="1" applyFill="1" applyBorder="1" applyAlignment="1">
      <alignment horizontal="center" vertical="top"/>
    </xf>
    <xf numFmtId="0" fontId="18" fillId="7" borderId="14" xfId="4" applyFont="1" applyFill="1" applyBorder="1" applyAlignment="1">
      <alignment horizontal="left" vertical="top" wrapText="1"/>
    </xf>
    <xf numFmtId="0" fontId="18" fillId="7" borderId="76" xfId="4" applyFont="1" applyFill="1" applyBorder="1" applyAlignment="1">
      <alignment horizontal="center" vertical="top" wrapText="1"/>
    </xf>
    <xf numFmtId="0" fontId="18" fillId="7" borderId="52" xfId="4" applyFont="1" applyFill="1" applyBorder="1" applyAlignment="1">
      <alignment wrapText="1"/>
    </xf>
    <xf numFmtId="0" fontId="18" fillId="7" borderId="54" xfId="4" applyFont="1" applyFill="1" applyBorder="1" applyAlignment="1">
      <alignment horizontal="center" vertical="center" wrapText="1"/>
    </xf>
    <xf numFmtId="0" fontId="18" fillId="7" borderId="68" xfId="4" applyFont="1" applyFill="1" applyBorder="1" applyAlignment="1">
      <alignment horizontal="left" vertical="top" wrapText="1"/>
    </xf>
    <xf numFmtId="0" fontId="18" fillId="7" borderId="77" xfId="4" applyFont="1" applyFill="1" applyBorder="1" applyAlignment="1">
      <alignment horizontal="center" vertical="center" wrapText="1"/>
    </xf>
    <xf numFmtId="0" fontId="18" fillId="7" borderId="9" xfId="4" applyFont="1" applyFill="1" applyBorder="1" applyAlignment="1">
      <alignment horizontal="left" vertical="top" wrapText="1"/>
    </xf>
    <xf numFmtId="0" fontId="18" fillId="7" borderId="80" xfId="4" applyFont="1" applyFill="1" applyBorder="1" applyAlignment="1">
      <alignment horizontal="center" vertical="center" wrapText="1"/>
    </xf>
    <xf numFmtId="0" fontId="18" fillId="7" borderId="8" xfId="4" applyFont="1" applyFill="1" applyBorder="1" applyAlignment="1">
      <alignment horizontal="center" vertical="top"/>
    </xf>
    <xf numFmtId="0" fontId="18" fillId="7" borderId="13" xfId="4" applyFont="1" applyFill="1" applyBorder="1" applyAlignment="1">
      <alignment horizontal="center" vertical="top"/>
    </xf>
    <xf numFmtId="0" fontId="18" fillId="7" borderId="35" xfId="4" applyFont="1" applyFill="1" applyBorder="1" applyAlignment="1">
      <alignment horizontal="center" vertical="top"/>
    </xf>
    <xf numFmtId="0" fontId="18" fillId="7" borderId="58" xfId="4" applyFont="1" applyFill="1" applyBorder="1" applyAlignment="1">
      <alignment wrapText="1"/>
    </xf>
    <xf numFmtId="0" fontId="18" fillId="7" borderId="68" xfId="4" applyFont="1" applyFill="1" applyBorder="1" applyAlignment="1">
      <alignment wrapText="1"/>
    </xf>
    <xf numFmtId="0" fontId="18" fillId="7" borderId="35" xfId="4" applyFont="1" applyFill="1" applyBorder="1" applyAlignment="1">
      <alignment vertical="center" wrapText="1"/>
    </xf>
    <xf numFmtId="9" fontId="18" fillId="14" borderId="3" xfId="4" applyNumberFormat="1" applyFont="1" applyFill="1" applyBorder="1" applyAlignment="1">
      <alignment horizontal="center" vertical="top"/>
    </xf>
    <xf numFmtId="0" fontId="18" fillId="7" borderId="58" xfId="4" applyFont="1" applyFill="1" applyBorder="1" applyAlignment="1">
      <alignment horizontal="left" vertical="top" wrapText="1"/>
    </xf>
    <xf numFmtId="0" fontId="18" fillId="7" borderId="75" xfId="4" applyFont="1" applyFill="1" applyBorder="1" applyAlignment="1">
      <alignment horizontal="center" vertical="center" wrapText="1"/>
    </xf>
    <xf numFmtId="0" fontId="18" fillId="7" borderId="54" xfId="4" applyFont="1" applyFill="1" applyBorder="1" applyAlignment="1">
      <alignment horizontal="center" vertical="top"/>
    </xf>
    <xf numFmtId="0" fontId="18" fillId="7" borderId="77" xfId="4" applyFont="1" applyFill="1" applyBorder="1" applyAlignment="1">
      <alignment horizontal="center" vertical="top" wrapText="1"/>
    </xf>
    <xf numFmtId="0" fontId="18" fillId="7" borderId="13" xfId="4" applyFont="1" applyFill="1" applyBorder="1" applyAlignment="1">
      <alignment horizontal="center" vertical="top" wrapText="1"/>
    </xf>
    <xf numFmtId="0" fontId="18" fillId="7" borderId="58" xfId="4" applyFont="1" applyFill="1" applyBorder="1" applyAlignment="1">
      <alignment vertical="top" wrapText="1"/>
    </xf>
    <xf numFmtId="0" fontId="18" fillId="7" borderId="68" xfId="4" applyFont="1" applyFill="1" applyBorder="1" applyAlignment="1">
      <alignment vertical="top" wrapText="1"/>
    </xf>
    <xf numFmtId="0" fontId="18" fillId="7" borderId="50" xfId="4" applyFont="1" applyFill="1" applyBorder="1" applyAlignment="1">
      <alignment horizontal="left" vertical="top" wrapText="1"/>
    </xf>
    <xf numFmtId="0" fontId="28" fillId="7" borderId="22" xfId="0" applyFont="1" applyFill="1" applyBorder="1" applyAlignment="1">
      <alignment vertical="top"/>
    </xf>
    <xf numFmtId="49" fontId="18" fillId="7" borderId="48" xfId="4" applyNumberFormat="1" applyFont="1" applyFill="1" applyBorder="1" applyAlignment="1">
      <alignment vertical="top"/>
    </xf>
    <xf numFmtId="49" fontId="18" fillId="7" borderId="17" xfId="4" applyNumberFormat="1" applyFont="1" applyFill="1" applyBorder="1" applyAlignment="1">
      <alignment vertical="top"/>
    </xf>
    <xf numFmtId="49" fontId="11" fillId="7" borderId="75" xfId="0" applyNumberFormat="1" applyFont="1" applyFill="1" applyBorder="1" applyAlignment="1">
      <alignment horizontal="center" vertical="top"/>
    </xf>
    <xf numFmtId="0" fontId="11" fillId="7" borderId="75" xfId="0" applyFont="1" applyFill="1" applyBorder="1" applyAlignment="1">
      <alignment horizontal="center" vertical="top"/>
    </xf>
    <xf numFmtId="0" fontId="18" fillId="7" borderId="35" xfId="4" applyFont="1" applyFill="1" applyBorder="1" applyAlignment="1">
      <alignment horizontal="center" vertical="center"/>
    </xf>
    <xf numFmtId="49" fontId="30" fillId="2" borderId="48" xfId="4" applyNumberFormat="1" applyFont="1" applyFill="1" applyBorder="1" applyAlignment="1">
      <alignment vertical="top"/>
    </xf>
    <xf numFmtId="49" fontId="4" fillId="7" borderId="64" xfId="4" applyNumberFormat="1" applyFont="1" applyFill="1" applyBorder="1" applyAlignment="1">
      <alignment vertical="top" wrapText="1"/>
    </xf>
    <xf numFmtId="49" fontId="4" fillId="7" borderId="48" xfId="4" applyNumberFormat="1" applyFont="1" applyFill="1" applyBorder="1" applyAlignment="1">
      <alignment horizontal="center" vertical="top" wrapText="1"/>
    </xf>
    <xf numFmtId="0" fontId="28" fillId="7" borderId="4" xfId="4" applyFont="1" applyFill="1" applyBorder="1" applyAlignment="1">
      <alignment horizontal="center" vertical="top"/>
    </xf>
    <xf numFmtId="49" fontId="30" fillId="2" borderId="17" xfId="4" applyNumberFormat="1" applyFont="1" applyFill="1" applyBorder="1" applyAlignment="1">
      <alignment vertical="top"/>
    </xf>
    <xf numFmtId="49" fontId="4" fillId="7" borderId="0" xfId="4" applyNumberFormat="1" applyFont="1" applyFill="1" applyAlignment="1">
      <alignment vertical="top" wrapText="1"/>
    </xf>
    <xf numFmtId="49" fontId="4" fillId="7" borderId="17" xfId="4" applyNumberFormat="1" applyFont="1" applyFill="1" applyBorder="1" applyAlignment="1">
      <alignment horizontal="center" vertical="top" wrapText="1"/>
    </xf>
    <xf numFmtId="0" fontId="28" fillId="7" borderId="49" xfId="4" applyFont="1" applyFill="1" applyBorder="1" applyAlignment="1">
      <alignment horizontal="center" vertical="top"/>
    </xf>
    <xf numFmtId="0" fontId="28" fillId="7" borderId="7" xfId="4" applyFont="1" applyFill="1" applyBorder="1" applyAlignment="1">
      <alignment horizontal="center" vertical="top"/>
    </xf>
    <xf numFmtId="49" fontId="30" fillId="2" borderId="40" xfId="4" applyNumberFormat="1" applyFont="1" applyFill="1" applyBorder="1" applyAlignment="1">
      <alignment horizontal="center" vertical="top"/>
    </xf>
    <xf numFmtId="0" fontId="24" fillId="7" borderId="42" xfId="4" applyFont="1" applyFill="1" applyBorder="1" applyAlignment="1">
      <alignment horizontal="center" vertical="top" wrapText="1"/>
    </xf>
    <xf numFmtId="0" fontId="24" fillId="7" borderId="40" xfId="4" applyFont="1" applyFill="1" applyBorder="1" applyAlignment="1">
      <alignment horizontal="center" vertical="top" wrapText="1"/>
    </xf>
    <xf numFmtId="0" fontId="4" fillId="14" borderId="31" xfId="4" applyFont="1" applyFill="1" applyBorder="1" applyAlignment="1">
      <alignment horizontal="center" vertical="top"/>
    </xf>
    <xf numFmtId="49" fontId="4" fillId="7" borderId="64" xfId="4" applyNumberFormat="1" applyFont="1" applyFill="1" applyBorder="1" applyAlignment="1">
      <alignment horizontal="center" vertical="top" wrapText="1"/>
    </xf>
    <xf numFmtId="0" fontId="5" fillId="7" borderId="4" xfId="4" applyFont="1" applyFill="1" applyBorder="1" applyAlignment="1">
      <alignment horizontal="center" vertical="top"/>
    </xf>
    <xf numFmtId="49" fontId="4" fillId="7" borderId="0" xfId="4" applyNumberFormat="1" applyFont="1" applyFill="1" applyAlignment="1">
      <alignment horizontal="center" vertical="top" wrapText="1"/>
    </xf>
    <xf numFmtId="0" fontId="5" fillId="7" borderId="49" xfId="4" applyFont="1" applyFill="1" applyBorder="1" applyAlignment="1">
      <alignment horizontal="center" vertical="top"/>
    </xf>
    <xf numFmtId="0" fontId="5" fillId="7" borderId="7" xfId="4" applyFont="1" applyFill="1" applyBorder="1" applyAlignment="1">
      <alignment horizontal="center" vertical="top"/>
    </xf>
    <xf numFmtId="49" fontId="4" fillId="7" borderId="40" xfId="4" applyNumberFormat="1" applyFont="1" applyFill="1" applyBorder="1" applyAlignment="1">
      <alignment horizontal="center" vertical="top" wrapText="1"/>
    </xf>
    <xf numFmtId="0" fontId="24" fillId="7" borderId="41" xfId="4" applyFont="1" applyFill="1" applyBorder="1" applyAlignment="1">
      <alignment horizontal="center" vertical="top" wrapText="1"/>
    </xf>
    <xf numFmtId="0" fontId="18" fillId="0" borderId="25" xfId="4" applyFont="1" applyBorder="1" applyAlignment="1">
      <alignment horizontal="center" vertical="center" wrapText="1"/>
    </xf>
    <xf numFmtId="0" fontId="18" fillId="0" borderId="29" xfId="4" applyFont="1" applyBorder="1" applyAlignment="1">
      <alignment horizontal="center" vertical="center" wrapText="1"/>
    </xf>
    <xf numFmtId="49" fontId="20" fillId="15" borderId="47" xfId="4" applyNumberFormat="1" applyFont="1" applyFill="1" applyBorder="1" applyAlignment="1">
      <alignment horizontal="center" vertical="top" wrapText="1"/>
    </xf>
    <xf numFmtId="0" fontId="20" fillId="16" borderId="0" xfId="4" applyFont="1" applyFill="1" applyAlignment="1">
      <alignment vertical="top"/>
    </xf>
    <xf numFmtId="0" fontId="20" fillId="2" borderId="64" xfId="4" applyFont="1" applyFill="1" applyBorder="1" applyAlignment="1">
      <alignment horizontal="left" vertical="top"/>
    </xf>
    <xf numFmtId="0" fontId="20" fillId="16" borderId="64" xfId="4" applyFont="1" applyFill="1" applyBorder="1" applyAlignment="1">
      <alignment horizontal="left" vertical="top"/>
    </xf>
    <xf numFmtId="0" fontId="22" fillId="16" borderId="64" xfId="4" applyFont="1" applyFill="1" applyBorder="1"/>
    <xf numFmtId="0" fontId="20" fillId="2" borderId="71" xfId="4" applyFont="1" applyFill="1" applyBorder="1" applyAlignment="1">
      <alignment horizontal="left" vertical="top"/>
    </xf>
    <xf numFmtId="49" fontId="20" fillId="16" borderId="31" xfId="4" applyNumberFormat="1" applyFont="1" applyFill="1" applyBorder="1" applyAlignment="1">
      <alignment horizontal="center" vertical="top" wrapText="1"/>
    </xf>
    <xf numFmtId="0" fontId="20" fillId="0" borderId="31" xfId="4" applyFont="1" applyBorder="1" applyAlignment="1">
      <alignment vertical="top"/>
    </xf>
    <xf numFmtId="0" fontId="20" fillId="0" borderId="22" xfId="4" applyFont="1" applyBorder="1" applyAlignment="1">
      <alignment horizontal="left" vertical="top"/>
    </xf>
    <xf numFmtId="0" fontId="18" fillId="0" borderId="22" xfId="4" applyFont="1" applyBorder="1" applyAlignment="1">
      <alignment horizontal="left" vertical="top"/>
    </xf>
    <xf numFmtId="0" fontId="18" fillId="7" borderId="3" xfId="4" applyFont="1" applyFill="1" applyBorder="1" applyAlignment="1">
      <alignment vertical="center" wrapText="1"/>
    </xf>
    <xf numFmtId="0" fontId="18" fillId="0" borderId="3" xfId="4" applyFont="1" applyBorder="1" applyAlignment="1">
      <alignment horizontal="center" vertical="center" wrapText="1"/>
    </xf>
    <xf numFmtId="0" fontId="18" fillId="0" borderId="3" xfId="4" applyFont="1" applyBorder="1" applyAlignment="1">
      <alignment horizontal="center" vertical="center"/>
    </xf>
    <xf numFmtId="0" fontId="18" fillId="7" borderId="3" xfId="4" applyFont="1" applyFill="1" applyBorder="1" applyAlignment="1">
      <alignment horizontal="center" vertical="center"/>
    </xf>
    <xf numFmtId="0" fontId="18" fillId="7" borderId="57" xfId="4" applyFont="1" applyFill="1" applyBorder="1" applyAlignment="1">
      <alignment horizontal="center" vertical="center"/>
    </xf>
    <xf numFmtId="49" fontId="20" fillId="2" borderId="63" xfId="4" applyNumberFormat="1" applyFont="1" applyFill="1" applyBorder="1" applyAlignment="1">
      <alignment horizontal="center" vertical="top"/>
    </xf>
    <xf numFmtId="49" fontId="20" fillId="17" borderId="63" xfId="4" applyNumberFormat="1" applyFont="1" applyFill="1" applyBorder="1" applyAlignment="1">
      <alignment horizontal="center" vertical="top"/>
    </xf>
    <xf numFmtId="0" fontId="20" fillId="17" borderId="22" xfId="4" applyFont="1" applyFill="1" applyBorder="1" applyAlignment="1">
      <alignment vertical="top"/>
    </xf>
    <xf numFmtId="49" fontId="20" fillId="9" borderId="47" xfId="4" applyNumberFormat="1" applyFont="1" applyFill="1" applyBorder="1" applyAlignment="1">
      <alignment horizontal="center" vertical="top"/>
    </xf>
    <xf numFmtId="0" fontId="20" fillId="7" borderId="41" xfId="4" applyFont="1" applyFill="1" applyBorder="1" applyAlignment="1">
      <alignment horizontal="left" vertical="top"/>
    </xf>
    <xf numFmtId="0" fontId="18" fillId="0" borderId="3" xfId="4" applyFont="1" applyBorder="1" applyAlignment="1">
      <alignment vertical="center" wrapText="1"/>
    </xf>
    <xf numFmtId="49" fontId="20" fillId="2" borderId="48" xfId="4" applyNumberFormat="1" applyFont="1" applyFill="1" applyBorder="1" applyAlignment="1">
      <alignment vertical="top"/>
    </xf>
    <xf numFmtId="49" fontId="20" fillId="3" borderId="48" xfId="4" applyNumberFormat="1" applyFont="1" applyFill="1" applyBorder="1" applyAlignment="1">
      <alignment horizontal="center" vertical="top"/>
    </xf>
    <xf numFmtId="49" fontId="20" fillId="7" borderId="64" xfId="4" applyNumberFormat="1" applyFont="1" applyFill="1" applyBorder="1" applyAlignment="1">
      <alignment vertical="top" wrapText="1"/>
    </xf>
    <xf numFmtId="49" fontId="20" fillId="7" borderId="48" xfId="4" applyNumberFormat="1" applyFont="1" applyFill="1" applyBorder="1" applyAlignment="1">
      <alignment horizontal="center" vertical="top" wrapText="1"/>
    </xf>
    <xf numFmtId="164" fontId="18" fillId="7" borderId="4" xfId="4" applyNumberFormat="1" applyFont="1" applyFill="1" applyBorder="1" applyAlignment="1">
      <alignment horizontal="center" vertical="top"/>
    </xf>
    <xf numFmtId="0" fontId="18" fillId="7" borderId="14" xfId="4" applyFont="1" applyFill="1" applyBorder="1" applyAlignment="1">
      <alignment vertical="top" wrapText="1"/>
    </xf>
    <xf numFmtId="0" fontId="18" fillId="0" borderId="15" xfId="4" applyFont="1" applyBorder="1" applyAlignment="1">
      <alignment horizontal="center" vertical="top"/>
    </xf>
    <xf numFmtId="49" fontId="20" fillId="2" borderId="17" xfId="4" applyNumberFormat="1" applyFont="1" applyFill="1" applyBorder="1" applyAlignment="1">
      <alignment vertical="top"/>
    </xf>
    <xf numFmtId="49" fontId="20" fillId="3" borderId="17" xfId="4" applyNumberFormat="1" applyFont="1" applyFill="1" applyBorder="1" applyAlignment="1">
      <alignment horizontal="center" vertical="top"/>
    </xf>
    <xf numFmtId="49" fontId="20" fillId="7" borderId="0" xfId="4" applyNumberFormat="1" applyFont="1" applyFill="1" applyAlignment="1">
      <alignment vertical="top" wrapText="1"/>
    </xf>
    <xf numFmtId="49" fontId="20" fillId="7" borderId="17" xfId="4" applyNumberFormat="1" applyFont="1" applyFill="1" applyBorder="1" applyAlignment="1">
      <alignment horizontal="center" vertical="top" wrapText="1"/>
    </xf>
    <xf numFmtId="164" fontId="18" fillId="7" borderId="53" xfId="4" applyNumberFormat="1" applyFont="1" applyFill="1" applyBorder="1" applyAlignment="1">
      <alignment horizontal="center" vertical="top"/>
    </xf>
    <xf numFmtId="0" fontId="18" fillId="7" borderId="5" xfId="4" applyFont="1" applyFill="1" applyBorder="1" applyAlignment="1">
      <alignment horizontal="left" vertical="top" wrapText="1"/>
    </xf>
    <xf numFmtId="0" fontId="18" fillId="0" borderId="73" xfId="4" applyFont="1" applyBorder="1" applyAlignment="1">
      <alignment horizontal="center" vertical="top"/>
    </xf>
    <xf numFmtId="164" fontId="18" fillId="7" borderId="7" xfId="4" applyNumberFormat="1" applyFont="1" applyFill="1" applyBorder="1" applyAlignment="1">
      <alignment horizontal="center" vertical="top"/>
    </xf>
    <xf numFmtId="0" fontId="18" fillId="0" borderId="10" xfId="4" applyFont="1" applyBorder="1" applyAlignment="1">
      <alignment horizontal="center" vertical="top"/>
    </xf>
    <xf numFmtId="49" fontId="20" fillId="2" borderId="40" xfId="4" applyNumberFormat="1" applyFont="1" applyFill="1" applyBorder="1" applyAlignment="1">
      <alignment horizontal="center" vertical="top"/>
    </xf>
    <xf numFmtId="0" fontId="22" fillId="7" borderId="42" xfId="4" applyFont="1" applyFill="1" applyBorder="1" applyAlignment="1">
      <alignment horizontal="center" vertical="top" wrapText="1"/>
    </xf>
    <xf numFmtId="0" fontId="22" fillId="7" borderId="40" xfId="4" applyFont="1" applyFill="1" applyBorder="1" applyAlignment="1">
      <alignment horizontal="center" vertical="top" wrapText="1"/>
    </xf>
    <xf numFmtId="164" fontId="20" fillId="14" borderId="47" xfId="4" applyNumberFormat="1" applyFont="1" applyFill="1" applyBorder="1" applyAlignment="1">
      <alignment horizontal="center" vertical="top"/>
    </xf>
    <xf numFmtId="49" fontId="20" fillId="7" borderId="64" xfId="4" applyNumberFormat="1" applyFont="1" applyFill="1" applyBorder="1" applyAlignment="1">
      <alignment horizontal="center" vertical="top" wrapText="1"/>
    </xf>
    <xf numFmtId="164" fontId="18" fillId="7" borderId="44" xfId="4" applyNumberFormat="1" applyFont="1" applyFill="1" applyBorder="1" applyAlignment="1">
      <alignment horizontal="center" vertical="top"/>
    </xf>
    <xf numFmtId="49" fontId="20" fillId="7" borderId="0" xfId="4" applyNumberFormat="1" applyFont="1" applyFill="1" applyAlignment="1">
      <alignment horizontal="center" vertical="top" wrapText="1"/>
    </xf>
    <xf numFmtId="164" fontId="18" fillId="7" borderId="61" xfId="4" applyNumberFormat="1" applyFont="1" applyFill="1" applyBorder="1" applyAlignment="1">
      <alignment horizontal="center" vertical="top"/>
    </xf>
    <xf numFmtId="164" fontId="18" fillId="7" borderId="72" xfId="4" applyNumberFormat="1" applyFont="1" applyFill="1" applyBorder="1" applyAlignment="1">
      <alignment horizontal="center" vertical="top"/>
    </xf>
    <xf numFmtId="49" fontId="20" fillId="7" borderId="40" xfId="4" applyNumberFormat="1" applyFont="1" applyFill="1" applyBorder="1" applyAlignment="1">
      <alignment horizontal="center" vertical="top" wrapText="1"/>
    </xf>
    <xf numFmtId="0" fontId="22" fillId="7" borderId="41" xfId="4" applyFont="1" applyFill="1" applyBorder="1" applyAlignment="1">
      <alignment horizontal="center" vertical="top" wrapText="1"/>
    </xf>
    <xf numFmtId="0" fontId="18" fillId="7" borderId="54" xfId="4" applyFont="1" applyFill="1" applyBorder="1" applyAlignment="1">
      <alignment vertical="top"/>
    </xf>
    <xf numFmtId="0" fontId="18" fillId="7" borderId="35" xfId="4" applyFont="1" applyFill="1" applyBorder="1" applyAlignment="1">
      <alignment vertical="top"/>
    </xf>
    <xf numFmtId="9" fontId="18" fillId="14" borderId="23" xfId="4" applyNumberFormat="1" applyFont="1" applyFill="1" applyBorder="1" applyAlignment="1">
      <alignment horizontal="center" vertical="top"/>
    </xf>
    <xf numFmtId="164" fontId="18" fillId="7" borderId="49" xfId="4" applyNumberFormat="1" applyFont="1" applyFill="1" applyBorder="1" applyAlignment="1">
      <alignment horizontal="center" vertical="top"/>
    </xf>
    <xf numFmtId="0" fontId="18" fillId="0" borderId="74" xfId="4" applyFont="1" applyBorder="1" applyAlignment="1">
      <alignment horizontal="center" vertical="top"/>
    </xf>
    <xf numFmtId="0" fontId="20" fillId="14" borderId="20" xfId="4" applyFont="1" applyFill="1" applyBorder="1" applyAlignment="1">
      <alignment horizontal="center" vertical="top"/>
    </xf>
    <xf numFmtId="164" fontId="20" fillId="14" borderId="11" xfId="4" applyNumberFormat="1" applyFont="1" applyFill="1" applyBorder="1" applyAlignment="1">
      <alignment horizontal="center" vertical="top"/>
    </xf>
    <xf numFmtId="49" fontId="20" fillId="9" borderId="40" xfId="4" applyNumberFormat="1" applyFont="1" applyFill="1" applyBorder="1" applyAlignment="1">
      <alignment horizontal="center" vertical="top"/>
    </xf>
    <xf numFmtId="0" fontId="20" fillId="9" borderId="42" xfId="4" applyFont="1" applyFill="1" applyBorder="1" applyAlignment="1">
      <alignment horizontal="center" vertical="top"/>
    </xf>
    <xf numFmtId="164" fontId="20" fillId="9" borderId="40" xfId="4" applyNumberFormat="1" applyFont="1" applyFill="1" applyBorder="1" applyAlignment="1">
      <alignment horizontal="center" vertical="top" wrapText="1"/>
    </xf>
    <xf numFmtId="0" fontId="20" fillId="9" borderId="41" xfId="4" applyFont="1" applyFill="1" applyBorder="1" applyAlignment="1">
      <alignment horizontal="left" vertical="top" wrapText="1"/>
    </xf>
    <xf numFmtId="0" fontId="20" fillId="9" borderId="43" xfId="4" applyFont="1" applyFill="1" applyBorder="1" applyAlignment="1">
      <alignment horizontal="left" vertical="top" wrapText="1"/>
    </xf>
    <xf numFmtId="49" fontId="20" fillId="15" borderId="40" xfId="4" applyNumberFormat="1" applyFont="1" applyFill="1" applyBorder="1" applyAlignment="1">
      <alignment horizontal="center" vertical="top"/>
    </xf>
    <xf numFmtId="0" fontId="20" fillId="15" borderId="42" xfId="4" applyFont="1" applyFill="1" applyBorder="1" applyAlignment="1">
      <alignment horizontal="center" vertical="top"/>
    </xf>
    <xf numFmtId="164" fontId="20" fillId="15" borderId="40" xfId="4" applyNumberFormat="1" applyFont="1" applyFill="1" applyBorder="1" applyAlignment="1">
      <alignment horizontal="center" vertical="top" wrapText="1"/>
    </xf>
    <xf numFmtId="0" fontId="20" fillId="15" borderId="41" xfId="4" applyFont="1" applyFill="1" applyBorder="1" applyAlignment="1">
      <alignment horizontal="left" vertical="top" wrapText="1"/>
    </xf>
    <xf numFmtId="0" fontId="20" fillId="15" borderId="43" xfId="4" applyFont="1" applyFill="1" applyBorder="1" applyAlignment="1">
      <alignment horizontal="left" vertical="top" wrapText="1"/>
    </xf>
    <xf numFmtId="0" fontId="18" fillId="0" borderId="3" xfId="4" applyFont="1" applyBorder="1" applyAlignment="1">
      <alignment horizontal="center" vertical="top"/>
    </xf>
    <xf numFmtId="0" fontId="18" fillId="0" borderId="57" xfId="4" applyFont="1" applyBorder="1" applyAlignment="1">
      <alignment horizontal="center" vertical="top"/>
    </xf>
    <xf numFmtId="0" fontId="18" fillId="0" borderId="3" xfId="4" applyFont="1" applyBorder="1" applyAlignment="1">
      <alignment horizontal="left" vertical="top" wrapText="1"/>
    </xf>
    <xf numFmtId="0" fontId="18" fillId="0" borderId="3" xfId="4" applyFont="1" applyBorder="1" applyAlignment="1">
      <alignment horizontal="center" vertical="top" wrapText="1"/>
    </xf>
    <xf numFmtId="164" fontId="20" fillId="0" borderId="4" xfId="4" applyNumberFormat="1" applyFont="1" applyBorder="1" applyAlignment="1">
      <alignment horizontal="center" vertical="top"/>
    </xf>
    <xf numFmtId="164" fontId="18" fillId="0" borderId="4" xfId="4" applyNumberFormat="1" applyFont="1" applyBorder="1" applyAlignment="1">
      <alignment horizontal="center" vertical="top"/>
    </xf>
    <xf numFmtId="9" fontId="18" fillId="0" borderId="24" xfId="4" applyNumberFormat="1" applyFont="1" applyBorder="1" applyAlignment="1">
      <alignment horizontal="center" vertical="top"/>
    </xf>
    <xf numFmtId="9" fontId="18" fillId="0" borderId="13" xfId="4" applyNumberFormat="1" applyFont="1" applyBorder="1" applyAlignment="1">
      <alignment horizontal="center" vertical="top"/>
    </xf>
    <xf numFmtId="164" fontId="20" fillId="0" borderId="49" xfId="4" applyNumberFormat="1" applyFont="1" applyBorder="1" applyAlignment="1">
      <alignment horizontal="center" vertical="top"/>
    </xf>
    <xf numFmtId="0" fontId="18" fillId="0" borderId="52" xfId="4" applyFont="1" applyBorder="1" applyAlignment="1">
      <alignment horizontal="left" vertical="top"/>
    </xf>
    <xf numFmtId="0" fontId="18" fillId="0" borderId="54" xfId="4" applyFont="1" applyBorder="1" applyAlignment="1">
      <alignment horizontal="center" vertical="center"/>
    </xf>
    <xf numFmtId="9" fontId="18" fillId="0" borderId="59" xfId="4" applyNumberFormat="1" applyFont="1" applyBorder="1" applyAlignment="1">
      <alignment horizontal="center" vertical="top"/>
    </xf>
    <xf numFmtId="9" fontId="18" fillId="0" borderId="54" xfId="4" applyNumberFormat="1" applyFont="1" applyBorder="1" applyAlignment="1">
      <alignment horizontal="center" vertical="top"/>
    </xf>
    <xf numFmtId="164" fontId="18" fillId="0" borderId="40" xfId="4" applyNumberFormat="1" applyFont="1" applyBorder="1" applyAlignment="1">
      <alignment horizontal="center" vertical="top"/>
    </xf>
    <xf numFmtId="164" fontId="20" fillId="14" borderId="40" xfId="4" applyNumberFormat="1" applyFont="1" applyFill="1" applyBorder="1" applyAlignment="1">
      <alignment horizontal="center" vertical="top"/>
    </xf>
    <xf numFmtId="49" fontId="30" fillId="2" borderId="47" xfId="4" applyNumberFormat="1" applyFont="1" applyFill="1" applyBorder="1" applyAlignment="1">
      <alignment horizontal="center" vertical="top"/>
    </xf>
    <xf numFmtId="49" fontId="30" fillId="9" borderId="47" xfId="4" applyNumberFormat="1" applyFont="1" applyFill="1" applyBorder="1" applyAlignment="1">
      <alignment horizontal="center" vertical="top"/>
    </xf>
    <xf numFmtId="0" fontId="4" fillId="9" borderId="31" xfId="4" applyFont="1" applyFill="1" applyBorder="1" applyAlignment="1">
      <alignment horizontal="center" vertical="top"/>
    </xf>
    <xf numFmtId="164" fontId="28" fillId="9" borderId="47" xfId="4" applyNumberFormat="1" applyFont="1" applyFill="1" applyBorder="1" applyAlignment="1">
      <alignment horizontal="center" vertical="top" wrapText="1"/>
    </xf>
    <xf numFmtId="0" fontId="28" fillId="9" borderId="22" xfId="4" applyFont="1" applyFill="1" applyBorder="1" applyAlignment="1">
      <alignment horizontal="left" vertical="top" wrapText="1"/>
    </xf>
    <xf numFmtId="0" fontId="28" fillId="9" borderId="23" xfId="4" applyFont="1" applyFill="1" applyBorder="1" applyAlignment="1">
      <alignment horizontal="left" vertical="top" wrapText="1"/>
    </xf>
    <xf numFmtId="49" fontId="30" fillId="15" borderId="40" xfId="4" applyNumberFormat="1" applyFont="1" applyFill="1" applyBorder="1" applyAlignment="1">
      <alignment horizontal="center" vertical="top"/>
    </xf>
    <xf numFmtId="0" fontId="4" fillId="15" borderId="42" xfId="4" applyFont="1" applyFill="1" applyBorder="1" applyAlignment="1">
      <alignment horizontal="center" vertical="top"/>
    </xf>
    <xf numFmtId="164" fontId="28" fillId="15" borderId="40" xfId="4" applyNumberFormat="1" applyFont="1" applyFill="1" applyBorder="1" applyAlignment="1">
      <alignment horizontal="center" vertical="top" wrapText="1"/>
    </xf>
    <xf numFmtId="0" fontId="28" fillId="15" borderId="41" xfId="4" applyFont="1" applyFill="1" applyBorder="1" applyAlignment="1">
      <alignment horizontal="left" vertical="top" wrapText="1"/>
    </xf>
    <xf numFmtId="0" fontId="28" fillId="15" borderId="43" xfId="4" applyFont="1" applyFill="1" applyBorder="1" applyAlignment="1">
      <alignment horizontal="left" vertical="top" wrapText="1"/>
    </xf>
    <xf numFmtId="0" fontId="18" fillId="0" borderId="57" xfId="4" applyFont="1" applyBorder="1" applyAlignment="1">
      <alignment horizontal="left" vertical="top"/>
    </xf>
    <xf numFmtId="164" fontId="18" fillId="7" borderId="66" xfId="4" applyNumberFormat="1" applyFont="1" applyFill="1" applyBorder="1" applyAlignment="1">
      <alignment horizontal="center" vertical="top"/>
    </xf>
    <xf numFmtId="0" fontId="22" fillId="7" borderId="48" xfId="4" applyFont="1" applyFill="1" applyBorder="1" applyAlignment="1">
      <alignment horizontal="center" vertical="top" wrapText="1"/>
    </xf>
    <xf numFmtId="0" fontId="22" fillId="7" borderId="17" xfId="4" applyFont="1" applyFill="1" applyBorder="1" applyAlignment="1">
      <alignment horizontal="center" vertical="top" wrapText="1"/>
    </xf>
    <xf numFmtId="164" fontId="18" fillId="0" borderId="49" xfId="4" applyNumberFormat="1" applyFont="1" applyBorder="1" applyAlignment="1">
      <alignment horizontal="center" vertical="top"/>
    </xf>
    <xf numFmtId="164" fontId="20" fillId="0" borderId="17" xfId="4" applyNumberFormat="1" applyFont="1" applyBorder="1" applyAlignment="1">
      <alignment horizontal="center" vertical="top"/>
    </xf>
    <xf numFmtId="49" fontId="30" fillId="9" borderId="40" xfId="4" applyNumberFormat="1" applyFont="1" applyFill="1" applyBorder="1" applyAlignment="1">
      <alignment horizontal="center" vertical="top"/>
    </xf>
    <xf numFmtId="0" fontId="4" fillId="9" borderId="42" xfId="4" applyFont="1" applyFill="1" applyBorder="1" applyAlignment="1">
      <alignment horizontal="center" vertical="top"/>
    </xf>
    <xf numFmtId="164" fontId="28" fillId="9" borderId="40" xfId="4" applyNumberFormat="1" applyFont="1" applyFill="1" applyBorder="1" applyAlignment="1">
      <alignment horizontal="center" vertical="top" wrapText="1"/>
    </xf>
    <xf numFmtId="0" fontId="28" fillId="9" borderId="41" xfId="4" applyFont="1" applyFill="1" applyBorder="1" applyAlignment="1">
      <alignment horizontal="left" vertical="top" wrapText="1"/>
    </xf>
    <xf numFmtId="0" fontId="28" fillId="9" borderId="43" xfId="4" applyFont="1" applyFill="1" applyBorder="1" applyAlignment="1">
      <alignment horizontal="left" vertical="top" wrapText="1"/>
    </xf>
    <xf numFmtId="49" fontId="30" fillId="2" borderId="63" xfId="4" applyNumberFormat="1" applyFont="1" applyFill="1" applyBorder="1" applyAlignment="1">
      <alignment horizontal="center" vertical="top"/>
    </xf>
    <xf numFmtId="49" fontId="30" fillId="17" borderId="63" xfId="4" applyNumberFormat="1" applyFont="1" applyFill="1" applyBorder="1" applyAlignment="1">
      <alignment horizontal="center" vertical="top"/>
    </xf>
    <xf numFmtId="0" fontId="28" fillId="7" borderId="41" xfId="4" applyFont="1" applyFill="1" applyBorder="1" applyAlignment="1">
      <alignment horizontal="left" vertical="top"/>
    </xf>
    <xf numFmtId="0" fontId="11" fillId="0" borderId="3" xfId="4" applyFont="1" applyBorder="1" applyAlignment="1">
      <alignment vertical="center" wrapText="1"/>
    </xf>
    <xf numFmtId="0" fontId="11" fillId="0" borderId="3" xfId="4" applyFont="1" applyBorder="1" applyAlignment="1">
      <alignment horizontal="center" vertical="center" wrapText="1"/>
    </xf>
    <xf numFmtId="0" fontId="11" fillId="0" borderId="3" xfId="4" applyFont="1" applyBorder="1" applyAlignment="1">
      <alignment horizontal="center" vertical="top"/>
    </xf>
    <xf numFmtId="0" fontId="11" fillId="0" borderId="3" xfId="4" applyFont="1" applyBorder="1" applyAlignment="1">
      <alignment horizontal="left" vertical="top"/>
    </xf>
    <xf numFmtId="0" fontId="11" fillId="0" borderId="57" xfId="4" applyFont="1" applyBorder="1" applyAlignment="1">
      <alignment horizontal="left" vertical="top"/>
    </xf>
    <xf numFmtId="164" fontId="5" fillId="7" borderId="4" xfId="4" applyNumberFormat="1" applyFont="1" applyFill="1" applyBorder="1" applyAlignment="1">
      <alignment horizontal="center" vertical="top"/>
    </xf>
    <xf numFmtId="0" fontId="5" fillId="7" borderId="14" xfId="4" applyFont="1" applyFill="1" applyBorder="1" applyAlignment="1">
      <alignment horizontal="left" vertical="top" wrapText="1"/>
    </xf>
    <xf numFmtId="0" fontId="5" fillId="7" borderId="76" xfId="4" applyFont="1" applyFill="1" applyBorder="1" applyAlignment="1">
      <alignment horizontal="center" vertical="top" wrapText="1"/>
    </xf>
    <xf numFmtId="0" fontId="5" fillId="7" borderId="13" xfId="4" applyFont="1" applyFill="1" applyBorder="1" applyAlignment="1">
      <alignment horizontal="center" vertical="top"/>
    </xf>
    <xf numFmtId="164" fontId="5" fillId="7" borderId="53" xfId="4" applyNumberFormat="1" applyFont="1" applyFill="1" applyBorder="1" applyAlignment="1">
      <alignment horizontal="center" vertical="top"/>
    </xf>
    <xf numFmtId="0" fontId="5" fillId="7" borderId="68" xfId="4" applyFont="1" applyFill="1" applyBorder="1" applyAlignment="1">
      <alignment horizontal="left" vertical="top" wrapText="1"/>
    </xf>
    <xf numFmtId="0" fontId="5" fillId="7" borderId="77" xfId="4" applyFont="1" applyFill="1" applyBorder="1" applyAlignment="1">
      <alignment horizontal="center" vertical="center" wrapText="1"/>
    </xf>
    <xf numFmtId="0" fontId="5" fillId="7" borderId="35" xfId="4" applyFont="1" applyFill="1" applyBorder="1" applyAlignment="1">
      <alignment horizontal="center" vertical="top"/>
    </xf>
    <xf numFmtId="164" fontId="5" fillId="7" borderId="7" xfId="4" applyNumberFormat="1" applyFont="1" applyFill="1" applyBorder="1" applyAlignment="1">
      <alignment horizontal="center" vertical="top"/>
    </xf>
    <xf numFmtId="0" fontId="5" fillId="7" borderId="9" xfId="4" applyFont="1" applyFill="1" applyBorder="1" applyAlignment="1">
      <alignment horizontal="left" vertical="top" wrapText="1"/>
    </xf>
    <xf numFmtId="0" fontId="5" fillId="7" borderId="80" xfId="4" applyFont="1" applyFill="1" applyBorder="1" applyAlignment="1">
      <alignment horizontal="center" vertical="center" wrapText="1"/>
    </xf>
    <xf numFmtId="0" fontId="5" fillId="7" borderId="8" xfId="4" applyFont="1" applyFill="1" applyBorder="1" applyAlignment="1">
      <alignment horizontal="center" vertical="top"/>
    </xf>
    <xf numFmtId="0" fontId="5" fillId="0" borderId="10" xfId="4" applyFont="1" applyBorder="1" applyAlignment="1">
      <alignment horizontal="center" vertical="top"/>
    </xf>
    <xf numFmtId="164" fontId="4" fillId="14" borderId="47" xfId="4" applyNumberFormat="1" applyFont="1" applyFill="1" applyBorder="1" applyAlignment="1">
      <alignment horizontal="center" vertical="top"/>
    </xf>
    <xf numFmtId="164" fontId="5" fillId="7" borderId="44" xfId="4" applyNumberFormat="1" applyFont="1" applyFill="1" applyBorder="1" applyAlignment="1">
      <alignment horizontal="center" vertical="top"/>
    </xf>
    <xf numFmtId="164" fontId="5" fillId="7" borderId="61" xfId="4" applyNumberFormat="1" applyFont="1" applyFill="1" applyBorder="1" applyAlignment="1">
      <alignment horizontal="center" vertical="top"/>
    </xf>
    <xf numFmtId="164" fontId="5" fillId="7" borderId="72" xfId="4" applyNumberFormat="1" applyFont="1" applyFill="1" applyBorder="1" applyAlignment="1">
      <alignment horizontal="center" vertical="top"/>
    </xf>
    <xf numFmtId="49" fontId="4" fillId="15" borderId="47" xfId="4" applyNumberFormat="1" applyFont="1" applyFill="1" applyBorder="1" applyAlignment="1">
      <alignment horizontal="center" vertical="top" wrapText="1"/>
    </xf>
    <xf numFmtId="0" fontId="4" fillId="16" borderId="0" xfId="4" applyFont="1" applyFill="1" applyAlignment="1">
      <alignment vertical="top"/>
    </xf>
    <xf numFmtId="0" fontId="41" fillId="2" borderId="64" xfId="4" applyFont="1" applyFill="1" applyBorder="1" applyAlignment="1">
      <alignment horizontal="left" vertical="top"/>
    </xf>
    <xf numFmtId="0" fontId="4" fillId="2" borderId="64" xfId="4" applyFont="1" applyFill="1" applyBorder="1" applyAlignment="1">
      <alignment horizontal="left" vertical="top"/>
    </xf>
    <xf numFmtId="0" fontId="4" fillId="16" borderId="64" xfId="4" applyFont="1" applyFill="1" applyBorder="1" applyAlignment="1">
      <alignment horizontal="left" vertical="top"/>
    </xf>
    <xf numFmtId="0" fontId="7" fillId="16" borderId="64" xfId="4" applyFill="1" applyBorder="1"/>
    <xf numFmtId="0" fontId="4" fillId="2" borderId="71" xfId="4" applyFont="1" applyFill="1" applyBorder="1" applyAlignment="1">
      <alignment horizontal="left" vertical="top"/>
    </xf>
    <xf numFmtId="49" fontId="4" fillId="16" borderId="31" xfId="4" applyNumberFormat="1" applyFont="1" applyFill="1" applyBorder="1" applyAlignment="1">
      <alignment horizontal="center" vertical="top" wrapText="1"/>
    </xf>
    <xf numFmtId="0" fontId="41" fillId="0" borderId="31" xfId="4" applyFont="1" applyBorder="1" applyAlignment="1">
      <alignment vertical="top"/>
    </xf>
    <xf numFmtId="0" fontId="41" fillId="0" borderId="22" xfId="4" applyFont="1" applyBorder="1" applyAlignment="1">
      <alignment horizontal="left" vertical="top"/>
    </xf>
    <xf numFmtId="0" fontId="19" fillId="0" borderId="22" xfId="4" applyFont="1" applyBorder="1" applyAlignment="1">
      <alignment horizontal="left" vertical="top"/>
    </xf>
    <xf numFmtId="0" fontId="4" fillId="0" borderId="22" xfId="4" applyFont="1" applyBorder="1" applyAlignment="1">
      <alignment horizontal="left" vertical="top"/>
    </xf>
    <xf numFmtId="0" fontId="11" fillId="0" borderId="3" xfId="4" applyFont="1" applyBorder="1" applyAlignment="1">
      <alignment horizontal="center" vertical="center"/>
    </xf>
    <xf numFmtId="0" fontId="18" fillId="0" borderId="3" xfId="4" applyFont="1" applyBorder="1" applyAlignment="1">
      <alignment horizontal="left" vertical="top"/>
    </xf>
    <xf numFmtId="0" fontId="18" fillId="14" borderId="2" xfId="4" applyFont="1" applyFill="1" applyBorder="1" applyAlignment="1">
      <alignment horizontal="left" vertical="top"/>
    </xf>
    <xf numFmtId="0" fontId="18" fillId="14" borderId="32" xfId="4" applyFont="1" applyFill="1" applyBorder="1" applyAlignment="1">
      <alignment horizontal="center" vertical="center"/>
    </xf>
    <xf numFmtId="9" fontId="18" fillId="14" borderId="57" xfId="4" applyNumberFormat="1" applyFont="1" applyFill="1" applyBorder="1" applyAlignment="1">
      <alignment horizontal="center" vertical="top"/>
    </xf>
    <xf numFmtId="0" fontId="20" fillId="16" borderId="64" xfId="4" applyFont="1" applyFill="1" applyBorder="1" applyAlignment="1">
      <alignment vertical="top"/>
    </xf>
    <xf numFmtId="0" fontId="11" fillId="7" borderId="3" xfId="4" applyFont="1" applyFill="1" applyBorder="1" applyAlignment="1">
      <alignment vertical="center" wrapText="1"/>
    </xf>
    <xf numFmtId="0" fontId="3" fillId="0" borderId="3" xfId="4" applyFont="1" applyBorder="1" applyAlignment="1">
      <alignment horizontal="center" vertical="center" wrapText="1"/>
    </xf>
    <xf numFmtId="0" fontId="19" fillId="7" borderId="49" xfId="4" applyFont="1" applyFill="1" applyBorder="1" applyAlignment="1">
      <alignment horizontal="center" vertical="top"/>
    </xf>
    <xf numFmtId="164" fontId="19" fillId="7" borderId="53" xfId="4" applyNumberFormat="1" applyFont="1" applyFill="1" applyBorder="1" applyAlignment="1">
      <alignment horizontal="center" vertical="top"/>
    </xf>
    <xf numFmtId="164" fontId="19" fillId="7" borderId="61" xfId="4" applyNumberFormat="1" applyFont="1" applyFill="1" applyBorder="1" applyAlignment="1">
      <alignment horizontal="center" vertical="top"/>
    </xf>
    <xf numFmtId="0" fontId="19" fillId="7" borderId="52" xfId="4" applyFont="1" applyFill="1" applyBorder="1" applyAlignment="1">
      <alignment wrapText="1"/>
    </xf>
    <xf numFmtId="0" fontId="19" fillId="7" borderId="68" xfId="4" applyFont="1" applyFill="1" applyBorder="1" applyAlignment="1">
      <alignment horizontal="left" vertical="top" wrapText="1"/>
    </xf>
    <xf numFmtId="0" fontId="19" fillId="7" borderId="7" xfId="4" applyFont="1" applyFill="1" applyBorder="1" applyAlignment="1">
      <alignment horizontal="center" vertical="top"/>
    </xf>
    <xf numFmtId="164" fontId="19" fillId="7" borderId="7" xfId="4" applyNumberFormat="1" applyFont="1" applyFill="1" applyBorder="1" applyAlignment="1">
      <alignment horizontal="center" vertical="top"/>
    </xf>
    <xf numFmtId="164" fontId="19" fillId="7" borderId="72" xfId="4" applyNumberFormat="1" applyFont="1" applyFill="1" applyBorder="1" applyAlignment="1">
      <alignment horizontal="center" vertical="top"/>
    </xf>
    <xf numFmtId="0" fontId="19" fillId="7" borderId="9" xfId="4" applyFont="1" applyFill="1" applyBorder="1" applyAlignment="1">
      <alignment horizontal="left" vertical="top" wrapText="1"/>
    </xf>
    <xf numFmtId="0" fontId="41" fillId="14" borderId="31" xfId="4" applyFont="1" applyFill="1" applyBorder="1" applyAlignment="1">
      <alignment horizontal="center" vertical="top"/>
    </xf>
    <xf numFmtId="164" fontId="41" fillId="14" borderId="47" xfId="4" applyNumberFormat="1" applyFont="1" applyFill="1" applyBorder="1" applyAlignment="1">
      <alignment horizontal="center" vertical="top"/>
    </xf>
    <xf numFmtId="0" fontId="19" fillId="14" borderId="2" xfId="4" applyFont="1" applyFill="1" applyBorder="1" applyAlignment="1">
      <alignment horizontal="left" vertical="top"/>
    </xf>
    <xf numFmtId="0" fontId="41" fillId="9" borderId="42" xfId="4" applyFont="1" applyFill="1" applyBorder="1" applyAlignment="1">
      <alignment horizontal="center" vertical="top"/>
    </xf>
    <xf numFmtId="164" fontId="41" fillId="9" borderId="40" xfId="4" applyNumberFormat="1" applyFont="1" applyFill="1" applyBorder="1" applyAlignment="1">
      <alignment horizontal="center" vertical="top" wrapText="1"/>
    </xf>
    <xf numFmtId="0" fontId="41" fillId="9" borderId="41" xfId="4" applyFont="1" applyFill="1" applyBorder="1" applyAlignment="1">
      <alignment horizontal="left" vertical="top" wrapText="1"/>
    </xf>
    <xf numFmtId="0" fontId="41" fillId="17" borderId="22" xfId="4" applyFont="1" applyFill="1" applyBorder="1" applyAlignment="1">
      <alignment vertical="top"/>
    </xf>
    <xf numFmtId="49" fontId="41" fillId="2" borderId="63" xfId="4" applyNumberFormat="1" applyFont="1" applyFill="1" applyBorder="1" applyAlignment="1">
      <alignment horizontal="center" vertical="top"/>
    </xf>
    <xf numFmtId="49" fontId="41" fillId="9" borderId="47" xfId="4" applyNumberFormat="1" applyFont="1" applyFill="1" applyBorder="1" applyAlignment="1">
      <alignment horizontal="center" vertical="top"/>
    </xf>
    <xf numFmtId="0" fontId="41" fillId="7" borderId="41" xfId="4" applyFont="1" applyFill="1" applyBorder="1" applyAlignment="1">
      <alignment horizontal="left" vertical="top"/>
    </xf>
    <xf numFmtId="0" fontId="19" fillId="7" borderId="3" xfId="4" applyFont="1" applyFill="1" applyBorder="1" applyAlignment="1">
      <alignment vertical="center" wrapText="1"/>
    </xf>
    <xf numFmtId="49" fontId="41" fillId="2" borderId="48" xfId="4" applyNumberFormat="1" applyFont="1" applyFill="1" applyBorder="1" applyAlignment="1">
      <alignment vertical="top"/>
    </xf>
    <xf numFmtId="49" fontId="41" fillId="7" borderId="64" xfId="4" applyNumberFormat="1" applyFont="1" applyFill="1" applyBorder="1" applyAlignment="1">
      <alignment vertical="top" wrapText="1"/>
    </xf>
    <xf numFmtId="49" fontId="41" fillId="7" borderId="48" xfId="4" applyNumberFormat="1" applyFont="1" applyFill="1" applyBorder="1" applyAlignment="1">
      <alignment horizontal="center" vertical="top" wrapText="1"/>
    </xf>
    <xf numFmtId="0" fontId="41" fillId="7" borderId="4" xfId="4" applyFont="1" applyFill="1" applyBorder="1" applyAlignment="1">
      <alignment horizontal="center" vertical="top"/>
    </xf>
    <xf numFmtId="164" fontId="19" fillId="7" borderId="4" xfId="4" applyNumberFormat="1" applyFont="1" applyFill="1" applyBorder="1" applyAlignment="1">
      <alignment horizontal="center" vertical="top"/>
    </xf>
    <xf numFmtId="0" fontId="19" fillId="7" borderId="14" xfId="4" applyFont="1" applyFill="1" applyBorder="1" applyAlignment="1">
      <alignment horizontal="left" vertical="top" wrapText="1"/>
    </xf>
    <xf numFmtId="0" fontId="19" fillId="7" borderId="76" xfId="4" applyFont="1" applyFill="1" applyBorder="1" applyAlignment="1">
      <alignment horizontal="center" vertical="top" wrapText="1"/>
    </xf>
    <xf numFmtId="0" fontId="19" fillId="7" borderId="13" xfId="4" applyFont="1" applyFill="1" applyBorder="1" applyAlignment="1">
      <alignment horizontal="center" vertical="top"/>
    </xf>
    <xf numFmtId="49" fontId="41" fillId="2" borderId="17" xfId="4" applyNumberFormat="1" applyFont="1" applyFill="1" applyBorder="1" applyAlignment="1">
      <alignment vertical="top"/>
    </xf>
    <xf numFmtId="49" fontId="41" fillId="7" borderId="0" xfId="4" applyNumberFormat="1" applyFont="1" applyFill="1" applyAlignment="1">
      <alignment vertical="top" wrapText="1"/>
    </xf>
    <xf numFmtId="49" fontId="41" fillId="7" borderId="17" xfId="4" applyNumberFormat="1" applyFont="1" applyFill="1" applyBorder="1" applyAlignment="1">
      <alignment horizontal="center" vertical="top" wrapText="1"/>
    </xf>
    <xf numFmtId="0" fontId="19" fillId="7" borderId="77" xfId="4" applyFont="1" applyFill="1" applyBorder="1" applyAlignment="1">
      <alignment horizontal="center" vertical="center" wrapText="1"/>
    </xf>
    <xf numFmtId="0" fontId="19" fillId="7" borderId="35" xfId="4" applyFont="1" applyFill="1" applyBorder="1" applyAlignment="1">
      <alignment horizontal="center" vertical="top"/>
    </xf>
    <xf numFmtId="0" fontId="19" fillId="7" borderId="80" xfId="4" applyFont="1" applyFill="1" applyBorder="1" applyAlignment="1">
      <alignment horizontal="center" vertical="center" wrapText="1"/>
    </xf>
    <xf numFmtId="0" fontId="19" fillId="7" borderId="8" xfId="4" applyFont="1" applyFill="1" applyBorder="1" applyAlignment="1">
      <alignment horizontal="center" vertical="top"/>
    </xf>
    <xf numFmtId="0" fontId="19" fillId="0" borderId="10" xfId="4" applyFont="1" applyBorder="1" applyAlignment="1">
      <alignment horizontal="center" vertical="top"/>
    </xf>
    <xf numFmtId="49" fontId="41" fillId="2" borderId="40" xfId="4" applyNumberFormat="1" applyFont="1" applyFill="1" applyBorder="1" applyAlignment="1">
      <alignment horizontal="center" vertical="top"/>
    </xf>
    <xf numFmtId="0" fontId="42" fillId="7" borderId="42" xfId="4" applyFont="1" applyFill="1" applyBorder="1" applyAlignment="1">
      <alignment horizontal="center" vertical="top" wrapText="1"/>
    </xf>
    <xf numFmtId="0" fontId="42" fillId="7" borderId="40" xfId="4" applyFont="1" applyFill="1" applyBorder="1" applyAlignment="1">
      <alignment horizontal="center" vertical="top" wrapText="1"/>
    </xf>
    <xf numFmtId="49" fontId="41" fillId="7" borderId="64" xfId="4" applyNumberFormat="1" applyFont="1" applyFill="1" applyBorder="1" applyAlignment="1">
      <alignment horizontal="center" vertical="top" wrapText="1"/>
    </xf>
    <xf numFmtId="0" fontId="19" fillId="7" borderId="4" xfId="4" applyFont="1" applyFill="1" applyBorder="1" applyAlignment="1">
      <alignment horizontal="center" vertical="top"/>
    </xf>
    <xf numFmtId="164" fontId="19" fillId="7" borderId="44" xfId="4" applyNumberFormat="1" applyFont="1" applyFill="1" applyBorder="1" applyAlignment="1">
      <alignment horizontal="center" vertical="top"/>
    </xf>
    <xf numFmtId="49" fontId="41" fillId="7" borderId="0" xfId="4" applyNumberFormat="1" applyFont="1" applyFill="1" applyAlignment="1">
      <alignment horizontal="center" vertical="top" wrapText="1"/>
    </xf>
    <xf numFmtId="0" fontId="19" fillId="7" borderId="54" xfId="4" applyFont="1" applyFill="1" applyBorder="1" applyAlignment="1">
      <alignment horizontal="center" vertical="center" wrapText="1"/>
    </xf>
    <xf numFmtId="49" fontId="41" fillId="7" borderId="40" xfId="4" applyNumberFormat="1" applyFont="1" applyFill="1" applyBorder="1" applyAlignment="1">
      <alignment horizontal="center" vertical="top" wrapText="1"/>
    </xf>
    <xf numFmtId="0" fontId="42" fillId="7" borderId="41" xfId="4" applyFont="1" applyFill="1" applyBorder="1" applyAlignment="1">
      <alignment horizontal="center" vertical="top" wrapText="1"/>
    </xf>
    <xf numFmtId="49" fontId="30" fillId="2" borderId="31" xfId="4" applyNumberFormat="1" applyFont="1" applyFill="1" applyBorder="1" applyAlignment="1">
      <alignment horizontal="center" vertical="top"/>
    </xf>
    <xf numFmtId="0" fontId="28" fillId="7" borderId="22" xfId="4" applyFont="1" applyFill="1" applyBorder="1" applyAlignment="1">
      <alignment horizontal="left" vertical="top"/>
    </xf>
    <xf numFmtId="0" fontId="11" fillId="7" borderId="13" xfId="4" applyFont="1" applyFill="1" applyBorder="1" applyAlignment="1">
      <alignment horizontal="center" vertical="top"/>
    </xf>
    <xf numFmtId="0" fontId="11" fillId="7" borderId="35" xfId="4" applyFont="1" applyFill="1" applyBorder="1" applyAlignment="1">
      <alignment horizontal="center" vertical="top"/>
    </xf>
    <xf numFmtId="0" fontId="11" fillId="7" borderId="8" xfId="4" applyFont="1" applyFill="1" applyBorder="1" applyAlignment="1">
      <alignment horizontal="center" vertical="top"/>
    </xf>
    <xf numFmtId="9" fontId="11" fillId="14" borderId="3" xfId="4" applyNumberFormat="1" applyFont="1" applyFill="1" applyBorder="1" applyAlignment="1">
      <alignment horizontal="center" vertical="top"/>
    </xf>
    <xf numFmtId="49" fontId="20" fillId="2" borderId="31" xfId="4" applyNumberFormat="1" applyFont="1" applyFill="1" applyBorder="1" applyAlignment="1">
      <alignment horizontal="center" vertical="top"/>
    </xf>
    <xf numFmtId="49" fontId="20" fillId="17" borderId="47" xfId="4" applyNumberFormat="1" applyFont="1" applyFill="1" applyBorder="1" applyAlignment="1">
      <alignment horizontal="center" vertical="top"/>
    </xf>
    <xf numFmtId="0" fontId="18" fillId="7" borderId="35" xfId="4" applyFont="1" applyFill="1" applyBorder="1" applyAlignment="1">
      <alignment horizontal="center" vertical="center" wrapText="1"/>
    </xf>
    <xf numFmtId="0" fontId="18" fillId="7" borderId="17" xfId="4" applyFont="1" applyFill="1" applyBorder="1" applyAlignment="1">
      <alignment vertical="top" wrapText="1"/>
    </xf>
    <xf numFmtId="0" fontId="20" fillId="7" borderId="56" xfId="4" applyFont="1" applyFill="1" applyBorder="1" applyAlignment="1">
      <alignment horizontal="center" vertical="top"/>
    </xf>
    <xf numFmtId="164" fontId="18" fillId="7" borderId="17" xfId="4" applyNumberFormat="1" applyFont="1" applyFill="1" applyBorder="1" applyAlignment="1">
      <alignment horizontal="center" vertical="top"/>
    </xf>
    <xf numFmtId="0" fontId="18" fillId="7" borderId="27" xfId="4" applyFont="1" applyFill="1" applyBorder="1" applyAlignment="1">
      <alignment horizontal="center" vertical="center" wrapText="1"/>
    </xf>
    <xf numFmtId="0" fontId="18" fillId="7" borderId="18" xfId="4" applyFont="1" applyFill="1" applyBorder="1" applyAlignment="1">
      <alignment horizontal="center" vertical="top"/>
    </xf>
    <xf numFmtId="0" fontId="18" fillId="0" borderId="19" xfId="4" applyFont="1" applyBorder="1" applyAlignment="1">
      <alignment horizontal="center" vertical="top"/>
    </xf>
    <xf numFmtId="0" fontId="20" fillId="7" borderId="40" xfId="4" applyFont="1" applyFill="1" applyBorder="1" applyAlignment="1">
      <alignment vertical="top" wrapText="1"/>
    </xf>
    <xf numFmtId="0" fontId="18" fillId="7" borderId="56" xfId="4" applyFont="1" applyFill="1" applyBorder="1" applyAlignment="1">
      <alignment horizontal="center" vertical="top"/>
    </xf>
    <xf numFmtId="164" fontId="18" fillId="7" borderId="45" xfId="4" applyNumberFormat="1" applyFont="1" applyFill="1" applyBorder="1" applyAlignment="1">
      <alignment horizontal="center" vertical="top"/>
    </xf>
    <xf numFmtId="49" fontId="41" fillId="9" borderId="40" xfId="4" applyNumberFormat="1" applyFont="1" applyFill="1" applyBorder="1" applyAlignment="1">
      <alignment horizontal="center" vertical="top"/>
    </xf>
    <xf numFmtId="49" fontId="41" fillId="2" borderId="31" xfId="4" applyNumberFormat="1" applyFont="1" applyFill="1" applyBorder="1" applyAlignment="1">
      <alignment horizontal="center" vertical="top"/>
    </xf>
    <xf numFmtId="49" fontId="41" fillId="17" borderId="47" xfId="4" applyNumberFormat="1" applyFont="1" applyFill="1" applyBorder="1" applyAlignment="1">
      <alignment horizontal="center" vertical="top"/>
    </xf>
    <xf numFmtId="0" fontId="19" fillId="7" borderId="35" xfId="4" applyFont="1" applyFill="1" applyBorder="1" applyAlignment="1">
      <alignment horizontal="center" vertical="center"/>
    </xf>
    <xf numFmtId="0" fontId="36" fillId="7" borderId="17" xfId="4" applyFont="1" applyFill="1" applyBorder="1" applyAlignment="1">
      <alignment vertical="top" wrapText="1"/>
    </xf>
    <xf numFmtId="0" fontId="41" fillId="18" borderId="31" xfId="4" applyFont="1" applyFill="1" applyBorder="1" applyAlignment="1">
      <alignment horizontal="center" vertical="top"/>
    </xf>
    <xf numFmtId="164" fontId="19" fillId="7" borderId="49" xfId="4" applyNumberFormat="1" applyFont="1" applyFill="1" applyBorder="1" applyAlignment="1">
      <alignment horizontal="center" vertical="top"/>
    </xf>
    <xf numFmtId="164" fontId="19" fillId="7" borderId="66" xfId="4" applyNumberFormat="1" applyFont="1" applyFill="1" applyBorder="1" applyAlignment="1">
      <alignment horizontal="center" vertical="top"/>
    </xf>
    <xf numFmtId="0" fontId="19" fillId="7" borderId="54" xfId="4" applyFont="1" applyFill="1" applyBorder="1" applyAlignment="1">
      <alignment horizontal="center" vertical="top"/>
    </xf>
    <xf numFmtId="0" fontId="19" fillId="0" borderId="73" xfId="4" applyFont="1" applyBorder="1" applyAlignment="1">
      <alignment horizontal="center" vertical="top"/>
    </xf>
    <xf numFmtId="0" fontId="20" fillId="7" borderId="22" xfId="4" applyFont="1" applyFill="1" applyBorder="1" applyAlignment="1">
      <alignment horizontal="left" vertical="top"/>
    </xf>
    <xf numFmtId="0" fontId="18" fillId="7" borderId="35" xfId="4" applyFont="1" applyFill="1" applyBorder="1" applyAlignment="1">
      <alignment horizontal="left"/>
    </xf>
    <xf numFmtId="1" fontId="18" fillId="7" borderId="35" xfId="4" applyNumberFormat="1" applyFont="1" applyFill="1" applyBorder="1" applyAlignment="1">
      <alignment horizontal="center" vertical="top"/>
    </xf>
    <xf numFmtId="0" fontId="18" fillId="7" borderId="76" xfId="4" applyFont="1" applyFill="1" applyBorder="1" applyAlignment="1">
      <alignment horizontal="center" vertical="center" wrapText="1"/>
    </xf>
    <xf numFmtId="0" fontId="18" fillId="14" borderId="31" xfId="4" applyFont="1" applyFill="1" applyBorder="1" applyAlignment="1">
      <alignment horizontal="left" vertical="top"/>
    </xf>
    <xf numFmtId="0" fontId="18" fillId="0" borderId="59" xfId="4" applyFont="1" applyBorder="1" applyAlignment="1">
      <alignment horizontal="left" vertical="top"/>
    </xf>
    <xf numFmtId="164" fontId="20" fillId="0" borderId="40" xfId="4" applyNumberFormat="1" applyFont="1" applyBorder="1" applyAlignment="1">
      <alignment horizontal="center" vertical="top"/>
    </xf>
    <xf numFmtId="0" fontId="18" fillId="0" borderId="41" xfId="4" applyFont="1" applyBorder="1" applyAlignment="1">
      <alignment horizontal="left" vertical="top"/>
    </xf>
    <xf numFmtId="0" fontId="20" fillId="15" borderId="0" xfId="4" applyFont="1" applyFill="1" applyAlignment="1">
      <alignment vertical="top"/>
    </xf>
    <xf numFmtId="0" fontId="20" fillId="15" borderId="64" xfId="4" applyFont="1" applyFill="1" applyBorder="1" applyAlignment="1">
      <alignment horizontal="left" vertical="top"/>
    </xf>
    <xf numFmtId="0" fontId="22" fillId="15" borderId="64" xfId="4" applyFont="1" applyFill="1" applyBorder="1"/>
    <xf numFmtId="0" fontId="20" fillId="15" borderId="71" xfId="4" applyFont="1" applyFill="1" applyBorder="1" applyAlignment="1">
      <alignment horizontal="left" vertical="top"/>
    </xf>
    <xf numFmtId="49" fontId="20" fillId="17" borderId="31" xfId="4" applyNumberFormat="1" applyFont="1" applyFill="1" applyBorder="1" applyAlignment="1">
      <alignment horizontal="center" vertical="top"/>
    </xf>
    <xf numFmtId="0" fontId="4" fillId="7" borderId="4" xfId="4" applyFont="1" applyFill="1" applyBorder="1" applyAlignment="1">
      <alignment horizontal="center" vertical="top"/>
    </xf>
    <xf numFmtId="0" fontId="4" fillId="7" borderId="49" xfId="4" applyFont="1" applyFill="1" applyBorder="1" applyAlignment="1">
      <alignment horizontal="center" vertical="top"/>
    </xf>
    <xf numFmtId="0" fontId="4" fillId="7" borderId="7" xfId="4" applyFont="1" applyFill="1" applyBorder="1" applyAlignment="1">
      <alignment horizontal="center" vertical="top"/>
    </xf>
    <xf numFmtId="0" fontId="20" fillId="15" borderId="22" xfId="4" applyFont="1" applyFill="1" applyBorder="1" applyAlignment="1">
      <alignment vertical="top"/>
    </xf>
    <xf numFmtId="0" fontId="20" fillId="15" borderId="22" xfId="4" applyFont="1" applyFill="1" applyBorder="1" applyAlignment="1">
      <alignment horizontal="left" vertical="top"/>
    </xf>
    <xf numFmtId="0" fontId="22" fillId="15" borderId="22" xfId="4" applyFont="1" applyFill="1" applyBorder="1"/>
    <xf numFmtId="0" fontId="20" fillId="15" borderId="23" xfId="4" applyFont="1" applyFill="1" applyBorder="1" applyAlignment="1">
      <alignment horizontal="left" vertical="top"/>
    </xf>
    <xf numFmtId="0" fontId="18" fillId="0" borderId="57" xfId="4" applyFont="1" applyBorder="1" applyAlignment="1">
      <alignment horizontal="center" vertical="center"/>
    </xf>
    <xf numFmtId="2" fontId="18" fillId="7" borderId="53" xfId="4" applyNumberFormat="1" applyFont="1" applyFill="1" applyBorder="1" applyAlignment="1">
      <alignment horizontal="center" vertical="top"/>
    </xf>
    <xf numFmtId="0" fontId="18" fillId="2" borderId="64" xfId="4" applyFont="1" applyFill="1" applyBorder="1" applyAlignment="1">
      <alignment horizontal="left" vertical="top"/>
    </xf>
    <xf numFmtId="0" fontId="20" fillId="17" borderId="31" xfId="4" applyFont="1" applyFill="1" applyBorder="1" applyAlignment="1">
      <alignment vertical="top"/>
    </xf>
    <xf numFmtId="0" fontId="20" fillId="18" borderId="31" xfId="4" applyFont="1" applyFill="1" applyBorder="1" applyAlignment="1">
      <alignment horizontal="center" vertical="top"/>
    </xf>
    <xf numFmtId="164" fontId="20" fillId="18" borderId="47" xfId="4" applyNumberFormat="1" applyFont="1" applyFill="1" applyBorder="1" applyAlignment="1">
      <alignment horizontal="center" vertical="top"/>
    </xf>
    <xf numFmtId="0" fontId="18" fillId="7" borderId="56" xfId="4" applyFont="1" applyFill="1" applyBorder="1" applyAlignment="1">
      <alignment wrapText="1"/>
    </xf>
    <xf numFmtId="49" fontId="20" fillId="19" borderId="40" xfId="4" applyNumberFormat="1" applyFont="1" applyFill="1" applyBorder="1" applyAlignment="1">
      <alignment horizontal="center" vertical="top"/>
    </xf>
    <xf numFmtId="0" fontId="20" fillId="19" borderId="42" xfId="4" applyFont="1" applyFill="1" applyBorder="1" applyAlignment="1">
      <alignment horizontal="center" vertical="top"/>
    </xf>
    <xf numFmtId="164" fontId="20" fillId="19" borderId="40" xfId="4" applyNumberFormat="1" applyFont="1" applyFill="1" applyBorder="1" applyAlignment="1">
      <alignment horizontal="center" vertical="top" wrapText="1"/>
    </xf>
    <xf numFmtId="0" fontId="20" fillId="19" borderId="41" xfId="4" applyFont="1" applyFill="1" applyBorder="1" applyAlignment="1">
      <alignment horizontal="left" vertical="top" wrapText="1"/>
    </xf>
    <xf numFmtId="0" fontId="20" fillId="19" borderId="43" xfId="4" applyFont="1" applyFill="1" applyBorder="1" applyAlignment="1">
      <alignment horizontal="left" vertical="top" wrapText="1"/>
    </xf>
    <xf numFmtId="49" fontId="18" fillId="0" borderId="64" xfId="4" applyNumberFormat="1" applyFont="1" applyBorder="1" applyAlignment="1">
      <alignment vertical="top"/>
    </xf>
    <xf numFmtId="0" fontId="7" fillId="0" borderId="0" xfId="4"/>
    <xf numFmtId="49" fontId="18" fillId="0" borderId="0" xfId="4" applyNumberFormat="1" applyFont="1" applyAlignment="1">
      <alignment vertical="top"/>
    </xf>
    <xf numFmtId="0" fontId="28" fillId="0" borderId="0" xfId="4" applyFont="1" applyAlignment="1">
      <alignment vertical="top"/>
    </xf>
    <xf numFmtId="164" fontId="34" fillId="0" borderId="0" xfId="4" applyNumberFormat="1" applyFont="1"/>
    <xf numFmtId="2" fontId="11" fillId="0" borderId="0" xfId="4" applyNumberFormat="1" applyFont="1"/>
    <xf numFmtId="164" fontId="11" fillId="0" borderId="0" xfId="4" applyNumberFormat="1" applyFont="1"/>
    <xf numFmtId="0" fontId="18" fillId="0" borderId="0" xfId="4" applyFont="1"/>
    <xf numFmtId="164" fontId="28" fillId="0" borderId="0" xfId="4" applyNumberFormat="1" applyFont="1"/>
    <xf numFmtId="0" fontId="7" fillId="0" borderId="22" xfId="4" applyBorder="1"/>
    <xf numFmtId="164" fontId="7" fillId="0" borderId="0" xfId="4" applyNumberFormat="1"/>
    <xf numFmtId="0" fontId="10" fillId="0" borderId="0" xfId="4" applyFont="1"/>
    <xf numFmtId="2" fontId="20" fillId="6" borderId="47" xfId="4" applyNumberFormat="1" applyFont="1" applyFill="1" applyBorder="1" applyAlignment="1">
      <alignment vertical="top" wrapText="1"/>
    </xf>
    <xf numFmtId="2" fontId="18" fillId="0" borderId="4" xfId="4" applyNumberFormat="1" applyFont="1" applyBorder="1" applyAlignment="1">
      <alignment vertical="top" wrapText="1"/>
    </xf>
    <xf numFmtId="2" fontId="18" fillId="0" borderId="44" xfId="4" applyNumberFormat="1" applyFont="1" applyBorder="1" applyAlignment="1">
      <alignment vertical="top" wrapText="1"/>
    </xf>
    <xf numFmtId="2" fontId="44" fillId="20" borderId="47" xfId="4" applyNumberFormat="1" applyFont="1" applyFill="1" applyBorder="1" applyAlignment="1">
      <alignment vertical="top" wrapText="1"/>
    </xf>
    <xf numFmtId="2" fontId="44" fillId="20" borderId="23" xfId="4" applyNumberFormat="1" applyFont="1" applyFill="1" applyBorder="1" applyAlignment="1">
      <alignment vertical="top" wrapText="1"/>
    </xf>
    <xf numFmtId="0" fontId="18" fillId="0" borderId="43" xfId="4" applyFont="1" applyBorder="1" applyAlignment="1">
      <alignment vertical="center" wrapText="1"/>
    </xf>
    <xf numFmtId="49" fontId="20" fillId="16" borderId="42" xfId="4" applyNumberFormat="1" applyFont="1" applyFill="1" applyBorder="1" applyAlignment="1">
      <alignment horizontal="center" vertical="top" wrapText="1"/>
    </xf>
    <xf numFmtId="0" fontId="20" fillId="0" borderId="42" xfId="4" applyFont="1" applyBorder="1" applyAlignment="1">
      <alignment vertical="top"/>
    </xf>
    <xf numFmtId="0" fontId="20" fillId="0" borderId="41" xfId="4" applyFont="1" applyBorder="1" applyAlignment="1">
      <alignment horizontal="left" vertical="top"/>
    </xf>
    <xf numFmtId="0" fontId="18" fillId="7" borderId="29" xfId="4" applyFont="1" applyFill="1" applyBorder="1" applyAlignment="1">
      <alignment vertical="center" wrapText="1"/>
    </xf>
    <xf numFmtId="0" fontId="18" fillId="0" borderId="29" xfId="4" applyFont="1" applyBorder="1" applyAlignment="1">
      <alignment horizontal="center" vertical="center"/>
    </xf>
    <xf numFmtId="0" fontId="18" fillId="7" borderId="29" xfId="4" applyFont="1" applyFill="1" applyBorder="1" applyAlignment="1">
      <alignment horizontal="center" vertical="center"/>
    </xf>
    <xf numFmtId="0" fontId="20" fillId="16" borderId="22" xfId="4" applyFont="1" applyFill="1" applyBorder="1" applyAlignment="1">
      <alignment vertical="top"/>
    </xf>
    <xf numFmtId="0" fontId="20" fillId="2" borderId="22" xfId="4" applyFont="1" applyFill="1" applyBorder="1" applyAlignment="1">
      <alignment horizontal="left" vertical="top"/>
    </xf>
    <xf numFmtId="0" fontId="20" fillId="16" borderId="22" xfId="4" applyFont="1" applyFill="1" applyBorder="1" applyAlignment="1">
      <alignment horizontal="left" vertical="top"/>
    </xf>
    <xf numFmtId="0" fontId="22" fillId="16" borderId="22" xfId="4" applyFont="1" applyFill="1" applyBorder="1"/>
    <xf numFmtId="0" fontId="18" fillId="0" borderId="57" xfId="4" applyFont="1" applyBorder="1" applyAlignment="1">
      <alignment horizontal="center" vertical="top" wrapText="1"/>
    </xf>
    <xf numFmtId="0" fontId="9" fillId="0" borderId="0" xfId="0" applyFont="1"/>
    <xf numFmtId="0" fontId="11" fillId="0" borderId="18" xfId="0" applyFont="1" applyBorder="1" applyAlignment="1">
      <alignment horizontal="center" vertical="center" textRotation="90"/>
    </xf>
    <xf numFmtId="0" fontId="28" fillId="3" borderId="18" xfId="0" applyFont="1" applyFill="1" applyBorder="1" applyAlignment="1">
      <alignment horizontal="left" vertical="top" wrapText="1"/>
    </xf>
    <xf numFmtId="0" fontId="28" fillId="3" borderId="6" xfId="0" applyFont="1" applyFill="1" applyBorder="1" applyAlignment="1">
      <alignment horizontal="left" vertical="top" wrapText="1"/>
    </xf>
    <xf numFmtId="0" fontId="28" fillId="7" borderId="6" xfId="0" applyFont="1" applyFill="1" applyBorder="1" applyAlignment="1">
      <alignment horizontal="left" vertical="top" wrapText="1"/>
    </xf>
    <xf numFmtId="0" fontId="11" fillId="7" borderId="17" xfId="0" applyFont="1" applyFill="1" applyBorder="1" applyAlignment="1">
      <alignment horizontal="left" vertical="top" wrapText="1"/>
    </xf>
    <xf numFmtId="0" fontId="11" fillId="0" borderId="40" xfId="0" applyFont="1" applyBorder="1" applyAlignment="1">
      <alignment vertical="center" wrapText="1"/>
    </xf>
    <xf numFmtId="164" fontId="11" fillId="5" borderId="50" xfId="0" applyNumberFormat="1" applyFont="1" applyFill="1" applyBorder="1" applyAlignment="1">
      <alignment horizontal="left" vertical="center" wrapText="1"/>
    </xf>
    <xf numFmtId="0" fontId="11" fillId="7" borderId="4" xfId="0" applyFont="1" applyFill="1" applyBorder="1" applyAlignment="1">
      <alignment horizontal="center" vertical="top" wrapText="1"/>
    </xf>
    <xf numFmtId="0" fontId="11" fillId="7" borderId="76" xfId="0" applyFont="1" applyFill="1" applyBorder="1" applyAlignment="1">
      <alignment horizontal="center" vertical="top"/>
    </xf>
    <xf numFmtId="164" fontId="11" fillId="5" borderId="56" xfId="0" applyNumberFormat="1" applyFont="1" applyFill="1" applyBorder="1" applyAlignment="1">
      <alignment horizontal="left" vertical="center" wrapText="1"/>
    </xf>
    <xf numFmtId="0" fontId="11" fillId="7" borderId="49" xfId="0" applyFont="1" applyFill="1" applyBorder="1" applyAlignment="1">
      <alignment horizontal="center" vertical="top" wrapText="1"/>
    </xf>
    <xf numFmtId="164" fontId="11" fillId="0" borderId="52" xfId="0" applyNumberFormat="1" applyFont="1" applyBorder="1" applyAlignment="1">
      <alignment horizontal="left" vertical="center" wrapText="1"/>
    </xf>
    <xf numFmtId="164" fontId="11" fillId="5" borderId="52" xfId="0" applyNumberFormat="1" applyFont="1" applyFill="1" applyBorder="1" applyAlignment="1">
      <alignment horizontal="left" vertical="center" wrapText="1"/>
    </xf>
    <xf numFmtId="2" fontId="11" fillId="0" borderId="70" xfId="0" applyNumberFormat="1" applyFont="1" applyBorder="1" applyAlignment="1">
      <alignment horizontal="center" vertical="center"/>
    </xf>
    <xf numFmtId="0" fontId="11" fillId="7" borderId="58" xfId="0" applyFont="1" applyFill="1" applyBorder="1" applyAlignment="1">
      <alignment horizontal="center" vertical="top"/>
    </xf>
    <xf numFmtId="0" fontId="11" fillId="7" borderId="40" xfId="0" applyFont="1" applyFill="1" applyBorder="1" applyAlignment="1">
      <alignment horizontal="center" vertical="top" wrapText="1"/>
    </xf>
    <xf numFmtId="2" fontId="11" fillId="0" borderId="66" xfId="0" applyNumberFormat="1" applyFont="1" applyBorder="1" applyAlignment="1">
      <alignment horizontal="center" vertical="center"/>
    </xf>
    <xf numFmtId="164" fontId="11" fillId="5" borderId="65" xfId="0" applyNumberFormat="1" applyFont="1" applyFill="1" applyBorder="1" applyAlignment="1">
      <alignment horizontal="left" vertical="center" wrapText="1"/>
    </xf>
    <xf numFmtId="0" fontId="11" fillId="7" borderId="17" xfId="0" applyFont="1" applyFill="1" applyBorder="1" applyAlignment="1">
      <alignment horizontal="center" vertical="top" wrapText="1"/>
    </xf>
    <xf numFmtId="49" fontId="11" fillId="7" borderId="77" xfId="0" applyNumberFormat="1" applyFont="1" applyFill="1" applyBorder="1" applyAlignment="1">
      <alignment horizontal="center" vertical="top"/>
    </xf>
    <xf numFmtId="0" fontId="11" fillId="7" borderId="49" xfId="0" applyFont="1" applyFill="1" applyBorder="1" applyAlignment="1">
      <alignment horizontal="center" vertical="center"/>
    </xf>
    <xf numFmtId="2" fontId="28" fillId="4" borderId="51" xfId="0" applyNumberFormat="1" applyFont="1" applyFill="1" applyBorder="1" applyAlignment="1">
      <alignment horizontal="center" vertical="center"/>
    </xf>
    <xf numFmtId="0" fontId="26" fillId="0" borderId="39" xfId="0" applyFont="1" applyBorder="1" applyAlignment="1">
      <alignment horizontal="center" vertical="top" wrapText="1"/>
    </xf>
    <xf numFmtId="0" fontId="26" fillId="0" borderId="40" xfId="0" applyFont="1" applyBorder="1" applyAlignment="1">
      <alignment horizontal="center" vertical="top" wrapText="1"/>
    </xf>
    <xf numFmtId="0" fontId="11" fillId="7" borderId="43" xfId="0" applyFont="1" applyFill="1" applyBorder="1" applyAlignment="1">
      <alignment horizontal="center" vertical="top"/>
    </xf>
    <xf numFmtId="0" fontId="11" fillId="7" borderId="4" xfId="0" applyFont="1" applyFill="1" applyBorder="1" applyAlignment="1">
      <alignment horizontal="center" vertical="top"/>
    </xf>
    <xf numFmtId="0" fontId="11" fillId="0" borderId="16" xfId="0" applyFont="1" applyBorder="1" applyAlignment="1">
      <alignment horizontal="center" vertical="top" wrapText="1"/>
    </xf>
    <xf numFmtId="164" fontId="11" fillId="5" borderId="70" xfId="0" applyNumberFormat="1" applyFont="1" applyFill="1" applyBorder="1" applyAlignment="1">
      <alignment horizontal="left" vertical="center" wrapText="1"/>
    </xf>
    <xf numFmtId="49" fontId="11" fillId="7" borderId="17" xfId="0" applyNumberFormat="1" applyFont="1" applyFill="1" applyBorder="1" applyAlignment="1">
      <alignment horizontal="center" vertical="top"/>
    </xf>
    <xf numFmtId="0" fontId="11" fillId="0" borderId="41" xfId="0" applyFont="1" applyBorder="1" applyAlignment="1">
      <alignment horizontal="center" vertical="top" wrapText="1"/>
    </xf>
    <xf numFmtId="0" fontId="11" fillId="0" borderId="50" xfId="2" applyFont="1" applyBorder="1" applyAlignment="1">
      <alignment horizontal="left" vertical="top" wrapText="1"/>
    </xf>
    <xf numFmtId="0" fontId="11" fillId="0" borderId="4" xfId="2" applyFont="1" applyBorder="1" applyAlignment="1">
      <alignment horizontal="center" vertical="top"/>
    </xf>
    <xf numFmtId="1" fontId="11" fillId="0" borderId="4" xfId="2" applyNumberFormat="1" applyFont="1" applyBorder="1" applyAlignment="1">
      <alignment horizontal="center" vertical="top"/>
    </xf>
    <xf numFmtId="164" fontId="26" fillId="0" borderId="42" xfId="0" applyNumberFormat="1" applyFont="1" applyBorder="1" applyAlignment="1">
      <alignment horizontal="left" vertical="center" wrapText="1"/>
    </xf>
    <xf numFmtId="164" fontId="26" fillId="0" borderId="40" xfId="0" applyNumberFormat="1" applyFont="1" applyBorder="1" applyAlignment="1">
      <alignment horizontal="left" vertical="center" wrapText="1"/>
    </xf>
    <xf numFmtId="0" fontId="26" fillId="0" borderId="41" xfId="0" applyFont="1" applyBorder="1" applyAlignment="1">
      <alignment horizontal="center" vertical="top" wrapText="1"/>
    </xf>
    <xf numFmtId="164" fontId="11" fillId="0" borderId="44" xfId="0" applyNumberFormat="1" applyFont="1" applyBorder="1" applyAlignment="1">
      <alignment horizontal="center" vertical="top"/>
    </xf>
    <xf numFmtId="49" fontId="11" fillId="0" borderId="25" xfId="0" applyNumberFormat="1" applyFont="1" applyBorder="1" applyAlignment="1">
      <alignment horizontal="center" vertical="top"/>
    </xf>
    <xf numFmtId="164" fontId="28" fillId="0" borderId="17" xfId="0" applyNumberFormat="1" applyFont="1" applyBorder="1" applyAlignment="1">
      <alignment horizontal="center" vertical="top"/>
    </xf>
    <xf numFmtId="164" fontId="28" fillId="0" borderId="45" xfId="0" applyNumberFormat="1" applyFont="1" applyBorder="1" applyAlignment="1">
      <alignment horizontal="center" vertical="top"/>
    </xf>
    <xf numFmtId="49" fontId="26" fillId="0" borderId="25" xfId="0" applyNumberFormat="1" applyFont="1" applyBorder="1" applyAlignment="1">
      <alignment horizontal="center" vertical="top"/>
    </xf>
    <xf numFmtId="49" fontId="26" fillId="0" borderId="34" xfId="0" applyNumberFormat="1" applyFont="1" applyBorder="1" applyAlignment="1">
      <alignment horizontal="center" vertical="top"/>
    </xf>
    <xf numFmtId="49" fontId="26" fillId="0" borderId="29" xfId="0" applyNumberFormat="1" applyFont="1" applyBorder="1" applyAlignment="1">
      <alignment horizontal="center" vertical="top"/>
    </xf>
    <xf numFmtId="164" fontId="28" fillId="4" borderId="28" xfId="0" applyNumberFormat="1" applyFont="1" applyFill="1" applyBorder="1" applyAlignment="1">
      <alignment horizontal="center" vertical="top"/>
    </xf>
    <xf numFmtId="0" fontId="11" fillId="7" borderId="14" xfId="0" applyFont="1" applyFill="1" applyBorder="1" applyAlignment="1">
      <alignment vertical="top" wrapText="1"/>
    </xf>
    <xf numFmtId="0" fontId="11" fillId="7" borderId="13" xfId="0" applyFont="1" applyFill="1" applyBorder="1" applyAlignment="1">
      <alignment horizontal="center" vertical="top" wrapText="1"/>
    </xf>
    <xf numFmtId="0" fontId="11" fillId="7" borderId="39" xfId="0" applyFont="1" applyFill="1" applyBorder="1" applyAlignment="1">
      <alignment horizontal="center" vertical="center"/>
    </xf>
    <xf numFmtId="164" fontId="11" fillId="7" borderId="35" xfId="0" applyNumberFormat="1" applyFont="1" applyFill="1" applyBorder="1" applyAlignment="1">
      <alignment horizontal="center" vertical="top"/>
    </xf>
    <xf numFmtId="164" fontId="11" fillId="0" borderId="61" xfId="0" applyNumberFormat="1" applyFont="1" applyBorder="1" applyAlignment="1">
      <alignment horizontal="center" vertical="top"/>
    </xf>
    <xf numFmtId="49" fontId="29" fillId="0" borderId="0" xfId="0" applyNumberFormat="1" applyFont="1" applyAlignment="1">
      <alignment horizontal="center" vertical="top" wrapText="1"/>
    </xf>
    <xf numFmtId="0" fontId="28" fillId="0" borderId="31" xfId="0" applyFont="1" applyBorder="1" applyAlignment="1">
      <alignment vertical="center" wrapText="1"/>
    </xf>
    <xf numFmtId="0" fontId="28" fillId="0" borderId="22" xfId="0" applyFont="1" applyBorder="1" applyAlignment="1">
      <alignment vertical="center" wrapText="1"/>
    </xf>
    <xf numFmtId="0" fontId="7" fillId="0" borderId="22" xfId="0" applyFont="1" applyBorder="1"/>
    <xf numFmtId="0" fontId="11" fillId="0" borderId="48" xfId="0" applyFont="1" applyBorder="1" applyAlignment="1">
      <alignment horizontal="center" vertical="top" wrapText="1"/>
    </xf>
    <xf numFmtId="0" fontId="11" fillId="0" borderId="0" xfId="0" applyFont="1" applyAlignment="1">
      <alignment horizontal="left" vertical="top"/>
    </xf>
    <xf numFmtId="2" fontId="7" fillId="0" borderId="4" xfId="0" applyNumberFormat="1" applyFont="1" applyBorder="1" applyAlignment="1">
      <alignment vertical="top" wrapText="1"/>
    </xf>
    <xf numFmtId="2" fontId="7" fillId="0" borderId="44" xfId="0" applyNumberFormat="1" applyFont="1" applyBorder="1" applyAlignment="1">
      <alignment vertical="top" wrapText="1"/>
    </xf>
    <xf numFmtId="0" fontId="28" fillId="7" borderId="0" xfId="0" applyFont="1" applyFill="1" applyAlignment="1">
      <alignment horizontal="left" vertical="top" wrapText="1"/>
    </xf>
    <xf numFmtId="0" fontId="11" fillId="0" borderId="47" xfId="0" applyFont="1" applyBorder="1" applyAlignment="1">
      <alignment horizontal="center" vertical="top" wrapText="1"/>
    </xf>
    <xf numFmtId="0" fontId="26" fillId="0" borderId="48" xfId="0" applyFont="1" applyBorder="1" applyAlignment="1">
      <alignment vertical="top" wrapText="1"/>
    </xf>
    <xf numFmtId="0" fontId="9" fillId="0" borderId="0" xfId="0" applyFont="1" applyAlignment="1">
      <alignment horizontal="center" vertical="center"/>
    </xf>
    <xf numFmtId="0" fontId="9" fillId="0" borderId="41" xfId="0" applyFont="1" applyBorder="1" applyAlignment="1">
      <alignment horizontal="center" vertical="center"/>
    </xf>
    <xf numFmtId="0" fontId="41" fillId="16" borderId="0" xfId="0" applyFont="1" applyFill="1" applyAlignment="1">
      <alignment vertical="top"/>
    </xf>
    <xf numFmtId="49" fontId="4" fillId="16" borderId="63" xfId="0" applyNumberFormat="1" applyFont="1" applyFill="1" applyBorder="1" applyAlignment="1">
      <alignment horizontal="center" vertical="top" wrapText="1"/>
    </xf>
    <xf numFmtId="0" fontId="41" fillId="0" borderId="63" xfId="0" applyFont="1" applyBorder="1" applyAlignment="1">
      <alignment vertical="top"/>
    </xf>
    <xf numFmtId="0" fontId="41" fillId="0" borderId="64" xfId="0" applyFont="1" applyBorder="1" applyAlignment="1">
      <alignment horizontal="left" vertical="top"/>
    </xf>
    <xf numFmtId="0" fontId="19" fillId="0" borderId="64" xfId="0" applyFont="1" applyBorder="1" applyAlignment="1">
      <alignment horizontal="left" vertical="top"/>
    </xf>
    <xf numFmtId="0" fontId="4" fillId="0" borderId="64" xfId="0" applyFont="1" applyBorder="1" applyAlignment="1">
      <alignment horizontal="left" vertical="top"/>
    </xf>
    <xf numFmtId="0" fontId="18" fillId="0" borderId="25" xfId="0" applyFont="1" applyBorder="1" applyAlignment="1">
      <alignment vertical="center" wrapText="1"/>
    </xf>
    <xf numFmtId="0" fontId="18" fillId="0" borderId="25" xfId="0" applyFont="1" applyBorder="1" applyAlignment="1">
      <alignment horizontal="center" vertical="center" wrapText="1"/>
    </xf>
    <xf numFmtId="0" fontId="18" fillId="0" borderId="25" xfId="0" applyFont="1" applyBorder="1" applyAlignment="1">
      <alignment horizontal="left" vertical="top"/>
    </xf>
    <xf numFmtId="0" fontId="18" fillId="0" borderId="26" xfId="0" applyFont="1" applyBorder="1" applyAlignment="1">
      <alignment horizontal="left" vertical="top"/>
    </xf>
    <xf numFmtId="49" fontId="30" fillId="2" borderId="31" xfId="0" applyNumberFormat="1" applyFont="1" applyFill="1" applyBorder="1" applyAlignment="1">
      <alignment horizontal="center" vertical="top"/>
    </xf>
    <xf numFmtId="49" fontId="30" fillId="9" borderId="31" xfId="0" applyNumberFormat="1" applyFont="1" applyFill="1" applyBorder="1" applyAlignment="1">
      <alignment horizontal="center" vertical="top"/>
    </xf>
    <xf numFmtId="0" fontId="28" fillId="7" borderId="31" xfId="0" applyFont="1" applyFill="1" applyBorder="1" applyAlignment="1">
      <alignment horizontal="left" vertical="top"/>
    </xf>
    <xf numFmtId="0" fontId="28" fillId="7" borderId="22" xfId="0" applyFont="1" applyFill="1" applyBorder="1" applyAlignment="1">
      <alignment horizontal="left" vertical="top"/>
    </xf>
    <xf numFmtId="0" fontId="28" fillId="7" borderId="23" xfId="0" applyFont="1" applyFill="1" applyBorder="1" applyAlignment="1">
      <alignment vertical="top" wrapText="1"/>
    </xf>
    <xf numFmtId="49" fontId="30" fillId="9" borderId="47" xfId="0" applyNumberFormat="1" applyFont="1" applyFill="1" applyBorder="1" applyAlignment="1">
      <alignment horizontal="center" vertical="top"/>
    </xf>
    <xf numFmtId="0" fontId="28" fillId="7" borderId="41" xfId="0" applyFont="1" applyFill="1" applyBorder="1" applyAlignment="1">
      <alignment horizontal="left" vertical="top"/>
    </xf>
    <xf numFmtId="0" fontId="11" fillId="0" borderId="29" xfId="0" applyFont="1" applyBorder="1" applyAlignment="1">
      <alignment vertical="center" wrapText="1"/>
    </xf>
    <xf numFmtId="0" fontId="11" fillId="0" borderId="29" xfId="0" applyFont="1" applyBorder="1" applyAlignment="1">
      <alignment horizontal="left" vertical="top"/>
    </xf>
    <xf numFmtId="0" fontId="11" fillId="0" borderId="30" xfId="0" applyFont="1" applyBorder="1" applyAlignment="1">
      <alignment horizontal="left" vertical="top"/>
    </xf>
    <xf numFmtId="49" fontId="30" fillId="9" borderId="40" xfId="0" applyNumberFormat="1" applyFont="1" applyFill="1" applyBorder="1" applyAlignment="1">
      <alignment horizontal="center" vertical="top"/>
    </xf>
    <xf numFmtId="49" fontId="4" fillId="7" borderId="34" xfId="0" applyNumberFormat="1" applyFont="1" applyFill="1" applyBorder="1" applyAlignment="1">
      <alignment horizontal="center" vertical="top" wrapText="1"/>
    </xf>
    <xf numFmtId="0" fontId="11" fillId="7" borderId="48" xfId="0" applyFont="1" applyFill="1" applyBorder="1" applyAlignment="1">
      <alignment horizontal="left" vertical="top" wrapText="1"/>
    </xf>
    <xf numFmtId="0" fontId="5" fillId="7" borderId="4" xfId="0" applyFont="1" applyFill="1" applyBorder="1" applyAlignment="1">
      <alignment horizontal="center" vertical="top"/>
    </xf>
    <xf numFmtId="0" fontId="5" fillId="7" borderId="14" xfId="0" applyFont="1" applyFill="1" applyBorder="1" applyAlignment="1">
      <alignment horizontal="left" vertical="top" wrapText="1"/>
    </xf>
    <xf numFmtId="0" fontId="5" fillId="7" borderId="76" xfId="0" applyFont="1" applyFill="1" applyBorder="1" applyAlignment="1">
      <alignment horizontal="center" vertical="top" wrapText="1"/>
    </xf>
    <xf numFmtId="0" fontId="32" fillId="7" borderId="13" xfId="0" applyFont="1" applyFill="1" applyBorder="1" applyAlignment="1">
      <alignment horizontal="center" vertical="top"/>
    </xf>
    <xf numFmtId="0" fontId="5" fillId="7" borderId="13" xfId="0" applyFont="1" applyFill="1" applyBorder="1" applyAlignment="1">
      <alignment horizontal="center" vertical="top"/>
    </xf>
    <xf numFmtId="0" fontId="5" fillId="0" borderId="15" xfId="0" applyFont="1" applyBorder="1" applyAlignment="1">
      <alignment horizontal="center" vertical="top"/>
    </xf>
    <xf numFmtId="49" fontId="4" fillId="3" borderId="17" xfId="0" applyNumberFormat="1" applyFont="1" applyFill="1" applyBorder="1" applyAlignment="1">
      <alignment horizontal="center" vertical="top"/>
    </xf>
    <xf numFmtId="49" fontId="4" fillId="7" borderId="6" xfId="0" applyNumberFormat="1" applyFont="1" applyFill="1" applyBorder="1" applyAlignment="1">
      <alignment horizontal="center" vertical="top" wrapText="1"/>
    </xf>
    <xf numFmtId="0" fontId="5" fillId="7" borderId="49" xfId="0" applyFont="1" applyFill="1" applyBorder="1" applyAlignment="1">
      <alignment horizontal="center" vertical="top"/>
    </xf>
    <xf numFmtId="164" fontId="5" fillId="7" borderId="53" xfId="0" applyNumberFormat="1" applyFont="1" applyFill="1" applyBorder="1" applyAlignment="1">
      <alignment horizontal="center" vertical="top"/>
    </xf>
    <xf numFmtId="164" fontId="5" fillId="7" borderId="61" xfId="0" applyNumberFormat="1" applyFont="1" applyFill="1" applyBorder="1" applyAlignment="1">
      <alignment horizontal="center" vertical="top"/>
    </xf>
    <xf numFmtId="0" fontId="11" fillId="7" borderId="52" xfId="0" applyFont="1" applyFill="1" applyBorder="1" applyAlignment="1">
      <alignment wrapText="1"/>
    </xf>
    <xf numFmtId="0" fontId="5" fillId="7" borderId="54" xfId="0" applyFont="1" applyFill="1" applyBorder="1" applyAlignment="1">
      <alignment horizontal="center" vertical="center" wrapText="1"/>
    </xf>
    <xf numFmtId="0" fontId="32" fillId="7" borderId="35" xfId="0" applyFont="1" applyFill="1" applyBorder="1" applyAlignment="1">
      <alignment horizontal="center" vertical="top"/>
    </xf>
    <xf numFmtId="0" fontId="5" fillId="7" borderId="35" xfId="0" applyFont="1" applyFill="1" applyBorder="1" applyAlignment="1">
      <alignment horizontal="center" vertical="top"/>
    </xf>
    <xf numFmtId="0" fontId="24" fillId="7" borderId="38" xfId="0" applyFont="1" applyFill="1" applyBorder="1" applyAlignment="1">
      <alignment horizontal="center" vertical="top" wrapText="1"/>
    </xf>
    <xf numFmtId="0" fontId="28" fillId="7" borderId="40" xfId="0" applyFont="1" applyFill="1" applyBorder="1" applyAlignment="1">
      <alignment vertical="top" wrapText="1"/>
    </xf>
    <xf numFmtId="0" fontId="4" fillId="7" borderId="20" xfId="0" applyFont="1" applyFill="1" applyBorder="1" applyAlignment="1">
      <alignment horizontal="center" vertical="top"/>
    </xf>
    <xf numFmtId="164" fontId="4" fillId="7" borderId="11" xfId="0" applyNumberFormat="1" applyFont="1" applyFill="1" applyBorder="1" applyAlignment="1">
      <alignment horizontal="center" vertical="top"/>
    </xf>
    <xf numFmtId="0" fontId="32" fillId="7" borderId="12" xfId="0" applyFont="1" applyFill="1" applyBorder="1" applyAlignment="1">
      <alignment horizontal="left" vertical="top"/>
    </xf>
    <xf numFmtId="0" fontId="32" fillId="7" borderId="28" xfId="0" applyFont="1" applyFill="1" applyBorder="1" applyAlignment="1">
      <alignment horizontal="center" vertical="center"/>
    </xf>
    <xf numFmtId="9" fontId="32" fillId="7" borderId="1" xfId="0" applyNumberFormat="1" applyFont="1" applyFill="1" applyBorder="1" applyAlignment="1">
      <alignment horizontal="center" vertical="top"/>
    </xf>
    <xf numFmtId="9" fontId="32" fillId="0" borderId="78" xfId="0" applyNumberFormat="1" applyFont="1" applyBorder="1" applyAlignment="1">
      <alignment horizontal="center" vertical="top"/>
    </xf>
    <xf numFmtId="0" fontId="11" fillId="7" borderId="17" xfId="0" applyFont="1" applyFill="1" applyBorder="1" applyAlignment="1">
      <alignment vertical="top" wrapText="1"/>
    </xf>
    <xf numFmtId="164" fontId="5" fillId="7" borderId="49" xfId="0" applyNumberFormat="1" applyFont="1" applyFill="1" applyBorder="1" applyAlignment="1">
      <alignment horizontal="center" vertical="top"/>
    </xf>
    <xf numFmtId="164" fontId="5" fillId="7" borderId="66" xfId="0" applyNumberFormat="1" applyFont="1" applyFill="1" applyBorder="1" applyAlignment="1">
      <alignment horizontal="center" vertical="top"/>
    </xf>
    <xf numFmtId="0" fontId="11" fillId="7" borderId="58" xfId="0" applyFont="1" applyFill="1" applyBorder="1" applyAlignment="1">
      <alignment horizontal="left" vertical="top" wrapText="1"/>
    </xf>
    <xf numFmtId="0" fontId="5" fillId="7" borderId="75" xfId="0" applyFont="1" applyFill="1" applyBorder="1" applyAlignment="1">
      <alignment horizontal="center" vertical="center" wrapText="1"/>
    </xf>
    <xf numFmtId="0" fontId="5" fillId="7" borderId="54" xfId="0" applyFont="1" applyFill="1" applyBorder="1" applyAlignment="1">
      <alignment horizontal="center" vertical="top"/>
    </xf>
    <xf numFmtId="0" fontId="5" fillId="0" borderId="74" xfId="0" applyFont="1" applyBorder="1" applyAlignment="1">
      <alignment horizontal="center" vertical="top"/>
    </xf>
    <xf numFmtId="0" fontId="5" fillId="7" borderId="58" xfId="0" applyFont="1" applyFill="1" applyBorder="1" applyAlignment="1">
      <alignment horizontal="left" vertical="top" wrapText="1"/>
    </xf>
    <xf numFmtId="49" fontId="30" fillId="2" borderId="47" xfId="0" applyNumberFormat="1" applyFont="1" applyFill="1" applyBorder="1" applyAlignment="1">
      <alignment horizontal="center" vertical="top"/>
    </xf>
    <xf numFmtId="49" fontId="4" fillId="9" borderId="47" xfId="0" applyNumberFormat="1" applyFont="1" applyFill="1" applyBorder="1" applyAlignment="1">
      <alignment horizontal="center" vertical="top"/>
    </xf>
    <xf numFmtId="0" fontId="4" fillId="11" borderId="47" xfId="0" applyFont="1" applyFill="1" applyBorder="1" applyAlignment="1">
      <alignment horizontal="center" vertical="top"/>
    </xf>
    <xf numFmtId="164" fontId="4" fillId="11" borderId="47" xfId="0" applyNumberFormat="1" applyFont="1" applyFill="1" applyBorder="1" applyAlignment="1">
      <alignment horizontal="center" vertical="top"/>
    </xf>
    <xf numFmtId="0" fontId="32" fillId="11" borderId="22" xfId="0" applyFont="1" applyFill="1" applyBorder="1" applyAlignment="1">
      <alignment horizontal="center" vertical="top"/>
    </xf>
    <xf numFmtId="0" fontId="32" fillId="11" borderId="23" xfId="0" applyFont="1" applyFill="1" applyBorder="1" applyAlignment="1">
      <alignment horizontal="center" vertical="top"/>
    </xf>
    <xf numFmtId="0" fontId="4" fillId="9" borderId="31" xfId="0" applyFont="1" applyFill="1" applyBorder="1" applyAlignment="1">
      <alignment horizontal="center" vertical="top"/>
    </xf>
    <xf numFmtId="164" fontId="28" fillId="9" borderId="47" xfId="0" applyNumberFormat="1" applyFont="1" applyFill="1" applyBorder="1" applyAlignment="1">
      <alignment horizontal="center" vertical="top" wrapText="1"/>
    </xf>
    <xf numFmtId="0" fontId="28" fillId="9" borderId="22" xfId="0" applyFont="1" applyFill="1" applyBorder="1" applyAlignment="1">
      <alignment horizontal="left" vertical="top" wrapText="1"/>
    </xf>
    <xf numFmtId="0" fontId="28" fillId="9" borderId="23" xfId="0" applyFont="1" applyFill="1" applyBorder="1" applyAlignment="1">
      <alignment horizontal="left" vertical="top" wrapText="1"/>
    </xf>
    <xf numFmtId="49" fontId="30" fillId="2" borderId="63" xfId="0" applyNumberFormat="1" applyFont="1" applyFill="1" applyBorder="1" applyAlignment="1">
      <alignment horizontal="center" vertical="top"/>
    </xf>
    <xf numFmtId="49" fontId="30" fillId="9" borderId="48" xfId="0" applyNumberFormat="1" applyFont="1" applyFill="1" applyBorder="1" applyAlignment="1">
      <alignment horizontal="center" vertical="top"/>
    </xf>
    <xf numFmtId="0" fontId="28" fillId="7" borderId="3" xfId="0" applyFont="1" applyFill="1" applyBorder="1" applyAlignment="1">
      <alignment vertical="top"/>
    </xf>
    <xf numFmtId="0" fontId="11" fillId="0" borderId="32" xfId="0" applyFont="1" applyBorder="1" applyAlignment="1">
      <alignment horizontal="center" vertical="center" wrapText="1"/>
    </xf>
    <xf numFmtId="0" fontId="11" fillId="0" borderId="3" xfId="0" applyFont="1" applyBorder="1" applyAlignment="1">
      <alignment horizontal="left" vertical="top"/>
    </xf>
    <xf numFmtId="0" fontId="11" fillId="0" borderId="57" xfId="0" applyFont="1" applyBorder="1" applyAlignment="1">
      <alignment horizontal="left" vertical="top"/>
    </xf>
    <xf numFmtId="0" fontId="18" fillId="0" borderId="21" xfId="0" applyFont="1" applyBorder="1" applyAlignment="1">
      <alignment wrapText="1"/>
    </xf>
    <xf numFmtId="0" fontId="11" fillId="0" borderId="3" xfId="0" applyFont="1" applyBorder="1" applyAlignment="1">
      <alignment horizontal="center" vertical="center" wrapText="1"/>
    </xf>
    <xf numFmtId="0" fontId="14" fillId="0" borderId="3" xfId="0" applyFont="1" applyBorder="1" applyAlignment="1">
      <alignment horizontal="left" vertical="top"/>
    </xf>
    <xf numFmtId="0" fontId="5" fillId="7" borderId="68" xfId="0" applyFont="1" applyFill="1" applyBorder="1" applyAlignment="1">
      <alignment horizontal="left" vertical="top" wrapText="1"/>
    </xf>
    <xf numFmtId="0" fontId="5" fillId="7" borderId="12" xfId="0" applyFont="1" applyFill="1" applyBorder="1" applyAlignment="1">
      <alignment horizontal="left" vertical="top" wrapText="1"/>
    </xf>
    <xf numFmtId="0" fontId="5" fillId="7" borderId="28" xfId="0" applyFont="1" applyFill="1" applyBorder="1" applyAlignment="1">
      <alignment horizontal="center" vertical="center"/>
    </xf>
    <xf numFmtId="0" fontId="11" fillId="7" borderId="64" xfId="0" applyFont="1" applyFill="1" applyBorder="1" applyAlignment="1">
      <alignment vertical="top" wrapText="1"/>
    </xf>
    <xf numFmtId="0" fontId="5" fillId="7" borderId="13" xfId="0" applyFont="1" applyFill="1" applyBorder="1" applyAlignment="1">
      <alignment horizontal="center" vertical="center" wrapText="1"/>
    </xf>
    <xf numFmtId="0" fontId="11" fillId="7" borderId="50" xfId="0" applyFont="1" applyFill="1" applyBorder="1" applyAlignment="1">
      <alignment vertical="top" wrapText="1"/>
    </xf>
    <xf numFmtId="0" fontId="5" fillId="7" borderId="13" xfId="0" applyFont="1" applyFill="1" applyBorder="1" applyAlignment="1">
      <alignment horizontal="left" vertical="top" wrapText="1"/>
    </xf>
    <xf numFmtId="0" fontId="5" fillId="0" borderId="15" xfId="0" applyFont="1" applyBorder="1" applyAlignment="1">
      <alignment horizontal="left" vertical="top" wrapText="1"/>
    </xf>
    <xf numFmtId="0" fontId="5" fillId="7" borderId="40" xfId="0" applyFont="1" applyFill="1" applyBorder="1" applyAlignment="1">
      <alignment vertical="top" wrapText="1"/>
    </xf>
    <xf numFmtId="0" fontId="5" fillId="7" borderId="12" xfId="0" applyFont="1" applyFill="1" applyBorder="1" applyAlignment="1">
      <alignment horizontal="left" vertical="top"/>
    </xf>
    <xf numFmtId="9" fontId="5" fillId="7" borderId="1" xfId="0" applyNumberFormat="1" applyFont="1" applyFill="1" applyBorder="1" applyAlignment="1">
      <alignment horizontal="center" vertical="top"/>
    </xf>
    <xf numFmtId="9" fontId="5" fillId="0" borderId="78" xfId="0" applyNumberFormat="1" applyFont="1" applyBorder="1" applyAlignment="1">
      <alignment horizontal="center" vertical="top"/>
    </xf>
    <xf numFmtId="164" fontId="5" fillId="7" borderId="14" xfId="0" applyNumberFormat="1" applyFont="1" applyFill="1" applyBorder="1" applyAlignment="1">
      <alignment horizontal="left" vertical="center" wrapText="1"/>
    </xf>
    <xf numFmtId="0" fontId="5" fillId="7" borderId="13" xfId="0" applyFont="1" applyFill="1" applyBorder="1" applyAlignment="1">
      <alignment horizontal="center" vertical="top" wrapText="1"/>
    </xf>
    <xf numFmtId="164" fontId="11" fillId="7" borderId="58" xfId="0" applyNumberFormat="1" applyFont="1" applyFill="1" applyBorder="1" applyAlignment="1">
      <alignment horizontal="left" vertical="center" wrapText="1"/>
    </xf>
    <xf numFmtId="164" fontId="5" fillId="7" borderId="75" xfId="0" applyNumberFormat="1" applyFont="1" applyFill="1" applyBorder="1" applyAlignment="1">
      <alignment horizontal="left" vertical="center" wrapText="1"/>
    </xf>
    <xf numFmtId="0" fontId="5" fillId="7" borderId="54" xfId="0" applyFont="1" applyFill="1" applyBorder="1" applyAlignment="1">
      <alignment horizontal="center" vertical="top" wrapText="1"/>
    </xf>
    <xf numFmtId="0" fontId="5" fillId="0" borderId="74" xfId="0" applyFont="1" applyBorder="1" applyAlignment="1">
      <alignment horizontal="center" vertical="top" wrapText="1"/>
    </xf>
    <xf numFmtId="0" fontId="5" fillId="7" borderId="79" xfId="0" applyFont="1" applyFill="1" applyBorder="1" applyAlignment="1">
      <alignment horizontal="center" vertical="top"/>
    </xf>
    <xf numFmtId="164" fontId="5" fillId="7" borderId="7" xfId="0" applyNumberFormat="1" applyFont="1" applyFill="1" applyBorder="1" applyAlignment="1">
      <alignment horizontal="center" vertical="top"/>
    </xf>
    <xf numFmtId="164" fontId="5" fillId="7" borderId="72" xfId="0" applyNumberFormat="1" applyFont="1" applyFill="1" applyBorder="1" applyAlignment="1">
      <alignment horizontal="center" vertical="top"/>
    </xf>
    <xf numFmtId="164" fontId="11" fillId="7" borderId="9" xfId="0" applyNumberFormat="1" applyFont="1" applyFill="1" applyBorder="1" applyAlignment="1">
      <alignment horizontal="left" vertical="center" wrapText="1"/>
    </xf>
    <xf numFmtId="164" fontId="5" fillId="7" borderId="80" xfId="0" applyNumberFormat="1" applyFont="1" applyFill="1" applyBorder="1" applyAlignment="1">
      <alignment horizontal="left" vertical="center" wrapText="1"/>
    </xf>
    <xf numFmtId="0" fontId="5" fillId="7" borderId="8" xfId="0" applyFont="1" applyFill="1" applyBorder="1" applyAlignment="1">
      <alignment horizontal="center" vertical="top" wrapText="1"/>
    </xf>
    <xf numFmtId="0" fontId="11" fillId="7" borderId="12" xfId="0" applyFont="1" applyFill="1" applyBorder="1" applyAlignment="1">
      <alignment horizontal="left" vertical="top" wrapText="1"/>
    </xf>
    <xf numFmtId="0" fontId="5" fillId="7" borderId="28" xfId="0" applyFont="1" applyFill="1" applyBorder="1" applyAlignment="1">
      <alignment horizontal="left" vertical="top"/>
    </xf>
    <xf numFmtId="49" fontId="30" fillId="2" borderId="40" xfId="0" applyNumberFormat="1" applyFont="1" applyFill="1" applyBorder="1" applyAlignment="1">
      <alignment horizontal="center" vertical="top"/>
    </xf>
    <xf numFmtId="49" fontId="4" fillId="9" borderId="40" xfId="0" applyNumberFormat="1" applyFont="1" applyFill="1" applyBorder="1" applyAlignment="1">
      <alignment horizontal="center" vertical="top"/>
    </xf>
    <xf numFmtId="0" fontId="4" fillId="11" borderId="40" xfId="0" applyFont="1" applyFill="1" applyBorder="1" applyAlignment="1">
      <alignment horizontal="center" vertical="top"/>
    </xf>
    <xf numFmtId="164" fontId="4" fillId="11" borderId="40" xfId="0" applyNumberFormat="1" applyFont="1" applyFill="1" applyBorder="1" applyAlignment="1">
      <alignment horizontal="center" vertical="top"/>
    </xf>
    <xf numFmtId="0" fontId="32" fillId="11" borderId="41" xfId="0" applyFont="1" applyFill="1" applyBorder="1" applyAlignment="1">
      <alignment horizontal="left" vertical="top" wrapText="1"/>
    </xf>
    <xf numFmtId="0" fontId="32" fillId="11" borderId="41" xfId="0" applyFont="1" applyFill="1" applyBorder="1" applyAlignment="1">
      <alignment horizontal="center" vertical="top"/>
    </xf>
    <xf numFmtId="0" fontId="32" fillId="11" borderId="43" xfId="0" applyFont="1" applyFill="1" applyBorder="1" applyAlignment="1">
      <alignment horizontal="center" vertical="top"/>
    </xf>
    <xf numFmtId="0" fontId="4" fillId="9" borderId="42" xfId="0" applyFont="1" applyFill="1" applyBorder="1" applyAlignment="1">
      <alignment horizontal="center" vertical="top"/>
    </xf>
    <xf numFmtId="164" fontId="28" fillId="9" borderId="40" xfId="0" applyNumberFormat="1" applyFont="1" applyFill="1" applyBorder="1" applyAlignment="1">
      <alignment horizontal="center" vertical="top" wrapText="1"/>
    </xf>
    <xf numFmtId="0" fontId="28" fillId="9" borderId="41" xfId="0" applyFont="1" applyFill="1" applyBorder="1" applyAlignment="1">
      <alignment horizontal="left" vertical="top" wrapText="1"/>
    </xf>
    <xf numFmtId="0" fontId="28" fillId="9" borderId="43" xfId="0" applyFont="1" applyFill="1" applyBorder="1" applyAlignment="1">
      <alignment horizontal="left" vertical="top" wrapText="1"/>
    </xf>
    <xf numFmtId="0" fontId="11" fillId="0" borderId="81" xfId="0" applyFont="1" applyBorder="1" applyAlignment="1">
      <alignment vertical="center" wrapText="1"/>
    </xf>
    <xf numFmtId="0" fontId="11" fillId="7" borderId="13" xfId="0" applyFont="1" applyFill="1" applyBorder="1" applyAlignment="1">
      <alignment horizontal="center" vertical="center" wrapText="1"/>
    </xf>
    <xf numFmtId="0" fontId="26" fillId="7" borderId="13" xfId="0" applyFont="1" applyFill="1" applyBorder="1" applyAlignment="1">
      <alignment horizontal="center" vertical="top"/>
    </xf>
    <xf numFmtId="0" fontId="11" fillId="0" borderId="82" xfId="0" applyFont="1" applyBorder="1" applyAlignment="1">
      <alignment vertical="center" wrapText="1"/>
    </xf>
    <xf numFmtId="0" fontId="11" fillId="7" borderId="75" xfId="0" applyFont="1" applyFill="1" applyBorder="1" applyAlignment="1">
      <alignment horizontal="center" vertical="center" wrapText="1"/>
    </xf>
    <xf numFmtId="0" fontId="26" fillId="7" borderId="54" xfId="0" applyFont="1" applyFill="1" applyBorder="1" applyAlignment="1">
      <alignment horizontal="center" vertical="top"/>
    </xf>
    <xf numFmtId="0" fontId="26" fillId="7" borderId="12" xfId="0" applyFont="1" applyFill="1" applyBorder="1" applyAlignment="1">
      <alignment horizontal="left" vertical="top"/>
    </xf>
    <xf numFmtId="0" fontId="26" fillId="7" borderId="28" xfId="0" applyFont="1" applyFill="1" applyBorder="1" applyAlignment="1">
      <alignment horizontal="center" vertical="center"/>
    </xf>
    <xf numFmtId="9" fontId="26" fillId="7" borderId="1" xfId="0" applyNumberFormat="1" applyFont="1" applyFill="1" applyBorder="1" applyAlignment="1">
      <alignment horizontal="center" vertical="top"/>
    </xf>
    <xf numFmtId="9" fontId="26" fillId="0" borderId="78" xfId="0" applyNumberFormat="1" applyFont="1" applyBorder="1" applyAlignment="1">
      <alignment horizontal="center" vertical="top"/>
    </xf>
    <xf numFmtId="0" fontId="11" fillId="7" borderId="76" xfId="0" applyFont="1" applyFill="1" applyBorder="1" applyAlignment="1">
      <alignment horizontal="center" vertical="top" wrapText="1"/>
    </xf>
    <xf numFmtId="0" fontId="26" fillId="0" borderId="15" xfId="0" applyFont="1" applyBorder="1" applyAlignment="1">
      <alignment horizontal="center" vertical="top"/>
    </xf>
    <xf numFmtId="0" fontId="11" fillId="0" borderId="83" xfId="0" applyFont="1" applyBorder="1" applyAlignment="1">
      <alignment vertical="center" wrapText="1"/>
    </xf>
    <xf numFmtId="0" fontId="11" fillId="7" borderId="54" xfId="0" applyFont="1" applyFill="1" applyBorder="1" applyAlignment="1">
      <alignment horizontal="center" vertical="center" wrapText="1"/>
    </xf>
    <xf numFmtId="0" fontId="26" fillId="7" borderId="35" xfId="0" applyFont="1" applyFill="1" applyBorder="1" applyAlignment="1">
      <alignment horizontal="center" vertical="top"/>
    </xf>
    <xf numFmtId="0" fontId="26" fillId="0" borderId="73" xfId="0" applyFont="1" applyBorder="1" applyAlignment="1">
      <alignment horizontal="center" vertical="top"/>
    </xf>
    <xf numFmtId="0" fontId="11" fillId="7" borderId="77" xfId="0" applyFont="1" applyFill="1" applyBorder="1" applyAlignment="1">
      <alignment horizontal="center" vertical="center" wrapText="1"/>
    </xf>
    <xf numFmtId="0" fontId="32" fillId="7" borderId="17" xfId="0" applyFont="1" applyFill="1" applyBorder="1" applyAlignment="1">
      <alignment vertical="top" wrapText="1"/>
    </xf>
    <xf numFmtId="0" fontId="32" fillId="7" borderId="12" xfId="0" applyFont="1" applyFill="1" applyBorder="1" applyAlignment="1">
      <alignment horizontal="left" vertical="top" wrapText="1"/>
    </xf>
    <xf numFmtId="2" fontId="4" fillId="12" borderId="47" xfId="0" applyNumberFormat="1" applyFont="1" applyFill="1" applyBorder="1" applyAlignment="1">
      <alignment horizontal="center" vertical="top"/>
    </xf>
    <xf numFmtId="49" fontId="5" fillId="0" borderId="64" xfId="0" applyNumberFormat="1" applyFont="1" applyBorder="1" applyAlignment="1">
      <alignment vertical="top"/>
    </xf>
    <xf numFmtId="49" fontId="5" fillId="0" borderId="0" xfId="0" applyNumberFormat="1" applyFont="1" applyAlignment="1">
      <alignment vertical="top"/>
    </xf>
    <xf numFmtId="0" fontId="32" fillId="0" borderId="0" xfId="0" applyFont="1" applyAlignment="1">
      <alignment horizontal="center" vertical="top"/>
    </xf>
    <xf numFmtId="49" fontId="45" fillId="0" borderId="0" xfId="0" applyNumberFormat="1" applyFont="1" applyAlignment="1">
      <alignment vertical="top" wrapText="1"/>
    </xf>
    <xf numFmtId="0" fontId="4" fillId="0" borderId="31" xfId="0" applyFont="1" applyBorder="1" applyAlignment="1">
      <alignment vertical="center" wrapText="1"/>
    </xf>
    <xf numFmtId="0" fontId="4" fillId="0" borderId="22" xfId="0" applyFont="1" applyBorder="1" applyAlignment="1">
      <alignment vertical="center" wrapText="1"/>
    </xf>
    <xf numFmtId="0" fontId="0" fillId="0" borderId="22" xfId="0" applyBorder="1"/>
    <xf numFmtId="2" fontId="46" fillId="6" borderId="47" xfId="0" applyNumberFormat="1" applyFont="1" applyFill="1" applyBorder="1" applyAlignment="1">
      <alignment horizontal="center" vertical="top" wrapText="1"/>
    </xf>
    <xf numFmtId="164" fontId="2" fillId="0" borderId="0" xfId="0" applyNumberFormat="1" applyFont="1" applyAlignment="1">
      <alignment vertical="top"/>
    </xf>
    <xf numFmtId="2" fontId="47" fillId="0" borderId="16" xfId="0" applyNumberFormat="1" applyFont="1" applyBorder="1" applyAlignment="1">
      <alignment horizontal="center" vertical="top" wrapText="1"/>
    </xf>
    <xf numFmtId="2" fontId="47" fillId="0" borderId="4" xfId="0" applyNumberFormat="1" applyFont="1" applyBorder="1" applyAlignment="1">
      <alignment horizontal="center" vertical="top" wrapText="1"/>
    </xf>
    <xf numFmtId="2" fontId="47" fillId="0" borderId="49" xfId="0" applyNumberFormat="1" applyFont="1" applyBorder="1" applyAlignment="1">
      <alignment horizontal="center" vertical="top" wrapText="1"/>
    </xf>
    <xf numFmtId="2" fontId="47" fillId="0" borderId="59" xfId="0" applyNumberFormat="1" applyFont="1" applyBorder="1" applyAlignment="1">
      <alignment horizontal="center" vertical="top" wrapText="1"/>
    </xf>
    <xf numFmtId="0" fontId="48" fillId="0" borderId="49" xfId="7" applyFont="1" applyBorder="1" applyAlignment="1">
      <alignment horizontal="center" vertical="top" wrapText="1"/>
    </xf>
    <xf numFmtId="0" fontId="48" fillId="0" borderId="59" xfId="7" applyFont="1" applyBorder="1" applyAlignment="1">
      <alignment horizontal="center" vertical="top" wrapText="1"/>
    </xf>
    <xf numFmtId="0" fontId="30" fillId="0" borderId="0" xfId="0" applyFont="1" applyAlignment="1">
      <alignment horizontal="right" vertical="top" wrapText="1"/>
    </xf>
    <xf numFmtId="2" fontId="47" fillId="0" borderId="7" xfId="0" applyNumberFormat="1" applyFont="1" applyBorder="1" applyAlignment="1">
      <alignment horizontal="center" vertical="top" wrapText="1"/>
    </xf>
    <xf numFmtId="2" fontId="47" fillId="0" borderId="79" xfId="0" applyNumberFormat="1" applyFont="1" applyBorder="1" applyAlignment="1">
      <alignment horizontal="center" vertical="top" wrapText="1"/>
    </xf>
    <xf numFmtId="2" fontId="47" fillId="0" borderId="11" xfId="0" applyNumberFormat="1" applyFont="1" applyBorder="1" applyAlignment="1">
      <alignment horizontal="center" vertical="top" wrapText="1"/>
    </xf>
    <xf numFmtId="2" fontId="47" fillId="0" borderId="20" xfId="0" applyNumberFormat="1" applyFont="1" applyBorder="1" applyAlignment="1">
      <alignment horizontal="center" vertical="top" wrapText="1"/>
    </xf>
    <xf numFmtId="2" fontId="46" fillId="6" borderId="23" xfId="0" applyNumberFormat="1" applyFont="1" applyFill="1" applyBorder="1" applyAlignment="1">
      <alignment horizontal="center" vertical="top" wrapText="1"/>
    </xf>
    <xf numFmtId="2" fontId="47" fillId="0" borderId="4" xfId="0" applyNumberFormat="1" applyFont="1" applyBorder="1" applyAlignment="1">
      <alignment vertical="top" wrapText="1"/>
    </xf>
    <xf numFmtId="2" fontId="47" fillId="0" borderId="44" xfId="0" applyNumberFormat="1" applyFont="1" applyBorder="1" applyAlignment="1">
      <alignment vertical="top" wrapText="1"/>
    </xf>
    <xf numFmtId="2" fontId="49" fillId="20" borderId="47" xfId="0" applyNumberFormat="1" applyFont="1" applyFill="1" applyBorder="1" applyAlignment="1">
      <alignment vertical="top" wrapText="1"/>
    </xf>
    <xf numFmtId="2" fontId="49" fillId="20" borderId="23" xfId="0" applyNumberFormat="1" applyFont="1" applyFill="1" applyBorder="1" applyAlignment="1">
      <alignment vertical="top" wrapText="1"/>
    </xf>
    <xf numFmtId="0" fontId="11" fillId="0" borderId="6" xfId="0" applyFont="1" applyBorder="1" applyAlignment="1">
      <alignment horizontal="center" vertical="center" textRotation="90"/>
    </xf>
    <xf numFmtId="0" fontId="18" fillId="0" borderId="30" xfId="4" applyFont="1" applyBorder="1" applyAlignment="1">
      <alignment horizontal="left" vertical="center" wrapText="1"/>
    </xf>
    <xf numFmtId="0" fontId="11" fillId="0" borderId="30" xfId="4" applyFont="1" applyBorder="1" applyAlignment="1">
      <alignment horizontal="left" vertical="center" wrapText="1"/>
    </xf>
    <xf numFmtId="49" fontId="4" fillId="16" borderId="40" xfId="0" applyNumberFormat="1" applyFont="1" applyFill="1" applyBorder="1" applyAlignment="1">
      <alignment horizontal="center" vertical="top" wrapText="1"/>
    </xf>
    <xf numFmtId="0" fontId="41" fillId="16" borderId="0" xfId="0" applyFont="1" applyFill="1" applyAlignment="1">
      <alignment horizontal="left" vertical="top"/>
    </xf>
    <xf numFmtId="0" fontId="41" fillId="2" borderId="0" xfId="0" applyFont="1" applyFill="1" applyAlignment="1">
      <alignment horizontal="left" vertical="top"/>
    </xf>
    <xf numFmtId="0" fontId="19" fillId="2" borderId="0" xfId="0" applyFont="1" applyFill="1" applyAlignment="1">
      <alignment horizontal="left" vertical="top"/>
    </xf>
    <xf numFmtId="0" fontId="4" fillId="2" borderId="0" xfId="0" applyFont="1" applyFill="1" applyAlignment="1">
      <alignment horizontal="left" vertical="top"/>
    </xf>
    <xf numFmtId="0" fontId="4" fillId="16" borderId="0" xfId="0" applyFont="1" applyFill="1" applyAlignment="1">
      <alignment horizontal="left" vertical="top"/>
    </xf>
    <xf numFmtId="0" fontId="7" fillId="16" borderId="0" xfId="0" applyFont="1" applyFill="1"/>
    <xf numFmtId="0" fontId="4" fillId="2" borderId="45" xfId="0" applyFont="1" applyFill="1" applyBorder="1" applyAlignment="1">
      <alignment horizontal="left" vertical="top"/>
    </xf>
    <xf numFmtId="0" fontId="7" fillId="0" borderId="0" xfId="0" applyFont="1" applyAlignment="1">
      <alignment horizontal="left" wrapText="1"/>
    </xf>
    <xf numFmtId="0" fontId="9" fillId="0" borderId="0" xfId="0" applyFont="1" applyAlignment="1">
      <alignment horizontal="center"/>
    </xf>
    <xf numFmtId="0" fontId="22" fillId="0" borderId="0" xfId="0" applyFont="1" applyAlignment="1">
      <alignment horizontal="right" vertical="top" wrapText="1"/>
    </xf>
    <xf numFmtId="49" fontId="4" fillId="16" borderId="47" xfId="0" applyNumberFormat="1" applyFont="1" applyFill="1" applyBorder="1" applyAlignment="1">
      <alignment horizontal="center" vertical="top" wrapText="1"/>
    </xf>
    <xf numFmtId="0" fontId="41" fillId="16" borderId="64" xfId="0" applyFont="1" applyFill="1" applyBorder="1" applyAlignment="1">
      <alignment horizontal="left" vertical="top"/>
    </xf>
    <xf numFmtId="0" fontId="41" fillId="2" borderId="64" xfId="0" applyFont="1" applyFill="1" applyBorder="1" applyAlignment="1">
      <alignment horizontal="left" vertical="top"/>
    </xf>
    <xf numFmtId="0" fontId="19" fillId="2" borderId="64" xfId="0" applyFont="1" applyFill="1" applyBorder="1" applyAlignment="1">
      <alignment horizontal="left" vertical="top"/>
    </xf>
    <xf numFmtId="0" fontId="4" fillId="2" borderId="64" xfId="0" applyFont="1" applyFill="1" applyBorder="1" applyAlignment="1">
      <alignment horizontal="left" vertical="top"/>
    </xf>
    <xf numFmtId="0" fontId="4" fillId="16" borderId="64" xfId="0" applyFont="1" applyFill="1" applyBorder="1" applyAlignment="1">
      <alignment horizontal="left" vertical="top"/>
    </xf>
    <xf numFmtId="0" fontId="7" fillId="16" borderId="64" xfId="0" applyFont="1" applyFill="1" applyBorder="1"/>
    <xf numFmtId="0" fontId="4" fillId="2" borderId="71" xfId="0" applyFont="1" applyFill="1" applyBorder="1" applyAlignment="1">
      <alignment horizontal="left" vertical="top"/>
    </xf>
    <xf numFmtId="49" fontId="4" fillId="16" borderId="31" xfId="0" applyNumberFormat="1" applyFont="1" applyFill="1" applyBorder="1" applyAlignment="1">
      <alignment horizontal="center" vertical="top"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5" fillId="0" borderId="57" xfId="0" applyFont="1" applyBorder="1" applyAlignment="1">
      <alignment horizontal="left" vertical="top"/>
    </xf>
    <xf numFmtId="49" fontId="4" fillId="9" borderId="31" xfId="0" applyNumberFormat="1" applyFont="1" applyFill="1" applyBorder="1" applyAlignment="1">
      <alignment horizontal="center" vertical="top"/>
    </xf>
    <xf numFmtId="0" fontId="4" fillId="7" borderId="23" xfId="0" applyFont="1" applyFill="1" applyBorder="1" applyAlignment="1">
      <alignment vertical="top" wrapText="1"/>
    </xf>
    <xf numFmtId="0" fontId="4" fillId="7" borderId="41" xfId="0" applyFont="1" applyFill="1" applyBorder="1" applyAlignment="1">
      <alignment horizontal="left" vertical="top"/>
    </xf>
    <xf numFmtId="0" fontId="4" fillId="7" borderId="0" xfId="0" applyFont="1" applyFill="1" applyAlignment="1">
      <alignment horizontal="left" vertical="top"/>
    </xf>
    <xf numFmtId="0" fontId="5" fillId="0" borderId="30" xfId="0" applyFont="1" applyBorder="1" applyAlignment="1">
      <alignment horizontal="left" vertical="top"/>
    </xf>
    <xf numFmtId="49" fontId="16" fillId="2" borderId="48" xfId="0" applyNumberFormat="1" applyFont="1" applyFill="1" applyBorder="1" applyAlignment="1">
      <alignment vertical="top"/>
    </xf>
    <xf numFmtId="49" fontId="28" fillId="3" borderId="48" xfId="0" applyNumberFormat="1" applyFont="1" applyFill="1" applyBorder="1" applyAlignment="1">
      <alignment vertical="top"/>
    </xf>
    <xf numFmtId="49" fontId="28" fillId="7" borderId="33" xfId="0" applyNumberFormat="1" applyFont="1" applyFill="1" applyBorder="1" applyAlignment="1">
      <alignment vertical="top" wrapText="1"/>
    </xf>
    <xf numFmtId="49" fontId="28" fillId="7" borderId="26" xfId="0" applyNumberFormat="1" applyFont="1" applyFill="1" applyBorder="1" applyAlignment="1">
      <alignment horizontal="center" vertical="top" wrapText="1"/>
    </xf>
    <xf numFmtId="0" fontId="11" fillId="7" borderId="48" xfId="0" applyFont="1" applyFill="1" applyBorder="1" applyAlignment="1">
      <alignment vertical="top" wrapText="1"/>
    </xf>
    <xf numFmtId="49" fontId="3" fillId="7" borderId="48" xfId="0" applyNumberFormat="1" applyFont="1" applyFill="1" applyBorder="1" applyAlignment="1">
      <alignment vertical="top"/>
    </xf>
    <xf numFmtId="49" fontId="11" fillId="7" borderId="63" xfId="0" applyNumberFormat="1" applyFont="1" applyFill="1" applyBorder="1" applyAlignment="1">
      <alignment horizontal="center" vertical="top"/>
    </xf>
    <xf numFmtId="0" fontId="11" fillId="7" borderId="14" xfId="0" applyFont="1" applyFill="1" applyBorder="1" applyAlignment="1">
      <alignment horizontal="center" vertical="top"/>
    </xf>
    <xf numFmtId="2" fontId="11" fillId="7" borderId="13" xfId="0" applyNumberFormat="1" applyFont="1" applyFill="1" applyBorder="1" applyAlignment="1">
      <alignment horizontal="center" vertical="top"/>
    </xf>
    <xf numFmtId="2" fontId="11" fillId="7" borderId="15" xfId="0" applyNumberFormat="1" applyFont="1" applyFill="1" applyBorder="1" applyAlignment="1">
      <alignment horizontal="center" vertical="top"/>
    </xf>
    <xf numFmtId="0" fontId="11" fillId="7" borderId="14" xfId="0" applyFont="1" applyFill="1" applyBorder="1" applyAlignment="1">
      <alignment vertical="top"/>
    </xf>
    <xf numFmtId="49" fontId="16" fillId="2" borderId="17" xfId="0" applyNumberFormat="1" applyFont="1" applyFill="1" applyBorder="1" applyAlignment="1">
      <alignment vertical="top"/>
    </xf>
    <xf numFmtId="49" fontId="28" fillId="3" borderId="17" xfId="0" applyNumberFormat="1" applyFont="1" applyFill="1" applyBorder="1" applyAlignment="1">
      <alignment vertical="top"/>
    </xf>
    <xf numFmtId="49" fontId="28" fillId="7" borderId="5" xfId="0" applyNumberFormat="1" applyFont="1" applyFill="1" applyBorder="1" applyAlignment="1">
      <alignment vertical="top" wrapText="1"/>
    </xf>
    <xf numFmtId="49" fontId="28" fillId="7" borderId="19" xfId="0" applyNumberFormat="1" applyFont="1" applyFill="1" applyBorder="1" applyAlignment="1">
      <alignment horizontal="center" vertical="top" wrapText="1"/>
    </xf>
    <xf numFmtId="49" fontId="3" fillId="7" borderId="17" xfId="0" applyNumberFormat="1" applyFont="1" applyFill="1" applyBorder="1" applyAlignment="1">
      <alignment vertical="top"/>
    </xf>
    <xf numFmtId="49" fontId="11" fillId="7" borderId="56" xfId="0" applyNumberFormat="1" applyFont="1" applyFill="1" applyBorder="1" applyAlignment="1">
      <alignment vertical="top"/>
    </xf>
    <xf numFmtId="2" fontId="11" fillId="7" borderId="54" xfId="0" applyNumberFormat="1" applyFont="1" applyFill="1" applyBorder="1" applyAlignment="1">
      <alignment horizontal="center" vertical="top"/>
    </xf>
    <xf numFmtId="2" fontId="11" fillId="7" borderId="74" xfId="0" applyNumberFormat="1" applyFont="1" applyFill="1" applyBorder="1" applyAlignment="1">
      <alignment horizontal="center" vertical="top"/>
    </xf>
    <xf numFmtId="0" fontId="11" fillId="7" borderId="54" xfId="0" applyFont="1" applyFill="1" applyBorder="1" applyAlignment="1">
      <alignment horizontal="center" vertical="top" wrapText="1"/>
    </xf>
    <xf numFmtId="0" fontId="11" fillId="7" borderId="5" xfId="0" applyFont="1" applyFill="1" applyBorder="1" applyAlignment="1">
      <alignment vertical="top"/>
    </xf>
    <xf numFmtId="2" fontId="11" fillId="7" borderId="18" xfId="0" applyNumberFormat="1" applyFont="1" applyFill="1" applyBorder="1" applyAlignment="1">
      <alignment vertical="top"/>
    </xf>
    <xf numFmtId="2" fontId="11" fillId="7" borderId="19" xfId="0" applyNumberFormat="1" applyFont="1" applyFill="1" applyBorder="1" applyAlignment="1">
      <alignment vertical="top"/>
    </xf>
    <xf numFmtId="2" fontId="11" fillId="7" borderId="6" xfId="0" applyNumberFormat="1" applyFont="1" applyFill="1" applyBorder="1" applyAlignment="1">
      <alignment vertical="top"/>
    </xf>
    <xf numFmtId="49" fontId="16" fillId="2" borderId="40" xfId="0" applyNumberFormat="1" applyFont="1" applyFill="1" applyBorder="1" applyAlignment="1">
      <alignment vertical="top"/>
    </xf>
    <xf numFmtId="49" fontId="28" fillId="3" borderId="40" xfId="0" applyNumberFormat="1" applyFont="1" applyFill="1" applyBorder="1" applyAlignment="1">
      <alignment vertical="top"/>
    </xf>
    <xf numFmtId="49" fontId="28" fillId="7" borderId="37" xfId="0" applyNumberFormat="1" applyFont="1" applyFill="1" applyBorder="1" applyAlignment="1">
      <alignment vertical="top" wrapText="1"/>
    </xf>
    <xf numFmtId="0" fontId="11" fillId="7" borderId="40" xfId="0" applyFont="1" applyFill="1" applyBorder="1" applyAlignment="1">
      <alignment vertical="top" wrapText="1"/>
    </xf>
    <xf numFmtId="49" fontId="3" fillId="7" borderId="40" xfId="0" applyNumberFormat="1" applyFont="1" applyFill="1" applyBorder="1" applyAlignment="1">
      <alignment vertical="top"/>
    </xf>
    <xf numFmtId="49" fontId="11" fillId="7" borderId="42" xfId="0" applyNumberFormat="1" applyFont="1" applyFill="1" applyBorder="1" applyAlignment="1">
      <alignment vertical="top"/>
    </xf>
    <xf numFmtId="0" fontId="11" fillId="8" borderId="2" xfId="0" applyFont="1" applyFill="1" applyBorder="1" applyAlignment="1">
      <alignment horizontal="center" vertical="top"/>
    </xf>
    <xf numFmtId="2" fontId="11" fillId="8" borderId="3" xfId="0" applyNumberFormat="1" applyFont="1" applyFill="1" applyBorder="1" applyAlignment="1">
      <alignment horizontal="center" vertical="top"/>
    </xf>
    <xf numFmtId="0" fontId="11" fillId="7" borderId="12" xfId="0" applyFont="1" applyFill="1" applyBorder="1" applyAlignment="1">
      <alignment horizontal="center" vertical="top"/>
    </xf>
    <xf numFmtId="2" fontId="11" fillId="7" borderId="1" xfId="0" applyNumberFormat="1" applyFont="1" applyFill="1" applyBorder="1" applyAlignment="1">
      <alignment horizontal="center" vertical="top"/>
    </xf>
    <xf numFmtId="164" fontId="11" fillId="7" borderId="78" xfId="0" applyNumberFormat="1" applyFont="1" applyFill="1" applyBorder="1" applyAlignment="1">
      <alignment horizontal="center" vertical="top"/>
    </xf>
    <xf numFmtId="0" fontId="11" fillId="7" borderId="58" xfId="0" applyFont="1" applyFill="1" applyBorder="1" applyAlignment="1">
      <alignment vertical="top"/>
    </xf>
    <xf numFmtId="49" fontId="16" fillId="2" borderId="40" xfId="0" applyNumberFormat="1" applyFont="1" applyFill="1" applyBorder="1" applyAlignment="1">
      <alignment horizontal="center" vertical="top"/>
    </xf>
    <xf numFmtId="0" fontId="11" fillId="22" borderId="2" xfId="0" applyFont="1" applyFill="1" applyBorder="1" applyAlignment="1">
      <alignment horizontal="center" vertical="top"/>
    </xf>
    <xf numFmtId="2" fontId="11" fillId="22" borderId="3" xfId="0" applyNumberFormat="1" applyFont="1" applyFill="1" applyBorder="1" applyAlignment="1">
      <alignment horizontal="center" vertical="top"/>
    </xf>
    <xf numFmtId="2" fontId="11" fillId="22" borderId="57" xfId="0" applyNumberFormat="1" applyFont="1" applyFill="1" applyBorder="1" applyAlignment="1">
      <alignment horizontal="center" vertical="top"/>
    </xf>
    <xf numFmtId="0" fontId="11" fillId="7" borderId="37" xfId="0" applyFont="1" applyFill="1" applyBorder="1" applyAlignment="1">
      <alignment vertical="top"/>
    </xf>
    <xf numFmtId="0" fontId="11" fillId="7" borderId="75" xfId="0" applyFont="1" applyFill="1" applyBorder="1" applyAlignment="1">
      <alignment horizontal="left" vertical="top" wrapText="1"/>
    </xf>
    <xf numFmtId="0" fontId="11" fillId="7" borderId="75" xfId="0" applyFont="1" applyFill="1" applyBorder="1" applyAlignment="1">
      <alignment horizontal="center" vertical="top" wrapText="1"/>
    </xf>
    <xf numFmtId="2" fontId="11" fillId="7" borderId="78" xfId="0" applyNumberFormat="1" applyFont="1" applyFill="1" applyBorder="1" applyAlignment="1">
      <alignment horizontal="center" vertical="top"/>
    </xf>
    <xf numFmtId="0" fontId="11" fillId="22" borderId="29" xfId="0" applyFont="1" applyFill="1" applyBorder="1" applyAlignment="1">
      <alignment horizontal="center" vertical="top"/>
    </xf>
    <xf numFmtId="2" fontId="11" fillId="22" borderId="29" xfId="0" applyNumberFormat="1" applyFont="1" applyFill="1" applyBorder="1" applyAlignment="1">
      <alignment horizontal="center" vertical="top"/>
    </xf>
    <xf numFmtId="2" fontId="11" fillId="22" borderId="30" xfId="0" applyNumberFormat="1" applyFont="1" applyFill="1" applyBorder="1" applyAlignment="1">
      <alignment horizontal="center" vertical="top"/>
    </xf>
    <xf numFmtId="0" fontId="11" fillId="7" borderId="29" xfId="0" applyFont="1" applyFill="1" applyBorder="1" applyAlignment="1">
      <alignment horizontal="center" vertical="top" wrapText="1"/>
    </xf>
    <xf numFmtId="49" fontId="16" fillId="9" borderId="40" xfId="0" applyNumberFormat="1" applyFont="1" applyFill="1" applyBorder="1" applyAlignment="1">
      <alignment horizontal="center" vertical="top"/>
    </xf>
    <xf numFmtId="0" fontId="28" fillId="9" borderId="42" xfId="0" applyFont="1" applyFill="1" applyBorder="1" applyAlignment="1">
      <alignment horizontal="center" vertical="top"/>
    </xf>
    <xf numFmtId="49" fontId="16" fillId="9" borderId="31" xfId="0" applyNumberFormat="1" applyFont="1" applyFill="1" applyBorder="1" applyAlignment="1">
      <alignment horizontal="center" vertical="top"/>
    </xf>
    <xf numFmtId="0" fontId="11" fillId="7" borderId="2" xfId="0" applyFont="1" applyFill="1" applyBorder="1" applyAlignment="1">
      <alignment horizontal="left" vertical="top"/>
    </xf>
    <xf numFmtId="0" fontId="11" fillId="7" borderId="3" xfId="0" applyFont="1" applyFill="1" applyBorder="1" applyAlignment="1">
      <alignment horizontal="center" vertical="top"/>
    </xf>
    <xf numFmtId="0" fontId="11" fillId="7" borderId="57" xfId="0" applyFont="1" applyFill="1" applyBorder="1" applyAlignment="1">
      <alignment horizontal="center" vertical="top" wrapText="1"/>
    </xf>
    <xf numFmtId="0" fontId="11" fillId="0" borderId="37" xfId="0" applyFont="1" applyBorder="1" applyAlignment="1">
      <alignment vertical="center" wrapText="1"/>
    </xf>
    <xf numFmtId="49" fontId="28" fillId="7" borderId="34" xfId="0" applyNumberFormat="1" applyFont="1" applyFill="1" applyBorder="1" applyAlignment="1">
      <alignment horizontal="center" vertical="top" wrapText="1"/>
    </xf>
    <xf numFmtId="49" fontId="28" fillId="7" borderId="6" xfId="0" applyNumberFormat="1" applyFont="1" applyFill="1" applyBorder="1" applyAlignment="1">
      <alignment horizontal="center" vertical="top" wrapText="1"/>
    </xf>
    <xf numFmtId="0" fontId="11" fillId="7" borderId="9" xfId="0" applyFont="1" applyFill="1" applyBorder="1" applyAlignment="1">
      <alignment vertical="top" wrapText="1"/>
    </xf>
    <xf numFmtId="0" fontId="11" fillId="7" borderId="18" xfId="0" applyFont="1" applyFill="1" applyBorder="1" applyAlignment="1">
      <alignment horizontal="center" vertical="top" wrapText="1"/>
    </xf>
    <xf numFmtId="0" fontId="11" fillId="7" borderId="18" xfId="0" applyFont="1" applyFill="1" applyBorder="1" applyAlignment="1">
      <alignment horizontal="center" vertical="top"/>
    </xf>
    <xf numFmtId="0" fontId="7" fillId="7" borderId="38" xfId="0" applyFont="1" applyFill="1" applyBorder="1" applyAlignment="1">
      <alignment horizontal="center" vertical="top" wrapText="1"/>
    </xf>
    <xf numFmtId="0" fontId="28" fillId="22" borderId="0" xfId="0" applyFont="1" applyFill="1" applyAlignment="1">
      <alignment horizontal="center" vertical="top"/>
    </xf>
    <xf numFmtId="2" fontId="28" fillId="22" borderId="17" xfId="0" applyNumberFormat="1" applyFont="1" applyFill="1" applyBorder="1" applyAlignment="1">
      <alignment horizontal="center" vertical="top"/>
    </xf>
    <xf numFmtId="2" fontId="28" fillId="22" borderId="47" xfId="0" applyNumberFormat="1" applyFont="1" applyFill="1" applyBorder="1" applyAlignment="1">
      <alignment horizontal="center" vertical="top"/>
    </xf>
    <xf numFmtId="2" fontId="28" fillId="9" borderId="40" xfId="0" applyNumberFormat="1" applyFont="1" applyFill="1" applyBorder="1" applyAlignment="1">
      <alignment horizontal="center" vertical="top" wrapText="1"/>
    </xf>
    <xf numFmtId="2" fontId="28" fillId="23" borderId="40" xfId="0" applyNumberFormat="1" applyFont="1" applyFill="1" applyBorder="1" applyAlignment="1">
      <alignment horizontal="center" vertical="top"/>
    </xf>
    <xf numFmtId="0" fontId="11" fillId="23" borderId="41" xfId="0" applyFont="1" applyFill="1" applyBorder="1" applyAlignment="1">
      <alignment horizontal="center" vertical="top"/>
    </xf>
    <xf numFmtId="0" fontId="11" fillId="23" borderId="43" xfId="0" applyFont="1" applyFill="1" applyBorder="1" applyAlignment="1">
      <alignment horizontal="center" vertical="top"/>
    </xf>
    <xf numFmtId="2" fontId="28" fillId="7" borderId="40" xfId="0" applyNumberFormat="1" applyFont="1" applyFill="1" applyBorder="1" applyAlignment="1">
      <alignment horizontal="center" vertical="top"/>
    </xf>
    <xf numFmtId="0" fontId="11" fillId="7" borderId="41" xfId="0" applyFont="1" applyFill="1" applyBorder="1" applyAlignment="1">
      <alignment horizontal="center" vertical="top"/>
    </xf>
    <xf numFmtId="2" fontId="28" fillId="24" borderId="40" xfId="0" applyNumberFormat="1" applyFont="1" applyFill="1" applyBorder="1" applyAlignment="1">
      <alignment horizontal="center" vertical="top"/>
    </xf>
    <xf numFmtId="0" fontId="11" fillId="24" borderId="41" xfId="0" applyFont="1" applyFill="1" applyBorder="1" applyAlignment="1">
      <alignment horizontal="center" vertical="top"/>
    </xf>
    <xf numFmtId="0" fontId="11" fillId="24" borderId="43" xfId="0" applyFont="1" applyFill="1" applyBorder="1" applyAlignment="1">
      <alignment horizontal="center" vertical="top"/>
    </xf>
    <xf numFmtId="2" fontId="28" fillId="12" borderId="47" xfId="0" applyNumberFormat="1" applyFont="1" applyFill="1" applyBorder="1" applyAlignment="1">
      <alignment horizontal="center" vertical="top"/>
    </xf>
    <xf numFmtId="0" fontId="11" fillId="12" borderId="31" xfId="0" applyFont="1" applyFill="1" applyBorder="1" applyAlignment="1">
      <alignment horizontal="center" vertical="top"/>
    </xf>
    <xf numFmtId="0" fontId="11" fillId="12" borderId="22" xfId="0" applyFont="1" applyFill="1" applyBorder="1" applyAlignment="1">
      <alignment horizontal="center" vertical="top"/>
    </xf>
    <xf numFmtId="0" fontId="11" fillId="12" borderId="23" xfId="0" applyFont="1" applyFill="1" applyBorder="1" applyAlignment="1">
      <alignment horizontal="center" vertical="top"/>
    </xf>
    <xf numFmtId="49" fontId="11" fillId="0" borderId="64" xfId="0" applyNumberFormat="1" applyFont="1" applyBorder="1" applyAlignment="1">
      <alignment vertical="top"/>
    </xf>
    <xf numFmtId="0" fontId="20" fillId="0" borderId="0" xfId="0" applyFont="1" applyAlignment="1">
      <alignment horizontal="left"/>
    </xf>
    <xf numFmtId="49" fontId="20" fillId="16" borderId="47" xfId="0" applyNumberFormat="1" applyFont="1" applyFill="1" applyBorder="1" applyAlignment="1">
      <alignment horizontal="center" vertical="top" wrapText="1"/>
    </xf>
    <xf numFmtId="0" fontId="20" fillId="16" borderId="0" xfId="0" applyFont="1" applyFill="1" applyAlignment="1">
      <alignment vertical="top"/>
    </xf>
    <xf numFmtId="0" fontId="20" fillId="16" borderId="64" xfId="0" applyFont="1" applyFill="1" applyBorder="1" applyAlignment="1">
      <alignment horizontal="left" vertical="top"/>
    </xf>
    <xf numFmtId="0" fontId="20" fillId="2" borderId="64" xfId="0" applyFont="1" applyFill="1" applyBorder="1" applyAlignment="1">
      <alignment horizontal="left" vertical="top"/>
    </xf>
    <xf numFmtId="0" fontId="18" fillId="2" borderId="64" xfId="0" applyFont="1" applyFill="1" applyBorder="1" applyAlignment="1">
      <alignment horizontal="left" vertical="top"/>
    </xf>
    <xf numFmtId="0" fontId="18" fillId="16" borderId="64" xfId="0" applyFont="1" applyFill="1" applyBorder="1"/>
    <xf numFmtId="0" fontId="20" fillId="2" borderId="71" xfId="0" applyFont="1" applyFill="1" applyBorder="1" applyAlignment="1">
      <alignment horizontal="left" vertical="top"/>
    </xf>
    <xf numFmtId="49" fontId="20" fillId="16" borderId="63" xfId="0" applyNumberFormat="1" applyFont="1" applyFill="1" applyBorder="1" applyAlignment="1">
      <alignment horizontal="center" vertical="top" wrapText="1"/>
    </xf>
    <xf numFmtId="0" fontId="20" fillId="0" borderId="63" xfId="0" applyFont="1" applyBorder="1" applyAlignment="1">
      <alignment vertical="top"/>
    </xf>
    <xf numFmtId="0" fontId="20" fillId="0" borderId="64" xfId="0" applyFont="1" applyBorder="1" applyAlignment="1">
      <alignment horizontal="left" vertical="top"/>
    </xf>
    <xf numFmtId="0" fontId="18" fillId="0" borderId="64" xfId="0" applyFont="1" applyBorder="1" applyAlignment="1">
      <alignment horizontal="left" vertical="top"/>
    </xf>
    <xf numFmtId="49" fontId="20" fillId="2" borderId="31" xfId="0" applyNumberFormat="1" applyFont="1" applyFill="1" applyBorder="1" applyAlignment="1">
      <alignment horizontal="center" vertical="top"/>
    </xf>
    <xf numFmtId="49" fontId="20" fillId="9" borderId="31" xfId="0" applyNumberFormat="1" applyFont="1" applyFill="1" applyBorder="1" applyAlignment="1">
      <alignment horizontal="center" vertical="top"/>
    </xf>
    <xf numFmtId="0" fontId="20" fillId="7" borderId="22" xfId="0" applyFont="1" applyFill="1" applyBorder="1" applyAlignment="1">
      <alignment horizontal="left" vertical="top"/>
    </xf>
    <xf numFmtId="0" fontId="20" fillId="7" borderId="23" xfId="0" applyFont="1" applyFill="1" applyBorder="1" applyAlignment="1">
      <alignment vertical="top" wrapText="1"/>
    </xf>
    <xf numFmtId="49" fontId="20" fillId="2" borderId="56" xfId="0" applyNumberFormat="1" applyFont="1" applyFill="1" applyBorder="1" applyAlignment="1">
      <alignment horizontal="center" vertical="top"/>
    </xf>
    <xf numFmtId="49" fontId="20" fillId="9" borderId="47" xfId="0" applyNumberFormat="1" applyFont="1" applyFill="1" applyBorder="1" applyAlignment="1">
      <alignment horizontal="center" vertical="top"/>
    </xf>
    <xf numFmtId="0" fontId="20" fillId="7" borderId="41" xfId="0" applyFont="1" applyFill="1" applyBorder="1" applyAlignment="1">
      <alignment horizontal="left" vertical="top"/>
    </xf>
    <xf numFmtId="0" fontId="14" fillId="0" borderId="29" xfId="0" applyFont="1" applyBorder="1" applyAlignment="1">
      <alignment horizontal="center" vertical="center" wrapText="1"/>
    </xf>
    <xf numFmtId="49" fontId="20" fillId="7" borderId="34" xfId="0" applyNumberFormat="1" applyFont="1" applyFill="1" applyBorder="1" applyAlignment="1">
      <alignment horizontal="center" vertical="top" wrapText="1"/>
    </xf>
    <xf numFmtId="0" fontId="18" fillId="7" borderId="4" xfId="0" applyFont="1" applyFill="1" applyBorder="1" applyAlignment="1">
      <alignment horizontal="center" vertical="top"/>
    </xf>
    <xf numFmtId="164" fontId="18" fillId="7" borderId="4" xfId="0" applyNumberFormat="1" applyFont="1" applyFill="1" applyBorder="1" applyAlignment="1">
      <alignment horizontal="center" vertical="top"/>
    </xf>
    <xf numFmtId="164" fontId="18" fillId="7" borderId="44" xfId="0" applyNumberFormat="1" applyFont="1" applyFill="1" applyBorder="1" applyAlignment="1">
      <alignment horizontal="center" vertical="top"/>
    </xf>
    <xf numFmtId="0" fontId="18" fillId="7" borderId="14" xfId="0" applyFont="1" applyFill="1" applyBorder="1" applyAlignment="1">
      <alignment horizontal="left" vertical="top" wrapText="1"/>
    </xf>
    <xf numFmtId="0" fontId="18" fillId="7" borderId="76" xfId="0" applyFont="1" applyFill="1" applyBorder="1" applyAlignment="1">
      <alignment horizontal="center" vertical="top" wrapText="1"/>
    </xf>
    <xf numFmtId="0" fontId="18" fillId="7" borderId="13" xfId="0" applyFont="1" applyFill="1" applyBorder="1" applyAlignment="1">
      <alignment horizontal="center" vertical="top"/>
    </xf>
    <xf numFmtId="0" fontId="18" fillId="0" borderId="15" xfId="0" applyFont="1" applyBorder="1" applyAlignment="1">
      <alignment horizontal="center" vertical="top"/>
    </xf>
    <xf numFmtId="0" fontId="18" fillId="7" borderId="38" xfId="0" applyFont="1" applyFill="1" applyBorder="1" applyAlignment="1">
      <alignment horizontal="center" vertical="top" wrapText="1"/>
    </xf>
    <xf numFmtId="0" fontId="20" fillId="13" borderId="20" xfId="0" applyFont="1" applyFill="1" applyBorder="1" applyAlignment="1">
      <alignment horizontal="center" vertical="top"/>
    </xf>
    <xf numFmtId="164" fontId="20" fillId="13" borderId="11" xfId="0" applyNumberFormat="1" applyFont="1" applyFill="1" applyBorder="1" applyAlignment="1">
      <alignment horizontal="center" vertical="top"/>
    </xf>
    <xf numFmtId="0" fontId="36" fillId="7" borderId="12" xfId="0" applyFont="1" applyFill="1" applyBorder="1" applyAlignment="1">
      <alignment horizontal="left" vertical="top"/>
    </xf>
    <xf numFmtId="0" fontId="36" fillId="7" borderId="28" xfId="0" applyFont="1" applyFill="1" applyBorder="1" applyAlignment="1">
      <alignment horizontal="center" vertical="center"/>
    </xf>
    <xf numFmtId="9" fontId="36" fillId="7" borderId="1" xfId="0" applyNumberFormat="1" applyFont="1" applyFill="1" applyBorder="1" applyAlignment="1">
      <alignment horizontal="center" vertical="top"/>
    </xf>
    <xf numFmtId="9" fontId="36" fillId="0" borderId="78" xfId="0" applyNumberFormat="1" applyFont="1" applyBorder="1" applyAlignment="1">
      <alignment horizontal="center" vertical="top"/>
    </xf>
    <xf numFmtId="49" fontId="20" fillId="2" borderId="40" xfId="0" applyNumberFormat="1" applyFont="1" applyFill="1" applyBorder="1" applyAlignment="1">
      <alignment horizontal="center" vertical="top"/>
    </xf>
    <xf numFmtId="49" fontId="20" fillId="9" borderId="40" xfId="0" applyNumberFormat="1" applyFont="1" applyFill="1" applyBorder="1" applyAlignment="1">
      <alignment horizontal="center" vertical="top"/>
    </xf>
    <xf numFmtId="0" fontId="20" fillId="9" borderId="42" xfId="0" applyFont="1" applyFill="1" applyBorder="1" applyAlignment="1">
      <alignment horizontal="center" vertical="top"/>
    </xf>
    <xf numFmtId="164" fontId="20" fillId="9" borderId="40" xfId="0" applyNumberFormat="1" applyFont="1" applyFill="1" applyBorder="1" applyAlignment="1">
      <alignment horizontal="center" vertical="top" wrapText="1"/>
    </xf>
    <xf numFmtId="0" fontId="20" fillId="9" borderId="41" xfId="0" applyFont="1" applyFill="1" applyBorder="1" applyAlignment="1">
      <alignment horizontal="left" vertical="top" wrapText="1"/>
    </xf>
    <xf numFmtId="0" fontId="20" fillId="9" borderId="43" xfId="0" applyFont="1" applyFill="1" applyBorder="1" applyAlignment="1">
      <alignment horizontal="left" vertical="top" wrapText="1"/>
    </xf>
    <xf numFmtId="0" fontId="20" fillId="10" borderId="31" xfId="0" applyFont="1" applyFill="1" applyBorder="1" applyAlignment="1">
      <alignment horizontal="left" vertical="top"/>
    </xf>
    <xf numFmtId="0" fontId="20" fillId="10" borderId="23" xfId="0" applyFont="1" applyFill="1" applyBorder="1" applyAlignment="1">
      <alignment vertical="top" wrapText="1"/>
    </xf>
    <xf numFmtId="0" fontId="18" fillId="0" borderId="3" xfId="0" applyFont="1" applyBorder="1" applyAlignment="1">
      <alignment vertical="center" wrapText="1"/>
    </xf>
    <xf numFmtId="0" fontId="18" fillId="0" borderId="3" xfId="0" applyFont="1" applyBorder="1" applyAlignment="1">
      <alignment horizontal="center" vertical="center" wrapText="1"/>
    </xf>
    <xf numFmtId="0" fontId="18" fillId="7" borderId="64" xfId="0" applyFont="1" applyFill="1" applyBorder="1" applyAlignment="1">
      <alignment vertical="top" wrapText="1"/>
    </xf>
    <xf numFmtId="0" fontId="18" fillId="7" borderId="13" xfId="0" applyFont="1" applyFill="1" applyBorder="1" applyAlignment="1">
      <alignment horizontal="center" vertical="center" wrapText="1"/>
    </xf>
    <xf numFmtId="0" fontId="36" fillId="7" borderId="13" xfId="0" applyFont="1" applyFill="1" applyBorder="1" applyAlignment="1">
      <alignment horizontal="center" vertical="top"/>
    </xf>
    <xf numFmtId="49" fontId="20" fillId="7" borderId="6" xfId="0" applyNumberFormat="1" applyFont="1" applyFill="1" applyBorder="1" applyAlignment="1">
      <alignment horizontal="center" vertical="top" wrapText="1"/>
    </xf>
    <xf numFmtId="0" fontId="18" fillId="7" borderId="53" xfId="0" applyFont="1" applyFill="1" applyBorder="1" applyAlignment="1">
      <alignment horizontal="center" vertical="top"/>
    </xf>
    <xf numFmtId="164" fontId="18" fillId="7" borderId="49" xfId="0" applyNumberFormat="1" applyFont="1" applyFill="1" applyBorder="1" applyAlignment="1">
      <alignment horizontal="center" vertical="top"/>
    </xf>
    <xf numFmtId="164" fontId="18" fillId="7" borderId="66" xfId="0" applyNumberFormat="1" applyFont="1" applyFill="1" applyBorder="1" applyAlignment="1">
      <alignment horizontal="center" vertical="top"/>
    </xf>
    <xf numFmtId="0" fontId="18" fillId="7" borderId="58" xfId="0" applyFont="1" applyFill="1" applyBorder="1" applyAlignment="1">
      <alignment horizontal="left" vertical="top" wrapText="1"/>
    </xf>
    <xf numFmtId="0" fontId="18" fillId="7" borderId="75" xfId="0" applyFont="1" applyFill="1" applyBorder="1" applyAlignment="1">
      <alignment horizontal="center" vertical="center" wrapText="1"/>
    </xf>
    <xf numFmtId="0" fontId="36" fillId="7" borderId="54" xfId="0" applyFont="1" applyFill="1" applyBorder="1" applyAlignment="1">
      <alignment horizontal="center" vertical="top"/>
    </xf>
    <xf numFmtId="0" fontId="18" fillId="7" borderId="54" xfId="0" applyFont="1" applyFill="1" applyBorder="1" applyAlignment="1">
      <alignment horizontal="center" vertical="top"/>
    </xf>
    <xf numFmtId="0" fontId="18" fillId="0" borderId="74" xfId="0" applyFont="1" applyBorder="1" applyAlignment="1">
      <alignment horizontal="center" vertical="top"/>
    </xf>
    <xf numFmtId="0" fontId="18" fillId="7" borderId="0" xfId="0" applyFont="1" applyFill="1" applyAlignment="1">
      <alignment horizontal="center" vertical="top"/>
    </xf>
    <xf numFmtId="164" fontId="18" fillId="7" borderId="7" xfId="0" applyNumberFormat="1" applyFont="1" applyFill="1" applyBorder="1" applyAlignment="1">
      <alignment horizontal="center" vertical="top"/>
    </xf>
    <xf numFmtId="164" fontId="18" fillId="7" borderId="72" xfId="0" applyNumberFormat="1" applyFont="1" applyFill="1" applyBorder="1" applyAlignment="1">
      <alignment horizontal="center" vertical="top"/>
    </xf>
    <xf numFmtId="0" fontId="18" fillId="7" borderId="9" xfId="0" applyFont="1" applyFill="1" applyBorder="1" applyAlignment="1">
      <alignment horizontal="left" vertical="top" wrapText="1"/>
    </xf>
    <xf numFmtId="0" fontId="18" fillId="7" borderId="80" xfId="0" applyFont="1" applyFill="1" applyBorder="1" applyAlignment="1">
      <alignment horizontal="center" vertical="center" wrapText="1"/>
    </xf>
    <xf numFmtId="0" fontId="18" fillId="7" borderId="8" xfId="0" applyFont="1" applyFill="1" applyBorder="1" applyAlignment="1">
      <alignment horizontal="center" vertical="top"/>
    </xf>
    <xf numFmtId="0" fontId="18" fillId="0" borderId="10" xfId="0" applyFont="1" applyBorder="1" applyAlignment="1">
      <alignment horizontal="center" vertical="top"/>
    </xf>
    <xf numFmtId="49" fontId="20" fillId="2" borderId="63" xfId="0" applyNumberFormat="1" applyFont="1" applyFill="1" applyBorder="1" applyAlignment="1">
      <alignment horizontal="center" vertical="top"/>
    </xf>
    <xf numFmtId="49" fontId="20" fillId="9" borderId="48" xfId="0" applyNumberFormat="1" applyFont="1" applyFill="1" applyBorder="1" applyAlignment="1">
      <alignment horizontal="center" vertical="top"/>
    </xf>
    <xf numFmtId="0" fontId="20" fillId="7" borderId="22" xfId="0" applyFont="1" applyFill="1" applyBorder="1" applyAlignment="1">
      <alignment vertical="top"/>
    </xf>
    <xf numFmtId="0" fontId="18" fillId="7" borderId="12" xfId="0" applyFont="1" applyFill="1" applyBorder="1" applyAlignment="1">
      <alignment horizontal="left" vertical="top" wrapText="1"/>
    </xf>
    <xf numFmtId="49" fontId="20" fillId="2" borderId="48" xfId="0" applyNumberFormat="1" applyFont="1" applyFill="1" applyBorder="1" applyAlignment="1">
      <alignment horizontal="center" vertical="top"/>
    </xf>
    <xf numFmtId="49" fontId="20" fillId="3" borderId="48" xfId="0" applyNumberFormat="1" applyFont="1" applyFill="1" applyBorder="1" applyAlignment="1">
      <alignment horizontal="center" vertical="top"/>
    </xf>
    <xf numFmtId="164" fontId="18" fillId="7" borderId="17" xfId="0" applyNumberFormat="1" applyFont="1" applyFill="1" applyBorder="1" applyAlignment="1">
      <alignment horizontal="center" vertical="top"/>
    </xf>
    <xf numFmtId="164" fontId="18" fillId="7" borderId="45" xfId="0" applyNumberFormat="1" applyFont="1" applyFill="1" applyBorder="1" applyAlignment="1">
      <alignment horizontal="center" vertical="top"/>
    </xf>
    <xf numFmtId="0" fontId="18" fillId="7" borderId="54" xfId="0" applyFont="1" applyFill="1" applyBorder="1" applyAlignment="1">
      <alignment horizontal="center" vertical="center" wrapText="1"/>
    </xf>
    <xf numFmtId="0" fontId="20" fillId="7" borderId="20" xfId="0" applyFont="1" applyFill="1" applyBorder="1" applyAlignment="1">
      <alignment horizontal="center" vertical="top"/>
    </xf>
    <xf numFmtId="164" fontId="20" fillId="7" borderId="11" xfId="0" applyNumberFormat="1" applyFont="1" applyFill="1" applyBorder="1" applyAlignment="1">
      <alignment horizontal="center" vertical="top"/>
    </xf>
    <xf numFmtId="0" fontId="18" fillId="7" borderId="75" xfId="0" applyFont="1" applyFill="1" applyBorder="1" applyAlignment="1">
      <alignment horizontal="center" vertical="center"/>
    </xf>
    <xf numFmtId="9" fontId="36" fillId="7" borderId="54" xfId="0" applyNumberFormat="1" applyFont="1" applyFill="1" applyBorder="1" applyAlignment="1">
      <alignment horizontal="center" vertical="top"/>
    </xf>
    <xf numFmtId="164" fontId="18" fillId="0" borderId="54" xfId="0" applyNumberFormat="1" applyFont="1" applyBorder="1" applyAlignment="1">
      <alignment horizontal="left" vertical="top"/>
    </xf>
    <xf numFmtId="49" fontId="20" fillId="3" borderId="40" xfId="0" applyNumberFormat="1" applyFont="1" applyFill="1" applyBorder="1" applyAlignment="1">
      <alignment horizontal="center" vertical="top"/>
    </xf>
    <xf numFmtId="0" fontId="18" fillId="7" borderId="42" xfId="0" applyFont="1" applyFill="1" applyBorder="1" applyAlignment="1">
      <alignment horizontal="left" vertical="top" wrapText="1"/>
    </xf>
    <xf numFmtId="0" fontId="18" fillId="7" borderId="29" xfId="0" applyFont="1" applyFill="1" applyBorder="1" applyAlignment="1">
      <alignment horizontal="center" vertical="top"/>
    </xf>
    <xf numFmtId="0" fontId="18" fillId="0" borderId="30" xfId="0" applyFont="1" applyBorder="1" applyAlignment="1">
      <alignment horizontal="center" vertical="top"/>
    </xf>
    <xf numFmtId="0" fontId="20" fillId="11" borderId="40" xfId="0" applyFont="1" applyFill="1" applyBorder="1" applyAlignment="1">
      <alignment horizontal="center" vertical="top"/>
    </xf>
    <xf numFmtId="164" fontId="20" fillId="11" borderId="40" xfId="0" applyNumberFormat="1" applyFont="1" applyFill="1" applyBorder="1" applyAlignment="1">
      <alignment horizontal="center" vertical="top"/>
    </xf>
    <xf numFmtId="0" fontId="36" fillId="11" borderId="41" xfId="0" applyFont="1" applyFill="1" applyBorder="1" applyAlignment="1">
      <alignment horizontal="center" vertical="top"/>
    </xf>
    <xf numFmtId="0" fontId="36" fillId="11" borderId="43" xfId="0" applyFont="1" applyFill="1" applyBorder="1" applyAlignment="1">
      <alignment horizontal="center" vertical="top"/>
    </xf>
    <xf numFmtId="0" fontId="18" fillId="0" borderId="3" xfId="0" applyFont="1" applyBorder="1" applyAlignment="1">
      <alignment horizontal="center" vertical="top"/>
    </xf>
    <xf numFmtId="164" fontId="18" fillId="0" borderId="3" xfId="0" applyNumberFormat="1" applyFont="1" applyBorder="1" applyAlignment="1">
      <alignment horizontal="center" vertical="top"/>
    </xf>
    <xf numFmtId="49" fontId="20" fillId="2" borderId="47" xfId="0" applyNumberFormat="1" applyFont="1" applyFill="1" applyBorder="1" applyAlignment="1">
      <alignment horizontal="center" vertical="top"/>
    </xf>
    <xf numFmtId="0" fontId="18" fillId="0" borderId="29" xfId="0" applyFont="1" applyBorder="1" applyAlignment="1">
      <alignment horizontal="center" vertical="top"/>
    </xf>
    <xf numFmtId="0" fontId="18" fillId="0" borderId="81" xfId="0" applyFont="1" applyBorder="1" applyAlignment="1">
      <alignment vertical="center" wrapText="1"/>
    </xf>
    <xf numFmtId="0" fontId="18" fillId="7" borderId="28" xfId="0" applyFont="1" applyFill="1" applyBorder="1" applyAlignment="1">
      <alignment horizontal="center" vertical="top"/>
    </xf>
    <xf numFmtId="0" fontId="18" fillId="7" borderId="28" xfId="0" applyFont="1" applyFill="1" applyBorder="1" applyAlignment="1">
      <alignment horizontal="center" vertical="center"/>
    </xf>
    <xf numFmtId="164" fontId="18" fillId="0" borderId="29" xfId="0" applyNumberFormat="1" applyFont="1" applyBorder="1" applyAlignment="1">
      <alignment horizontal="left" vertical="top"/>
    </xf>
    <xf numFmtId="164" fontId="18" fillId="0" borderId="30" xfId="0" applyNumberFormat="1" applyFont="1" applyBorder="1" applyAlignment="1">
      <alignment horizontal="left" vertical="top"/>
    </xf>
    <xf numFmtId="0" fontId="18" fillId="0" borderId="21" xfId="0" applyFont="1" applyBorder="1" applyAlignment="1">
      <alignment vertical="center" wrapText="1"/>
    </xf>
    <xf numFmtId="0" fontId="18" fillId="0" borderId="50" xfId="0" applyFont="1" applyBorder="1" applyAlignment="1">
      <alignment vertical="center" wrapText="1"/>
    </xf>
    <xf numFmtId="0" fontId="18" fillId="0" borderId="52" xfId="0" applyFont="1" applyBorder="1" applyAlignment="1">
      <alignment vertical="center" wrapText="1"/>
    </xf>
    <xf numFmtId="0" fontId="18" fillId="7" borderId="29" xfId="0" applyFont="1" applyFill="1" applyBorder="1" applyAlignment="1">
      <alignment horizontal="center" vertical="center"/>
    </xf>
    <xf numFmtId="49" fontId="20" fillId="2" borderId="48" xfId="0" applyNumberFormat="1" applyFont="1" applyFill="1" applyBorder="1" applyAlignment="1">
      <alignment vertical="top"/>
    </xf>
    <xf numFmtId="49" fontId="20" fillId="2" borderId="17" xfId="0" applyNumberFormat="1" applyFont="1" applyFill="1" applyBorder="1" applyAlignment="1">
      <alignment vertical="top"/>
    </xf>
    <xf numFmtId="0" fontId="18" fillId="0" borderId="65" xfId="0" applyFont="1" applyBorder="1" applyAlignment="1">
      <alignment vertical="center" wrapText="1"/>
    </xf>
    <xf numFmtId="0" fontId="18" fillId="7" borderId="35" xfId="0" applyFont="1" applyFill="1" applyBorder="1" applyAlignment="1">
      <alignment horizontal="center" vertical="center" wrapText="1"/>
    </xf>
    <xf numFmtId="0" fontId="18" fillId="7" borderId="35" xfId="0" applyFont="1" applyFill="1" applyBorder="1" applyAlignment="1">
      <alignment horizontal="center" vertical="top"/>
    </xf>
    <xf numFmtId="0" fontId="18" fillId="0" borderId="73" xfId="0" applyFont="1" applyBorder="1" applyAlignment="1">
      <alignment horizontal="center" vertical="top"/>
    </xf>
    <xf numFmtId="49" fontId="20" fillId="2" borderId="40" xfId="0" applyNumberFormat="1" applyFont="1" applyFill="1" applyBorder="1" applyAlignment="1">
      <alignment vertical="top"/>
    </xf>
    <xf numFmtId="0" fontId="18" fillId="7" borderId="51" xfId="0" applyFont="1" applyFill="1" applyBorder="1" applyAlignment="1">
      <alignment horizontal="left" vertical="top" wrapText="1"/>
    </xf>
    <xf numFmtId="0" fontId="18" fillId="7" borderId="47" xfId="0" applyFont="1" applyFill="1" applyBorder="1" applyAlignment="1">
      <alignment horizontal="center" vertical="top"/>
    </xf>
    <xf numFmtId="164" fontId="18" fillId="7" borderId="23" xfId="0" applyNumberFormat="1" applyFont="1" applyFill="1" applyBorder="1" applyAlignment="1">
      <alignment horizontal="center" vertical="top"/>
    </xf>
    <xf numFmtId="0" fontId="18" fillId="7" borderId="50" xfId="0" applyFont="1" applyFill="1" applyBorder="1" applyAlignment="1">
      <alignment vertical="top" wrapText="1"/>
    </xf>
    <xf numFmtId="0" fontId="18" fillId="0" borderId="24" xfId="0" applyFont="1" applyBorder="1" applyAlignment="1">
      <alignment horizontal="center" vertical="top"/>
    </xf>
    <xf numFmtId="0" fontId="18" fillId="0" borderId="13" xfId="0" applyFont="1" applyBorder="1" applyAlignment="1">
      <alignment horizontal="center" vertical="top"/>
    </xf>
    <xf numFmtId="164" fontId="18" fillId="7" borderId="40" xfId="0" applyNumberFormat="1" applyFont="1" applyFill="1" applyBorder="1" applyAlignment="1">
      <alignment horizontal="center" vertical="top"/>
    </xf>
    <xf numFmtId="164" fontId="18" fillId="7" borderId="43" xfId="0" applyNumberFormat="1" applyFont="1" applyFill="1" applyBorder="1" applyAlignment="1">
      <alignment horizontal="center" vertical="top"/>
    </xf>
    <xf numFmtId="0" fontId="18" fillId="7" borderId="52" xfId="0" applyFont="1" applyFill="1" applyBorder="1" applyAlignment="1">
      <alignment vertical="top" wrapText="1"/>
    </xf>
    <xf numFmtId="0" fontId="18" fillId="0" borderId="67" xfId="0" applyFont="1" applyBorder="1" applyAlignment="1">
      <alignment horizontal="center" vertical="top"/>
    </xf>
    <xf numFmtId="0" fontId="18" fillId="0" borderId="54" xfId="0" applyFont="1" applyBorder="1" applyAlignment="1">
      <alignment horizontal="center" vertical="top"/>
    </xf>
    <xf numFmtId="0" fontId="20" fillId="7" borderId="41" xfId="0" applyFont="1" applyFill="1" applyBorder="1" applyAlignment="1">
      <alignment horizontal="center" vertical="top"/>
    </xf>
    <xf numFmtId="164" fontId="20" fillId="13" borderId="40" xfId="0" applyNumberFormat="1" applyFont="1" applyFill="1" applyBorder="1" applyAlignment="1">
      <alignment horizontal="center" vertical="top"/>
    </xf>
    <xf numFmtId="0" fontId="18" fillId="0" borderId="42" xfId="0" applyFont="1" applyBorder="1"/>
    <xf numFmtId="0" fontId="18" fillId="0" borderId="41" xfId="0" applyFont="1" applyBorder="1"/>
    <xf numFmtId="0" fontId="18" fillId="0" borderId="38" xfId="0" applyFont="1" applyBorder="1" applyAlignment="1">
      <alignment horizontal="center" vertical="top"/>
    </xf>
    <xf numFmtId="0" fontId="36" fillId="0" borderId="30" xfId="0" applyFont="1" applyBorder="1" applyAlignment="1">
      <alignment horizontal="center" vertical="top"/>
    </xf>
    <xf numFmtId="0" fontId="18" fillId="7" borderId="52" xfId="0" applyFont="1" applyFill="1" applyBorder="1" applyAlignment="1">
      <alignment horizontal="left" vertical="top" wrapText="1"/>
    </xf>
    <xf numFmtId="0" fontId="18" fillId="7" borderId="54" xfId="0" applyFont="1" applyFill="1" applyBorder="1" applyAlignment="1">
      <alignment horizontal="center" vertical="center"/>
    </xf>
    <xf numFmtId="0" fontId="20" fillId="9" borderId="31" xfId="0" applyFont="1" applyFill="1" applyBorder="1" applyAlignment="1">
      <alignment horizontal="center" vertical="top"/>
    </xf>
    <xf numFmtId="164" fontId="20" fillId="9" borderId="47" xfId="0" applyNumberFormat="1" applyFont="1" applyFill="1" applyBorder="1" applyAlignment="1">
      <alignment horizontal="center" vertical="top" wrapText="1"/>
    </xf>
    <xf numFmtId="0" fontId="20" fillId="9" borderId="22" xfId="0" applyFont="1" applyFill="1" applyBorder="1" applyAlignment="1">
      <alignment horizontal="left" vertical="top" wrapText="1"/>
    </xf>
    <xf numFmtId="0" fontId="20" fillId="9" borderId="23" xfId="0" applyFont="1" applyFill="1" applyBorder="1" applyAlignment="1">
      <alignment horizontal="left" vertical="top" wrapText="1"/>
    </xf>
    <xf numFmtId="1" fontId="18" fillId="0" borderId="3" xfId="0" applyNumberFormat="1" applyFont="1" applyBorder="1" applyAlignment="1">
      <alignment horizontal="center" vertical="top"/>
    </xf>
    <xf numFmtId="1" fontId="18" fillId="0" borderId="57" xfId="0" applyNumberFormat="1" applyFont="1" applyBorder="1" applyAlignment="1">
      <alignment horizontal="center" vertical="top"/>
    </xf>
    <xf numFmtId="0" fontId="18" fillId="7" borderId="49" xfId="0" applyFont="1" applyFill="1" applyBorder="1" applyAlignment="1">
      <alignment horizontal="center" vertical="top"/>
    </xf>
    <xf numFmtId="164" fontId="18" fillId="7" borderId="79" xfId="0" applyNumberFormat="1" applyFont="1" applyFill="1" applyBorder="1" applyAlignment="1">
      <alignment horizontal="center" vertical="top"/>
    </xf>
    <xf numFmtId="0" fontId="18" fillId="7" borderId="17" xfId="0" applyFont="1" applyFill="1" applyBorder="1" applyAlignment="1">
      <alignment horizontal="center" vertical="top"/>
    </xf>
    <xf numFmtId="0" fontId="20" fillId="7" borderId="11" xfId="0" applyFont="1" applyFill="1" applyBorder="1" applyAlignment="1">
      <alignment horizontal="center" vertical="top"/>
    </xf>
    <xf numFmtId="164" fontId="20" fillId="13" borderId="20" xfId="0" applyNumberFormat="1" applyFont="1" applyFill="1" applyBorder="1" applyAlignment="1">
      <alignment horizontal="center" vertical="top"/>
    </xf>
    <xf numFmtId="0" fontId="18" fillId="7" borderId="1" xfId="0" applyFont="1" applyFill="1" applyBorder="1" applyAlignment="1">
      <alignment horizontal="center" vertical="center"/>
    </xf>
    <xf numFmtId="0" fontId="18" fillId="0" borderId="14" xfId="0" applyFont="1" applyBorder="1" applyAlignment="1">
      <alignment vertical="center" wrapText="1"/>
    </xf>
    <xf numFmtId="0" fontId="18" fillId="0" borderId="42" xfId="0" applyFont="1" applyBorder="1" applyAlignment="1">
      <alignment wrapText="1"/>
    </xf>
    <xf numFmtId="49" fontId="19" fillId="0" borderId="64" xfId="0" applyNumberFormat="1" applyFont="1" applyBorder="1" applyAlignment="1">
      <alignment vertical="top"/>
    </xf>
    <xf numFmtId="49" fontId="18" fillId="0" borderId="64" xfId="0" applyNumberFormat="1" applyFont="1" applyBorder="1" applyAlignment="1">
      <alignment vertical="top"/>
    </xf>
    <xf numFmtId="49" fontId="18" fillId="0" borderId="0" xfId="0" applyNumberFormat="1" applyFont="1" applyAlignment="1">
      <alignment vertical="top"/>
    </xf>
    <xf numFmtId="0" fontId="36" fillId="0" borderId="0" xfId="0" applyFont="1" applyAlignment="1">
      <alignment horizontal="center" vertical="top"/>
    </xf>
    <xf numFmtId="49" fontId="19" fillId="0" borderId="0" xfId="0" applyNumberFormat="1" applyFont="1" applyAlignment="1">
      <alignment vertical="top"/>
    </xf>
    <xf numFmtId="49" fontId="20" fillId="0" borderId="0" xfId="0" applyNumberFormat="1" applyFont="1" applyAlignment="1">
      <alignment vertical="top" wrapText="1"/>
    </xf>
    <xf numFmtId="0" fontId="36" fillId="0" borderId="0" xfId="0" applyFont="1" applyAlignment="1">
      <alignment vertical="top"/>
    </xf>
    <xf numFmtId="0" fontId="41" fillId="0" borderId="31" xfId="0" applyFont="1" applyBorder="1" applyAlignment="1">
      <alignment vertical="center" wrapText="1"/>
    </xf>
    <xf numFmtId="0" fontId="41" fillId="0" borderId="22" xfId="0" applyFont="1" applyBorder="1" applyAlignment="1">
      <alignment vertical="center" wrapText="1"/>
    </xf>
    <xf numFmtId="0" fontId="19" fillId="0" borderId="22" xfId="0" applyFont="1" applyBorder="1"/>
    <xf numFmtId="164" fontId="18" fillId="0" borderId="0" xfId="0" applyNumberFormat="1" applyFont="1" applyAlignment="1">
      <alignment vertical="top"/>
    </xf>
    <xf numFmtId="2" fontId="19" fillId="0" borderId="49" xfId="0" applyNumberFormat="1" applyFont="1" applyBorder="1" applyAlignment="1">
      <alignment horizontal="center" vertical="top" wrapText="1"/>
    </xf>
    <xf numFmtId="2" fontId="19" fillId="0" borderId="59" xfId="0" applyNumberFormat="1" applyFont="1" applyBorder="1" applyAlignment="1">
      <alignment horizontal="center" vertical="top" wrapText="1"/>
    </xf>
    <xf numFmtId="2" fontId="19" fillId="0" borderId="49" xfId="0" applyNumberFormat="1" applyFont="1" applyBorder="1" applyAlignment="1">
      <alignment vertical="top" wrapText="1"/>
    </xf>
    <xf numFmtId="2" fontId="19" fillId="0" borderId="59" xfId="0" applyNumberFormat="1" applyFont="1" applyBorder="1" applyAlignment="1">
      <alignment vertical="top" wrapText="1"/>
    </xf>
    <xf numFmtId="0" fontId="36" fillId="0" borderId="49" xfId="7" applyFont="1" applyBorder="1" applyAlignment="1">
      <alignment vertical="top" wrapText="1"/>
    </xf>
    <xf numFmtId="0" fontId="36" fillId="0" borderId="59" xfId="7" applyFont="1" applyBorder="1" applyAlignment="1">
      <alignment vertical="top" wrapText="1"/>
    </xf>
    <xf numFmtId="0" fontId="18" fillId="0" borderId="56" xfId="0" applyFont="1" applyBorder="1"/>
    <xf numFmtId="0" fontId="18" fillId="0" borderId="0" xfId="0" applyFont="1"/>
    <xf numFmtId="0" fontId="18" fillId="0" borderId="45" xfId="0" applyFont="1" applyBorder="1"/>
    <xf numFmtId="2" fontId="18" fillId="0" borderId="49" xfId="0" applyNumberFormat="1" applyFont="1" applyBorder="1" applyAlignment="1">
      <alignment vertical="top" wrapText="1"/>
    </xf>
    <xf numFmtId="2" fontId="18" fillId="0" borderId="59" xfId="0" applyNumberFormat="1" applyFont="1" applyBorder="1" applyAlignment="1">
      <alignment vertical="top" wrapText="1"/>
    </xf>
    <xf numFmtId="0" fontId="18" fillId="0" borderId="52" xfId="0" applyFont="1" applyBorder="1" applyAlignment="1">
      <alignment horizontal="left" vertical="top" wrapText="1"/>
    </xf>
    <xf numFmtId="2" fontId="18" fillId="0" borderId="7" xfId="0" applyNumberFormat="1" applyFont="1" applyBorder="1" applyAlignment="1">
      <alignment vertical="top" wrapText="1"/>
    </xf>
    <xf numFmtId="2" fontId="18" fillId="0" borderId="79" xfId="0" applyNumberFormat="1" applyFont="1" applyBorder="1" applyAlignment="1">
      <alignment vertical="top" wrapText="1"/>
    </xf>
    <xf numFmtId="0" fontId="18" fillId="0" borderId="51" xfId="0" applyFont="1" applyBorder="1" applyAlignment="1">
      <alignment horizontal="left" vertical="top" wrapText="1"/>
    </xf>
    <xf numFmtId="2" fontId="18" fillId="0" borderId="11" xfId="0" applyNumberFormat="1" applyFont="1" applyBorder="1" applyAlignment="1">
      <alignment vertical="top" wrapText="1"/>
    </xf>
    <xf numFmtId="2" fontId="18" fillId="0" borderId="20" xfId="0" applyNumberFormat="1" applyFont="1" applyBorder="1" applyAlignment="1">
      <alignment vertical="top" wrapText="1"/>
    </xf>
    <xf numFmtId="2" fontId="20" fillId="6" borderId="47" xfId="0" applyNumberFormat="1" applyFont="1" applyFill="1" applyBorder="1" applyAlignment="1">
      <alignment vertical="top" wrapText="1"/>
    </xf>
    <xf numFmtId="2" fontId="20" fillId="6" borderId="23" xfId="0" applyNumberFormat="1" applyFont="1" applyFill="1" applyBorder="1" applyAlignment="1">
      <alignment vertical="top" wrapText="1"/>
    </xf>
    <xf numFmtId="2" fontId="18" fillId="0" borderId="4" xfId="0" applyNumberFormat="1" applyFont="1" applyBorder="1" applyAlignment="1">
      <alignment vertical="top" wrapText="1"/>
    </xf>
    <xf numFmtId="2" fontId="18" fillId="0" borderId="44" xfId="0" applyNumberFormat="1" applyFont="1" applyBorder="1" applyAlignment="1">
      <alignment vertical="top" wrapText="1"/>
    </xf>
    <xf numFmtId="2" fontId="20" fillId="20" borderId="47" xfId="0" applyNumberFormat="1" applyFont="1" applyFill="1" applyBorder="1" applyAlignment="1">
      <alignment vertical="top" wrapText="1"/>
    </xf>
    <xf numFmtId="2" fontId="20" fillId="20" borderId="23" xfId="0" applyNumberFormat="1" applyFont="1" applyFill="1" applyBorder="1" applyAlignment="1">
      <alignment vertical="top" wrapText="1"/>
    </xf>
    <xf numFmtId="1" fontId="3" fillId="0" borderId="0" xfId="0" applyNumberFormat="1" applyFont="1" applyAlignment="1">
      <alignment vertical="top"/>
    </xf>
    <xf numFmtId="1" fontId="7" fillId="0" borderId="0" xfId="0" applyNumberFormat="1" applyFont="1" applyAlignment="1">
      <alignment horizontal="center" vertical="top"/>
    </xf>
    <xf numFmtId="1" fontId="7" fillId="0" borderId="0" xfId="0" applyNumberFormat="1" applyFont="1" applyAlignment="1">
      <alignment horizontal="left"/>
    </xf>
    <xf numFmtId="0" fontId="14" fillId="0" borderId="25" xfId="0" applyFont="1" applyBorder="1" applyAlignment="1">
      <alignment horizontal="center" vertical="center" wrapText="1"/>
    </xf>
    <xf numFmtId="0" fontId="14" fillId="0" borderId="25" xfId="0" applyFont="1" applyBorder="1" applyAlignment="1">
      <alignment horizontal="left" vertical="top"/>
    </xf>
    <xf numFmtId="0" fontId="28" fillId="9" borderId="23" xfId="0" applyFont="1" applyFill="1" applyBorder="1" applyAlignment="1">
      <alignment vertical="top" wrapText="1"/>
    </xf>
    <xf numFmtId="164" fontId="5" fillId="5" borderId="50" xfId="0" applyNumberFormat="1" applyFont="1" applyFill="1" applyBorder="1" applyAlignment="1">
      <alignment horizontal="left" vertical="center" wrapText="1"/>
    </xf>
    <xf numFmtId="0" fontId="5" fillId="7" borderId="52" xfId="0" applyFont="1" applyFill="1" applyBorder="1" applyAlignment="1">
      <alignment horizontal="center" vertical="top"/>
    </xf>
    <xf numFmtId="164" fontId="5" fillId="5" borderId="56" xfId="0" applyNumberFormat="1" applyFont="1" applyFill="1" applyBorder="1" applyAlignment="1">
      <alignment horizontal="left" vertical="center" wrapText="1"/>
    </xf>
    <xf numFmtId="0" fontId="32" fillId="7" borderId="51" xfId="0" applyFont="1" applyFill="1" applyBorder="1" applyAlignment="1">
      <alignment horizontal="left" vertical="top"/>
    </xf>
    <xf numFmtId="0" fontId="32" fillId="7" borderId="1" xfId="0" applyFont="1" applyFill="1" applyBorder="1" applyAlignment="1">
      <alignment horizontal="center" vertical="center"/>
    </xf>
    <xf numFmtId="0" fontId="5" fillId="7" borderId="0" xfId="0" applyFont="1" applyFill="1" applyAlignment="1">
      <alignment horizontal="center" vertical="top"/>
    </xf>
    <xf numFmtId="164" fontId="5" fillId="7" borderId="17" xfId="0" applyNumberFormat="1" applyFont="1" applyFill="1" applyBorder="1" applyAlignment="1">
      <alignment horizontal="center" vertical="top"/>
    </xf>
    <xf numFmtId="164" fontId="5" fillId="7" borderId="45" xfId="0" applyNumberFormat="1" applyFont="1" applyFill="1" applyBorder="1" applyAlignment="1">
      <alignment horizontal="center" vertical="top"/>
    </xf>
    <xf numFmtId="0" fontId="5" fillId="7" borderId="18" xfId="0" applyFont="1" applyFill="1" applyBorder="1" applyAlignment="1">
      <alignment horizontal="center" vertical="top"/>
    </xf>
    <xf numFmtId="0" fontId="5" fillId="0" borderId="19" xfId="0" applyFont="1" applyBorder="1" applyAlignment="1">
      <alignment horizontal="center" vertical="top"/>
    </xf>
    <xf numFmtId="0" fontId="26" fillId="0" borderId="42" xfId="0" applyFont="1" applyBorder="1" applyAlignment="1">
      <alignment horizontal="left" vertical="top"/>
    </xf>
    <xf numFmtId="164" fontId="4" fillId="9" borderId="40" xfId="0" applyNumberFormat="1" applyFont="1" applyFill="1" applyBorder="1" applyAlignment="1">
      <alignment horizontal="center" vertical="top" wrapText="1"/>
    </xf>
    <xf numFmtId="0" fontId="4" fillId="10" borderId="31" xfId="0" applyFont="1" applyFill="1" applyBorder="1" applyAlignment="1">
      <alignment vertical="top"/>
    </xf>
    <xf numFmtId="0" fontId="4" fillId="9" borderId="22" xfId="0" applyFont="1" applyFill="1" applyBorder="1" applyAlignment="1">
      <alignment vertical="top"/>
    </xf>
    <xf numFmtId="0" fontId="11" fillId="9" borderId="21" xfId="0" applyFont="1" applyFill="1" applyBorder="1" applyAlignment="1">
      <alignment horizontal="center" vertical="top"/>
    </xf>
    <xf numFmtId="0" fontId="11" fillId="7" borderId="0" xfId="0" applyFont="1" applyFill="1" applyAlignment="1">
      <alignment horizontal="center" vertical="top"/>
    </xf>
    <xf numFmtId="2" fontId="11" fillId="7" borderId="17" xfId="0" applyNumberFormat="1" applyFont="1" applyFill="1" applyBorder="1" applyAlignment="1">
      <alignment horizontal="center" vertical="top"/>
    </xf>
    <xf numFmtId="164" fontId="11" fillId="7" borderId="45" xfId="0" applyNumberFormat="1" applyFont="1" applyFill="1" applyBorder="1" applyAlignment="1">
      <alignment horizontal="center" vertical="top"/>
    </xf>
    <xf numFmtId="0" fontId="11" fillId="7" borderId="5" xfId="0" applyFont="1" applyFill="1" applyBorder="1" applyAlignment="1">
      <alignment vertical="top" wrapText="1"/>
    </xf>
    <xf numFmtId="0" fontId="26" fillId="7" borderId="27" xfId="0" applyFont="1" applyFill="1" applyBorder="1" applyAlignment="1">
      <alignment horizontal="center" vertical="top" wrapText="1"/>
    </xf>
    <xf numFmtId="0" fontId="26" fillId="7" borderId="18" xfId="0" applyFont="1" applyFill="1" applyBorder="1" applyAlignment="1">
      <alignment horizontal="center" vertical="top"/>
    </xf>
    <xf numFmtId="0" fontId="28" fillId="7" borderId="20" xfId="0" applyFont="1" applyFill="1" applyBorder="1" applyAlignment="1">
      <alignment horizontal="center" vertical="top"/>
    </xf>
    <xf numFmtId="164" fontId="28" fillId="7" borderId="11" xfId="0" applyNumberFormat="1" applyFont="1" applyFill="1" applyBorder="1" applyAlignment="1">
      <alignment horizontal="center" vertical="top"/>
    </xf>
    <xf numFmtId="49" fontId="4" fillId="7" borderId="26" xfId="0" applyNumberFormat="1" applyFont="1" applyFill="1" applyBorder="1" applyAlignment="1">
      <alignment horizontal="center" vertical="top" wrapText="1"/>
    </xf>
    <xf numFmtId="49" fontId="4" fillId="7" borderId="19" xfId="0" applyNumberFormat="1" applyFont="1" applyFill="1" applyBorder="1" applyAlignment="1">
      <alignment horizontal="center" vertical="top" wrapText="1"/>
    </xf>
    <xf numFmtId="0" fontId="11" fillId="7" borderId="5" xfId="0" applyFont="1" applyFill="1" applyBorder="1" applyAlignment="1">
      <alignment horizontal="left" vertical="top" wrapText="1"/>
    </xf>
    <xf numFmtId="0" fontId="5" fillId="7" borderId="27" xfId="0" applyFont="1" applyFill="1" applyBorder="1" applyAlignment="1">
      <alignment horizontal="center" vertical="top" wrapText="1"/>
    </xf>
    <xf numFmtId="0" fontId="24" fillId="7" borderId="30" xfId="0" applyFont="1" applyFill="1" applyBorder="1" applyAlignment="1">
      <alignment horizontal="center" vertical="top" wrapText="1"/>
    </xf>
    <xf numFmtId="0" fontId="11" fillId="7" borderId="14" xfId="0" applyFont="1" applyFill="1" applyBorder="1" applyAlignment="1">
      <alignment horizontal="left" vertical="top" wrapText="1"/>
    </xf>
    <xf numFmtId="0" fontId="7" fillId="7" borderId="30" xfId="0" applyFont="1" applyFill="1" applyBorder="1" applyAlignment="1">
      <alignment horizontal="center" vertical="top" wrapText="1"/>
    </xf>
    <xf numFmtId="9" fontId="11" fillId="7" borderId="1" xfId="0" applyNumberFormat="1" applyFont="1" applyFill="1" applyBorder="1" applyAlignment="1">
      <alignment horizontal="center" vertical="top"/>
    </xf>
    <xf numFmtId="9" fontId="11" fillId="0" borderId="78" xfId="0" applyNumberFormat="1" applyFont="1" applyBorder="1" applyAlignment="1">
      <alignment horizontal="center" vertical="top"/>
    </xf>
    <xf numFmtId="2" fontId="46" fillId="6" borderId="47" xfId="0" applyNumberFormat="1" applyFont="1" applyFill="1" applyBorder="1" applyAlignment="1">
      <alignment vertical="top" wrapText="1"/>
    </xf>
    <xf numFmtId="2" fontId="46" fillId="6" borderId="23" xfId="0" applyNumberFormat="1" applyFont="1" applyFill="1" applyBorder="1" applyAlignment="1">
      <alignment vertical="top" wrapText="1"/>
    </xf>
    <xf numFmtId="0" fontId="11" fillId="7" borderId="27" xfId="0" applyFont="1" applyFill="1" applyBorder="1" applyAlignment="1">
      <alignment horizontal="center" vertical="top" wrapText="1"/>
    </xf>
    <xf numFmtId="0" fontId="11" fillId="7" borderId="28" xfId="0" applyFont="1" applyFill="1" applyBorder="1" applyAlignment="1">
      <alignment horizontal="center" vertical="center"/>
    </xf>
    <xf numFmtId="1" fontId="11" fillId="7" borderId="13" xfId="0" applyNumberFormat="1" applyFont="1" applyFill="1" applyBorder="1" applyAlignment="1">
      <alignment horizontal="center" vertical="top"/>
    </xf>
    <xf numFmtId="1" fontId="11" fillId="7" borderId="35" xfId="0" applyNumberFormat="1" applyFont="1" applyFill="1" applyBorder="1" applyAlignment="1">
      <alignment horizontal="center" vertical="top"/>
    </xf>
    <xf numFmtId="49" fontId="28" fillId="9" borderId="40" xfId="0" applyNumberFormat="1" applyFont="1" applyFill="1" applyBorder="1" applyAlignment="1">
      <alignment horizontal="center" vertical="top"/>
    </xf>
    <xf numFmtId="0" fontId="28" fillId="11" borderId="40" xfId="0" applyFont="1" applyFill="1" applyBorder="1" applyAlignment="1">
      <alignment horizontal="center" vertical="top"/>
    </xf>
    <xf numFmtId="0" fontId="11" fillId="11" borderId="41" xfId="0" applyFont="1" applyFill="1" applyBorder="1" applyAlignment="1">
      <alignment horizontal="center" vertical="top"/>
    </xf>
    <xf numFmtId="0" fontId="11" fillId="11" borderId="43" xfId="0" applyFont="1" applyFill="1" applyBorder="1" applyAlignment="1">
      <alignment horizontal="center" vertical="top"/>
    </xf>
    <xf numFmtId="0" fontId="11" fillId="16" borderId="21" xfId="0" applyFont="1" applyFill="1" applyBorder="1" applyAlignment="1">
      <alignment horizontal="left" vertical="top" wrapText="1"/>
    </xf>
    <xf numFmtId="0" fontId="11" fillId="16" borderId="21" xfId="0" applyFont="1" applyFill="1" applyBorder="1" applyAlignment="1">
      <alignment horizontal="center" vertical="top"/>
    </xf>
    <xf numFmtId="0" fontId="28" fillId="9" borderId="31" xfId="0" applyFont="1" applyFill="1" applyBorder="1" applyAlignment="1">
      <alignment vertical="top"/>
    </xf>
    <xf numFmtId="0" fontId="28" fillId="9" borderId="22" xfId="0" applyFont="1" applyFill="1" applyBorder="1" applyAlignment="1">
      <alignment vertical="top"/>
    </xf>
    <xf numFmtId="49" fontId="30" fillId="9" borderId="63" xfId="0" applyNumberFormat="1" applyFont="1" applyFill="1" applyBorder="1" applyAlignment="1">
      <alignment horizontal="center" vertical="top"/>
    </xf>
    <xf numFmtId="0" fontId="28" fillId="9" borderId="64" xfId="0" applyFont="1" applyFill="1" applyBorder="1" applyAlignment="1">
      <alignment horizontal="left" vertical="top"/>
    </xf>
    <xf numFmtId="0" fontId="11" fillId="9" borderId="3" xfId="0" applyFont="1" applyFill="1" applyBorder="1" applyAlignment="1">
      <alignment horizontal="left" vertical="top" wrapText="1"/>
    </xf>
    <xf numFmtId="0" fontId="11" fillId="9" borderId="3" xfId="0" applyFont="1" applyFill="1" applyBorder="1" applyAlignment="1">
      <alignment horizontal="left" vertical="top"/>
    </xf>
    <xf numFmtId="0" fontId="11" fillId="9" borderId="3" xfId="0" applyFont="1" applyFill="1" applyBorder="1" applyAlignment="1">
      <alignment horizontal="center" vertical="top"/>
    </xf>
    <xf numFmtId="49" fontId="4" fillId="9" borderId="4" xfId="0" applyNumberFormat="1" applyFont="1" applyFill="1" applyBorder="1" applyAlignment="1">
      <alignment horizontal="center" vertical="top"/>
    </xf>
    <xf numFmtId="49" fontId="4" fillId="0" borderId="62" xfId="0" applyNumberFormat="1" applyFont="1" applyBorder="1" applyAlignment="1">
      <alignment horizontal="center" vertical="top" wrapText="1"/>
    </xf>
    <xf numFmtId="49" fontId="4" fillId="0" borderId="26" xfId="0" applyNumberFormat="1" applyFont="1" applyBorder="1" applyAlignment="1">
      <alignment horizontal="center" vertical="top" wrapText="1"/>
    </xf>
    <xf numFmtId="49" fontId="5" fillId="0" borderId="48" xfId="0" applyNumberFormat="1" applyFont="1" applyBorder="1" applyAlignment="1">
      <alignment horizontal="center" vertical="top"/>
    </xf>
    <xf numFmtId="164" fontId="5" fillId="0" borderId="48" xfId="0" applyNumberFormat="1" applyFont="1" applyBorder="1" applyAlignment="1">
      <alignment horizontal="center" vertical="top"/>
    </xf>
    <xf numFmtId="0" fontId="5" fillId="0" borderId="76" xfId="0" applyFont="1" applyBorder="1" applyAlignment="1">
      <alignment horizontal="center" vertical="top" wrapText="1"/>
    </xf>
    <xf numFmtId="0" fontId="5" fillId="0" borderId="13" xfId="0" applyFont="1" applyBorder="1" applyAlignment="1">
      <alignment horizontal="center" vertical="top"/>
    </xf>
    <xf numFmtId="49" fontId="4" fillId="9" borderId="17" xfId="0" applyNumberFormat="1" applyFont="1" applyFill="1" applyBorder="1" applyAlignment="1">
      <alignment horizontal="center" vertical="top"/>
    </xf>
    <xf numFmtId="0" fontId="5" fillId="0" borderId="5" xfId="0" applyFont="1" applyBorder="1" applyAlignment="1">
      <alignment horizontal="left" vertical="top" wrapText="1"/>
    </xf>
    <xf numFmtId="0" fontId="5" fillId="0" borderId="27" xfId="0" applyFont="1" applyBorder="1" applyAlignment="1">
      <alignment horizontal="center" vertical="top" wrapText="1"/>
    </xf>
    <xf numFmtId="0" fontId="4" fillId="0" borderId="20" xfId="0" applyFont="1" applyBorder="1" applyAlignment="1">
      <alignment horizontal="center" vertical="top"/>
    </xf>
    <xf numFmtId="164" fontId="4" fillId="0" borderId="11" xfId="0" applyNumberFormat="1" applyFont="1" applyBorder="1" applyAlignment="1">
      <alignment horizontal="center" vertical="top"/>
    </xf>
    <xf numFmtId="0" fontId="5" fillId="0" borderId="12" xfId="0" applyFont="1" applyBorder="1" applyAlignment="1">
      <alignment horizontal="left" vertical="top"/>
    </xf>
    <xf numFmtId="0" fontId="5" fillId="0" borderId="28" xfId="0" applyFont="1" applyBorder="1" applyAlignment="1">
      <alignment horizontal="center" vertical="center"/>
    </xf>
    <xf numFmtId="0" fontId="5" fillId="0" borderId="2" xfId="0" applyFont="1" applyBorder="1" applyAlignment="1">
      <alignment horizontal="left" vertical="top" wrapText="1"/>
    </xf>
    <xf numFmtId="0" fontId="5" fillId="0" borderId="32" xfId="0" applyFont="1" applyBorder="1" applyAlignment="1">
      <alignment horizontal="center" vertical="top" wrapText="1"/>
    </xf>
    <xf numFmtId="0" fontId="5" fillId="0" borderId="3" xfId="0" applyFont="1" applyBorder="1" applyAlignment="1">
      <alignment horizontal="center" vertical="top"/>
    </xf>
    <xf numFmtId="0" fontId="5" fillId="0" borderId="17" xfId="0" applyFont="1" applyBorder="1" applyAlignment="1">
      <alignment horizontal="center" vertical="top"/>
    </xf>
    <xf numFmtId="164" fontId="5" fillId="0" borderId="17" xfId="0" applyNumberFormat="1" applyFont="1" applyBorder="1" applyAlignment="1">
      <alignment horizontal="center" vertical="top"/>
    </xf>
    <xf numFmtId="0" fontId="5" fillId="0" borderId="77" xfId="0" applyFont="1" applyBorder="1" applyAlignment="1">
      <alignment horizontal="center" vertical="top" wrapText="1"/>
    </xf>
    <xf numFmtId="0" fontId="5" fillId="0" borderId="35" xfId="0" applyFont="1" applyBorder="1" applyAlignment="1">
      <alignment horizontal="center" vertical="top"/>
    </xf>
    <xf numFmtId="0" fontId="5" fillId="0" borderId="75" xfId="0" applyFont="1" applyBorder="1" applyAlignment="1">
      <alignment horizontal="center" vertical="top" wrapText="1"/>
    </xf>
    <xf numFmtId="0" fontId="5" fillId="0" borderId="54" xfId="0" applyFont="1" applyBorder="1" applyAlignment="1">
      <alignment horizontal="center" vertical="top"/>
    </xf>
    <xf numFmtId="0" fontId="32" fillId="0" borderId="37" xfId="0" applyFont="1" applyBorder="1" applyAlignment="1">
      <alignment horizontal="left" vertical="top"/>
    </xf>
    <xf numFmtId="0" fontId="32" fillId="0" borderId="39" xfId="0" applyFont="1" applyBorder="1" applyAlignment="1">
      <alignment horizontal="center" vertical="center"/>
    </xf>
    <xf numFmtId="9" fontId="32" fillId="0" borderId="29" xfId="0" applyNumberFormat="1" applyFont="1" applyBorder="1" applyAlignment="1">
      <alignment horizontal="center" vertical="top"/>
    </xf>
    <xf numFmtId="9" fontId="32" fillId="0" borderId="30" xfId="0" applyNumberFormat="1" applyFont="1" applyBorder="1" applyAlignment="1">
      <alignment horizontal="center" vertical="top"/>
    </xf>
    <xf numFmtId="0" fontId="28" fillId="9" borderId="31" xfId="0" applyFont="1" applyFill="1" applyBorder="1" applyAlignment="1">
      <alignment horizontal="left" vertical="top" wrapText="1"/>
    </xf>
    <xf numFmtId="0" fontId="11" fillId="10" borderId="21" xfId="0" applyFont="1" applyFill="1" applyBorder="1" applyAlignment="1">
      <alignment vertical="top" wrapText="1"/>
    </xf>
    <xf numFmtId="0" fontId="11" fillId="10" borderId="21" xfId="0" applyFont="1" applyFill="1" applyBorder="1" applyAlignment="1">
      <alignment horizontal="center" vertical="top"/>
    </xf>
    <xf numFmtId="0" fontId="28" fillId="9" borderId="23" xfId="0" applyFont="1" applyFill="1" applyBorder="1" applyAlignment="1">
      <alignment vertical="top"/>
    </xf>
    <xf numFmtId="49" fontId="30" fillId="16" borderId="50" xfId="0" applyNumberFormat="1" applyFont="1" applyFill="1" applyBorder="1" applyAlignment="1">
      <alignment horizontal="center" vertical="top"/>
    </xf>
    <xf numFmtId="0" fontId="5" fillId="0" borderId="48" xfId="0" applyFont="1" applyBorder="1" applyAlignment="1">
      <alignment vertical="top" wrapText="1"/>
    </xf>
    <xf numFmtId="164" fontId="5" fillId="0" borderId="44" xfId="0" applyNumberFormat="1" applyFont="1" applyBorder="1" applyAlignment="1">
      <alignment horizontal="center" vertical="top"/>
    </xf>
    <xf numFmtId="0" fontId="5" fillId="0" borderId="13" xfId="0" applyFont="1" applyBorder="1" applyAlignment="1">
      <alignment horizontal="center" vertical="center" wrapText="1"/>
    </xf>
    <xf numFmtId="0" fontId="5" fillId="0" borderId="24" xfId="0" applyFont="1" applyBorder="1" applyAlignment="1">
      <alignment horizontal="center" vertical="top"/>
    </xf>
    <xf numFmtId="49" fontId="4" fillId="0" borderId="34" xfId="0" applyNumberFormat="1" applyFont="1" applyBorder="1" applyAlignment="1">
      <alignment horizontal="center" vertical="top" wrapText="1"/>
    </xf>
    <xf numFmtId="0" fontId="5" fillId="7" borderId="48" xfId="0" applyFont="1" applyFill="1" applyBorder="1" applyAlignment="1">
      <alignment vertical="top" wrapText="1"/>
    </xf>
    <xf numFmtId="0" fontId="11" fillId="0" borderId="58" xfId="0" applyFont="1" applyBorder="1" applyAlignment="1">
      <alignment vertical="center" wrapText="1"/>
    </xf>
    <xf numFmtId="0" fontId="5" fillId="0" borderId="54" xfId="0" applyFont="1" applyBorder="1" applyAlignment="1">
      <alignment horizontal="center" vertical="center" wrapText="1"/>
    </xf>
    <xf numFmtId="0" fontId="52" fillId="0" borderId="58" xfId="0" applyFont="1" applyBorder="1" applyAlignment="1">
      <alignment vertical="center" wrapText="1"/>
    </xf>
    <xf numFmtId="0" fontId="5" fillId="7" borderId="35" xfId="0" applyFont="1" applyFill="1" applyBorder="1" applyAlignment="1">
      <alignment horizontal="center" vertical="center" wrapText="1"/>
    </xf>
    <xf numFmtId="0" fontId="5" fillId="0" borderId="36" xfId="0" applyFont="1" applyBorder="1" applyAlignment="1">
      <alignment horizontal="center" vertical="center"/>
    </xf>
    <xf numFmtId="0" fontId="53" fillId="7" borderId="42" xfId="0" applyFont="1" applyFill="1" applyBorder="1" applyAlignment="1">
      <alignment horizontal="left" vertical="top" wrapText="1"/>
    </xf>
    <xf numFmtId="0" fontId="53" fillId="7" borderId="29" xfId="0" applyFont="1" applyFill="1" applyBorder="1" applyAlignment="1">
      <alignment horizontal="center" vertical="center"/>
    </xf>
    <xf numFmtId="9" fontId="32" fillId="7" borderId="38" xfId="0" applyNumberFormat="1" applyFont="1" applyFill="1" applyBorder="1" applyAlignment="1">
      <alignment horizontal="center" vertical="top"/>
    </xf>
    <xf numFmtId="0" fontId="28" fillId="9" borderId="21" xfId="0" applyFont="1" applyFill="1" applyBorder="1" applyAlignment="1">
      <alignment vertical="top"/>
    </xf>
    <xf numFmtId="0" fontId="28" fillId="9" borderId="57" xfId="0" applyFont="1" applyFill="1" applyBorder="1" applyAlignment="1">
      <alignment vertical="top"/>
    </xf>
    <xf numFmtId="0" fontId="11" fillId="0" borderId="14" xfId="0" applyFont="1" applyBorder="1" applyAlignment="1">
      <alignment vertical="center" wrapText="1"/>
    </xf>
    <xf numFmtId="0" fontId="52" fillId="7" borderId="56" xfId="0" applyFont="1" applyFill="1" applyBorder="1" applyAlignment="1">
      <alignment vertical="top" wrapText="1"/>
    </xf>
    <xf numFmtId="0" fontId="53" fillId="7" borderId="29" xfId="0" applyFont="1" applyFill="1" applyBorder="1" applyAlignment="1">
      <alignment horizontal="center" vertical="top"/>
    </xf>
    <xf numFmtId="9" fontId="32" fillId="7" borderId="29" xfId="0" applyNumberFormat="1" applyFont="1" applyFill="1" applyBorder="1" applyAlignment="1">
      <alignment horizontal="center" vertical="top"/>
    </xf>
    <xf numFmtId="164" fontId="11" fillId="0" borderId="29" xfId="0" applyNumberFormat="1" applyFont="1" applyBorder="1" applyAlignment="1">
      <alignment horizontal="left" vertical="top"/>
    </xf>
    <xf numFmtId="164" fontId="11" fillId="0" borderId="30" xfId="0" applyNumberFormat="1" applyFont="1" applyBorder="1" applyAlignment="1">
      <alignment horizontal="left" vertical="top"/>
    </xf>
    <xf numFmtId="0" fontId="20" fillId="7" borderId="0" xfId="0" applyFont="1" applyFill="1" applyAlignment="1">
      <alignment horizontal="left" vertical="top"/>
    </xf>
    <xf numFmtId="0" fontId="18" fillId="0" borderId="27" xfId="0" applyFont="1" applyBorder="1" applyAlignment="1">
      <alignment horizontal="center" vertical="center" wrapText="1"/>
    </xf>
    <xf numFmtId="0" fontId="18" fillId="0" borderId="18" xfId="0" applyFont="1" applyBorder="1" applyAlignment="1">
      <alignment horizontal="center" vertical="top"/>
    </xf>
    <xf numFmtId="0" fontId="18" fillId="7" borderId="75" xfId="0" applyFont="1" applyFill="1" applyBorder="1" applyAlignment="1">
      <alignment horizontal="center" vertical="top" wrapText="1"/>
    </xf>
    <xf numFmtId="0" fontId="22" fillId="7" borderId="38" xfId="0" applyFont="1" applyFill="1" applyBorder="1" applyAlignment="1">
      <alignment horizontal="center" vertical="top" wrapText="1"/>
    </xf>
    <xf numFmtId="0" fontId="18" fillId="7" borderId="37" xfId="0" applyFont="1" applyFill="1" applyBorder="1" applyAlignment="1">
      <alignment horizontal="left" vertical="top" wrapText="1"/>
    </xf>
    <xf numFmtId="0" fontId="18" fillId="7" borderId="39" xfId="0" applyFont="1" applyFill="1" applyBorder="1" applyAlignment="1">
      <alignment horizontal="center" vertical="center"/>
    </xf>
    <xf numFmtId="0" fontId="18" fillId="7" borderId="1" xfId="0" applyFont="1" applyFill="1" applyBorder="1" applyAlignment="1">
      <alignment horizontal="center" vertical="top"/>
    </xf>
    <xf numFmtId="0" fontId="18" fillId="0" borderId="13" xfId="0" applyFont="1" applyBorder="1" applyAlignment="1">
      <alignment horizontal="center" vertical="center" wrapText="1"/>
    </xf>
    <xf numFmtId="0" fontId="54" fillId="7" borderId="37" xfId="0" applyFont="1" applyFill="1" applyBorder="1" applyAlignment="1">
      <alignment horizontal="left" vertical="top" wrapText="1"/>
    </xf>
    <xf numFmtId="0" fontId="54" fillId="7" borderId="39" xfId="0" applyFont="1" applyFill="1" applyBorder="1" applyAlignment="1">
      <alignment horizontal="center" vertical="center"/>
    </xf>
    <xf numFmtId="0" fontId="20" fillId="9" borderId="31" xfId="0" applyFont="1" applyFill="1" applyBorder="1" applyAlignment="1">
      <alignment horizontal="left" vertical="top" wrapText="1"/>
    </xf>
    <xf numFmtId="2" fontId="20" fillId="12" borderId="47" xfId="0" applyNumberFormat="1" applyFont="1" applyFill="1" applyBorder="1" applyAlignment="1">
      <alignment horizontal="center" vertical="top"/>
    </xf>
    <xf numFmtId="49" fontId="32" fillId="0" borderId="0" xfId="0" applyNumberFormat="1" applyFont="1" applyAlignment="1">
      <alignment horizontal="right" vertical="top"/>
    </xf>
    <xf numFmtId="2" fontId="47" fillId="0" borderId="49" xfId="0" applyNumberFormat="1" applyFont="1" applyBorder="1" applyAlignment="1">
      <alignment vertical="top" wrapText="1"/>
    </xf>
    <xf numFmtId="2" fontId="47" fillId="0" borderId="59" xfId="0" applyNumberFormat="1" applyFont="1" applyBorder="1" applyAlignment="1">
      <alignment vertical="top" wrapText="1"/>
    </xf>
    <xf numFmtId="0" fontId="48" fillId="0" borderId="49" xfId="7" applyFont="1" applyBorder="1" applyAlignment="1">
      <alignment vertical="top" wrapText="1"/>
    </xf>
    <xf numFmtId="0" fontId="48" fillId="0" borderId="59" xfId="7" applyFont="1" applyBorder="1" applyAlignment="1">
      <alignment vertical="top" wrapText="1"/>
    </xf>
    <xf numFmtId="2" fontId="47" fillId="0" borderId="7" xfId="0" applyNumberFormat="1" applyFont="1" applyBorder="1" applyAlignment="1">
      <alignment vertical="top" wrapText="1"/>
    </xf>
    <xf numFmtId="2" fontId="47" fillId="0" borderId="79" xfId="0" applyNumberFormat="1" applyFont="1" applyBorder="1" applyAlignment="1">
      <alignment vertical="top" wrapText="1"/>
    </xf>
    <xf numFmtId="2" fontId="47" fillId="0" borderId="11" xfId="0" applyNumberFormat="1" applyFont="1" applyBorder="1" applyAlignment="1">
      <alignment vertical="top" wrapText="1"/>
    </xf>
    <xf numFmtId="2" fontId="47" fillId="0" borderId="20" xfId="0" applyNumberFormat="1" applyFont="1" applyBorder="1" applyAlignment="1">
      <alignment vertical="top" wrapText="1"/>
    </xf>
    <xf numFmtId="49" fontId="9" fillId="16" borderId="47" xfId="0" applyNumberFormat="1" applyFont="1" applyFill="1" applyBorder="1" applyAlignment="1">
      <alignment horizontal="center" vertical="top" wrapText="1"/>
    </xf>
    <xf numFmtId="0" fontId="9" fillId="16" borderId="22" xfId="0" applyFont="1" applyFill="1" applyBorder="1" applyAlignment="1">
      <alignment vertical="top"/>
    </xf>
    <xf numFmtId="0" fontId="9" fillId="16" borderId="22" xfId="0" applyFont="1" applyFill="1" applyBorder="1" applyAlignment="1">
      <alignment horizontal="left" vertical="top"/>
    </xf>
    <xf numFmtId="0" fontId="9" fillId="2" borderId="22" xfId="0" applyFont="1" applyFill="1" applyBorder="1" applyAlignment="1">
      <alignment horizontal="left" vertical="top"/>
    </xf>
    <xf numFmtId="0" fontId="8" fillId="2" borderId="22" xfId="0" applyFont="1" applyFill="1" applyBorder="1" applyAlignment="1">
      <alignment horizontal="left" vertical="top"/>
    </xf>
    <xf numFmtId="0" fontId="55" fillId="16" borderId="22" xfId="0" applyFont="1" applyFill="1" applyBorder="1"/>
    <xf numFmtId="0" fontId="9" fillId="2" borderId="23" xfId="0" applyFont="1" applyFill="1" applyBorder="1" applyAlignment="1">
      <alignment horizontal="left" vertical="top"/>
    </xf>
    <xf numFmtId="49" fontId="9" fillId="16" borderId="56" xfId="0" applyNumberFormat="1" applyFont="1" applyFill="1" applyBorder="1" applyAlignment="1">
      <alignment horizontal="center" vertical="top" wrapText="1"/>
    </xf>
    <xf numFmtId="0" fontId="9" fillId="0" borderId="56" xfId="0" applyFont="1" applyBorder="1" applyAlignment="1">
      <alignment vertical="top"/>
    </xf>
    <xf numFmtId="0" fontId="9" fillId="0" borderId="0" xfId="0" applyFont="1" applyAlignment="1">
      <alignment horizontal="left" vertical="top"/>
    </xf>
    <xf numFmtId="0" fontId="8" fillId="0" borderId="0" xfId="0" applyFont="1" applyAlignment="1">
      <alignment horizontal="left" vertical="top"/>
    </xf>
    <xf numFmtId="0" fontId="8" fillId="0" borderId="18" xfId="0" applyFont="1" applyBorder="1" applyAlignment="1">
      <alignment vertical="center" wrapText="1"/>
    </xf>
    <xf numFmtId="0" fontId="8" fillId="7" borderId="18" xfId="0" applyFont="1" applyFill="1" applyBorder="1" applyAlignment="1">
      <alignment horizontal="center" vertical="top"/>
    </xf>
    <xf numFmtId="49" fontId="9" fillId="2" borderId="31" xfId="0" applyNumberFormat="1" applyFont="1" applyFill="1" applyBorder="1" applyAlignment="1">
      <alignment horizontal="center" vertical="top"/>
    </xf>
    <xf numFmtId="49" fontId="9" fillId="9" borderId="47" xfId="0" applyNumberFormat="1" applyFont="1" applyFill="1" applyBorder="1" applyAlignment="1">
      <alignment horizontal="center" vertical="top"/>
    </xf>
    <xf numFmtId="0" fontId="9" fillId="9" borderId="22" xfId="0" applyFont="1" applyFill="1" applyBorder="1" applyAlignment="1">
      <alignment vertical="center"/>
    </xf>
    <xf numFmtId="49" fontId="9" fillId="9" borderId="22" xfId="0" applyNumberFormat="1" applyFont="1" applyFill="1" applyBorder="1" applyAlignment="1">
      <alignment vertical="top" wrapText="1"/>
    </xf>
    <xf numFmtId="0" fontId="55" fillId="9" borderId="22" xfId="0" applyFont="1" applyFill="1" applyBorder="1" applyAlignment="1">
      <alignment vertical="top" wrapText="1"/>
    </xf>
    <xf numFmtId="49" fontId="9" fillId="2" borderId="63" xfId="0" applyNumberFormat="1" applyFont="1" applyFill="1" applyBorder="1" applyAlignment="1">
      <alignment horizontal="center" vertical="top"/>
    </xf>
    <xf numFmtId="49" fontId="9" fillId="9" borderId="17" xfId="0" applyNumberFormat="1" applyFont="1" applyFill="1" applyBorder="1" applyAlignment="1">
      <alignment horizontal="center" vertical="top"/>
    </xf>
    <xf numFmtId="0" fontId="9" fillId="0" borderId="63" xfId="0" applyFont="1" applyBorder="1" applyAlignment="1">
      <alignment vertical="center"/>
    </xf>
    <xf numFmtId="49" fontId="9" fillId="0" borderId="64" xfId="0" applyNumberFormat="1" applyFont="1" applyBorder="1" applyAlignment="1">
      <alignment vertical="top" wrapText="1"/>
    </xf>
    <xf numFmtId="0" fontId="55" fillId="0" borderId="64" xfId="0" applyFont="1" applyBorder="1" applyAlignment="1">
      <alignment vertical="top" wrapText="1"/>
    </xf>
    <xf numFmtId="0" fontId="8" fillId="0" borderId="25" xfId="0" applyFont="1" applyBorder="1" applyAlignment="1">
      <alignment vertical="center" wrapText="1"/>
    </xf>
    <xf numFmtId="0" fontId="8" fillId="7" borderId="25" xfId="0" applyFont="1" applyFill="1" applyBorder="1" applyAlignment="1">
      <alignment horizontal="center" vertical="top" wrapText="1"/>
    </xf>
    <xf numFmtId="49" fontId="9" fillId="2" borderId="50" xfId="0" applyNumberFormat="1" applyFont="1" applyFill="1" applyBorder="1" applyAlignment="1">
      <alignment horizontal="center" vertical="top"/>
    </xf>
    <xf numFmtId="49" fontId="9" fillId="3" borderId="4" xfId="0" applyNumberFormat="1" applyFont="1" applyFill="1" applyBorder="1" applyAlignment="1">
      <alignment horizontal="center" vertical="top"/>
    </xf>
    <xf numFmtId="49" fontId="9" fillId="7" borderId="48" xfId="0" applyNumberFormat="1" applyFont="1" applyFill="1" applyBorder="1" applyAlignment="1">
      <alignment horizontal="center" vertical="top" wrapText="1"/>
    </xf>
    <xf numFmtId="0" fontId="45" fillId="7" borderId="48" xfId="0" applyFont="1" applyFill="1" applyBorder="1" applyAlignment="1">
      <alignment horizontal="left" vertical="top" wrapText="1"/>
    </xf>
    <xf numFmtId="49" fontId="57" fillId="0" borderId="48" xfId="0" applyNumberFormat="1" applyFont="1" applyBorder="1" applyAlignment="1">
      <alignment horizontal="center" vertical="top"/>
    </xf>
    <xf numFmtId="0" fontId="57" fillId="0" borderId="4" xfId="0" applyFont="1" applyBorder="1" applyAlignment="1">
      <alignment horizontal="center" vertical="top"/>
    </xf>
    <xf numFmtId="164" fontId="57" fillId="0" borderId="16" xfId="0" applyNumberFormat="1" applyFont="1" applyBorder="1" applyAlignment="1">
      <alignment horizontal="center" vertical="top"/>
    </xf>
    <xf numFmtId="0" fontId="8" fillId="0" borderId="14" xfId="0" applyFont="1" applyBorder="1" applyAlignment="1">
      <alignment vertical="top" wrapText="1"/>
    </xf>
    <xf numFmtId="164" fontId="8" fillId="5" borderId="13" xfId="0" applyNumberFormat="1" applyFont="1" applyFill="1" applyBorder="1" applyAlignment="1">
      <alignment horizontal="center" vertical="center" wrapText="1"/>
    </xf>
    <xf numFmtId="49" fontId="8" fillId="5" borderId="13" xfId="0" applyNumberFormat="1" applyFont="1" applyFill="1" applyBorder="1" applyAlignment="1">
      <alignment vertical="center" wrapText="1"/>
    </xf>
    <xf numFmtId="2" fontId="8" fillId="5" borderId="13" xfId="0" applyNumberFormat="1" applyFont="1" applyFill="1" applyBorder="1" applyAlignment="1">
      <alignment vertical="center" wrapText="1"/>
    </xf>
    <xf numFmtId="49" fontId="9" fillId="2" borderId="56" xfId="0" applyNumberFormat="1" applyFont="1" applyFill="1" applyBorder="1" applyAlignment="1">
      <alignment horizontal="center" vertical="top"/>
    </xf>
    <xf numFmtId="49" fontId="9" fillId="3" borderId="17" xfId="0" applyNumberFormat="1" applyFont="1" applyFill="1" applyBorder="1" applyAlignment="1">
      <alignment horizontal="center" vertical="top"/>
    </xf>
    <xf numFmtId="49" fontId="9" fillId="7" borderId="17" xfId="0" applyNumberFormat="1" applyFont="1" applyFill="1" applyBorder="1" applyAlignment="1">
      <alignment horizontal="center" vertical="top" wrapText="1"/>
    </xf>
    <xf numFmtId="0" fontId="45" fillId="7" borderId="17" xfId="0" applyFont="1" applyFill="1" applyBorder="1" applyAlignment="1">
      <alignment horizontal="left" vertical="top" wrapText="1"/>
    </xf>
    <xf numFmtId="49" fontId="57" fillId="0" borderId="17" xfId="0" applyNumberFormat="1" applyFont="1" applyBorder="1" applyAlignment="1">
      <alignment horizontal="center" vertical="top"/>
    </xf>
    <xf numFmtId="0" fontId="57" fillId="0" borderId="53" xfId="0" applyFont="1" applyBorder="1" applyAlignment="1">
      <alignment horizontal="center" vertical="top"/>
    </xf>
    <xf numFmtId="164" fontId="57" fillId="7" borderId="53" xfId="0" applyNumberFormat="1" applyFont="1" applyFill="1" applyBorder="1" applyAlignment="1">
      <alignment horizontal="center" vertical="top"/>
    </xf>
    <xf numFmtId="164" fontId="57" fillId="0" borderId="55" xfId="0" applyNumberFormat="1" applyFont="1" applyBorder="1" applyAlignment="1">
      <alignment horizontal="center" vertical="top"/>
    </xf>
    <xf numFmtId="0" fontId="8" fillId="7" borderId="58" xfId="0" applyFont="1" applyFill="1" applyBorder="1" applyAlignment="1">
      <alignment vertical="center" wrapText="1"/>
    </xf>
    <xf numFmtId="49" fontId="8" fillId="5" borderId="35" xfId="0" applyNumberFormat="1" applyFont="1" applyFill="1" applyBorder="1" applyAlignment="1">
      <alignment vertical="center" wrapText="1"/>
    </xf>
    <xf numFmtId="0" fontId="57" fillId="7" borderId="53" xfId="0" applyFont="1" applyFill="1" applyBorder="1" applyAlignment="1">
      <alignment horizontal="center" vertical="top"/>
    </xf>
    <xf numFmtId="164" fontId="8" fillId="5" borderId="35" xfId="0" applyNumberFormat="1" applyFont="1" applyFill="1" applyBorder="1" applyAlignment="1">
      <alignment horizontal="center" vertical="center" wrapText="1"/>
    </xf>
    <xf numFmtId="0" fontId="57" fillId="0" borderId="49" xfId="0" applyFont="1" applyBorder="1" applyAlignment="1">
      <alignment horizontal="center" vertical="top"/>
    </xf>
    <xf numFmtId="164" fontId="8" fillId="5" borderId="77" xfId="0" applyNumberFormat="1" applyFont="1" applyFill="1" applyBorder="1" applyAlignment="1">
      <alignment horizontal="center" vertical="center" wrapText="1"/>
    </xf>
    <xf numFmtId="49" fontId="8" fillId="5" borderId="35" xfId="0" applyNumberFormat="1" applyFont="1" applyFill="1" applyBorder="1" applyAlignment="1">
      <alignment horizontal="left" vertical="center" wrapText="1"/>
    </xf>
    <xf numFmtId="0" fontId="55" fillId="7" borderId="40" xfId="0" applyFont="1" applyFill="1" applyBorder="1" applyAlignment="1">
      <alignment horizontal="center" vertical="top" wrapText="1"/>
    </xf>
    <xf numFmtId="0" fontId="45" fillId="7" borderId="40" xfId="0" applyFont="1" applyFill="1" applyBorder="1" applyAlignment="1">
      <alignment horizontal="left" vertical="top" wrapText="1"/>
    </xf>
    <xf numFmtId="0" fontId="45" fillId="4" borderId="41" xfId="0" applyFont="1" applyFill="1" applyBorder="1" applyAlignment="1">
      <alignment horizontal="center" vertical="top"/>
    </xf>
    <xf numFmtId="164" fontId="45" fillId="4" borderId="11" xfId="0" applyNumberFormat="1" applyFont="1" applyFill="1" applyBorder="1" applyAlignment="1">
      <alignment horizontal="center" vertical="top"/>
    </xf>
    <xf numFmtId="164" fontId="45" fillId="4" borderId="51" xfId="0" applyNumberFormat="1" applyFont="1" applyFill="1" applyBorder="1" applyAlignment="1">
      <alignment horizontal="center" vertical="top"/>
    </xf>
    <xf numFmtId="0" fontId="8" fillId="0" borderId="12" xfId="0" applyFont="1" applyBorder="1" applyAlignment="1">
      <alignment horizontal="left" vertical="top"/>
    </xf>
    <xf numFmtId="0" fontId="8" fillId="0" borderId="28" xfId="0" applyFont="1" applyBorder="1" applyAlignment="1">
      <alignment horizontal="left" vertical="top"/>
    </xf>
    <xf numFmtId="9" fontId="8" fillId="0" borderId="1" xfId="0" applyNumberFormat="1" applyFont="1" applyBorder="1" applyAlignment="1">
      <alignment horizontal="left" vertical="top"/>
    </xf>
    <xf numFmtId="49" fontId="30" fillId="2" borderId="48" xfId="0" applyNumberFormat="1" applyFont="1" applyFill="1" applyBorder="1" applyAlignment="1">
      <alignment horizontal="center" vertical="top"/>
    </xf>
    <xf numFmtId="49" fontId="4" fillId="3" borderId="48" xfId="0" applyNumberFormat="1" applyFont="1" applyFill="1" applyBorder="1" applyAlignment="1">
      <alignment horizontal="center" vertical="top"/>
    </xf>
    <xf numFmtId="49" fontId="4" fillId="7" borderId="48" xfId="0" applyNumberFormat="1" applyFont="1" applyFill="1" applyBorder="1" applyAlignment="1">
      <alignment horizontal="center" vertical="top" wrapText="1"/>
    </xf>
    <xf numFmtId="0" fontId="57" fillId="7" borderId="44" xfId="0" applyFont="1" applyFill="1" applyBorder="1" applyAlignment="1">
      <alignment vertical="center" wrapText="1"/>
    </xf>
    <xf numFmtId="49" fontId="57" fillId="7" borderId="45" xfId="0" applyNumberFormat="1" applyFont="1" applyFill="1" applyBorder="1" applyAlignment="1">
      <alignment vertical="top"/>
    </xf>
    <xf numFmtId="0" fontId="57" fillId="7" borderId="49" xfId="0" applyFont="1" applyFill="1" applyBorder="1" applyAlignment="1">
      <alignment horizontal="center" vertical="top"/>
    </xf>
    <xf numFmtId="2" fontId="57" fillId="7" borderId="7" xfId="0" applyNumberFormat="1" applyFont="1" applyFill="1" applyBorder="1" applyAlignment="1">
      <alignment horizontal="center" vertical="top"/>
    </xf>
    <xf numFmtId="164" fontId="57" fillId="7" borderId="7" xfId="0" applyNumberFormat="1" applyFont="1" applyFill="1" applyBorder="1" applyAlignment="1">
      <alignment horizontal="center" vertical="top"/>
    </xf>
    <xf numFmtId="164" fontId="57" fillId="7" borderId="79" xfId="0" applyNumberFormat="1" applyFont="1" applyFill="1" applyBorder="1" applyAlignment="1">
      <alignment horizontal="center" vertical="top"/>
    </xf>
    <xf numFmtId="0" fontId="57" fillId="7" borderId="33" xfId="0" applyFont="1" applyFill="1" applyBorder="1" applyAlignment="1">
      <alignment vertical="top" wrapText="1"/>
    </xf>
    <xf numFmtId="164" fontId="57" fillId="7" borderId="25" xfId="0" applyNumberFormat="1" applyFont="1" applyFill="1" applyBorder="1" applyAlignment="1">
      <alignment horizontal="center" vertical="top" wrapText="1"/>
    </xf>
    <xf numFmtId="0" fontId="57" fillId="7" borderId="25" xfId="0" applyFont="1" applyFill="1" applyBorder="1" applyAlignment="1">
      <alignment horizontal="center" vertical="top" wrapText="1"/>
    </xf>
    <xf numFmtId="0" fontId="57" fillId="7" borderId="26" xfId="0" applyFont="1" applyFill="1" applyBorder="1" applyAlignment="1">
      <alignment horizontal="center" vertical="top" wrapText="1"/>
    </xf>
    <xf numFmtId="49" fontId="30" fillId="2" borderId="17" xfId="0" applyNumberFormat="1" applyFont="1" applyFill="1" applyBorder="1" applyAlignment="1">
      <alignment horizontal="center" vertical="top"/>
    </xf>
    <xf numFmtId="49" fontId="4" fillId="7" borderId="17" xfId="0" applyNumberFormat="1" applyFont="1" applyFill="1" applyBorder="1" applyAlignment="1">
      <alignment horizontal="center" vertical="top" wrapText="1"/>
    </xf>
    <xf numFmtId="0" fontId="58" fillId="7" borderId="66" xfId="0" applyFont="1" applyFill="1" applyBorder="1" applyAlignment="1">
      <alignment vertical="center" wrapText="1"/>
    </xf>
    <xf numFmtId="0" fontId="57" fillId="7" borderId="58" xfId="0" applyFont="1" applyFill="1" applyBorder="1" applyAlignment="1">
      <alignment vertical="top" wrapText="1"/>
    </xf>
    <xf numFmtId="164" fontId="57" fillId="7" borderId="54" xfId="0" applyNumberFormat="1" applyFont="1" applyFill="1" applyBorder="1" applyAlignment="1">
      <alignment horizontal="center" vertical="top" wrapText="1"/>
    </xf>
    <xf numFmtId="0" fontId="57" fillId="7" borderId="54" xfId="0" applyFont="1" applyFill="1" applyBorder="1" applyAlignment="1">
      <alignment horizontal="center" vertical="top"/>
    </xf>
    <xf numFmtId="0" fontId="57" fillId="7" borderId="74" xfId="0" applyFont="1" applyFill="1" applyBorder="1" applyAlignment="1">
      <alignment horizontal="center" vertical="top" wrapText="1"/>
    </xf>
    <xf numFmtId="0" fontId="58" fillId="7" borderId="75" xfId="0" applyFont="1" applyFill="1" applyBorder="1" applyAlignment="1">
      <alignment vertical="center" wrapText="1"/>
    </xf>
    <xf numFmtId="2" fontId="59" fillId="7" borderId="7" xfId="0" applyNumberFormat="1" applyFont="1" applyFill="1" applyBorder="1" applyAlignment="1">
      <alignment horizontal="center" vertical="top"/>
    </xf>
    <xf numFmtId="164" fontId="59" fillId="7" borderId="7" xfId="0" applyNumberFormat="1" applyFont="1" applyFill="1" applyBorder="1" applyAlignment="1">
      <alignment horizontal="center" vertical="top"/>
    </xf>
    <xf numFmtId="0" fontId="57" fillId="7" borderId="10" xfId="0" applyFont="1" applyFill="1" applyBorder="1" applyAlignment="1">
      <alignment horizontal="center" vertical="top" wrapText="1"/>
    </xf>
    <xf numFmtId="0" fontId="57" fillId="7" borderId="8" xfId="0" applyFont="1" applyFill="1" applyBorder="1" applyAlignment="1">
      <alignment horizontal="center" vertical="top"/>
    </xf>
    <xf numFmtId="0" fontId="57" fillId="7" borderId="75" xfId="0" applyFont="1" applyFill="1" applyBorder="1" applyAlignment="1">
      <alignment vertical="center" wrapText="1"/>
    </xf>
    <xf numFmtId="164" fontId="59" fillId="7" borderId="79" xfId="0" applyNumberFormat="1" applyFont="1" applyFill="1" applyBorder="1" applyAlignment="1">
      <alignment horizontal="center" vertical="top"/>
    </xf>
    <xf numFmtId="0" fontId="57" fillId="7" borderId="66" xfId="0" applyFont="1" applyFill="1" applyBorder="1" applyAlignment="1">
      <alignment vertical="center" wrapText="1"/>
    </xf>
    <xf numFmtId="0" fontId="57" fillId="7" borderId="80" xfId="0" applyFont="1" applyFill="1" applyBorder="1" applyAlignment="1">
      <alignment vertical="center" wrapText="1"/>
    </xf>
    <xf numFmtId="0" fontId="57" fillId="7" borderId="7" xfId="0" applyFont="1" applyFill="1" applyBorder="1" applyAlignment="1">
      <alignment horizontal="center" vertical="top"/>
    </xf>
    <xf numFmtId="164" fontId="59" fillId="7" borderId="70" xfId="0" applyNumberFormat="1" applyFont="1" applyFill="1" applyBorder="1" applyAlignment="1">
      <alignment horizontal="center" vertical="top"/>
    </xf>
    <xf numFmtId="0" fontId="57" fillId="7" borderId="9" xfId="0" applyFont="1" applyFill="1" applyBorder="1" applyAlignment="1">
      <alignment vertical="top" wrapText="1"/>
    </xf>
    <xf numFmtId="164" fontId="57" fillId="7" borderId="8" xfId="0" applyNumberFormat="1" applyFont="1" applyFill="1" applyBorder="1" applyAlignment="1">
      <alignment horizontal="center" vertical="top" wrapText="1"/>
    </xf>
    <xf numFmtId="0" fontId="57" fillId="7" borderId="10" xfId="0" applyFont="1" applyFill="1" applyBorder="1" applyAlignment="1">
      <alignment horizontal="center" vertical="top"/>
    </xf>
    <xf numFmtId="49" fontId="4" fillId="7" borderId="40" xfId="0" applyNumberFormat="1" applyFont="1" applyFill="1" applyBorder="1" applyAlignment="1">
      <alignment horizontal="center" vertical="top" wrapText="1"/>
    </xf>
    <xf numFmtId="0" fontId="57" fillId="7" borderId="47" xfId="0" applyFont="1" applyFill="1" applyBorder="1" applyAlignment="1">
      <alignment vertical="center" wrapText="1"/>
    </xf>
    <xf numFmtId="49" fontId="2" fillId="7" borderId="40" xfId="0" applyNumberFormat="1" applyFont="1" applyFill="1" applyBorder="1" applyAlignment="1">
      <alignment horizontal="center" vertical="top"/>
    </xf>
    <xf numFmtId="0" fontId="57" fillId="7" borderId="17" xfId="0" applyFont="1" applyFill="1" applyBorder="1" applyAlignment="1">
      <alignment horizontal="center" vertical="top"/>
    </xf>
    <xf numFmtId="2" fontId="57" fillId="7" borderId="17" xfId="0" applyNumberFormat="1" applyFont="1" applyFill="1" applyBorder="1" applyAlignment="1">
      <alignment horizontal="center" vertical="top"/>
    </xf>
    <xf numFmtId="164" fontId="59" fillId="7" borderId="17" xfId="0" applyNumberFormat="1" applyFont="1" applyFill="1" applyBorder="1" applyAlignment="1">
      <alignment horizontal="center" vertical="top"/>
    </xf>
    <xf numFmtId="164" fontId="59" fillId="7" borderId="56" xfId="0" applyNumberFormat="1" applyFont="1" applyFill="1" applyBorder="1" applyAlignment="1">
      <alignment horizontal="center" vertical="top"/>
    </xf>
    <xf numFmtId="49" fontId="45" fillId="2" borderId="47" xfId="0" applyNumberFormat="1" applyFont="1" applyFill="1" applyBorder="1" applyAlignment="1">
      <alignment horizontal="center" vertical="top"/>
    </xf>
    <xf numFmtId="49" fontId="45" fillId="3" borderId="40" xfId="0" applyNumberFormat="1" applyFont="1" applyFill="1" applyBorder="1" applyAlignment="1">
      <alignment horizontal="center" vertical="top"/>
    </xf>
    <xf numFmtId="0" fontId="55" fillId="9" borderId="31" xfId="0" applyFont="1" applyFill="1" applyBorder="1" applyAlignment="1">
      <alignment horizontal="center" vertical="top" wrapText="1"/>
    </xf>
    <xf numFmtId="0" fontId="55" fillId="9" borderId="22" xfId="0" applyFont="1" applyFill="1" applyBorder="1" applyAlignment="1">
      <alignment horizontal="center" vertical="top" wrapText="1"/>
    </xf>
    <xf numFmtId="0" fontId="9" fillId="9" borderId="47" xfId="0" applyFont="1" applyFill="1" applyBorder="1" applyAlignment="1">
      <alignment horizontal="center" vertical="top"/>
    </xf>
    <xf numFmtId="164" fontId="9" fillId="9" borderId="47" xfId="0" applyNumberFormat="1" applyFont="1" applyFill="1" applyBorder="1" applyAlignment="1">
      <alignment horizontal="center" vertical="top"/>
    </xf>
    <xf numFmtId="0" fontId="8" fillId="9" borderId="42" xfId="0" applyFont="1" applyFill="1" applyBorder="1" applyAlignment="1">
      <alignment horizontal="left" vertical="top"/>
    </xf>
    <xf numFmtId="0" fontId="8" fillId="9" borderId="41" xfId="0" applyFont="1" applyFill="1" applyBorder="1" applyAlignment="1">
      <alignment horizontal="left" vertical="top"/>
    </xf>
    <xf numFmtId="9" fontId="8" fillId="9" borderId="41" xfId="0" applyNumberFormat="1" applyFont="1" applyFill="1" applyBorder="1" applyAlignment="1">
      <alignment horizontal="center" vertical="top"/>
    </xf>
    <xf numFmtId="9" fontId="8" fillId="9" borderId="43" xfId="0" applyNumberFormat="1" applyFont="1" applyFill="1" applyBorder="1" applyAlignment="1">
      <alignment horizontal="center" vertical="top"/>
    </xf>
    <xf numFmtId="49" fontId="45" fillId="2" borderId="31" xfId="0" applyNumberFormat="1" applyFont="1" applyFill="1" applyBorder="1" applyAlignment="1">
      <alignment horizontal="center" vertical="top"/>
    </xf>
    <xf numFmtId="49" fontId="45" fillId="3" borderId="47" xfId="0" applyNumberFormat="1" applyFont="1" applyFill="1" applyBorder="1" applyAlignment="1">
      <alignment horizontal="center" vertical="top"/>
    </xf>
    <xf numFmtId="0" fontId="9" fillId="9" borderId="63" xfId="0" applyFont="1" applyFill="1" applyBorder="1" applyAlignment="1">
      <alignment vertical="top"/>
    </xf>
    <xf numFmtId="49" fontId="9" fillId="9" borderId="64" xfId="0" applyNumberFormat="1" applyFont="1" applyFill="1" applyBorder="1" applyAlignment="1">
      <alignment vertical="top" wrapText="1"/>
    </xf>
    <xf numFmtId="0" fontId="61" fillId="9" borderId="64" xfId="0" applyFont="1" applyFill="1" applyBorder="1" applyAlignment="1">
      <alignment vertical="top" wrapText="1"/>
    </xf>
    <xf numFmtId="0" fontId="61" fillId="9" borderId="71" xfId="0" applyFont="1" applyFill="1" applyBorder="1" applyAlignment="1">
      <alignment vertical="top" wrapText="1"/>
    </xf>
    <xf numFmtId="49" fontId="9" fillId="3" borderId="48" xfId="0" applyNumberFormat="1" applyFont="1" applyFill="1" applyBorder="1" applyAlignment="1">
      <alignment horizontal="center" vertical="top"/>
    </xf>
    <xf numFmtId="0" fontId="9" fillId="0" borderId="31" xfId="0" applyFont="1" applyBorder="1" applyAlignment="1">
      <alignment vertical="top"/>
    </xf>
    <xf numFmtId="49" fontId="9" fillId="0" borderId="22" xfId="0" applyNumberFormat="1" applyFont="1" applyBorder="1" applyAlignment="1">
      <alignment vertical="top" wrapText="1"/>
    </xf>
    <xf numFmtId="0" fontId="61" fillId="0" borderId="22" xfId="0" applyFont="1" applyBorder="1" applyAlignment="1">
      <alignment vertical="top" wrapText="1"/>
    </xf>
    <xf numFmtId="0" fontId="8" fillId="0" borderId="3" xfId="0" applyFont="1" applyBorder="1" applyAlignment="1">
      <alignment horizontal="justify" vertical="center"/>
    </xf>
    <xf numFmtId="0" fontId="8" fillId="0" borderId="3" xfId="0" applyFont="1" applyBorder="1" applyAlignment="1">
      <alignment horizontal="center" vertical="top" wrapText="1"/>
    </xf>
    <xf numFmtId="0" fontId="18" fillId="0" borderId="3" xfId="0" applyFont="1" applyBorder="1" applyAlignment="1">
      <alignment horizontal="center" vertical="top" wrapText="1"/>
    </xf>
    <xf numFmtId="49" fontId="9" fillId="7" borderId="63" xfId="0" applyNumberFormat="1" applyFont="1" applyFill="1" applyBorder="1" applyAlignment="1">
      <alignment horizontal="center" vertical="top" wrapText="1"/>
    </xf>
    <xf numFmtId="0" fontId="8" fillId="7" borderId="4" xfId="0" applyFont="1" applyFill="1" applyBorder="1" applyAlignment="1">
      <alignment horizontal="center" vertical="top"/>
    </xf>
    <xf numFmtId="164" fontId="8" fillId="7" borderId="4" xfId="0" applyNumberFormat="1" applyFont="1" applyFill="1" applyBorder="1" applyAlignment="1">
      <alignment horizontal="center" vertical="top"/>
    </xf>
    <xf numFmtId="164" fontId="8" fillId="7" borderId="16" xfId="0" applyNumberFormat="1" applyFont="1" applyFill="1" applyBorder="1" applyAlignment="1">
      <alignment horizontal="center" vertical="top"/>
    </xf>
    <xf numFmtId="49" fontId="45" fillId="2" borderId="56" xfId="0" applyNumberFormat="1" applyFont="1" applyFill="1" applyBorder="1" applyAlignment="1">
      <alignment horizontal="center" vertical="top"/>
    </xf>
    <xf numFmtId="49" fontId="9" fillId="7" borderId="56" xfId="0" applyNumberFormat="1" applyFont="1" applyFill="1" applyBorder="1" applyAlignment="1">
      <alignment horizontal="center" vertical="top" wrapText="1"/>
    </xf>
    <xf numFmtId="0" fontId="8" fillId="7" borderId="49" xfId="0" applyFont="1" applyFill="1" applyBorder="1" applyAlignment="1">
      <alignment horizontal="center" vertical="top"/>
    </xf>
    <xf numFmtId="164" fontId="8" fillId="7" borderId="49" xfId="0" applyNumberFormat="1" applyFont="1" applyFill="1" applyBorder="1" applyAlignment="1">
      <alignment horizontal="center" vertical="top"/>
    </xf>
    <xf numFmtId="164" fontId="8" fillId="7" borderId="59" xfId="0" applyNumberFormat="1" applyFont="1" applyFill="1" applyBorder="1" applyAlignment="1">
      <alignment horizontal="center" vertical="top"/>
    </xf>
    <xf numFmtId="2" fontId="8" fillId="7" borderId="49" xfId="0" applyNumberFormat="1" applyFont="1" applyFill="1" applyBorder="1" applyAlignment="1">
      <alignment horizontal="center" vertical="top"/>
    </xf>
    <xf numFmtId="0" fontId="8" fillId="7" borderId="49" xfId="0" applyFont="1" applyFill="1" applyBorder="1" applyAlignment="1">
      <alignment vertical="top" wrapText="1"/>
    </xf>
    <xf numFmtId="0" fontId="8" fillId="7" borderId="52" xfId="0" applyFont="1" applyFill="1" applyBorder="1" applyAlignment="1">
      <alignment horizontal="center" vertical="top"/>
    </xf>
    <xf numFmtId="164" fontId="9" fillId="7" borderId="49" xfId="0" applyNumberFormat="1" applyFont="1" applyFill="1" applyBorder="1" applyAlignment="1">
      <alignment horizontal="center" vertical="top"/>
    </xf>
    <xf numFmtId="0" fontId="8" fillId="0" borderId="58" xfId="0" applyFont="1" applyBorder="1" applyAlignment="1">
      <alignment vertical="center" wrapText="1"/>
    </xf>
    <xf numFmtId="0" fontId="8" fillId="0" borderId="54" xfId="0" applyFont="1" applyBorder="1" applyAlignment="1">
      <alignment horizontal="center" vertical="center" wrapText="1"/>
    </xf>
    <xf numFmtId="0" fontId="8" fillId="0" borderId="8" xfId="0" applyFont="1" applyBorder="1" applyAlignment="1">
      <alignment horizontal="center" vertical="top"/>
    </xf>
    <xf numFmtId="0" fontId="8" fillId="7" borderId="0" xfId="0" applyFont="1" applyFill="1" applyAlignment="1">
      <alignment horizontal="center" vertical="top"/>
    </xf>
    <xf numFmtId="2" fontId="8" fillId="0" borderId="17" xfId="0" applyNumberFormat="1" applyFont="1" applyBorder="1" applyAlignment="1">
      <alignment horizontal="center" vertical="top"/>
    </xf>
    <xf numFmtId="164" fontId="8" fillId="0" borderId="17" xfId="0" applyNumberFormat="1" applyFont="1" applyBorder="1" applyAlignment="1">
      <alignment horizontal="center" vertical="top"/>
    </xf>
    <xf numFmtId="164" fontId="8" fillId="0" borderId="49" xfId="0" applyNumberFormat="1" applyFont="1" applyBorder="1" applyAlignment="1">
      <alignment horizontal="center" vertical="top"/>
    </xf>
    <xf numFmtId="0" fontId="8" fillId="7" borderId="79" xfId="0" applyFont="1" applyFill="1" applyBorder="1" applyAlignment="1">
      <alignment horizontal="center" vertical="top"/>
    </xf>
    <xf numFmtId="2" fontId="8" fillId="0" borderId="7" xfId="0" applyNumberFormat="1" applyFont="1" applyBorder="1" applyAlignment="1">
      <alignment horizontal="center" vertical="top"/>
    </xf>
    <xf numFmtId="164" fontId="8" fillId="0" borderId="7" xfId="0" applyNumberFormat="1" applyFont="1" applyBorder="1" applyAlignment="1">
      <alignment horizontal="center" vertical="top"/>
    </xf>
    <xf numFmtId="0" fontId="8" fillId="0" borderId="75" xfId="0" applyFont="1" applyBorder="1" applyAlignment="1">
      <alignment vertical="center" wrapText="1"/>
    </xf>
    <xf numFmtId="0" fontId="8" fillId="7" borderId="7" xfId="0" applyFont="1" applyFill="1" applyBorder="1" applyAlignment="1">
      <alignment vertical="top" wrapText="1"/>
    </xf>
    <xf numFmtId="0" fontId="8" fillId="0" borderId="54" xfId="0" applyFont="1" applyBorder="1" applyAlignment="1">
      <alignment horizontal="center" vertical="top"/>
    </xf>
    <xf numFmtId="0" fontId="8" fillId="0" borderId="74" xfId="0" applyFont="1" applyBorder="1" applyAlignment="1">
      <alignment horizontal="center" vertical="top" wrapText="1"/>
    </xf>
    <xf numFmtId="0" fontId="8" fillId="7" borderId="77" xfId="8" applyFont="1" applyFill="1" applyBorder="1" applyAlignment="1">
      <alignment vertical="top" wrapText="1"/>
    </xf>
    <xf numFmtId="0" fontId="18" fillId="7" borderId="35" xfId="8" applyFont="1" applyFill="1" applyBorder="1" applyAlignment="1">
      <alignment horizontal="center" vertical="top" wrapText="1"/>
    </xf>
    <xf numFmtId="0" fontId="18" fillId="7" borderId="35" xfId="8" applyFont="1" applyFill="1" applyBorder="1" applyAlignment="1">
      <alignment horizontal="center" vertical="top"/>
    </xf>
    <xf numFmtId="0" fontId="43" fillId="7" borderId="73" xfId="8" applyFont="1" applyFill="1" applyBorder="1" applyAlignment="1">
      <alignment horizontal="center" vertical="top"/>
    </xf>
    <xf numFmtId="0" fontId="8" fillId="0" borderId="0" xfId="0" applyFont="1" applyAlignment="1">
      <alignment horizontal="left" vertical="top" wrapText="1"/>
    </xf>
    <xf numFmtId="0" fontId="8" fillId="0" borderId="35" xfId="0" applyFont="1" applyBorder="1" applyAlignment="1">
      <alignment horizontal="left" vertical="top" wrapText="1"/>
    </xf>
    <xf numFmtId="164" fontId="8" fillId="0" borderId="11" xfId="0" applyNumberFormat="1" applyFont="1" applyBorder="1" applyAlignment="1">
      <alignment horizontal="center" vertical="top"/>
    </xf>
    <xf numFmtId="0" fontId="8" fillId="0" borderId="54" xfId="0" applyFont="1" applyBorder="1" applyAlignment="1">
      <alignment horizontal="left" vertical="top" wrapText="1"/>
    </xf>
    <xf numFmtId="0" fontId="8" fillId="0" borderId="74" xfId="0" applyFont="1" applyBorder="1" applyAlignment="1">
      <alignment horizontal="left" vertical="top" wrapText="1"/>
    </xf>
    <xf numFmtId="49" fontId="9" fillId="3" borderId="40" xfId="0" applyNumberFormat="1" applyFont="1" applyFill="1" applyBorder="1" applyAlignment="1">
      <alignment horizontal="center" vertical="top"/>
    </xf>
    <xf numFmtId="49" fontId="9" fillId="7" borderId="42" xfId="0" applyNumberFormat="1" applyFont="1" applyFill="1" applyBorder="1" applyAlignment="1">
      <alignment horizontal="center" vertical="top" wrapText="1"/>
    </xf>
    <xf numFmtId="0" fontId="9" fillId="4" borderId="20" xfId="0" applyFont="1" applyFill="1" applyBorder="1" applyAlignment="1">
      <alignment horizontal="center" vertical="top"/>
    </xf>
    <xf numFmtId="164" fontId="9" fillId="4" borderId="11" xfId="0" applyNumberFormat="1" applyFont="1" applyFill="1" applyBorder="1" applyAlignment="1">
      <alignment horizontal="center" vertical="top"/>
    </xf>
    <xf numFmtId="164" fontId="9" fillId="4" borderId="40" xfId="0" applyNumberFormat="1" applyFont="1" applyFill="1" applyBorder="1" applyAlignment="1">
      <alignment horizontal="center" vertical="top"/>
    </xf>
    <xf numFmtId="0" fontId="8" fillId="0" borderId="12"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top"/>
    </xf>
    <xf numFmtId="0" fontId="8" fillId="0" borderId="1" xfId="0" applyFont="1" applyBorder="1" applyAlignment="1">
      <alignment horizontal="center" vertical="center"/>
    </xf>
    <xf numFmtId="0" fontId="8" fillId="0" borderId="78" xfId="0" applyFont="1" applyBorder="1" applyAlignment="1">
      <alignment horizontal="center" vertical="center" wrapText="1"/>
    </xf>
    <xf numFmtId="49" fontId="9" fillId="7" borderId="62" xfId="0" applyNumberFormat="1" applyFont="1" applyFill="1" applyBorder="1" applyAlignment="1">
      <alignment horizontal="center" vertical="top" wrapText="1"/>
    </xf>
    <xf numFmtId="49" fontId="9" fillId="7" borderId="34" xfId="0" applyNumberFormat="1" applyFont="1" applyFill="1" applyBorder="1" applyAlignment="1">
      <alignment horizontal="center" vertical="top" wrapText="1"/>
    </xf>
    <xf numFmtId="0" fontId="8" fillId="0" borderId="4" xfId="0" applyFont="1" applyBorder="1" applyAlignment="1">
      <alignment horizontal="center" vertical="top"/>
    </xf>
    <xf numFmtId="164" fontId="8" fillId="0" borderId="4" xfId="0" applyNumberFormat="1" applyFont="1" applyBorder="1" applyAlignment="1">
      <alignment horizontal="center" vertical="top"/>
    </xf>
    <xf numFmtId="164" fontId="8" fillId="5" borderId="4" xfId="0" applyNumberFormat="1" applyFont="1" applyFill="1" applyBorder="1" applyAlignment="1">
      <alignment horizontal="center" vertical="top"/>
    </xf>
    <xf numFmtId="164" fontId="8" fillId="0" borderId="44" xfId="0" applyNumberFormat="1" applyFont="1" applyBorder="1" applyAlignment="1">
      <alignment horizontal="center" vertical="top"/>
    </xf>
    <xf numFmtId="0" fontId="8" fillId="0" borderId="50" xfId="0" applyFont="1" applyBorder="1" applyAlignment="1">
      <alignment wrapText="1"/>
    </xf>
    <xf numFmtId="0" fontId="8" fillId="0" borderId="13" xfId="0" applyFont="1" applyBorder="1" applyAlignment="1">
      <alignment horizontal="center" vertical="top"/>
    </xf>
    <xf numFmtId="49" fontId="9" fillId="7" borderId="27" xfId="0" applyNumberFormat="1" applyFont="1" applyFill="1" applyBorder="1" applyAlignment="1">
      <alignment horizontal="center" vertical="top" wrapText="1"/>
    </xf>
    <xf numFmtId="49" fontId="9" fillId="7" borderId="6" xfId="0" applyNumberFormat="1" applyFont="1" applyFill="1" applyBorder="1" applyAlignment="1">
      <alignment horizontal="center" vertical="top" wrapText="1"/>
    </xf>
    <xf numFmtId="49" fontId="8" fillId="0" borderId="17" xfId="0" applyNumberFormat="1" applyFont="1" applyBorder="1" applyAlignment="1">
      <alignment horizontal="center" vertical="top"/>
    </xf>
    <xf numFmtId="0" fontId="8" fillId="0" borderId="49" xfId="0" applyFont="1" applyBorder="1" applyAlignment="1">
      <alignment horizontal="center" vertical="top"/>
    </xf>
    <xf numFmtId="164" fontId="8" fillId="5" borderId="49" xfId="0" applyNumberFormat="1" applyFont="1" applyFill="1" applyBorder="1" applyAlignment="1">
      <alignment horizontal="center" vertical="top"/>
    </xf>
    <xf numFmtId="164" fontId="8" fillId="0" borderId="66" xfId="0" applyNumberFormat="1" applyFont="1" applyBorder="1" applyAlignment="1">
      <alignment horizontal="center" vertical="top"/>
    </xf>
    <xf numFmtId="0" fontId="8" fillId="0" borderId="52" xfId="0" applyFont="1" applyBorder="1" applyAlignment="1">
      <alignment horizontal="justify" vertical="center"/>
    </xf>
    <xf numFmtId="164" fontId="8" fillId="5" borderId="54" xfId="0" applyNumberFormat="1" applyFont="1" applyFill="1" applyBorder="1" applyAlignment="1">
      <alignment horizontal="center" vertical="center" wrapText="1"/>
    </xf>
    <xf numFmtId="0" fontId="31" fillId="7" borderId="17" xfId="0" applyFont="1" applyFill="1" applyBorder="1" applyAlignment="1">
      <alignment vertical="top" wrapText="1"/>
    </xf>
    <xf numFmtId="2" fontId="8" fillId="0" borderId="49" xfId="0" applyNumberFormat="1" applyFont="1" applyBorder="1" applyAlignment="1">
      <alignment horizontal="center" vertical="top"/>
    </xf>
    <xf numFmtId="0" fontId="8" fillId="0" borderId="65" xfId="0" applyFont="1" applyBorder="1" applyAlignment="1">
      <alignment horizontal="left" vertical="top"/>
    </xf>
    <xf numFmtId="0" fontId="8" fillId="0" borderId="35" xfId="0" applyFont="1" applyBorder="1" applyAlignment="1">
      <alignment horizontal="center" vertical="top"/>
    </xf>
    <xf numFmtId="0" fontId="8" fillId="0" borderId="73" xfId="0" applyFont="1" applyBorder="1" applyAlignment="1">
      <alignment horizontal="center" vertical="top" wrapText="1"/>
    </xf>
    <xf numFmtId="0" fontId="55" fillId="7" borderId="39" xfId="0" applyFont="1" applyFill="1" applyBorder="1" applyAlignment="1">
      <alignment horizontal="center" vertical="top" wrapText="1"/>
    </xf>
    <xf numFmtId="0" fontId="55" fillId="7" borderId="38" xfId="0" applyFont="1" applyFill="1" applyBorder="1" applyAlignment="1">
      <alignment horizontal="center" vertical="top" wrapText="1"/>
    </xf>
    <xf numFmtId="0" fontId="8" fillId="7" borderId="40" xfId="0" applyFont="1" applyFill="1" applyBorder="1" applyAlignment="1">
      <alignment vertical="top" wrapText="1"/>
    </xf>
    <xf numFmtId="0" fontId="8" fillId="0" borderId="51" xfId="0" applyFont="1" applyBorder="1" applyAlignment="1">
      <alignment horizontal="left" vertical="top"/>
    </xf>
    <xf numFmtId="9" fontId="8" fillId="0" borderId="1" xfId="0" applyNumberFormat="1" applyFont="1" applyBorder="1" applyAlignment="1">
      <alignment horizontal="center" vertical="top"/>
    </xf>
    <xf numFmtId="9" fontId="8" fillId="0" borderId="78" xfId="0" applyNumberFormat="1" applyFont="1" applyBorder="1" applyAlignment="1">
      <alignment horizontal="center" vertical="top"/>
    </xf>
    <xf numFmtId="49" fontId="9" fillId="3" borderId="47" xfId="0" applyNumberFormat="1" applyFont="1" applyFill="1" applyBorder="1" applyAlignment="1">
      <alignment horizontal="center" vertical="top"/>
    </xf>
    <xf numFmtId="0" fontId="9" fillId="9" borderId="64" xfId="0" applyFont="1" applyFill="1" applyBorder="1"/>
    <xf numFmtId="0" fontId="9" fillId="0" borderId="31" xfId="0" applyFont="1" applyBorder="1"/>
    <xf numFmtId="164" fontId="8" fillId="5" borderId="3" xfId="0" applyNumberFormat="1" applyFont="1" applyFill="1" applyBorder="1" applyAlignment="1">
      <alignment horizontal="center" vertical="center" wrapText="1"/>
    </xf>
    <xf numFmtId="0" fontId="61" fillId="7" borderId="3" xfId="0" applyFont="1" applyFill="1" applyBorder="1" applyAlignment="1">
      <alignment vertical="top" wrapText="1"/>
    </xf>
    <xf numFmtId="0" fontId="55" fillId="7" borderId="57" xfId="0" applyFont="1" applyFill="1" applyBorder="1" applyAlignment="1">
      <alignment horizontal="center" vertical="top" wrapText="1"/>
    </xf>
    <xf numFmtId="0" fontId="8" fillId="0" borderId="64" xfId="0" applyFont="1" applyBorder="1" applyAlignment="1">
      <alignment horizontal="left" vertical="top" wrapText="1"/>
    </xf>
    <xf numFmtId="164" fontId="8" fillId="0" borderId="13" xfId="0" applyNumberFormat="1" applyFont="1" applyBorder="1" applyAlignment="1">
      <alignment horizontal="center" vertical="center" wrapText="1"/>
    </xf>
    <xf numFmtId="0" fontId="8"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51" xfId="0" applyFont="1" applyBorder="1" applyAlignment="1">
      <alignment horizontal="left" vertical="top" wrapText="1"/>
    </xf>
    <xf numFmtId="0" fontId="8" fillId="0" borderId="1" xfId="0" applyFont="1" applyBorder="1" applyAlignment="1">
      <alignment horizontal="left" vertical="top"/>
    </xf>
    <xf numFmtId="0" fontId="9" fillId="9" borderId="31" xfId="0" applyFont="1" applyFill="1" applyBorder="1" applyAlignment="1">
      <alignment vertical="center"/>
    </xf>
    <xf numFmtId="49" fontId="9" fillId="9" borderId="23" xfId="0" applyNumberFormat="1" applyFont="1" applyFill="1" applyBorder="1" applyAlignment="1">
      <alignment vertical="top" wrapText="1"/>
    </xf>
    <xf numFmtId="0" fontId="8" fillId="0" borderId="76" xfId="0" applyFont="1" applyBorder="1" applyAlignment="1">
      <alignment horizontal="left" vertical="top" wrapText="1"/>
    </xf>
    <xf numFmtId="49" fontId="18" fillId="7" borderId="13" xfId="0" applyNumberFormat="1" applyFont="1" applyFill="1" applyBorder="1" applyAlignment="1">
      <alignment horizontal="center" vertical="top" wrapText="1"/>
    </xf>
    <xf numFmtId="0" fontId="8" fillId="0" borderId="75" xfId="0" applyFont="1" applyBorder="1" applyAlignment="1">
      <alignment horizontal="left" vertical="top" wrapText="1"/>
    </xf>
    <xf numFmtId="49" fontId="8" fillId="0" borderId="54" xfId="0" applyNumberFormat="1" applyFont="1" applyBorder="1" applyAlignment="1">
      <alignment horizontal="center" vertical="center" wrapText="1"/>
    </xf>
    <xf numFmtId="49" fontId="18" fillId="7" borderId="54" xfId="0" applyNumberFormat="1" applyFont="1" applyFill="1" applyBorder="1" applyAlignment="1">
      <alignment horizontal="center" vertical="top" wrapText="1"/>
    </xf>
    <xf numFmtId="49" fontId="9" fillId="2" borderId="40" xfId="0" applyNumberFormat="1" applyFont="1" applyFill="1" applyBorder="1" applyAlignment="1">
      <alignment horizontal="center" vertical="top"/>
    </xf>
    <xf numFmtId="0" fontId="8" fillId="0" borderId="28" xfId="0" applyFont="1" applyBorder="1" applyAlignment="1">
      <alignment horizontal="left" vertical="top" wrapText="1"/>
    </xf>
    <xf numFmtId="164" fontId="8" fillId="5" borderId="1" xfId="0" applyNumberFormat="1" applyFont="1" applyFill="1" applyBorder="1" applyAlignment="1">
      <alignment horizontal="center" vertical="center" wrapText="1"/>
    </xf>
    <xf numFmtId="49" fontId="18" fillId="7" borderId="1" xfId="0" applyNumberFormat="1" applyFont="1" applyFill="1" applyBorder="1" applyAlignment="1">
      <alignment horizontal="center" vertical="top" wrapText="1"/>
    </xf>
    <xf numFmtId="0" fontId="8" fillId="0" borderId="50" xfId="0" applyFont="1" applyBorder="1" applyAlignment="1">
      <alignment horizontal="left" vertical="top" wrapText="1"/>
    </xf>
    <xf numFmtId="0" fontId="8" fillId="0" borderId="13" xfId="0" applyFont="1" applyBorder="1" applyAlignment="1">
      <alignment horizontal="center" vertical="top" wrapText="1"/>
    </xf>
    <xf numFmtId="164" fontId="62" fillId="0" borderId="66" xfId="0" applyNumberFormat="1" applyFont="1" applyBorder="1" applyAlignment="1">
      <alignment horizontal="center" vertical="top"/>
    </xf>
    <xf numFmtId="0" fontId="8" fillId="0" borderId="54" xfId="0" applyFont="1" applyBorder="1" applyAlignment="1">
      <alignment horizontal="center" vertical="top" wrapText="1"/>
    </xf>
    <xf numFmtId="0" fontId="8" fillId="0" borderId="40" xfId="0" applyFont="1" applyBorder="1" applyAlignment="1">
      <alignment vertical="top" wrapText="1"/>
    </xf>
    <xf numFmtId="0" fontId="9" fillId="9" borderId="40" xfId="0" applyFont="1" applyFill="1" applyBorder="1" applyAlignment="1">
      <alignment horizontal="center" vertical="top"/>
    </xf>
    <xf numFmtId="164" fontId="9" fillId="9" borderId="40" xfId="0" applyNumberFormat="1" applyFont="1" applyFill="1" applyBorder="1" applyAlignment="1">
      <alignment horizontal="center" vertical="top"/>
    </xf>
    <xf numFmtId="0" fontId="8" fillId="9" borderId="42" xfId="0" applyFont="1" applyFill="1" applyBorder="1" applyAlignment="1">
      <alignment horizontal="center" vertical="top"/>
    </xf>
    <xf numFmtId="0" fontId="8" fillId="9" borderId="41" xfId="0" applyFont="1" applyFill="1" applyBorder="1" applyAlignment="1">
      <alignment horizontal="center" vertical="top"/>
    </xf>
    <xf numFmtId="0" fontId="8" fillId="9" borderId="43" xfId="0" applyFont="1" applyFill="1" applyBorder="1" applyAlignment="1">
      <alignment horizontal="center" vertical="top"/>
    </xf>
    <xf numFmtId="0" fontId="9" fillId="9" borderId="31" xfId="0" applyFont="1" applyFill="1" applyBorder="1" applyAlignment="1">
      <alignment vertical="top"/>
    </xf>
    <xf numFmtId="0" fontId="8" fillId="0" borderId="32" xfId="0" applyFont="1" applyBorder="1" applyAlignment="1">
      <alignment wrapText="1"/>
    </xf>
    <xf numFmtId="49" fontId="8" fillId="7" borderId="3" xfId="0" applyNumberFormat="1" applyFont="1" applyFill="1" applyBorder="1" applyAlignment="1">
      <alignment horizontal="center" vertical="top" wrapText="1"/>
    </xf>
    <xf numFmtId="0" fontId="8" fillId="0" borderId="32" xfId="0" applyFont="1" applyBorder="1" applyAlignment="1">
      <alignment horizontal="left" vertical="top" wrapText="1"/>
    </xf>
    <xf numFmtId="0" fontId="8" fillId="7" borderId="3" xfId="0" applyFont="1" applyFill="1" applyBorder="1" applyAlignment="1">
      <alignment horizontal="center" vertical="top"/>
    </xf>
    <xf numFmtId="0" fontId="8" fillId="0" borderId="64" xfId="0" applyFont="1" applyBorder="1" applyAlignment="1">
      <alignment vertical="top" wrapText="1"/>
    </xf>
    <xf numFmtId="0" fontId="8" fillId="0" borderId="13" xfId="0" applyFont="1" applyBorder="1" applyAlignment="1">
      <alignment horizontal="left" vertical="top" wrapText="1"/>
    </xf>
    <xf numFmtId="164" fontId="8" fillId="0" borderId="45" xfId="0" applyNumberFormat="1" applyFont="1" applyBorder="1" applyAlignment="1">
      <alignment horizontal="center" vertical="top"/>
    </xf>
    <xf numFmtId="164" fontId="8" fillId="5" borderId="18" xfId="0" applyNumberFormat="1" applyFont="1" applyFill="1" applyBorder="1" applyAlignment="1">
      <alignment horizontal="center" vertical="center"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9" fillId="7" borderId="40" xfId="0" applyFont="1" applyFill="1" applyBorder="1" applyAlignment="1">
      <alignment horizontal="left" vertical="top" wrapText="1"/>
    </xf>
    <xf numFmtId="0" fontId="8" fillId="0" borderId="64" xfId="0" applyFont="1" applyBorder="1"/>
    <xf numFmtId="164" fontId="9" fillId="4" borderId="46" xfId="0" applyNumberFormat="1" applyFont="1" applyFill="1" applyBorder="1" applyAlignment="1">
      <alignment horizontal="center" vertical="top"/>
    </xf>
    <xf numFmtId="0" fontId="9" fillId="9" borderId="31" xfId="0" applyFont="1" applyFill="1" applyBorder="1" applyAlignment="1">
      <alignment horizontal="center" vertical="top" wrapText="1"/>
    </xf>
    <xf numFmtId="0" fontId="61" fillId="9" borderId="22" xfId="0" applyFont="1" applyFill="1" applyBorder="1" applyAlignment="1">
      <alignment horizontal="left" vertical="top" wrapText="1"/>
    </xf>
    <xf numFmtId="0" fontId="61" fillId="9" borderId="23" xfId="0" applyFont="1" applyFill="1" applyBorder="1" applyAlignment="1">
      <alignment horizontal="left" vertical="top" wrapText="1"/>
    </xf>
    <xf numFmtId="49" fontId="9" fillId="2" borderId="47" xfId="0" applyNumberFormat="1" applyFont="1" applyFill="1" applyBorder="1" applyAlignment="1">
      <alignment horizontal="center" vertical="top" wrapText="1"/>
    </xf>
    <xf numFmtId="49" fontId="9" fillId="16" borderId="31" xfId="4" applyNumberFormat="1" applyFont="1" applyFill="1" applyBorder="1" applyAlignment="1">
      <alignment vertical="top"/>
    </xf>
    <xf numFmtId="49" fontId="9" fillId="16" borderId="22" xfId="4" applyNumberFormat="1" applyFont="1" applyFill="1" applyBorder="1" applyAlignment="1">
      <alignment vertical="top"/>
    </xf>
    <xf numFmtId="49" fontId="9" fillId="16" borderId="23" xfId="4" applyNumberFormat="1" applyFont="1" applyFill="1" applyBorder="1" applyAlignment="1">
      <alignment vertical="top"/>
    </xf>
    <xf numFmtId="0" fontId="9" fillId="0" borderId="42" xfId="0" applyFont="1" applyBorder="1" applyAlignment="1">
      <alignment horizontal="left" vertical="top"/>
    </xf>
    <xf numFmtId="0" fontId="9" fillId="0" borderId="45" xfId="0" applyFont="1" applyBorder="1" applyAlignment="1">
      <alignment horizontal="left" vertical="top"/>
    </xf>
    <xf numFmtId="0" fontId="63" fillId="0" borderId="27" xfId="0" applyFont="1" applyBorder="1" applyAlignment="1">
      <alignment vertical="top"/>
    </xf>
    <xf numFmtId="0" fontId="8" fillId="0" borderId="18" xfId="0" applyFont="1" applyBorder="1" applyAlignment="1">
      <alignment horizontal="center" vertical="center"/>
    </xf>
    <xf numFmtId="0" fontId="8" fillId="7" borderId="18" xfId="0" applyFont="1" applyFill="1" applyBorder="1" applyAlignment="1">
      <alignment horizontal="left" vertical="top"/>
    </xf>
    <xf numFmtId="0" fontId="8" fillId="7" borderId="19" xfId="0" applyFont="1" applyFill="1" applyBorder="1" applyAlignment="1">
      <alignment horizontal="left" vertical="top"/>
    </xf>
    <xf numFmtId="49" fontId="9" fillId="9" borderId="42" xfId="0" applyNumberFormat="1" applyFont="1" applyFill="1" applyBorder="1" applyAlignment="1">
      <alignment horizontal="center" vertical="top"/>
    </xf>
    <xf numFmtId="0" fontId="9" fillId="9" borderId="22" xfId="0" applyFont="1" applyFill="1" applyBorder="1" applyAlignment="1">
      <alignment vertical="top" wrapText="1"/>
    </xf>
    <xf numFmtId="0" fontId="8" fillId="9" borderId="22" xfId="0" applyFont="1" applyFill="1" applyBorder="1" applyAlignment="1">
      <alignment vertical="top" wrapText="1"/>
    </xf>
    <xf numFmtId="0" fontId="9" fillId="9" borderId="23" xfId="0" applyFont="1" applyFill="1" applyBorder="1" applyAlignment="1">
      <alignment vertical="top" wrapText="1"/>
    </xf>
    <xf numFmtId="0" fontId="9" fillId="0" borderId="22" xfId="0" applyFont="1" applyBorder="1" applyAlignment="1">
      <alignment vertical="top"/>
    </xf>
    <xf numFmtId="0" fontId="9" fillId="0" borderId="22" xfId="0" applyFont="1" applyBorder="1" applyAlignment="1">
      <alignment vertical="top" wrapText="1"/>
    </xf>
    <xf numFmtId="0" fontId="8" fillId="0" borderId="22" xfId="0" applyFont="1" applyBorder="1" applyAlignment="1">
      <alignment vertical="top" wrapText="1"/>
    </xf>
    <xf numFmtId="0" fontId="8" fillId="0" borderId="2" xfId="0" applyFont="1" applyBorder="1" applyAlignment="1">
      <alignment horizontal="left" vertical="top" wrapText="1"/>
    </xf>
    <xf numFmtId="0" fontId="9" fillId="7" borderId="3" xfId="0" applyFont="1" applyFill="1" applyBorder="1" applyAlignment="1">
      <alignment vertical="top" wrapText="1"/>
    </xf>
    <xf numFmtId="0" fontId="8" fillId="7" borderId="3" xfId="0" applyFont="1" applyFill="1" applyBorder="1" applyAlignment="1">
      <alignment horizontal="center" vertical="top" wrapText="1"/>
    </xf>
    <xf numFmtId="0" fontId="8" fillId="7" borderId="57" xfId="0" applyFont="1" applyFill="1" applyBorder="1" applyAlignment="1">
      <alignment horizontal="center" vertical="top" wrapText="1"/>
    </xf>
    <xf numFmtId="0" fontId="8" fillId="0" borderId="14" xfId="0" applyFont="1" applyBorder="1" applyAlignment="1">
      <alignment horizontal="left" vertical="top" wrapText="1"/>
    </xf>
    <xf numFmtId="0" fontId="8" fillId="7" borderId="13" xfId="0" applyFont="1" applyFill="1" applyBorder="1" applyAlignment="1">
      <alignment horizontal="center" vertical="center" wrapText="1"/>
    </xf>
    <xf numFmtId="0" fontId="8" fillId="7" borderId="13" xfId="0" applyFont="1" applyFill="1" applyBorder="1" applyAlignment="1">
      <alignment horizontal="center" vertical="top"/>
    </xf>
    <xf numFmtId="164" fontId="8" fillId="0" borderId="53" xfId="0" applyNumberFormat="1" applyFont="1" applyBorder="1" applyAlignment="1">
      <alignment horizontal="center" vertical="top"/>
    </xf>
    <xf numFmtId="164" fontId="8" fillId="5" borderId="53" xfId="0" applyNumberFormat="1" applyFont="1" applyFill="1" applyBorder="1" applyAlignment="1">
      <alignment horizontal="center" vertical="top"/>
    </xf>
    <xf numFmtId="164" fontId="8" fillId="0" borderId="61" xfId="0" applyNumberFormat="1" applyFont="1" applyBorder="1" applyAlignment="1">
      <alignment horizontal="center" vertical="top"/>
    </xf>
    <xf numFmtId="0" fontId="62" fillId="0" borderId="35" xfId="0" applyFont="1" applyBorder="1" applyAlignment="1">
      <alignment horizontal="center" vertical="top"/>
    </xf>
    <xf numFmtId="0" fontId="9" fillId="13" borderId="20" xfId="0" applyFont="1" applyFill="1" applyBorder="1" applyAlignment="1">
      <alignment horizontal="center" vertical="top"/>
    </xf>
    <xf numFmtId="164" fontId="9" fillId="13" borderId="11" xfId="0" applyNumberFormat="1" applyFont="1" applyFill="1" applyBorder="1" applyAlignment="1">
      <alignment horizontal="center" vertical="top"/>
    </xf>
    <xf numFmtId="0" fontId="62" fillId="0" borderId="28" xfId="0" applyFont="1" applyBorder="1" applyAlignment="1">
      <alignment horizontal="center" vertical="center"/>
    </xf>
    <xf numFmtId="9" fontId="62" fillId="0" borderId="1" xfId="0" applyNumberFormat="1" applyFont="1" applyBorder="1" applyAlignment="1">
      <alignment horizontal="center" vertical="top"/>
    </xf>
    <xf numFmtId="9" fontId="62" fillId="0" borderId="78" xfId="0" applyNumberFormat="1" applyFont="1" applyBorder="1" applyAlignment="1">
      <alignment horizontal="center" vertical="top"/>
    </xf>
    <xf numFmtId="49" fontId="9" fillId="2" borderId="17" xfId="0" applyNumberFormat="1" applyFont="1" applyFill="1" applyBorder="1" applyAlignment="1">
      <alignment vertical="top"/>
    </xf>
    <xf numFmtId="49" fontId="9" fillId="3" borderId="17" xfId="0" applyNumberFormat="1" applyFont="1" applyFill="1" applyBorder="1" applyAlignment="1">
      <alignment vertical="top"/>
    </xf>
    <xf numFmtId="49" fontId="9" fillId="7" borderId="5" xfId="0" applyNumberFormat="1" applyFont="1" applyFill="1" applyBorder="1" applyAlignment="1">
      <alignment vertical="top" wrapText="1"/>
    </xf>
    <xf numFmtId="0" fontId="55" fillId="7" borderId="6" xfId="0" applyFont="1" applyFill="1" applyBorder="1" applyAlignment="1">
      <alignment horizontal="center" vertical="top" wrapText="1"/>
    </xf>
    <xf numFmtId="164" fontId="8" fillId="0" borderId="4" xfId="0" applyNumberFormat="1" applyFont="1" applyBorder="1" applyAlignment="1">
      <alignment horizontal="center" vertical="center"/>
    </xf>
    <xf numFmtId="0" fontId="8" fillId="0" borderId="64" xfId="0" applyFont="1" applyBorder="1" applyAlignment="1">
      <alignment wrapText="1"/>
    </xf>
    <xf numFmtId="0" fontId="8" fillId="0" borderId="13" xfId="0" applyFont="1" applyBorder="1" applyAlignment="1">
      <alignment horizontal="center" vertical="center"/>
    </xf>
    <xf numFmtId="49" fontId="9" fillId="2" borderId="40" xfId="0" applyNumberFormat="1" applyFont="1" applyFill="1" applyBorder="1" applyAlignment="1">
      <alignment vertical="top"/>
    </xf>
    <xf numFmtId="49" fontId="9" fillId="3" borderId="40" xfId="0" applyNumberFormat="1" applyFont="1" applyFill="1" applyBorder="1" applyAlignment="1">
      <alignment vertical="top"/>
    </xf>
    <xf numFmtId="49" fontId="9" fillId="7" borderId="37" xfId="0" applyNumberFormat="1" applyFont="1" applyFill="1" applyBorder="1" applyAlignment="1">
      <alignment vertical="top" wrapText="1"/>
    </xf>
    <xf numFmtId="164" fontId="8" fillId="13" borderId="11" xfId="0" applyNumberFormat="1" applyFont="1" applyFill="1" applyBorder="1" applyAlignment="1">
      <alignment horizontal="center" vertical="top"/>
    </xf>
    <xf numFmtId="0" fontId="62" fillId="0" borderId="12" xfId="0" applyFont="1" applyBorder="1" applyAlignment="1">
      <alignment horizontal="left" vertical="top"/>
    </xf>
    <xf numFmtId="0" fontId="8" fillId="0" borderId="28" xfId="0" applyFont="1" applyBorder="1" applyAlignment="1">
      <alignment horizontal="center" vertical="center"/>
    </xf>
    <xf numFmtId="49" fontId="9" fillId="2" borderId="48" xfId="0" applyNumberFormat="1" applyFont="1" applyFill="1" applyBorder="1" applyAlignment="1">
      <alignment vertical="top"/>
    </xf>
    <xf numFmtId="49" fontId="9" fillId="3" borderId="48" xfId="0" applyNumberFormat="1" applyFont="1" applyFill="1" applyBorder="1" applyAlignment="1">
      <alignment vertical="top"/>
    </xf>
    <xf numFmtId="49" fontId="9" fillId="7" borderId="33" xfId="0" applyNumberFormat="1" applyFont="1" applyFill="1" applyBorder="1" applyAlignment="1">
      <alignment vertical="top" wrapText="1"/>
    </xf>
    <xf numFmtId="0" fontId="55" fillId="7" borderId="34" xfId="0" applyFont="1" applyFill="1" applyBorder="1" applyAlignment="1">
      <alignment horizontal="center" vertical="top" wrapText="1"/>
    </xf>
    <xf numFmtId="164" fontId="8" fillId="0" borderId="44" xfId="0" applyNumberFormat="1" applyFont="1" applyBorder="1" applyAlignment="1">
      <alignment horizontal="center" vertical="center"/>
    </xf>
    <xf numFmtId="49" fontId="9" fillId="9" borderId="40" xfId="0" applyNumberFormat="1" applyFont="1" applyFill="1" applyBorder="1" applyAlignment="1">
      <alignment horizontal="center" vertical="top"/>
    </xf>
    <xf numFmtId="0" fontId="9" fillId="0" borderId="63" xfId="0" applyFont="1" applyBorder="1" applyAlignment="1">
      <alignment vertical="top"/>
    </xf>
    <xf numFmtId="0" fontId="9" fillId="0" borderId="64" xfId="0" applyFont="1" applyBorder="1" applyAlignment="1">
      <alignment vertical="top" wrapText="1"/>
    </xf>
    <xf numFmtId="0" fontId="9" fillId="7" borderId="13" xfId="0" applyFont="1" applyFill="1" applyBorder="1" applyAlignment="1">
      <alignment vertical="top" wrapText="1"/>
    </xf>
    <xf numFmtId="0" fontId="8" fillId="7" borderId="13" xfId="0" applyFont="1" applyFill="1" applyBorder="1" applyAlignment="1">
      <alignment horizontal="center" vertical="top" wrapText="1"/>
    </xf>
    <xf numFmtId="0" fontId="9" fillId="7" borderId="15" xfId="0" applyFont="1" applyFill="1" applyBorder="1" applyAlignment="1">
      <alignment vertical="top" wrapText="1"/>
    </xf>
    <xf numFmtId="0" fontId="9" fillId="0" borderId="42" xfId="0" applyFont="1" applyBorder="1" applyAlignment="1">
      <alignment vertical="top"/>
    </xf>
    <xf numFmtId="0" fontId="9" fillId="0" borderId="41" xfId="0" applyFont="1" applyBorder="1" applyAlignment="1">
      <alignment vertical="top" wrapText="1"/>
    </xf>
    <xf numFmtId="0" fontId="8" fillId="0" borderId="12" xfId="0" applyFont="1" applyBorder="1" applyAlignment="1">
      <alignment vertical="top" wrapText="1"/>
    </xf>
    <xf numFmtId="0" fontId="8" fillId="0" borderId="1" xfId="0" applyFont="1" applyBorder="1" applyAlignment="1">
      <alignment horizontal="center" vertical="top" wrapText="1"/>
    </xf>
    <xf numFmtId="0" fontId="9" fillId="7" borderId="1" xfId="0" applyFont="1" applyFill="1" applyBorder="1" applyAlignment="1">
      <alignment vertical="top" wrapText="1"/>
    </xf>
    <xf numFmtId="0" fontId="8" fillId="7" borderId="78" xfId="0" applyFont="1" applyFill="1" applyBorder="1" applyAlignment="1">
      <alignment horizontal="center" vertical="top" wrapText="1"/>
    </xf>
    <xf numFmtId="49" fontId="64" fillId="7" borderId="34" xfId="0" applyNumberFormat="1" applyFont="1" applyFill="1" applyBorder="1" applyAlignment="1">
      <alignment horizontal="center" vertical="top" wrapText="1"/>
    </xf>
    <xf numFmtId="164" fontId="8" fillId="5" borderId="14" xfId="0" applyNumberFormat="1" applyFont="1" applyFill="1" applyBorder="1" applyAlignment="1">
      <alignment horizontal="left" vertical="center" wrapText="1"/>
    </xf>
    <xf numFmtId="164" fontId="8" fillId="5" borderId="76" xfId="0" applyNumberFormat="1" applyFont="1" applyFill="1" applyBorder="1" applyAlignment="1">
      <alignment horizontal="center" vertical="center" wrapText="1"/>
    </xf>
    <xf numFmtId="49" fontId="64" fillId="7" borderId="6" xfId="0" applyNumberFormat="1" applyFont="1" applyFill="1" applyBorder="1" applyAlignment="1">
      <alignment horizontal="center" vertical="top" wrapText="1"/>
    </xf>
    <xf numFmtId="164" fontId="9" fillId="5" borderId="49" xfId="0" applyNumberFormat="1" applyFont="1" applyFill="1" applyBorder="1" applyAlignment="1">
      <alignment horizontal="center" vertical="top"/>
    </xf>
    <xf numFmtId="0" fontId="8" fillId="0" borderId="54" xfId="0" applyFont="1" applyBorder="1" applyAlignment="1">
      <alignment vertical="top" wrapText="1"/>
    </xf>
    <xf numFmtId="0" fontId="8" fillId="0" borderId="54" xfId="0" applyFont="1" applyBorder="1" applyAlignment="1">
      <alignment horizontal="center" vertical="center"/>
    </xf>
    <xf numFmtId="0" fontId="8" fillId="0" borderId="74" xfId="0" applyFont="1" applyBorder="1" applyAlignment="1">
      <alignment horizontal="center" vertical="center" wrapText="1"/>
    </xf>
    <xf numFmtId="0" fontId="66" fillId="0" borderId="49" xfId="0" applyFont="1" applyBorder="1" applyAlignment="1">
      <alignment horizontal="center" vertical="top"/>
    </xf>
    <xf numFmtId="164" fontId="64" fillId="0" borderId="49" xfId="0" applyNumberFormat="1" applyFont="1" applyBorder="1" applyAlignment="1">
      <alignment horizontal="center" vertical="top"/>
    </xf>
    <xf numFmtId="164" fontId="64" fillId="5" borderId="49" xfId="0" applyNumberFormat="1" applyFont="1" applyFill="1" applyBorder="1" applyAlignment="1">
      <alignment horizontal="center" vertical="top"/>
    </xf>
    <xf numFmtId="164" fontId="64" fillId="0" borderId="66" xfId="0" applyNumberFormat="1" applyFont="1" applyBorder="1" applyAlignment="1">
      <alignment horizontal="center" vertical="top"/>
    </xf>
    <xf numFmtId="0" fontId="8" fillId="0" borderId="54" xfId="0" applyFont="1" applyBorder="1" applyAlignment="1">
      <alignment horizontal="left" vertical="top"/>
    </xf>
    <xf numFmtId="0" fontId="64" fillId="0" borderId="49" xfId="0" applyFont="1" applyBorder="1" applyAlignment="1">
      <alignment horizontal="center" vertical="top"/>
    </xf>
    <xf numFmtId="2" fontId="64" fillId="0" borderId="49" xfId="0" applyNumberFormat="1" applyFont="1" applyBorder="1" applyAlignment="1">
      <alignment horizontal="center" vertical="top"/>
    </xf>
    <xf numFmtId="0" fontId="55" fillId="7" borderId="39" xfId="0" applyFont="1" applyFill="1" applyBorder="1" applyAlignment="1">
      <alignment vertical="top" wrapText="1"/>
    </xf>
    <xf numFmtId="0" fontId="8" fillId="7" borderId="48" xfId="0" applyFont="1" applyFill="1" applyBorder="1" applyAlignment="1">
      <alignment horizontal="left" vertical="top" wrapText="1"/>
    </xf>
    <xf numFmtId="0" fontId="64" fillId="0" borderId="4" xfId="0" applyFont="1" applyBorder="1" applyAlignment="1">
      <alignment horizontal="center" vertical="top"/>
    </xf>
    <xf numFmtId="164" fontId="64" fillId="0" borderId="4" xfId="0" applyNumberFormat="1" applyFont="1" applyBorder="1" applyAlignment="1">
      <alignment horizontal="center" vertical="top"/>
    </xf>
    <xf numFmtId="164" fontId="64" fillId="5" borderId="4" xfId="0" applyNumberFormat="1" applyFont="1" applyFill="1" applyBorder="1" applyAlignment="1">
      <alignment horizontal="center" vertical="top"/>
    </xf>
    <xf numFmtId="164" fontId="64" fillId="0" borderId="16" xfId="0" applyNumberFormat="1" applyFont="1" applyBorder="1" applyAlignment="1">
      <alignment horizontal="center" vertical="top"/>
    </xf>
    <xf numFmtId="0" fontId="8" fillId="0" borderId="14" xfId="0" applyFont="1" applyBorder="1" applyAlignment="1">
      <alignment horizontal="left" vertical="top"/>
    </xf>
    <xf numFmtId="164" fontId="64" fillId="0" borderId="59" xfId="0" applyNumberFormat="1" applyFont="1" applyBorder="1" applyAlignment="1">
      <alignment horizontal="center" vertical="top"/>
    </xf>
    <xf numFmtId="164" fontId="8" fillId="5" borderId="12" xfId="0" applyNumberFormat="1" applyFont="1" applyFill="1" applyBorder="1" applyAlignment="1">
      <alignment vertical="top" wrapText="1"/>
    </xf>
    <xf numFmtId="49" fontId="67" fillId="2" borderId="56" xfId="0" applyNumberFormat="1" applyFont="1" applyFill="1" applyBorder="1" applyAlignment="1">
      <alignment horizontal="center" vertical="top"/>
    </xf>
    <xf numFmtId="49" fontId="68" fillId="3" borderId="4" xfId="0" applyNumberFormat="1" applyFont="1" applyFill="1" applyBorder="1" applyAlignment="1">
      <alignment horizontal="center" vertical="top"/>
    </xf>
    <xf numFmtId="49" fontId="68" fillId="7" borderId="62" xfId="0" applyNumberFormat="1" applyFont="1" applyFill="1" applyBorder="1" applyAlignment="1">
      <alignment horizontal="center" vertical="top" wrapText="1"/>
    </xf>
    <xf numFmtId="49" fontId="68" fillId="7" borderId="34" xfId="0" applyNumberFormat="1" applyFont="1" applyFill="1" applyBorder="1" applyAlignment="1">
      <alignment horizontal="center" vertical="top" wrapText="1"/>
    </xf>
    <xf numFmtId="49" fontId="64" fillId="0" borderId="4" xfId="0" applyNumberFormat="1" applyFont="1" applyBorder="1" applyAlignment="1">
      <alignment horizontal="center" vertical="top"/>
    </xf>
    <xf numFmtId="0" fontId="64" fillId="7" borderId="4" xfId="0" applyFont="1" applyFill="1" applyBorder="1" applyAlignment="1">
      <alignment horizontal="center" vertical="top"/>
    </xf>
    <xf numFmtId="164" fontId="64" fillId="7" borderId="48" xfId="0" applyNumberFormat="1" applyFont="1" applyFill="1" applyBorder="1" applyAlignment="1">
      <alignment horizontal="center" vertical="top"/>
    </xf>
    <xf numFmtId="164" fontId="64" fillId="7" borderId="63" xfId="0" applyNumberFormat="1" applyFont="1" applyFill="1" applyBorder="1" applyAlignment="1">
      <alignment horizontal="center" vertical="top"/>
    </xf>
    <xf numFmtId="0" fontId="8" fillId="0" borderId="5" xfId="0" applyFont="1" applyBorder="1" applyAlignment="1">
      <alignment vertical="top"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49" fontId="68" fillId="7" borderId="6" xfId="0" applyNumberFormat="1" applyFont="1" applyFill="1" applyBorder="1" applyAlignment="1">
      <alignment horizontal="center" vertical="top" wrapText="1"/>
    </xf>
    <xf numFmtId="0" fontId="64" fillId="0" borderId="53" xfId="0" applyFont="1" applyBorder="1" applyAlignment="1">
      <alignment horizontal="center" vertical="top"/>
    </xf>
    <xf numFmtId="164" fontId="64" fillId="0" borderId="52" xfId="0" applyNumberFormat="1" applyFont="1" applyBorder="1" applyAlignment="1">
      <alignment horizontal="center" vertical="top"/>
    </xf>
    <xf numFmtId="0" fontId="8" fillId="0" borderId="2" xfId="0" applyFont="1" applyBorder="1" applyAlignment="1">
      <alignment vertical="top" wrapText="1"/>
    </xf>
    <xf numFmtId="49" fontId="67" fillId="2" borderId="50" xfId="0" applyNumberFormat="1" applyFont="1" applyFill="1" applyBorder="1" applyAlignment="1">
      <alignment horizontal="center" vertical="top"/>
    </xf>
    <xf numFmtId="49" fontId="64" fillId="0" borderId="4" xfId="0" applyNumberFormat="1" applyFont="1" applyBorder="1" applyAlignment="1">
      <alignment vertical="top"/>
    </xf>
    <xf numFmtId="164" fontId="8" fillId="5" borderId="2" xfId="0" applyNumberFormat="1" applyFont="1" applyFill="1" applyBorder="1" applyAlignment="1">
      <alignment vertical="top" wrapText="1"/>
    </xf>
    <xf numFmtId="49" fontId="69" fillId="7" borderId="34" xfId="0" applyNumberFormat="1" applyFont="1" applyFill="1" applyBorder="1" applyAlignment="1">
      <alignment horizontal="center" vertical="top" wrapText="1"/>
    </xf>
    <xf numFmtId="49" fontId="66" fillId="0" borderId="48" xfId="0" applyNumberFormat="1" applyFont="1" applyBorder="1" applyAlignment="1">
      <alignment horizontal="center" vertical="top"/>
    </xf>
    <xf numFmtId="0" fontId="66" fillId="0" borderId="4" xfId="0" applyFont="1" applyBorder="1" applyAlignment="1">
      <alignment horizontal="center" vertical="top"/>
    </xf>
    <xf numFmtId="164" fontId="66" fillId="0" borderId="4" xfId="0" applyNumberFormat="1" applyFont="1" applyBorder="1" applyAlignment="1">
      <alignment horizontal="center" vertical="top"/>
    </xf>
    <xf numFmtId="164" fontId="66" fillId="5" borderId="4" xfId="0" applyNumberFormat="1" applyFont="1" applyFill="1" applyBorder="1" applyAlignment="1">
      <alignment horizontal="center" vertical="top"/>
    </xf>
    <xf numFmtId="164" fontId="66" fillId="0" borderId="16" xfId="0" applyNumberFormat="1" applyFont="1" applyBorder="1" applyAlignment="1">
      <alignment horizontal="center" vertical="top"/>
    </xf>
    <xf numFmtId="0" fontId="8" fillId="0" borderId="35" xfId="0" applyFont="1" applyBorder="1" applyAlignment="1">
      <alignment horizontal="left" vertical="top"/>
    </xf>
    <xf numFmtId="49" fontId="69" fillId="7" borderId="6" xfId="0" applyNumberFormat="1" applyFont="1" applyFill="1" applyBorder="1" applyAlignment="1">
      <alignment horizontal="center" vertical="top" wrapText="1"/>
    </xf>
    <xf numFmtId="164" fontId="66" fillId="0" borderId="49" xfId="0" applyNumberFormat="1" applyFont="1" applyBorder="1" applyAlignment="1">
      <alignment horizontal="center" vertical="top"/>
    </xf>
    <xf numFmtId="164" fontId="66" fillId="5" borderId="49" xfId="0" applyNumberFormat="1" applyFont="1" applyFill="1" applyBorder="1" applyAlignment="1">
      <alignment horizontal="center" vertical="top"/>
    </xf>
    <xf numFmtId="164" fontId="66" fillId="0" borderId="59" xfId="0" applyNumberFormat="1" applyFont="1" applyBorder="1" applyAlignment="1">
      <alignment horizontal="center" vertical="top"/>
    </xf>
    <xf numFmtId="0" fontId="66" fillId="0" borderId="11" xfId="0" applyFont="1" applyBorder="1" applyAlignment="1">
      <alignment horizontal="center" vertical="top"/>
    </xf>
    <xf numFmtId="2" fontId="66" fillId="0" borderId="11" xfId="0" applyNumberFormat="1" applyFont="1" applyBorder="1" applyAlignment="1">
      <alignment horizontal="center" vertical="top"/>
    </xf>
    <xf numFmtId="164" fontId="66" fillId="5" borderId="11" xfId="0" applyNumberFormat="1" applyFont="1" applyFill="1" applyBorder="1" applyAlignment="1">
      <alignment horizontal="center" vertical="top"/>
    </xf>
    <xf numFmtId="164" fontId="66" fillId="0" borderId="20" xfId="0" applyNumberFormat="1" applyFont="1" applyBorder="1" applyAlignment="1">
      <alignment horizontal="center" vertical="top"/>
    </xf>
    <xf numFmtId="49" fontId="4" fillId="7" borderId="33" xfId="0" applyNumberFormat="1" applyFont="1" applyFill="1" applyBorder="1" applyAlignment="1">
      <alignment horizontal="center" vertical="top" wrapText="1"/>
    </xf>
    <xf numFmtId="0" fontId="8" fillId="7" borderId="17" xfId="0" applyFont="1" applyFill="1" applyBorder="1" applyAlignment="1">
      <alignment vertical="top" wrapText="1"/>
    </xf>
    <xf numFmtId="2" fontId="66" fillId="0" borderId="49" xfId="0" applyNumberFormat="1" applyFont="1" applyBorder="1" applyAlignment="1">
      <alignment horizontal="center" vertical="top"/>
    </xf>
    <xf numFmtId="49" fontId="4" fillId="3" borderId="47" xfId="0" applyNumberFormat="1" applyFont="1" applyFill="1" applyBorder="1" applyAlignment="1">
      <alignment horizontal="center" vertical="top"/>
    </xf>
    <xf numFmtId="49" fontId="4" fillId="7" borderId="2" xfId="0" applyNumberFormat="1" applyFont="1" applyFill="1" applyBorder="1" applyAlignment="1">
      <alignment horizontal="center" vertical="top" wrapText="1"/>
    </xf>
    <xf numFmtId="49" fontId="69" fillId="7" borderId="57" xfId="0" applyNumberFormat="1" applyFont="1" applyFill="1" applyBorder="1" applyAlignment="1">
      <alignment horizontal="center" vertical="top" wrapText="1"/>
    </xf>
    <xf numFmtId="0" fontId="8" fillId="7" borderId="48" xfId="0" applyFont="1" applyFill="1" applyBorder="1" applyAlignment="1">
      <alignment vertical="top" wrapText="1"/>
    </xf>
    <xf numFmtId="49" fontId="66" fillId="0" borderId="4" xfId="0" applyNumberFormat="1" applyFont="1" applyBorder="1" applyAlignment="1">
      <alignment vertical="top"/>
    </xf>
    <xf numFmtId="164" fontId="8" fillId="5" borderId="2" xfId="0" applyNumberFormat="1" applyFont="1" applyFill="1" applyBorder="1" applyAlignment="1">
      <alignment horizontal="left" vertical="top" wrapText="1"/>
    </xf>
    <xf numFmtId="49" fontId="69" fillId="7" borderId="26" xfId="0" applyNumberFormat="1" applyFont="1" applyFill="1" applyBorder="1" applyAlignment="1">
      <alignment horizontal="center" vertical="top" wrapText="1"/>
    </xf>
    <xf numFmtId="49" fontId="69" fillId="7" borderId="19" xfId="0" applyNumberFormat="1" applyFont="1" applyFill="1" applyBorder="1" applyAlignment="1">
      <alignment horizontal="center" vertical="top" wrapText="1"/>
    </xf>
    <xf numFmtId="164" fontId="66" fillId="0" borderId="11" xfId="0" applyNumberFormat="1" applyFont="1" applyBorder="1" applyAlignment="1">
      <alignment horizontal="center" vertical="top"/>
    </xf>
    <xf numFmtId="49" fontId="30" fillId="2" borderId="31" xfId="0" applyNumberFormat="1" applyFont="1" applyFill="1" applyBorder="1" applyAlignment="1">
      <alignment vertical="top"/>
    </xf>
    <xf numFmtId="49" fontId="4" fillId="3" borderId="31" xfId="0" applyNumberFormat="1" applyFont="1" applyFill="1" applyBorder="1" applyAlignment="1">
      <alignment vertical="top"/>
    </xf>
    <xf numFmtId="49" fontId="4" fillId="7" borderId="31" xfId="0" applyNumberFormat="1" applyFont="1" applyFill="1" applyBorder="1" applyAlignment="1">
      <alignment vertical="top" wrapText="1"/>
    </xf>
    <xf numFmtId="49" fontId="4" fillId="7" borderId="57" xfId="0" applyNumberFormat="1" applyFont="1" applyFill="1" applyBorder="1" applyAlignment="1">
      <alignment horizontal="center" vertical="top" wrapText="1"/>
    </xf>
    <xf numFmtId="0" fontId="8" fillId="7" borderId="47" xfId="0" applyFont="1" applyFill="1" applyBorder="1" applyAlignment="1">
      <alignment vertical="top" wrapText="1"/>
    </xf>
    <xf numFmtId="49" fontId="8" fillId="0" borderId="4" xfId="0" applyNumberFormat="1" applyFont="1" applyBorder="1" applyAlignment="1">
      <alignment vertical="top"/>
    </xf>
    <xf numFmtId="164" fontId="8" fillId="0" borderId="16" xfId="0" applyNumberFormat="1" applyFont="1" applyBorder="1" applyAlignment="1">
      <alignment horizontal="center" vertical="top"/>
    </xf>
    <xf numFmtId="0" fontId="8" fillId="0" borderId="2" xfId="0" applyFont="1" applyBorder="1" applyAlignment="1">
      <alignment horizontal="justify" vertical="center"/>
    </xf>
    <xf numFmtId="49" fontId="70" fillId="7" borderId="34" xfId="0" applyNumberFormat="1" applyFont="1" applyFill="1" applyBorder="1" applyAlignment="1">
      <alignment horizontal="center" vertical="top" wrapText="1"/>
    </xf>
    <xf numFmtId="49" fontId="71" fillId="0" borderId="17" xfId="0" applyNumberFormat="1" applyFont="1" applyBorder="1" applyAlignment="1">
      <alignment horizontal="center" vertical="top"/>
    </xf>
    <xf numFmtId="49" fontId="71" fillId="0" borderId="53" xfId="0" applyNumberFormat="1" applyFont="1" applyBorder="1" applyAlignment="1">
      <alignment vertical="top"/>
    </xf>
    <xf numFmtId="0" fontId="71" fillId="0" borderId="53" xfId="0" applyFont="1" applyBorder="1" applyAlignment="1">
      <alignment horizontal="center" vertical="top"/>
    </xf>
    <xf numFmtId="164" fontId="71" fillId="0" borderId="53" xfId="0" applyNumberFormat="1" applyFont="1" applyBorder="1" applyAlignment="1">
      <alignment horizontal="center" vertical="top"/>
    </xf>
    <xf numFmtId="164" fontId="71" fillId="5" borderId="53" xfId="0" applyNumberFormat="1" applyFont="1" applyFill="1" applyBorder="1" applyAlignment="1">
      <alignment horizontal="center" vertical="top"/>
    </xf>
    <xf numFmtId="164" fontId="71" fillId="0" borderId="55" xfId="0" applyNumberFormat="1" applyFont="1" applyBorder="1" applyAlignment="1">
      <alignment horizontal="center" vertical="top"/>
    </xf>
    <xf numFmtId="164" fontId="8" fillId="5" borderId="68" xfId="0" applyNumberFormat="1" applyFont="1" applyFill="1" applyBorder="1" applyAlignment="1">
      <alignment horizontal="left" vertical="top" wrapText="1"/>
    </xf>
    <xf numFmtId="49" fontId="69" fillId="7" borderId="21" xfId="0" applyNumberFormat="1" applyFont="1" applyFill="1" applyBorder="1" applyAlignment="1">
      <alignment horizontal="center" vertical="top" wrapText="1"/>
    </xf>
    <xf numFmtId="0" fontId="57" fillId="7" borderId="47" xfId="0" applyFont="1" applyFill="1" applyBorder="1" applyAlignment="1">
      <alignment vertical="top" wrapText="1"/>
    </xf>
    <xf numFmtId="49" fontId="72" fillId="0" borderId="47" xfId="0" applyNumberFormat="1" applyFont="1" applyBorder="1" applyAlignment="1">
      <alignment horizontal="center" vertical="top"/>
    </xf>
    <xf numFmtId="49" fontId="72" fillId="0" borderId="47" xfId="0" applyNumberFormat="1" applyFont="1" applyBorder="1" applyAlignment="1">
      <alignment vertical="top"/>
    </xf>
    <xf numFmtId="0" fontId="72" fillId="0" borderId="47" xfId="0" applyFont="1" applyBorder="1" applyAlignment="1">
      <alignment horizontal="center" vertical="top"/>
    </xf>
    <xf numFmtId="164" fontId="72" fillId="0" borderId="47" xfId="0" applyNumberFormat="1" applyFont="1" applyBorder="1" applyAlignment="1">
      <alignment horizontal="center" vertical="top"/>
    </xf>
    <xf numFmtId="164" fontId="72" fillId="5" borderId="47" xfId="0" applyNumberFormat="1" applyFont="1" applyFill="1" applyBorder="1" applyAlignment="1">
      <alignment horizontal="center" vertical="top"/>
    </xf>
    <xf numFmtId="164" fontId="72" fillId="0" borderId="22" xfId="0" applyNumberFormat="1" applyFont="1" applyBorder="1" applyAlignment="1">
      <alignment horizontal="center" vertical="top"/>
    </xf>
    <xf numFmtId="0" fontId="8" fillId="0" borderId="14" xfId="0" applyFont="1" applyBorder="1" applyAlignment="1">
      <alignment horizontal="left" vertical="center" wrapText="1"/>
    </xf>
    <xf numFmtId="164" fontId="8" fillId="0" borderId="55" xfId="0" applyNumberFormat="1" applyFont="1" applyBorder="1" applyAlignment="1">
      <alignment horizontal="center" vertical="top"/>
    </xf>
    <xf numFmtId="0" fontId="8" fillId="0" borderId="58" xfId="0" applyFont="1" applyBorder="1" applyAlignment="1">
      <alignment horizontal="left" vertical="center" wrapText="1"/>
    </xf>
    <xf numFmtId="164" fontId="8" fillId="0" borderId="54" xfId="0" applyNumberFormat="1" applyFont="1" applyBorder="1" applyAlignment="1">
      <alignment horizontal="center" vertical="center" wrapText="1"/>
    </xf>
    <xf numFmtId="2" fontId="8" fillId="0" borderId="53" xfId="0" applyNumberFormat="1" applyFont="1" applyBorder="1" applyAlignment="1">
      <alignment horizontal="center" vertical="top"/>
    </xf>
    <xf numFmtId="0" fontId="55" fillId="0" borderId="52" xfId="0" applyFont="1" applyBorder="1"/>
    <xf numFmtId="164" fontId="8" fillId="0" borderId="59" xfId="0" applyNumberFormat="1" applyFont="1" applyBorder="1" applyAlignment="1">
      <alignment horizontal="center" vertical="top"/>
    </xf>
    <xf numFmtId="0" fontId="9" fillId="7" borderId="49" xfId="0" applyFont="1" applyFill="1" applyBorder="1" applyAlignment="1">
      <alignment horizontal="center" vertical="top"/>
    </xf>
    <xf numFmtId="164" fontId="8" fillId="7" borderId="53" xfId="0" applyNumberFormat="1" applyFont="1" applyFill="1" applyBorder="1" applyAlignment="1">
      <alignment horizontal="center" vertical="top"/>
    </xf>
    <xf numFmtId="164" fontId="8" fillId="7" borderId="65" xfId="0" applyNumberFormat="1" applyFont="1" applyFill="1" applyBorder="1" applyAlignment="1">
      <alignment horizontal="center" vertical="top"/>
    </xf>
    <xf numFmtId="49" fontId="9" fillId="16" borderId="40" xfId="0" applyNumberFormat="1" applyFont="1" applyFill="1" applyBorder="1" applyAlignment="1">
      <alignment horizontal="center" vertical="top"/>
    </xf>
    <xf numFmtId="49" fontId="9" fillId="0" borderId="40" xfId="0" applyNumberFormat="1" applyFont="1" applyBorder="1" applyAlignment="1">
      <alignment horizontal="center" vertical="top"/>
    </xf>
    <xf numFmtId="49" fontId="9" fillId="0" borderId="37" xfId="0" applyNumberFormat="1" applyFont="1" applyBorder="1" applyAlignment="1">
      <alignment horizontal="center" vertical="top" wrapText="1"/>
    </xf>
    <xf numFmtId="0" fontId="9" fillId="13" borderId="41" xfId="0" applyFont="1" applyFill="1" applyBorder="1" applyAlignment="1">
      <alignment horizontal="center" vertical="top"/>
    </xf>
    <xf numFmtId="164" fontId="9" fillId="13" borderId="40" xfId="0" applyNumberFormat="1" applyFont="1" applyFill="1" applyBorder="1" applyAlignment="1">
      <alignment horizontal="center" vertical="top"/>
    </xf>
    <xf numFmtId="164" fontId="9" fillId="13" borderId="42" xfId="0" applyNumberFormat="1" applyFont="1" applyFill="1" applyBorder="1" applyAlignment="1">
      <alignment horizontal="center" vertical="top"/>
    </xf>
    <xf numFmtId="0" fontId="8" fillId="0" borderId="12" xfId="0" applyFont="1" applyBorder="1" applyAlignment="1">
      <alignment horizontal="left" vertical="center" wrapText="1"/>
    </xf>
    <xf numFmtId="49" fontId="45" fillId="0" borderId="34" xfId="0" applyNumberFormat="1" applyFont="1" applyBorder="1" applyAlignment="1">
      <alignment horizontal="center" vertical="top" wrapText="1"/>
    </xf>
    <xf numFmtId="0" fontId="57" fillId="7" borderId="48" xfId="0" applyFont="1" applyFill="1" applyBorder="1" applyAlignment="1">
      <alignment horizontal="left" vertical="top" wrapText="1"/>
    </xf>
    <xf numFmtId="0" fontId="57" fillId="0" borderId="48" xfId="0" applyFont="1" applyBorder="1" applyAlignment="1">
      <alignment horizontal="center" vertical="center"/>
    </xf>
    <xf numFmtId="0" fontId="57" fillId="0" borderId="13" xfId="0" applyFont="1" applyBorder="1" applyAlignment="1">
      <alignment horizontal="center" vertical="top" wrapText="1"/>
    </xf>
    <xf numFmtId="49" fontId="45" fillId="0" borderId="38" xfId="0" applyNumberFormat="1" applyFont="1" applyBorder="1" applyAlignment="1">
      <alignment horizontal="center" vertical="top" wrapText="1"/>
    </xf>
    <xf numFmtId="49" fontId="30" fillId="16" borderId="17" xfId="0" applyNumberFormat="1" applyFont="1" applyFill="1" applyBorder="1" applyAlignment="1">
      <alignment horizontal="center" vertical="top"/>
    </xf>
    <xf numFmtId="49" fontId="4" fillId="0" borderId="5" xfId="0" applyNumberFormat="1" applyFont="1" applyBorder="1" applyAlignment="1">
      <alignment horizontal="center" vertical="top" wrapText="1"/>
    </xf>
    <xf numFmtId="49" fontId="4" fillId="0" borderId="6" xfId="0" applyNumberFormat="1" applyFont="1" applyBorder="1" applyAlignment="1">
      <alignment horizontal="center" vertical="top" wrapText="1"/>
    </xf>
    <xf numFmtId="49" fontId="57" fillId="0" borderId="47" xfId="0" applyNumberFormat="1" applyFont="1" applyBorder="1" applyAlignment="1">
      <alignment horizontal="center" vertical="top"/>
    </xf>
    <xf numFmtId="0" fontId="57" fillId="0" borderId="47" xfId="0" applyFont="1" applyBorder="1" applyAlignment="1">
      <alignment horizontal="center" vertical="center"/>
    </xf>
    <xf numFmtId="164" fontId="57" fillId="0" borderId="47" xfId="0" applyNumberFormat="1" applyFont="1" applyBorder="1" applyAlignment="1">
      <alignment horizontal="center" vertical="top"/>
    </xf>
    <xf numFmtId="164" fontId="57" fillId="0" borderId="22" xfId="0" applyNumberFormat="1" applyFont="1" applyBorder="1" applyAlignment="1">
      <alignment horizontal="center" vertical="top"/>
    </xf>
    <xf numFmtId="49" fontId="30" fillId="16" borderId="48" xfId="0" applyNumberFormat="1" applyFont="1" applyFill="1" applyBorder="1" applyAlignment="1">
      <alignment horizontal="center" vertical="top"/>
    </xf>
    <xf numFmtId="49" fontId="4" fillId="0" borderId="33" xfId="0" applyNumberFormat="1" applyFont="1" applyBorder="1" applyAlignment="1">
      <alignment horizontal="center" vertical="top" wrapText="1"/>
    </xf>
    <xf numFmtId="0" fontId="57" fillId="7" borderId="17" xfId="0" applyFont="1" applyFill="1" applyBorder="1" applyAlignment="1">
      <alignment horizontal="left" vertical="top" wrapText="1"/>
    </xf>
    <xf numFmtId="0" fontId="57" fillId="0" borderId="17" xfId="0" applyFont="1" applyBorder="1" applyAlignment="1">
      <alignment horizontal="center" vertical="center"/>
    </xf>
    <xf numFmtId="164" fontId="57" fillId="0" borderId="53" xfId="0" applyNumberFormat="1" applyFont="1" applyBorder="1" applyAlignment="1">
      <alignment horizontal="center" vertical="top"/>
    </xf>
    <xf numFmtId="0" fontId="57" fillId="0" borderId="53" xfId="0" applyFont="1" applyBorder="1" applyAlignment="1">
      <alignment vertical="top" wrapText="1"/>
    </xf>
    <xf numFmtId="164" fontId="57" fillId="0" borderId="4" xfId="0" applyNumberFormat="1" applyFont="1" applyBorder="1" applyAlignment="1">
      <alignment horizontal="center" vertical="top"/>
    </xf>
    <xf numFmtId="0" fontId="57" fillId="0" borderId="47" xfId="0" applyFont="1" applyBorder="1" applyAlignment="1">
      <alignment vertical="top" wrapText="1"/>
    </xf>
    <xf numFmtId="49" fontId="9" fillId="2" borderId="47" xfId="0" applyNumberFormat="1" applyFont="1" applyFill="1" applyBorder="1" applyAlignment="1">
      <alignment horizontal="center" vertical="top"/>
    </xf>
    <xf numFmtId="0" fontId="62" fillId="9" borderId="22" xfId="0" applyFont="1" applyFill="1" applyBorder="1" applyAlignment="1">
      <alignment horizontal="center" vertical="top"/>
    </xf>
    <xf numFmtId="0" fontId="62" fillId="9" borderId="23" xfId="0" applyFont="1" applyFill="1" applyBorder="1" applyAlignment="1">
      <alignment horizontal="center" vertical="top"/>
    </xf>
    <xf numFmtId="49" fontId="9" fillId="2" borderId="33" xfId="0" applyNumberFormat="1" applyFont="1" applyFill="1" applyBorder="1" applyAlignment="1">
      <alignment horizontal="center" vertical="top" wrapText="1"/>
    </xf>
    <xf numFmtId="164" fontId="9" fillId="16" borderId="40" xfId="4" applyNumberFormat="1" applyFont="1" applyFill="1" applyBorder="1" applyAlignment="1">
      <alignment horizontal="center" vertical="top"/>
    </xf>
    <xf numFmtId="49" fontId="9" fillId="16" borderId="41" xfId="4" applyNumberFormat="1" applyFont="1" applyFill="1" applyBorder="1" applyAlignment="1">
      <alignment vertical="top"/>
    </xf>
    <xf numFmtId="49" fontId="9" fillId="16" borderId="43" xfId="4" applyNumberFormat="1" applyFont="1" applyFill="1" applyBorder="1" applyAlignment="1">
      <alignment vertical="top"/>
    </xf>
    <xf numFmtId="0" fontId="9" fillId="16" borderId="0" xfId="0" applyFont="1" applyFill="1"/>
    <xf numFmtId="49" fontId="9" fillId="16" borderId="64" xfId="4" applyNumberFormat="1" applyFont="1" applyFill="1" applyBorder="1" applyAlignment="1">
      <alignment horizontal="right" vertical="top"/>
    </xf>
    <xf numFmtId="49" fontId="9" fillId="16" borderId="71" xfId="4" applyNumberFormat="1" applyFont="1" applyFill="1" applyBorder="1" applyAlignment="1">
      <alignment horizontal="right" vertical="top"/>
    </xf>
    <xf numFmtId="164" fontId="9" fillId="16" borderId="17" xfId="4" applyNumberFormat="1" applyFont="1" applyFill="1" applyBorder="1" applyAlignment="1">
      <alignment horizontal="center" vertical="top"/>
    </xf>
    <xf numFmtId="49" fontId="9" fillId="16" borderId="0" xfId="4" applyNumberFormat="1" applyFont="1" applyFill="1" applyAlignment="1">
      <alignment vertical="top"/>
    </xf>
    <xf numFmtId="49" fontId="9" fillId="16" borderId="45" xfId="4" applyNumberFormat="1" applyFont="1" applyFill="1" applyBorder="1" applyAlignment="1">
      <alignment vertical="top"/>
    </xf>
    <xf numFmtId="49" fontId="9" fillId="2" borderId="63" xfId="0" applyNumberFormat="1" applyFont="1" applyFill="1" applyBorder="1" applyAlignment="1">
      <alignment horizontal="center" vertical="top" wrapText="1"/>
    </xf>
    <xf numFmtId="49" fontId="9" fillId="0" borderId="31" xfId="4" applyNumberFormat="1" applyFont="1" applyBorder="1" applyAlignment="1">
      <alignment horizontal="right" vertical="top"/>
    </xf>
    <xf numFmtId="49" fontId="9" fillId="0" borderId="22" xfId="4" applyNumberFormat="1" applyFont="1" applyBorder="1" applyAlignment="1">
      <alignment horizontal="right" vertical="top"/>
    </xf>
    <xf numFmtId="164" fontId="9" fillId="0" borderId="22" xfId="4" applyNumberFormat="1" applyFont="1" applyBorder="1" applyAlignment="1">
      <alignment horizontal="center" vertical="top"/>
    </xf>
    <xf numFmtId="164" fontId="9" fillId="0" borderId="23" xfId="4" applyNumberFormat="1" applyFont="1" applyBorder="1" applyAlignment="1">
      <alignment horizontal="center" vertical="top"/>
    </xf>
    <xf numFmtId="0" fontId="8" fillId="7" borderId="31" xfId="4" applyFont="1" applyFill="1" applyBorder="1" applyAlignment="1">
      <alignment horizontal="left" vertical="top" wrapText="1"/>
    </xf>
    <xf numFmtId="49" fontId="8" fillId="0" borderId="2" xfId="4" applyNumberFormat="1" applyFont="1" applyBorder="1" applyAlignment="1">
      <alignment vertical="top" wrapText="1"/>
    </xf>
    <xf numFmtId="49" fontId="8" fillId="0" borderId="3" xfId="4" applyNumberFormat="1" applyFont="1" applyBorder="1" applyAlignment="1">
      <alignment horizontal="center" vertical="top"/>
    </xf>
    <xf numFmtId="49" fontId="9" fillId="0" borderId="3" xfId="4" applyNumberFormat="1" applyFont="1" applyBorder="1" applyAlignment="1">
      <alignment vertical="top"/>
    </xf>
    <xf numFmtId="49" fontId="9" fillId="0" borderId="57" xfId="4" applyNumberFormat="1" applyFont="1" applyBorder="1" applyAlignment="1">
      <alignment vertical="top"/>
    </xf>
    <xf numFmtId="0" fontId="73" fillId="9" borderId="40" xfId="0" applyFont="1" applyFill="1" applyBorder="1"/>
    <xf numFmtId="49" fontId="62" fillId="0" borderId="31" xfId="4" applyNumberFormat="1" applyFont="1" applyBorder="1" applyAlignment="1">
      <alignment vertical="top"/>
    </xf>
    <xf numFmtId="49" fontId="45" fillId="7" borderId="33" xfId="0" applyNumberFormat="1" applyFont="1" applyFill="1" applyBorder="1" applyAlignment="1">
      <alignment vertical="top" wrapText="1"/>
    </xf>
    <xf numFmtId="49" fontId="45" fillId="7" borderId="34" xfId="0" applyNumberFormat="1" applyFont="1" applyFill="1" applyBorder="1" applyAlignment="1">
      <alignment horizontal="center" vertical="top" wrapText="1"/>
    </xf>
    <xf numFmtId="0" fontId="8" fillId="7" borderId="33" xfId="0" applyFont="1" applyFill="1" applyBorder="1" applyAlignment="1">
      <alignment vertical="center" wrapText="1"/>
    </xf>
    <xf numFmtId="164" fontId="8" fillId="7" borderId="25" xfId="0" applyNumberFormat="1" applyFont="1" applyFill="1" applyBorder="1" applyAlignment="1">
      <alignment vertical="center" wrapText="1"/>
    </xf>
    <xf numFmtId="49" fontId="45" fillId="3" borderId="17" xfId="0" applyNumberFormat="1" applyFont="1" applyFill="1" applyBorder="1" applyAlignment="1">
      <alignment horizontal="center" vertical="top"/>
    </xf>
    <xf numFmtId="49" fontId="45" fillId="7" borderId="5" xfId="0" applyNumberFormat="1" applyFont="1" applyFill="1" applyBorder="1" applyAlignment="1">
      <alignment vertical="top" wrapText="1"/>
    </xf>
    <xf numFmtId="49" fontId="45" fillId="7" borderId="6" xfId="0" applyNumberFormat="1" applyFont="1" applyFill="1" applyBorder="1" applyAlignment="1">
      <alignment horizontal="center" vertical="top" wrapText="1"/>
    </xf>
    <xf numFmtId="0" fontId="8" fillId="0" borderId="53" xfId="0" applyFont="1" applyBorder="1" applyAlignment="1">
      <alignment horizontal="center" vertical="top"/>
    </xf>
    <xf numFmtId="0" fontId="55" fillId="0" borderId="5" xfId="0" applyFont="1" applyBorder="1" applyAlignment="1">
      <alignment vertical="center" wrapText="1"/>
    </xf>
    <xf numFmtId="164" fontId="8" fillId="7" borderId="18" xfId="0" applyNumberFormat="1"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19" xfId="0" applyFont="1" applyFill="1" applyBorder="1" applyAlignment="1">
      <alignment horizontal="center" vertical="center" wrapText="1"/>
    </xf>
    <xf numFmtId="2" fontId="8" fillId="7" borderId="17" xfId="0" applyNumberFormat="1" applyFont="1" applyFill="1" applyBorder="1" applyAlignment="1">
      <alignment horizontal="center" vertical="top"/>
    </xf>
    <xf numFmtId="49" fontId="30" fillId="2" borderId="42" xfId="0" applyNumberFormat="1" applyFont="1" applyFill="1" applyBorder="1" applyAlignment="1">
      <alignment horizontal="center" vertical="top"/>
    </xf>
    <xf numFmtId="49" fontId="9" fillId="7" borderId="38" xfId="0" applyNumberFormat="1" applyFont="1" applyFill="1" applyBorder="1" applyAlignment="1">
      <alignment horizontal="center" vertical="top" wrapText="1"/>
    </xf>
    <xf numFmtId="0" fontId="8" fillId="7" borderId="37" xfId="0" applyFont="1" applyFill="1" applyBorder="1" applyAlignment="1">
      <alignment horizontal="left" vertical="center" wrapText="1"/>
    </xf>
    <xf numFmtId="164" fontId="8" fillId="7" borderId="29" xfId="0" applyNumberFormat="1" applyFont="1" applyFill="1" applyBorder="1" applyAlignment="1">
      <alignment horizontal="center" vertical="center" wrapText="1"/>
    </xf>
    <xf numFmtId="0" fontId="8" fillId="7" borderId="29" xfId="0" applyFont="1" applyFill="1" applyBorder="1" applyAlignment="1">
      <alignment horizontal="center" vertical="center" wrapText="1"/>
    </xf>
    <xf numFmtId="0" fontId="8" fillId="7" borderId="30" xfId="0" applyFont="1" applyFill="1" applyBorder="1" applyAlignment="1">
      <alignment horizontal="center" vertical="center" wrapText="1"/>
    </xf>
    <xf numFmtId="49" fontId="30" fillId="2" borderId="56" xfId="0" applyNumberFormat="1" applyFont="1" applyFill="1" applyBorder="1" applyAlignment="1">
      <alignment vertical="top"/>
    </xf>
    <xf numFmtId="49" fontId="4" fillId="3" borderId="17" xfId="0" applyNumberFormat="1" applyFont="1" applyFill="1" applyBorder="1" applyAlignment="1">
      <alignment vertical="top"/>
    </xf>
    <xf numFmtId="49" fontId="4" fillId="7" borderId="27" xfId="0" applyNumberFormat="1" applyFont="1" applyFill="1" applyBorder="1" applyAlignment="1">
      <alignment vertical="top" wrapText="1"/>
    </xf>
    <xf numFmtId="49" fontId="57" fillId="0" borderId="45" xfId="0" applyNumberFormat="1" applyFont="1" applyBorder="1" applyAlignment="1">
      <alignment vertical="top"/>
    </xf>
    <xf numFmtId="49" fontId="57" fillId="0" borderId="17" xfId="0" applyNumberFormat="1" applyFont="1" applyBorder="1" applyAlignment="1">
      <alignment vertical="top"/>
    </xf>
    <xf numFmtId="0" fontId="45" fillId="7" borderId="4" xfId="0" applyFont="1" applyFill="1" applyBorder="1" applyAlignment="1">
      <alignment horizontal="center" vertical="top"/>
    </xf>
    <xf numFmtId="0" fontId="59" fillId="7" borderId="7" xfId="0" applyFont="1" applyFill="1" applyBorder="1" applyAlignment="1">
      <alignment vertical="center" wrapText="1"/>
    </xf>
    <xf numFmtId="164" fontId="57" fillId="7" borderId="66" xfId="0" applyNumberFormat="1" applyFont="1" applyFill="1" applyBorder="1" applyAlignment="1">
      <alignment horizontal="center" vertical="top"/>
    </xf>
    <xf numFmtId="164" fontId="57" fillId="7" borderId="49" xfId="0" applyNumberFormat="1" applyFont="1" applyFill="1" applyBorder="1" applyAlignment="1">
      <alignment horizontal="center" vertical="top"/>
    </xf>
    <xf numFmtId="0" fontId="57" fillId="7" borderId="9" xfId="0" applyFont="1" applyFill="1" applyBorder="1" applyAlignment="1">
      <alignment vertical="center" wrapText="1"/>
    </xf>
    <xf numFmtId="164" fontId="57" fillId="7" borderId="8" xfId="0" applyNumberFormat="1" applyFont="1" applyFill="1" applyBorder="1" applyAlignment="1">
      <alignment horizontal="center" vertical="center" wrapText="1"/>
    </xf>
    <xf numFmtId="0" fontId="57" fillId="7" borderId="8" xfId="0" applyFont="1" applyFill="1" applyBorder="1" applyAlignment="1">
      <alignment vertical="center" wrapText="1"/>
    </xf>
    <xf numFmtId="0" fontId="57" fillId="7" borderId="10" xfId="0" applyFont="1" applyFill="1" applyBorder="1" applyAlignment="1">
      <alignment vertical="center" wrapText="1"/>
    </xf>
    <xf numFmtId="0" fontId="57" fillId="7" borderId="49" xfId="0" applyFont="1" applyFill="1" applyBorder="1" applyAlignment="1">
      <alignment vertical="center" wrapText="1"/>
    </xf>
    <xf numFmtId="0" fontId="57" fillId="7" borderId="7" xfId="0" applyFont="1" applyFill="1" applyBorder="1" applyAlignment="1">
      <alignment vertical="center" wrapText="1"/>
    </xf>
    <xf numFmtId="0" fontId="57" fillId="7" borderId="58" xfId="0" applyFont="1" applyFill="1" applyBorder="1" applyAlignment="1">
      <alignment vertical="center" wrapText="1"/>
    </xf>
    <xf numFmtId="164" fontId="57" fillId="7" borderId="54" xfId="0" applyNumberFormat="1" applyFont="1" applyFill="1" applyBorder="1" applyAlignment="1">
      <alignment horizontal="center" vertical="center" wrapText="1"/>
    </xf>
    <xf numFmtId="0" fontId="57" fillId="7" borderId="54" xfId="0" applyFont="1" applyFill="1" applyBorder="1" applyAlignment="1">
      <alignment vertical="center" wrapText="1"/>
    </xf>
    <xf numFmtId="0" fontId="57" fillId="7" borderId="49" xfId="0" applyFont="1" applyFill="1" applyBorder="1" applyAlignment="1">
      <alignment vertical="top" wrapText="1"/>
    </xf>
    <xf numFmtId="0" fontId="57" fillId="7" borderId="68" xfId="0" applyFont="1" applyFill="1" applyBorder="1" applyAlignment="1">
      <alignment horizontal="left" vertical="center" wrapText="1"/>
    </xf>
    <xf numFmtId="164" fontId="57" fillId="7" borderId="77" xfId="0" applyNumberFormat="1" applyFont="1" applyFill="1" applyBorder="1" applyAlignment="1">
      <alignment horizontal="center" vertical="center" wrapText="1"/>
    </xf>
    <xf numFmtId="0" fontId="57" fillId="7" borderId="35" xfId="0" applyFont="1" applyFill="1" applyBorder="1" applyAlignment="1">
      <alignment horizontal="center" vertical="center" wrapText="1"/>
    </xf>
    <xf numFmtId="0" fontId="57" fillId="7" borderId="73" xfId="0" applyFont="1" applyFill="1" applyBorder="1" applyAlignment="1">
      <alignment horizontal="center" vertical="center" wrapText="1"/>
    </xf>
    <xf numFmtId="0" fontId="57" fillId="7" borderId="54"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49" xfId="0" applyFont="1" applyFill="1" applyBorder="1" applyAlignment="1">
      <alignment horizontal="left" vertical="center" wrapText="1"/>
    </xf>
    <xf numFmtId="164" fontId="57" fillId="7" borderId="35" xfId="0" applyNumberFormat="1" applyFont="1" applyFill="1" applyBorder="1" applyAlignment="1">
      <alignment horizontal="center" vertical="center" wrapText="1"/>
    </xf>
    <xf numFmtId="2" fontId="57" fillId="7" borderId="54" xfId="0" applyNumberFormat="1" applyFont="1" applyFill="1" applyBorder="1" applyAlignment="1">
      <alignment horizontal="center" vertical="center" wrapText="1"/>
    </xf>
    <xf numFmtId="164" fontId="59" fillId="7" borderId="49" xfId="0" applyNumberFormat="1" applyFont="1" applyFill="1" applyBorder="1" applyAlignment="1">
      <alignment horizontal="center" vertical="top"/>
    </xf>
    <xf numFmtId="0" fontId="57" fillId="7" borderId="35" xfId="0" applyFont="1" applyFill="1" applyBorder="1" applyAlignment="1">
      <alignment horizontal="left" vertical="top" wrapText="1"/>
    </xf>
    <xf numFmtId="2" fontId="57" fillId="7" borderId="35" xfId="0" applyNumberFormat="1" applyFont="1" applyFill="1" applyBorder="1" applyAlignment="1">
      <alignment horizontal="center" vertical="center" wrapText="1"/>
    </xf>
    <xf numFmtId="0" fontId="57" fillId="7" borderId="54" xfId="0" applyFont="1" applyFill="1" applyBorder="1" applyAlignment="1">
      <alignment horizontal="left" vertical="center" wrapText="1"/>
    </xf>
    <xf numFmtId="0" fontId="8" fillId="0" borderId="0" xfId="0" applyFont="1" applyAlignment="1">
      <alignment horizontal="justify" vertical="center" wrapText="1"/>
    </xf>
    <xf numFmtId="0" fontId="8" fillId="0" borderId="50" xfId="0" applyFont="1" applyBorder="1" applyAlignment="1">
      <alignment horizontal="left" vertical="center" wrapText="1"/>
    </xf>
    <xf numFmtId="0" fontId="8" fillId="0" borderId="38" xfId="0" applyFont="1" applyBorder="1" applyAlignment="1">
      <alignment vertical="center" wrapText="1"/>
    </xf>
    <xf numFmtId="164" fontId="8" fillId="0" borderId="29" xfId="0" applyNumberFormat="1" applyFont="1" applyBorder="1" applyAlignment="1">
      <alignment horizontal="center" vertical="center" wrapText="1"/>
    </xf>
    <xf numFmtId="0" fontId="8" fillId="0" borderId="41" xfId="0" applyFont="1" applyBorder="1" applyAlignment="1">
      <alignment horizontal="center" vertical="top"/>
    </xf>
    <xf numFmtId="2" fontId="8" fillId="0" borderId="40" xfId="0" applyNumberFormat="1" applyFont="1" applyBorder="1" applyAlignment="1">
      <alignment horizontal="center" vertical="top"/>
    </xf>
    <xf numFmtId="164" fontId="8" fillId="0" borderId="43" xfId="0" applyNumberFormat="1" applyFont="1" applyBorder="1" applyAlignment="1">
      <alignment horizontal="center" vertical="top"/>
    </xf>
    <xf numFmtId="0" fontId="8" fillId="0" borderId="0" xfId="0" applyFont="1" applyAlignment="1">
      <alignment vertical="center" wrapText="1"/>
    </xf>
    <xf numFmtId="164" fontId="8" fillId="0" borderId="18" xfId="0" applyNumberFormat="1" applyFont="1" applyBorder="1" applyAlignment="1">
      <alignment horizontal="center" vertical="center" wrapText="1"/>
    </xf>
    <xf numFmtId="0" fontId="9" fillId="4" borderId="41" xfId="0" applyFont="1" applyFill="1" applyBorder="1" applyAlignment="1">
      <alignment horizontal="center" vertical="top"/>
    </xf>
    <xf numFmtId="0" fontId="8" fillId="0" borderId="42" xfId="0" applyFont="1" applyBorder="1" applyAlignment="1">
      <alignment horizontal="left" vertical="top" wrapText="1"/>
    </xf>
    <xf numFmtId="0" fontId="8" fillId="0" borderId="29" xfId="0" applyFont="1" applyBorder="1" applyAlignment="1">
      <alignment horizontal="left" vertical="top"/>
    </xf>
    <xf numFmtId="9" fontId="8" fillId="0" borderId="29" xfId="0" applyNumberFormat="1" applyFont="1" applyBorder="1" applyAlignment="1">
      <alignment horizontal="center" vertical="top"/>
    </xf>
    <xf numFmtId="9" fontId="8" fillId="0" borderId="30" xfId="0" applyNumberFormat="1" applyFont="1" applyBorder="1" applyAlignment="1">
      <alignment horizontal="center" vertical="top"/>
    </xf>
    <xf numFmtId="164" fontId="8" fillId="7" borderId="44" xfId="0" applyNumberFormat="1" applyFont="1" applyFill="1" applyBorder="1" applyAlignment="1">
      <alignment horizontal="center" vertical="top"/>
    </xf>
    <xf numFmtId="164" fontId="8" fillId="7" borderId="66" xfId="0" applyNumberFormat="1" applyFont="1" applyFill="1" applyBorder="1" applyAlignment="1">
      <alignment horizontal="center" vertical="top"/>
    </xf>
    <xf numFmtId="0" fontId="8" fillId="7" borderId="7" xfId="0" applyFont="1" applyFill="1" applyBorder="1" applyAlignment="1">
      <alignment horizontal="center" vertical="top"/>
    </xf>
    <xf numFmtId="164" fontId="8" fillId="7" borderId="72" xfId="0" applyNumberFormat="1" applyFont="1" applyFill="1" applyBorder="1" applyAlignment="1">
      <alignment horizontal="center" vertical="top"/>
    </xf>
    <xf numFmtId="164" fontId="8" fillId="7" borderId="7" xfId="0" applyNumberFormat="1" applyFont="1" applyFill="1" applyBorder="1" applyAlignment="1">
      <alignment horizontal="center" vertical="top"/>
    </xf>
    <xf numFmtId="49" fontId="9" fillId="2" borderId="42" xfId="0" applyNumberFormat="1" applyFont="1" applyFill="1" applyBorder="1" applyAlignment="1">
      <alignment horizontal="center" vertical="top"/>
    </xf>
    <xf numFmtId="49" fontId="9" fillId="7" borderId="39" xfId="0" applyNumberFormat="1" applyFont="1" applyFill="1" applyBorder="1" applyAlignment="1">
      <alignment horizontal="center" vertical="top" wrapText="1"/>
    </xf>
    <xf numFmtId="0" fontId="9" fillId="13" borderId="31" xfId="0" applyFont="1" applyFill="1" applyBorder="1" applyAlignment="1">
      <alignment horizontal="center" vertical="top"/>
    </xf>
    <xf numFmtId="164" fontId="9" fillId="13" borderId="47" xfId="0" applyNumberFormat="1" applyFont="1" applyFill="1" applyBorder="1" applyAlignment="1">
      <alignment horizontal="center" vertical="top"/>
    </xf>
    <xf numFmtId="164" fontId="8" fillId="7" borderId="39" xfId="0" applyNumberFormat="1" applyFont="1" applyFill="1" applyBorder="1" applyAlignment="1">
      <alignment horizontal="center" vertical="center" wrapText="1"/>
    </xf>
    <xf numFmtId="0" fontId="8" fillId="7" borderId="78" xfId="0" applyFont="1" applyFill="1" applyBorder="1" applyAlignment="1">
      <alignment horizontal="center" vertical="center" wrapText="1"/>
    </xf>
    <xf numFmtId="0" fontId="74" fillId="7" borderId="40" xfId="0" applyFont="1" applyFill="1" applyBorder="1"/>
    <xf numFmtId="0" fontId="62" fillId="7" borderId="40" xfId="0" applyFont="1" applyFill="1" applyBorder="1" applyAlignment="1">
      <alignment vertical="top" wrapText="1"/>
    </xf>
    <xf numFmtId="0" fontId="8" fillId="7" borderId="12" xfId="0" applyFont="1" applyFill="1" applyBorder="1" applyAlignment="1">
      <alignment vertical="top" wrapText="1"/>
    </xf>
    <xf numFmtId="0" fontId="8" fillId="7" borderId="28" xfId="0" applyFont="1" applyFill="1" applyBorder="1" applyAlignment="1">
      <alignment horizontal="center" vertical="center" wrapText="1"/>
    </xf>
    <xf numFmtId="0" fontId="8" fillId="7" borderId="1" xfId="0" applyFont="1" applyFill="1" applyBorder="1" applyAlignment="1">
      <alignment horizontal="center" vertical="top"/>
    </xf>
    <xf numFmtId="0" fontId="8" fillId="7" borderId="14" xfId="0" applyFont="1" applyFill="1" applyBorder="1" applyAlignment="1">
      <alignment vertical="center" wrapText="1"/>
    </xf>
    <xf numFmtId="164" fontId="8" fillId="7" borderId="13" xfId="0" applyNumberFormat="1" applyFont="1" applyFill="1" applyBorder="1" applyAlignment="1">
      <alignment vertical="center" wrapText="1"/>
    </xf>
    <xf numFmtId="0" fontId="8" fillId="7" borderId="15" xfId="0" applyFont="1" applyFill="1" applyBorder="1" applyAlignment="1">
      <alignment horizontal="center" vertical="center" wrapText="1"/>
    </xf>
    <xf numFmtId="0" fontId="8" fillId="7" borderId="58" xfId="0" applyFont="1" applyFill="1" applyBorder="1" applyAlignment="1">
      <alignment vertical="top" wrapText="1"/>
    </xf>
    <xf numFmtId="0" fontId="8" fillId="7" borderId="75" xfId="0" applyFont="1" applyFill="1" applyBorder="1" applyAlignment="1">
      <alignment horizontal="center" vertical="center" wrapText="1"/>
    </xf>
    <xf numFmtId="0" fontId="8" fillId="7" borderId="8" xfId="0" applyFont="1" applyFill="1" applyBorder="1" applyAlignment="1">
      <alignment horizontal="center" vertical="top"/>
    </xf>
    <xf numFmtId="0" fontId="8" fillId="7" borderId="8" xfId="0" applyFont="1" applyFill="1" applyBorder="1" applyAlignment="1">
      <alignment horizontal="center" vertical="center"/>
    </xf>
    <xf numFmtId="0" fontId="9" fillId="7" borderId="52" xfId="0" applyFont="1" applyFill="1" applyBorder="1" applyAlignment="1">
      <alignment horizontal="center" vertical="top"/>
    </xf>
    <xf numFmtId="0" fontId="9" fillId="7" borderId="48" xfId="0" applyFont="1" applyFill="1" applyBorder="1" applyAlignment="1">
      <alignment vertical="top" wrapText="1"/>
    </xf>
    <xf numFmtId="0" fontId="8" fillId="7" borderId="13" xfId="0" applyFont="1" applyFill="1" applyBorder="1" applyAlignment="1">
      <alignment horizontal="left" vertical="top" wrapText="1"/>
    </xf>
    <xf numFmtId="0" fontId="9" fillId="7" borderId="17" xfId="0" applyFont="1" applyFill="1" applyBorder="1" applyAlignment="1">
      <alignment vertical="top" wrapText="1"/>
    </xf>
    <xf numFmtId="0" fontId="9" fillId="0" borderId="54" xfId="0" applyFont="1" applyBorder="1" applyAlignment="1">
      <alignment horizontal="left" vertical="top"/>
    </xf>
    <xf numFmtId="0" fontId="8" fillId="0" borderId="54" xfId="0" applyFont="1" applyBorder="1" applyAlignment="1">
      <alignment horizontal="left" vertical="center" wrapText="1"/>
    </xf>
    <xf numFmtId="0" fontId="8" fillId="5" borderId="54" xfId="0" applyFont="1" applyFill="1" applyBorder="1" applyAlignment="1">
      <alignment horizontal="center" vertical="center" wrapText="1"/>
    </xf>
    <xf numFmtId="0" fontId="8" fillId="0" borderId="54" xfId="0" applyFont="1" applyBorder="1" applyAlignment="1">
      <alignment vertical="center" wrapText="1"/>
    </xf>
    <xf numFmtId="0" fontId="9" fillId="7" borderId="40" xfId="0" applyFont="1" applyFill="1" applyBorder="1" applyAlignment="1">
      <alignment vertical="top" wrapText="1"/>
    </xf>
    <xf numFmtId="0" fontId="8" fillId="0" borderId="1" xfId="0" applyFont="1" applyBorder="1" applyAlignment="1">
      <alignment horizontal="left" vertical="top" wrapText="1"/>
    </xf>
    <xf numFmtId="49" fontId="9" fillId="2" borderId="65" xfId="0" applyNumberFormat="1" applyFont="1" applyFill="1" applyBorder="1" applyAlignment="1">
      <alignment horizontal="center" vertical="top"/>
    </xf>
    <xf numFmtId="49" fontId="9" fillId="3" borderId="53" xfId="0" applyNumberFormat="1" applyFont="1" applyFill="1" applyBorder="1" applyAlignment="1">
      <alignment horizontal="center" vertical="top"/>
    </xf>
    <xf numFmtId="0" fontId="75" fillId="0" borderId="53" xfId="0" applyFont="1" applyBorder="1" applyAlignment="1">
      <alignment vertical="top"/>
    </xf>
    <xf numFmtId="0" fontId="8" fillId="0" borderId="77" xfId="0" applyFont="1" applyBorder="1" applyAlignment="1">
      <alignment horizontal="left" vertical="center" wrapText="1"/>
    </xf>
    <xf numFmtId="0" fontId="8" fillId="5" borderId="35" xfId="0" applyFont="1" applyFill="1" applyBorder="1" applyAlignment="1">
      <alignment horizontal="center" vertical="center" wrapText="1"/>
    </xf>
    <xf numFmtId="164" fontId="75" fillId="0" borderId="75" xfId="0" applyNumberFormat="1" applyFont="1" applyBorder="1" applyAlignment="1">
      <alignment horizontal="center" vertical="top"/>
    </xf>
    <xf numFmtId="164" fontId="75" fillId="5" borderId="54" xfId="0" applyNumberFormat="1" applyFont="1" applyFill="1" applyBorder="1" applyAlignment="1">
      <alignment horizontal="center" vertical="top"/>
    </xf>
    <xf numFmtId="164" fontId="75" fillId="0" borderId="74" xfId="0" applyNumberFormat="1" applyFont="1" applyBorder="1" applyAlignment="1">
      <alignment horizontal="center" vertical="top"/>
    </xf>
    <xf numFmtId="0" fontId="8" fillId="0" borderId="75" xfId="0" applyFont="1" applyBorder="1" applyAlignment="1">
      <alignment horizontal="left" vertical="center" wrapText="1"/>
    </xf>
    <xf numFmtId="164" fontId="75" fillId="0" borderId="3" xfId="0" applyNumberFormat="1" applyFont="1" applyBorder="1" applyAlignment="1">
      <alignment horizontal="center" vertical="top"/>
    </xf>
    <xf numFmtId="0" fontId="8" fillId="7" borderId="75" xfId="0" applyFont="1" applyFill="1" applyBorder="1" applyAlignment="1">
      <alignment horizontal="left" vertical="top" wrapText="1"/>
    </xf>
    <xf numFmtId="0" fontId="75" fillId="0" borderId="17" xfId="0" applyFont="1" applyBorder="1" applyAlignment="1">
      <alignment horizontal="center" vertical="top"/>
    </xf>
    <xf numFmtId="164" fontId="75" fillId="0" borderId="27" xfId="0" applyNumberFormat="1" applyFont="1" applyBorder="1" applyAlignment="1">
      <alignment horizontal="center" vertical="top"/>
    </xf>
    <xf numFmtId="164" fontId="75" fillId="0" borderId="18" xfId="0" applyNumberFormat="1" applyFont="1" applyBorder="1" applyAlignment="1">
      <alignment horizontal="center" vertical="top"/>
    </xf>
    <xf numFmtId="164" fontId="75" fillId="0" borderId="19" xfId="0" applyNumberFormat="1" applyFont="1" applyBorder="1" applyAlignment="1">
      <alignment horizontal="center" vertical="top"/>
    </xf>
    <xf numFmtId="0" fontId="8" fillId="0" borderId="80" xfId="0" applyFont="1" applyBorder="1" applyAlignment="1">
      <alignment vertical="center" wrapText="1"/>
    </xf>
    <xf numFmtId="164" fontId="8" fillId="5" borderId="8" xfId="0" applyNumberFormat="1" applyFont="1" applyFill="1" applyBorder="1" applyAlignment="1">
      <alignment horizontal="center" vertical="center" wrapText="1"/>
    </xf>
    <xf numFmtId="0" fontId="75" fillId="0" borderId="32" xfId="0" applyFont="1" applyBorder="1" applyAlignment="1">
      <alignment horizontal="left" vertical="top"/>
    </xf>
    <xf numFmtId="9" fontId="75" fillId="0" borderId="3" xfId="0" applyNumberFormat="1" applyFont="1" applyBorder="1" applyAlignment="1">
      <alignment horizontal="center" vertical="top"/>
    </xf>
    <xf numFmtId="9" fontId="75" fillId="0" borderId="57" xfId="0" applyNumberFormat="1" applyFont="1" applyBorder="1" applyAlignment="1">
      <alignment horizontal="center" vertical="top"/>
    </xf>
    <xf numFmtId="0" fontId="9" fillId="0" borderId="31" xfId="0" applyFont="1" applyBorder="1" applyAlignment="1">
      <alignment horizontal="left" vertical="top"/>
    </xf>
    <xf numFmtId="0" fontId="9" fillId="0" borderId="22" xfId="0" applyFont="1" applyBorder="1" applyAlignment="1">
      <alignment horizontal="left" vertical="top"/>
    </xf>
    <xf numFmtId="0" fontId="9" fillId="0" borderId="23" xfId="0" applyFont="1" applyBorder="1" applyAlignment="1">
      <alignment horizontal="left" vertical="top"/>
    </xf>
    <xf numFmtId="0" fontId="8" fillId="0" borderId="31" xfId="4" applyFont="1" applyBorder="1" applyAlignment="1">
      <alignment vertical="top" wrapText="1"/>
    </xf>
    <xf numFmtId="49" fontId="8" fillId="0" borderId="31" xfId="0" applyNumberFormat="1" applyFont="1" applyBorder="1" applyAlignment="1">
      <alignment horizontal="center" vertical="center"/>
    </xf>
    <xf numFmtId="0" fontId="8" fillId="5" borderId="76" xfId="0" applyFont="1" applyFill="1" applyBorder="1" applyAlignment="1">
      <alignment horizontal="center" vertical="center" wrapText="1"/>
    </xf>
    <xf numFmtId="164" fontId="9" fillId="0" borderId="49" xfId="0" applyNumberFormat="1" applyFont="1" applyBorder="1" applyAlignment="1">
      <alignment horizontal="center" vertical="top"/>
    </xf>
    <xf numFmtId="164" fontId="9" fillId="0" borderId="66" xfId="0" applyNumberFormat="1" applyFont="1" applyBorder="1" applyAlignment="1">
      <alignment horizontal="center" vertical="top"/>
    </xf>
    <xf numFmtId="0" fontId="75" fillId="0" borderId="58" xfId="0" applyFont="1" applyBorder="1" applyAlignment="1">
      <alignment horizontal="left" vertical="center" wrapText="1"/>
    </xf>
    <xf numFmtId="164" fontId="75" fillId="5" borderId="35" xfId="0" applyNumberFormat="1" applyFont="1" applyFill="1" applyBorder="1" applyAlignment="1">
      <alignment horizontal="center" vertical="center" wrapText="1"/>
    </xf>
    <xf numFmtId="164" fontId="75" fillId="5" borderId="37" xfId="0" applyNumberFormat="1" applyFont="1" applyFill="1" applyBorder="1" applyAlignment="1">
      <alignment horizontal="left" vertical="center" wrapText="1"/>
    </xf>
    <xf numFmtId="49" fontId="9" fillId="7" borderId="34" xfId="0" applyNumberFormat="1" applyFont="1" applyFill="1" applyBorder="1" applyAlignment="1">
      <alignment vertical="top" wrapText="1"/>
    </xf>
    <xf numFmtId="0" fontId="8" fillId="0" borderId="76" xfId="0" applyFont="1" applyBorder="1" applyAlignment="1">
      <alignment vertical="top" wrapText="1"/>
    </xf>
    <xf numFmtId="49" fontId="9" fillId="7" borderId="6" xfId="0" applyNumberFormat="1" applyFont="1" applyFill="1" applyBorder="1" applyAlignment="1">
      <alignment vertical="top" wrapText="1"/>
    </xf>
    <xf numFmtId="164" fontId="9" fillId="0" borderId="53" xfId="0" applyNumberFormat="1" applyFont="1" applyBorder="1" applyAlignment="1">
      <alignment horizontal="center" vertical="top"/>
    </xf>
    <xf numFmtId="164" fontId="9" fillId="5" borderId="53" xfId="0" applyNumberFormat="1" applyFont="1" applyFill="1" applyBorder="1" applyAlignment="1">
      <alignment horizontal="center" vertical="top"/>
    </xf>
    <xf numFmtId="164" fontId="75" fillId="0" borderId="53" xfId="0" applyNumberFormat="1" applyFont="1" applyBorder="1" applyAlignment="1">
      <alignment horizontal="center" vertical="top"/>
    </xf>
    <xf numFmtId="0" fontId="8" fillId="0" borderId="75" xfId="0" applyFont="1" applyBorder="1" applyAlignment="1">
      <alignment vertical="top" wrapText="1"/>
    </xf>
    <xf numFmtId="49" fontId="9" fillId="7" borderId="38" xfId="0" applyNumberFormat="1" applyFont="1" applyFill="1" applyBorder="1" applyAlignment="1">
      <alignment vertical="top" wrapText="1"/>
    </xf>
    <xf numFmtId="0" fontId="76" fillId="0" borderId="28" xfId="0" applyFont="1" applyBorder="1" applyAlignment="1">
      <alignment vertical="top" wrapText="1"/>
    </xf>
    <xf numFmtId="0" fontId="8" fillId="0" borderId="78" xfId="0" applyFont="1" applyBorder="1" applyAlignment="1">
      <alignment horizontal="center" wrapText="1"/>
    </xf>
    <xf numFmtId="0" fontId="8" fillId="0" borderId="76" xfId="0" applyFont="1" applyBorder="1" applyAlignment="1">
      <alignment vertical="center" wrapText="1"/>
    </xf>
    <xf numFmtId="164" fontId="9" fillId="5" borderId="12" xfId="0" applyNumberFormat="1" applyFont="1" applyFill="1" applyBorder="1" applyAlignment="1">
      <alignment horizontal="left" vertical="center" wrapText="1"/>
    </xf>
    <xf numFmtId="164" fontId="8" fillId="5" borderId="28" xfId="0" applyNumberFormat="1" applyFont="1" applyFill="1" applyBorder="1" applyAlignment="1">
      <alignment horizontal="center" wrapText="1"/>
    </xf>
    <xf numFmtId="0" fontId="8" fillId="0" borderId="1" xfId="0" applyFont="1" applyBorder="1" applyAlignment="1">
      <alignment horizontal="center" wrapText="1"/>
    </xf>
    <xf numFmtId="164" fontId="8" fillId="5" borderId="50" xfId="0" applyNumberFormat="1" applyFont="1" applyFill="1" applyBorder="1" applyAlignment="1">
      <alignment horizontal="left" vertical="center" wrapText="1"/>
    </xf>
    <xf numFmtId="164" fontId="8" fillId="5" borderId="52" xfId="0" applyNumberFormat="1" applyFont="1" applyFill="1" applyBorder="1" applyAlignment="1">
      <alignment horizontal="left" vertical="center" wrapText="1"/>
    </xf>
    <xf numFmtId="0" fontId="55" fillId="0" borderId="52" xfId="0" applyFont="1" applyBorder="1" applyAlignment="1">
      <alignment vertical="center" wrapText="1"/>
    </xf>
    <xf numFmtId="164" fontId="9" fillId="5" borderId="65" xfId="0" applyNumberFormat="1" applyFont="1" applyFill="1" applyBorder="1" applyAlignment="1">
      <alignment horizontal="left" vertical="center" wrapText="1"/>
    </xf>
    <xf numFmtId="0" fontId="8" fillId="0" borderId="79" xfId="0" applyFont="1" applyBorder="1" applyAlignment="1">
      <alignment horizontal="center" vertical="top"/>
    </xf>
    <xf numFmtId="164" fontId="8" fillId="0" borderId="72" xfId="0" applyNumberFormat="1" applyFont="1" applyBorder="1" applyAlignment="1">
      <alignment horizontal="center" vertical="top"/>
    </xf>
    <xf numFmtId="164" fontId="9" fillId="5" borderId="51" xfId="0" applyNumberFormat="1" applyFont="1" applyFill="1" applyBorder="1" applyAlignment="1">
      <alignment horizontal="left" vertical="center" wrapText="1"/>
    </xf>
    <xf numFmtId="49" fontId="9" fillId="7" borderId="32" xfId="0" applyNumberFormat="1" applyFont="1" applyFill="1" applyBorder="1" applyAlignment="1">
      <alignment horizontal="center" vertical="top" wrapText="1"/>
    </xf>
    <xf numFmtId="49" fontId="9" fillId="7" borderId="21" xfId="0" applyNumberFormat="1" applyFont="1" applyFill="1" applyBorder="1" applyAlignment="1">
      <alignment horizontal="center" vertical="top" wrapText="1"/>
    </xf>
    <xf numFmtId="49" fontId="8" fillId="0" borderId="47" xfId="0" applyNumberFormat="1" applyFont="1" applyBorder="1" applyAlignment="1">
      <alignment horizontal="center" vertical="top"/>
    </xf>
    <xf numFmtId="49" fontId="8" fillId="0" borderId="31" xfId="0" applyNumberFormat="1" applyFont="1" applyBorder="1" applyAlignment="1">
      <alignment vertical="top"/>
    </xf>
    <xf numFmtId="0" fontId="9" fillId="0" borderId="3" xfId="0" applyFont="1" applyBorder="1" applyAlignment="1">
      <alignment horizontal="center" vertical="top"/>
    </xf>
    <xf numFmtId="164" fontId="9" fillId="0" borderId="3" xfId="0" applyNumberFormat="1" applyFont="1" applyBorder="1" applyAlignment="1">
      <alignment horizontal="center" vertical="top"/>
    </xf>
    <xf numFmtId="164" fontId="9" fillId="0" borderId="21" xfId="0" applyNumberFormat="1" applyFont="1" applyBorder="1" applyAlignment="1">
      <alignment horizontal="center" vertical="top"/>
    </xf>
    <xf numFmtId="164" fontId="8" fillId="5" borderId="32" xfId="0" applyNumberFormat="1" applyFont="1" applyFill="1" applyBorder="1" applyAlignment="1">
      <alignment horizontal="center" vertical="center" wrapText="1"/>
    </xf>
    <xf numFmtId="0" fontId="75" fillId="0" borderId="3" xfId="0" applyFont="1" applyBorder="1" applyAlignment="1">
      <alignment horizontal="center" vertical="top"/>
    </xf>
    <xf numFmtId="164" fontId="75" fillId="0" borderId="21" xfId="0" applyNumberFormat="1" applyFont="1" applyBorder="1" applyAlignment="1">
      <alignment horizontal="center" vertical="top"/>
    </xf>
    <xf numFmtId="0" fontId="8" fillId="0" borderId="47" xfId="0" applyFont="1" applyBorder="1" applyAlignment="1">
      <alignment vertical="center" wrapText="1"/>
    </xf>
    <xf numFmtId="0" fontId="8" fillId="7" borderId="47" xfId="0" applyFont="1" applyFill="1" applyBorder="1" applyAlignment="1">
      <alignment horizontal="left" vertical="top" wrapText="1"/>
    </xf>
    <xf numFmtId="49" fontId="8" fillId="0" borderId="56" xfId="0" applyNumberFormat="1" applyFont="1" applyBorder="1" applyAlignment="1">
      <alignment vertical="top"/>
    </xf>
    <xf numFmtId="0" fontId="75" fillId="0" borderId="18" xfId="0" applyFont="1" applyBorder="1" applyAlignment="1">
      <alignment horizontal="center" vertical="top"/>
    </xf>
    <xf numFmtId="164" fontId="75" fillId="0" borderId="6" xfId="0" applyNumberFormat="1" applyFont="1" applyBorder="1" applyAlignment="1">
      <alignment horizontal="center" vertical="top"/>
    </xf>
    <xf numFmtId="0" fontId="8" fillId="0" borderId="7" xfId="0" applyFont="1" applyBorder="1" applyAlignment="1">
      <alignment vertical="center" wrapText="1"/>
    </xf>
    <xf numFmtId="49" fontId="9" fillId="2" borderId="31" xfId="0" applyNumberFormat="1" applyFont="1" applyFill="1" applyBorder="1" applyAlignment="1">
      <alignment vertical="top"/>
    </xf>
    <xf numFmtId="49" fontId="9" fillId="3" borderId="47" xfId="0" applyNumberFormat="1" applyFont="1" applyFill="1" applyBorder="1" applyAlignment="1">
      <alignment vertical="top"/>
    </xf>
    <xf numFmtId="49" fontId="9" fillId="7" borderId="32" xfId="0" applyNumberFormat="1" applyFont="1" applyFill="1" applyBorder="1" applyAlignment="1">
      <alignment vertical="top" wrapText="1"/>
    </xf>
    <xf numFmtId="49" fontId="9" fillId="7" borderId="57" xfId="0" applyNumberFormat="1" applyFont="1" applyFill="1" applyBorder="1" applyAlignment="1">
      <alignment horizontal="center" vertical="top" wrapText="1"/>
    </xf>
    <xf numFmtId="49" fontId="8" fillId="0" borderId="47" xfId="0" applyNumberFormat="1" applyFont="1" applyBorder="1" applyAlignment="1">
      <alignment vertical="top"/>
    </xf>
    <xf numFmtId="49" fontId="9" fillId="2" borderId="56" xfId="0" applyNumberFormat="1" applyFont="1" applyFill="1" applyBorder="1" applyAlignment="1">
      <alignment vertical="top"/>
    </xf>
    <xf numFmtId="49" fontId="9" fillId="7" borderId="27" xfId="0" applyNumberFormat="1" applyFont="1" applyFill="1" applyBorder="1" applyAlignment="1">
      <alignment vertical="top" wrapText="1"/>
    </xf>
    <xf numFmtId="49" fontId="8" fillId="0" borderId="2" xfId="0" applyNumberFormat="1" applyFont="1" applyBorder="1" applyAlignment="1">
      <alignment horizontal="center" vertical="top"/>
    </xf>
    <xf numFmtId="0" fontId="8" fillId="7" borderId="47" xfId="0" applyFont="1" applyFill="1" applyBorder="1" applyAlignment="1">
      <alignment vertical="center" wrapText="1"/>
    </xf>
    <xf numFmtId="49" fontId="9" fillId="7" borderId="2" xfId="0" applyNumberFormat="1" applyFont="1" applyFill="1" applyBorder="1" applyAlignment="1">
      <alignment horizontal="center" vertical="top" wrapText="1"/>
    </xf>
    <xf numFmtId="49" fontId="8" fillId="7" borderId="47" xfId="0" applyNumberFormat="1" applyFont="1" applyFill="1" applyBorder="1" applyAlignment="1">
      <alignment horizontal="center" vertical="top"/>
    </xf>
    <xf numFmtId="49" fontId="8" fillId="7" borderId="31" xfId="0" applyNumberFormat="1" applyFont="1" applyFill="1" applyBorder="1" applyAlignment="1">
      <alignment vertical="top"/>
    </xf>
    <xf numFmtId="0" fontId="75" fillId="7" borderId="3" xfId="0" applyFont="1" applyFill="1" applyBorder="1" applyAlignment="1">
      <alignment horizontal="center" vertical="top"/>
    </xf>
    <xf numFmtId="164" fontId="75" fillId="7" borderId="3" xfId="0" applyNumberFormat="1" applyFont="1" applyFill="1" applyBorder="1" applyAlignment="1">
      <alignment horizontal="center" vertical="top"/>
    </xf>
    <xf numFmtId="164" fontId="75" fillId="7" borderId="21" xfId="0" applyNumberFormat="1" applyFont="1" applyFill="1" applyBorder="1" applyAlignment="1">
      <alignment horizontal="center" vertical="top"/>
    </xf>
    <xf numFmtId="0" fontId="8" fillId="7" borderId="47" xfId="0" applyFont="1" applyFill="1" applyBorder="1" applyAlignment="1">
      <alignment wrapText="1"/>
    </xf>
    <xf numFmtId="0" fontId="9" fillId="9" borderId="22" xfId="0" applyFont="1" applyFill="1" applyBorder="1" applyAlignment="1">
      <alignment horizontal="center" vertical="top"/>
    </xf>
    <xf numFmtId="0" fontId="9" fillId="9" borderId="2" xfId="0" applyFont="1" applyFill="1" applyBorder="1" applyAlignment="1">
      <alignment horizontal="left" vertical="top"/>
    </xf>
    <xf numFmtId="49" fontId="9" fillId="16" borderId="42" xfId="4" applyNumberFormat="1" applyFont="1" applyFill="1" applyBorder="1" applyAlignment="1">
      <alignment vertical="top"/>
    </xf>
    <xf numFmtId="164" fontId="9" fillId="12" borderId="40" xfId="4" applyNumberFormat="1" applyFont="1" applyFill="1" applyBorder="1" applyAlignment="1">
      <alignment horizontal="center" vertical="top"/>
    </xf>
    <xf numFmtId="49" fontId="9" fillId="12" borderId="42" xfId="4" applyNumberFormat="1" applyFont="1" applyFill="1" applyBorder="1" applyAlignment="1">
      <alignment vertical="top"/>
    </xf>
    <xf numFmtId="49" fontId="9" fillId="12" borderId="41" xfId="4" applyNumberFormat="1" applyFont="1" applyFill="1" applyBorder="1" applyAlignment="1">
      <alignment vertical="top"/>
    </xf>
    <xf numFmtId="49" fontId="9" fillId="12" borderId="43" xfId="4" applyNumberFormat="1" applyFont="1" applyFill="1" applyBorder="1" applyAlignment="1">
      <alignment vertical="top"/>
    </xf>
    <xf numFmtId="2" fontId="9" fillId="12" borderId="47" xfId="0" applyNumberFormat="1" applyFont="1" applyFill="1" applyBorder="1" applyAlignment="1">
      <alignment horizontal="center" vertical="top"/>
    </xf>
    <xf numFmtId="164" fontId="7" fillId="0" borderId="0" xfId="0" applyNumberFormat="1" applyFont="1"/>
    <xf numFmtId="164" fontId="25" fillId="0" borderId="0" xfId="0" applyNumberFormat="1" applyFont="1"/>
    <xf numFmtId="164" fontId="7" fillId="7" borderId="0" xfId="0" applyNumberFormat="1" applyFont="1" applyFill="1"/>
    <xf numFmtId="0" fontId="25" fillId="0" borderId="0" xfId="0" applyFont="1"/>
    <xf numFmtId="2" fontId="7" fillId="7" borderId="0" xfId="0" applyNumberFormat="1" applyFont="1" applyFill="1"/>
    <xf numFmtId="2" fontId="7" fillId="0" borderId="0" xfId="0" applyNumberFormat="1" applyFont="1"/>
    <xf numFmtId="2" fontId="25" fillId="0" borderId="0" xfId="0" applyNumberFormat="1" applyFont="1"/>
    <xf numFmtId="0" fontId="20" fillId="0" borderId="31" xfId="0" applyFont="1" applyBorder="1" applyAlignment="1">
      <alignment vertical="center" wrapText="1"/>
    </xf>
    <xf numFmtId="0" fontId="20" fillId="0" borderId="22" xfId="0" applyFont="1" applyBorder="1" applyAlignment="1">
      <alignment vertical="center" wrapText="1"/>
    </xf>
    <xf numFmtId="0" fontId="22" fillId="0" borderId="22" xfId="0" applyFont="1" applyBorder="1"/>
    <xf numFmtId="2" fontId="20" fillId="6" borderId="47" xfId="0" applyNumberFormat="1" applyFont="1" applyFill="1" applyBorder="1" applyAlignment="1">
      <alignment horizontal="center" vertical="top" wrapText="1"/>
    </xf>
    <xf numFmtId="2" fontId="20" fillId="6" borderId="31" xfId="0" applyNumberFormat="1" applyFont="1" applyFill="1" applyBorder="1" applyAlignment="1">
      <alignment horizontal="center" vertical="top" wrapText="1"/>
    </xf>
    <xf numFmtId="2" fontId="20" fillId="6" borderId="48" xfId="0" applyNumberFormat="1" applyFont="1" applyFill="1" applyBorder="1" applyAlignment="1">
      <alignment horizontal="center" vertical="top" wrapText="1"/>
    </xf>
    <xf numFmtId="2" fontId="18" fillId="0" borderId="4" xfId="0" applyNumberFormat="1" applyFont="1" applyBorder="1" applyAlignment="1">
      <alignment horizontal="center" vertical="top" wrapText="1"/>
    </xf>
    <xf numFmtId="2" fontId="18" fillId="0" borderId="16" xfId="0" applyNumberFormat="1" applyFont="1" applyBorder="1" applyAlignment="1">
      <alignment horizontal="center" vertical="top" wrapText="1"/>
    </xf>
    <xf numFmtId="2" fontId="18" fillId="0" borderId="49" xfId="0" applyNumberFormat="1" applyFont="1" applyBorder="1" applyAlignment="1">
      <alignment horizontal="center" vertical="top" wrapText="1"/>
    </xf>
    <xf numFmtId="164" fontId="25" fillId="7" borderId="0" xfId="0" applyNumberFormat="1" applyFont="1" applyFill="1"/>
    <xf numFmtId="2" fontId="18" fillId="0" borderId="59" xfId="0" applyNumberFormat="1" applyFont="1" applyBorder="1" applyAlignment="1">
      <alignment horizontal="center" vertical="top" wrapText="1"/>
    </xf>
    <xf numFmtId="0" fontId="3" fillId="7" borderId="0" xfId="0" applyFont="1" applyFill="1" applyAlignment="1">
      <alignment vertical="top"/>
    </xf>
    <xf numFmtId="0" fontId="18" fillId="0" borderId="49" xfId="7" applyFont="1" applyBorder="1" applyAlignment="1">
      <alignment horizontal="center" vertical="top" wrapText="1"/>
    </xf>
    <xf numFmtId="164" fontId="18" fillId="0" borderId="59" xfId="7" applyNumberFormat="1" applyFont="1" applyBorder="1" applyAlignment="1">
      <alignment horizontal="center" vertical="top" wrapText="1"/>
    </xf>
    <xf numFmtId="164" fontId="18" fillId="0" borderId="49" xfId="7" applyNumberFormat="1" applyFont="1" applyBorder="1" applyAlignment="1">
      <alignment horizontal="center" vertical="top" wrapText="1"/>
    </xf>
    <xf numFmtId="0" fontId="0" fillId="7" borderId="0" xfId="0" applyFill="1"/>
    <xf numFmtId="2" fontId="18" fillId="0" borderId="7" xfId="0" applyNumberFormat="1" applyFont="1" applyBorder="1" applyAlignment="1">
      <alignment horizontal="center" vertical="top" wrapText="1"/>
    </xf>
    <xf numFmtId="2" fontId="18" fillId="0" borderId="79" xfId="0" applyNumberFormat="1" applyFont="1" applyBorder="1" applyAlignment="1">
      <alignment horizontal="center" vertical="top" wrapText="1"/>
    </xf>
    <xf numFmtId="2" fontId="18" fillId="0" borderId="11" xfId="0" applyNumberFormat="1" applyFont="1" applyBorder="1" applyAlignment="1">
      <alignment horizontal="center" vertical="top" wrapText="1"/>
    </xf>
    <xf numFmtId="2" fontId="18" fillId="0" borderId="20" xfId="0" applyNumberFormat="1" applyFont="1" applyBorder="1" applyAlignment="1">
      <alignment horizontal="center" vertical="top" wrapText="1"/>
    </xf>
    <xf numFmtId="2" fontId="25" fillId="7" borderId="0" xfId="0" applyNumberFormat="1" applyFont="1" applyFill="1"/>
    <xf numFmtId="2" fontId="20" fillId="6" borderId="43" xfId="0" applyNumberFormat="1" applyFont="1" applyFill="1" applyBorder="1" applyAlignment="1">
      <alignment vertical="top" wrapText="1"/>
    </xf>
    <xf numFmtId="0" fontId="8" fillId="0" borderId="35" xfId="0" applyFont="1" applyBorder="1" applyAlignment="1">
      <alignment horizontal="center" vertical="top" wrapText="1"/>
    </xf>
    <xf numFmtId="0" fontId="8" fillId="7" borderId="0" xfId="0" applyFont="1" applyFill="1" applyAlignment="1">
      <alignment wrapText="1"/>
    </xf>
    <xf numFmtId="164" fontId="20" fillId="16" borderId="47" xfId="4" applyNumberFormat="1" applyFont="1" applyFill="1" applyBorder="1" applyAlignment="1">
      <alignment horizontal="center" vertical="top"/>
    </xf>
    <xf numFmtId="164" fontId="20" fillId="9" borderId="22" xfId="0" applyNumberFormat="1" applyFont="1" applyFill="1" applyBorder="1" applyAlignment="1">
      <alignment horizontal="left" vertical="top" wrapText="1"/>
    </xf>
    <xf numFmtId="0" fontId="77" fillId="16" borderId="22" xfId="0" applyFont="1" applyFill="1" applyBorder="1" applyAlignment="1">
      <alignment vertical="center"/>
    </xf>
    <xf numFmtId="0" fontId="20" fillId="16" borderId="22" xfId="0" applyFont="1" applyFill="1" applyBorder="1" applyAlignment="1">
      <alignment horizontal="left" vertical="top"/>
    </xf>
    <xf numFmtId="0" fontId="20" fillId="2" borderId="22" xfId="0" applyFont="1" applyFill="1" applyBorder="1" applyAlignment="1">
      <alignment horizontal="left" vertical="top"/>
    </xf>
    <xf numFmtId="0" fontId="22" fillId="16" borderId="22" xfId="0" applyFont="1" applyFill="1" applyBorder="1"/>
    <xf numFmtId="0" fontId="20" fillId="2" borderId="23" xfId="0" applyFont="1" applyFill="1" applyBorder="1" applyAlignment="1">
      <alignment horizontal="left" vertical="top"/>
    </xf>
    <xf numFmtId="0" fontId="20" fillId="0" borderId="71" xfId="0" applyFont="1" applyBorder="1" applyAlignment="1">
      <alignment horizontal="left" vertical="top"/>
    </xf>
    <xf numFmtId="0" fontId="18" fillId="0" borderId="77" xfId="0" applyFont="1" applyBorder="1" applyAlignment="1">
      <alignment vertical="top" wrapText="1"/>
    </xf>
    <xf numFmtId="0" fontId="20" fillId="0" borderId="42" xfId="0" applyFont="1" applyBorder="1" applyAlignment="1">
      <alignment vertical="top"/>
    </xf>
    <xf numFmtId="0" fontId="20" fillId="0" borderId="41" xfId="0" applyFont="1" applyBorder="1" applyAlignment="1">
      <alignment horizontal="left" vertical="top"/>
    </xf>
    <xf numFmtId="0" fontId="18" fillId="0" borderId="41" xfId="0" applyFont="1" applyBorder="1" applyAlignment="1">
      <alignment horizontal="left" vertical="top"/>
    </xf>
    <xf numFmtId="0" fontId="20" fillId="0" borderId="43" xfId="0" applyFont="1" applyBorder="1" applyAlignment="1">
      <alignment horizontal="left" vertical="top"/>
    </xf>
    <xf numFmtId="0" fontId="18" fillId="0" borderId="28" xfId="0" applyFont="1" applyBorder="1" applyAlignment="1">
      <alignment vertical="top" wrapText="1"/>
    </xf>
    <xf numFmtId="0" fontId="20" fillId="9" borderId="31" xfId="0" applyFont="1" applyFill="1" applyBorder="1" applyAlignment="1">
      <alignment vertical="center"/>
    </xf>
    <xf numFmtId="49" fontId="20" fillId="9" borderId="22" xfId="0" applyNumberFormat="1" applyFont="1" applyFill="1" applyBorder="1" applyAlignment="1">
      <alignment vertical="top" wrapText="1"/>
    </xf>
    <xf numFmtId="0" fontId="18" fillId="9" borderId="22" xfId="0" applyFont="1" applyFill="1" applyBorder="1" applyAlignment="1">
      <alignment vertical="top" wrapText="1"/>
    </xf>
    <xf numFmtId="0" fontId="22" fillId="9" borderId="22" xfId="0" applyFont="1" applyFill="1" applyBorder="1" applyAlignment="1">
      <alignment vertical="top" wrapText="1"/>
    </xf>
    <xf numFmtId="0" fontId="7" fillId="9" borderId="22" xfId="0" applyFont="1" applyFill="1" applyBorder="1" applyAlignment="1">
      <alignment vertical="top" wrapText="1"/>
    </xf>
    <xf numFmtId="0" fontId="7" fillId="9" borderId="23" xfId="0" applyFont="1" applyFill="1" applyBorder="1" applyAlignment="1">
      <alignment vertical="top" wrapText="1"/>
    </xf>
    <xf numFmtId="49" fontId="20" fillId="9" borderId="17" xfId="0" applyNumberFormat="1" applyFont="1" applyFill="1" applyBorder="1" applyAlignment="1">
      <alignment horizontal="center" vertical="top"/>
    </xf>
    <xf numFmtId="0" fontId="20" fillId="0" borderId="63" xfId="0" applyFont="1" applyBorder="1" applyAlignment="1">
      <alignment vertical="center"/>
    </xf>
    <xf numFmtId="49" fontId="20" fillId="0" borderId="64" xfId="0" applyNumberFormat="1" applyFont="1" applyBorder="1" applyAlignment="1">
      <alignment vertical="top" wrapText="1"/>
    </xf>
    <xf numFmtId="0" fontId="22" fillId="0" borderId="64" xfId="0" applyFont="1" applyBorder="1" applyAlignment="1">
      <alignment vertical="top" wrapText="1"/>
    </xf>
    <xf numFmtId="0" fontId="22" fillId="0" borderId="71" xfId="0" applyFont="1" applyBorder="1" applyAlignment="1">
      <alignment vertical="top" wrapText="1"/>
    </xf>
    <xf numFmtId="0" fontId="18" fillId="0" borderId="31" xfId="0" applyFont="1" applyBorder="1" applyAlignment="1">
      <alignment vertical="top" wrapText="1"/>
    </xf>
    <xf numFmtId="0" fontId="14" fillId="0" borderId="57" xfId="0" applyFont="1" applyBorder="1" applyAlignment="1">
      <alignment horizontal="center" vertical="center" wrapText="1"/>
    </xf>
    <xf numFmtId="49" fontId="20" fillId="7" borderId="48" xfId="0" applyNumberFormat="1" applyFont="1" applyFill="1" applyBorder="1" applyAlignment="1">
      <alignment horizontal="center" vertical="top" wrapText="1"/>
    </xf>
    <xf numFmtId="0" fontId="18" fillId="0" borderId="4" xfId="0" applyFont="1" applyBorder="1" applyAlignment="1">
      <alignment horizontal="center" vertical="top"/>
    </xf>
    <xf numFmtId="164" fontId="18" fillId="0" borderId="44" xfId="0" applyNumberFormat="1" applyFont="1" applyBorder="1" applyAlignment="1">
      <alignment horizontal="center" vertical="top"/>
    </xf>
    <xf numFmtId="164" fontId="18" fillId="5" borderId="35" xfId="0" applyNumberFormat="1" applyFont="1" applyFill="1" applyBorder="1" applyAlignment="1">
      <alignment horizontal="center" vertical="center" wrapText="1"/>
    </xf>
    <xf numFmtId="0" fontId="22" fillId="7" borderId="40" xfId="0" applyFont="1" applyFill="1" applyBorder="1" applyAlignment="1">
      <alignment horizontal="center" vertical="top" wrapText="1"/>
    </xf>
    <xf numFmtId="0" fontId="20" fillId="4" borderId="41" xfId="0" applyFont="1" applyFill="1" applyBorder="1" applyAlignment="1">
      <alignment horizontal="center" vertical="top"/>
    </xf>
    <xf numFmtId="164" fontId="20" fillId="4" borderId="40" xfId="0" applyNumberFormat="1" applyFont="1" applyFill="1" applyBorder="1" applyAlignment="1">
      <alignment horizontal="center" vertical="top"/>
    </xf>
    <xf numFmtId="0" fontId="18" fillId="0" borderId="12" xfId="0" applyFont="1" applyBorder="1" applyAlignment="1">
      <alignment horizontal="left" vertical="top"/>
    </xf>
    <xf numFmtId="0" fontId="18" fillId="0" borderId="28" xfId="0" applyFont="1" applyBorder="1" applyAlignment="1">
      <alignment horizontal="left" vertical="top"/>
    </xf>
    <xf numFmtId="9" fontId="18" fillId="0" borderId="1" xfId="0" applyNumberFormat="1" applyFont="1" applyBorder="1" applyAlignment="1">
      <alignment horizontal="center" vertical="top"/>
    </xf>
    <xf numFmtId="9" fontId="18" fillId="0" borderId="78" xfId="0" applyNumberFormat="1" applyFont="1" applyBorder="1" applyAlignment="1">
      <alignment horizontal="center" vertical="top"/>
    </xf>
    <xf numFmtId="164" fontId="18" fillId="0" borderId="4" xfId="0" applyNumberFormat="1" applyFont="1" applyBorder="1" applyAlignment="1">
      <alignment horizontal="center" vertical="top"/>
    </xf>
    <xf numFmtId="0" fontId="18" fillId="0" borderId="76" xfId="0" applyFont="1" applyBorder="1" applyAlignment="1">
      <alignment horizontal="left" vertical="top" wrapText="1"/>
    </xf>
    <xf numFmtId="164" fontId="18" fillId="5" borderId="13" xfId="0" applyNumberFormat="1" applyFont="1" applyFill="1" applyBorder="1" applyAlignment="1">
      <alignment horizontal="center" vertical="center" wrapText="1"/>
    </xf>
    <xf numFmtId="49" fontId="20" fillId="7" borderId="17" xfId="0" applyNumberFormat="1" applyFont="1" applyFill="1" applyBorder="1" applyAlignment="1">
      <alignment horizontal="center" vertical="top" wrapText="1"/>
    </xf>
    <xf numFmtId="0" fontId="18" fillId="0" borderId="49" xfId="0" applyFont="1" applyBorder="1" applyAlignment="1">
      <alignment horizontal="center" vertical="top"/>
    </xf>
    <xf numFmtId="164" fontId="18" fillId="0" borderId="53" xfId="0" applyNumberFormat="1" applyFont="1" applyBorder="1" applyAlignment="1">
      <alignment horizontal="center" vertical="top"/>
    </xf>
    <xf numFmtId="164" fontId="18" fillId="0" borderId="61" xfId="0" applyNumberFormat="1" applyFont="1" applyBorder="1" applyAlignment="1">
      <alignment horizontal="center" vertical="top"/>
    </xf>
    <xf numFmtId="0" fontId="18" fillId="0" borderId="53" xfId="0" applyFont="1" applyBorder="1" applyAlignment="1">
      <alignment horizontal="center" vertical="top"/>
    </xf>
    <xf numFmtId="164" fontId="18" fillId="0" borderId="49" xfId="0" applyNumberFormat="1" applyFont="1" applyBorder="1" applyAlignment="1">
      <alignment horizontal="center" vertical="top"/>
    </xf>
    <xf numFmtId="164" fontId="18" fillId="0" borderId="66" xfId="0" applyNumberFormat="1" applyFont="1" applyBorder="1" applyAlignment="1">
      <alignment horizontal="center" vertical="top"/>
    </xf>
    <xf numFmtId="49" fontId="18" fillId="7" borderId="58" xfId="0" applyNumberFormat="1" applyFont="1" applyFill="1" applyBorder="1" applyAlignment="1">
      <alignment vertical="top" wrapText="1"/>
    </xf>
    <xf numFmtId="0" fontId="14" fillId="0" borderId="54" xfId="0" applyFont="1" applyBorder="1" applyAlignment="1">
      <alignment horizontal="left" vertical="top" wrapText="1"/>
    </xf>
    <xf numFmtId="0" fontId="18" fillId="0" borderId="11" xfId="0" applyFont="1" applyBorder="1" applyAlignment="1">
      <alignment horizontal="center" vertical="top"/>
    </xf>
    <xf numFmtId="164" fontId="18" fillId="0" borderId="11" xfId="0" applyNumberFormat="1" applyFont="1" applyBorder="1" applyAlignment="1">
      <alignment horizontal="center" vertical="top"/>
    </xf>
    <xf numFmtId="164" fontId="18" fillId="0" borderId="46" xfId="0" applyNumberFormat="1" applyFont="1" applyBorder="1" applyAlignment="1">
      <alignment horizontal="center" vertical="top"/>
    </xf>
    <xf numFmtId="0" fontId="22" fillId="0" borderId="31" xfId="0" applyFont="1" applyBorder="1"/>
    <xf numFmtId="9" fontId="18" fillId="0" borderId="3" xfId="0" applyNumberFormat="1" applyFont="1" applyBorder="1" applyAlignment="1">
      <alignment horizontal="center" vertical="top"/>
    </xf>
    <xf numFmtId="9" fontId="18" fillId="0" borderId="57" xfId="0" applyNumberFormat="1" applyFont="1" applyBorder="1" applyAlignment="1">
      <alignment horizontal="center" vertical="top"/>
    </xf>
    <xf numFmtId="0" fontId="18" fillId="7" borderId="68" xfId="0" applyFont="1" applyFill="1" applyBorder="1" applyAlignment="1">
      <alignment vertical="top" wrapText="1"/>
    </xf>
    <xf numFmtId="9" fontId="18" fillId="7" borderId="58" xfId="0" applyNumberFormat="1" applyFont="1" applyFill="1" applyBorder="1" applyAlignment="1">
      <alignment horizontal="left" vertical="top" wrapText="1"/>
    </xf>
    <xf numFmtId="0" fontId="18" fillId="7" borderId="58" xfId="0" applyFont="1" applyFill="1" applyBorder="1" applyAlignment="1">
      <alignment vertical="top" wrapText="1"/>
    </xf>
    <xf numFmtId="164" fontId="18" fillId="7" borderId="54" xfId="0" applyNumberFormat="1" applyFont="1" applyFill="1" applyBorder="1" applyAlignment="1">
      <alignment horizontal="center" vertical="top" wrapText="1"/>
    </xf>
    <xf numFmtId="0" fontId="18" fillId="7" borderId="35" xfId="0" applyFont="1" applyFill="1" applyBorder="1" applyAlignment="1">
      <alignment horizontal="center" vertical="top" wrapText="1"/>
    </xf>
    <xf numFmtId="0" fontId="20" fillId="4" borderId="20" xfId="0" applyFont="1" applyFill="1" applyBorder="1" applyAlignment="1">
      <alignment horizontal="center" vertical="top"/>
    </xf>
    <xf numFmtId="164" fontId="20" fillId="4" borderId="11" xfId="0" applyNumberFormat="1" applyFont="1" applyFill="1" applyBorder="1" applyAlignment="1">
      <alignment horizontal="center" vertical="top"/>
    </xf>
    <xf numFmtId="0" fontId="22" fillId="0" borderId="51" xfId="0" applyFont="1" applyBorder="1"/>
    <xf numFmtId="0" fontId="22" fillId="0" borderId="20" xfId="0" applyFont="1" applyBorder="1"/>
    <xf numFmtId="49" fontId="18" fillId="7" borderId="14" xfId="0" applyNumberFormat="1" applyFont="1" applyFill="1" applyBorder="1" applyAlignment="1">
      <alignment vertical="top" wrapText="1"/>
    </xf>
    <xf numFmtId="0" fontId="22" fillId="0" borderId="66" xfId="0" applyFont="1" applyBorder="1"/>
    <xf numFmtId="164" fontId="18" fillId="0" borderId="7" xfId="0" applyNumberFormat="1" applyFont="1" applyBorder="1" applyAlignment="1">
      <alignment horizontal="center" vertical="top"/>
    </xf>
    <xf numFmtId="0" fontId="22" fillId="0" borderId="1" xfId="0" applyFont="1" applyBorder="1"/>
    <xf numFmtId="164" fontId="18" fillId="7" borderId="52" xfId="0" applyNumberFormat="1" applyFont="1" applyFill="1" applyBorder="1" applyAlignment="1">
      <alignment horizontal="left" vertical="top" wrapText="1"/>
    </xf>
    <xf numFmtId="0" fontId="22" fillId="0" borderId="66" xfId="0" applyFont="1" applyBorder="1" applyAlignment="1">
      <alignment horizontal="center" vertical="top"/>
    </xf>
    <xf numFmtId="0" fontId="18" fillId="0" borderId="49" xfId="0" applyFont="1" applyBorder="1" applyAlignment="1">
      <alignment vertical="top"/>
    </xf>
    <xf numFmtId="164" fontId="18" fillId="0" borderId="49" xfId="0" applyNumberFormat="1" applyFont="1" applyBorder="1" applyAlignment="1">
      <alignment vertical="top"/>
    </xf>
    <xf numFmtId="0" fontId="18" fillId="0" borderId="53" xfId="0" applyFont="1" applyBorder="1" applyAlignment="1">
      <alignment vertical="top"/>
    </xf>
    <xf numFmtId="164" fontId="18" fillId="0" borderId="53" xfId="0" applyNumberFormat="1" applyFont="1" applyBorder="1" applyAlignment="1">
      <alignment vertical="top"/>
    </xf>
    <xf numFmtId="0" fontId="18" fillId="7" borderId="68" xfId="0" applyFont="1" applyFill="1" applyBorder="1" applyAlignment="1">
      <alignment horizontal="left" vertical="top" wrapText="1"/>
    </xf>
    <xf numFmtId="0" fontId="18" fillId="7" borderId="54" xfId="0" applyFont="1" applyFill="1" applyBorder="1" applyAlignment="1">
      <alignment horizontal="center" vertical="top" wrapText="1"/>
    </xf>
    <xf numFmtId="49" fontId="18" fillId="7" borderId="58" xfId="0" applyNumberFormat="1" applyFont="1" applyFill="1" applyBorder="1" applyAlignment="1">
      <alignment horizontal="left" vertical="top" wrapText="1"/>
    </xf>
    <xf numFmtId="49" fontId="18" fillId="0" borderId="40" xfId="0" applyNumberFormat="1" applyFont="1" applyBorder="1" applyAlignment="1">
      <alignment vertical="top"/>
    </xf>
    <xf numFmtId="49" fontId="18" fillId="0" borderId="11" xfId="0" applyNumberFormat="1" applyFont="1" applyBorder="1" applyAlignment="1">
      <alignment vertical="top"/>
    </xf>
    <xf numFmtId="0" fontId="22" fillId="0" borderId="12" xfId="0" applyFont="1" applyBorder="1"/>
    <xf numFmtId="0" fontId="22" fillId="0" borderId="41" xfId="0" applyFont="1" applyBorder="1"/>
    <xf numFmtId="9" fontId="18" fillId="0" borderId="29" xfId="0" applyNumberFormat="1" applyFont="1" applyBorder="1" applyAlignment="1">
      <alignment horizontal="center" vertical="top"/>
    </xf>
    <xf numFmtId="9" fontId="18" fillId="0" borderId="30" xfId="0" applyNumberFormat="1" applyFont="1" applyBorder="1" applyAlignment="1">
      <alignment horizontal="center" vertical="top"/>
    </xf>
    <xf numFmtId="0" fontId="14" fillId="7" borderId="54" xfId="0" applyFont="1" applyFill="1" applyBorder="1" applyAlignment="1">
      <alignment horizontal="center" vertical="top" wrapText="1"/>
    </xf>
    <xf numFmtId="164" fontId="14" fillId="7" borderId="54" xfId="0" applyNumberFormat="1" applyFont="1" applyFill="1" applyBorder="1" applyAlignment="1">
      <alignment horizontal="center" vertical="top" wrapText="1"/>
    </xf>
    <xf numFmtId="49" fontId="20" fillId="3" borderId="40" xfId="0" applyNumberFormat="1" applyFont="1" applyFill="1" applyBorder="1" applyAlignment="1">
      <alignment vertical="top"/>
    </xf>
    <xf numFmtId="49" fontId="20" fillId="7" borderId="40" xfId="0" applyNumberFormat="1" applyFont="1" applyFill="1" applyBorder="1" applyAlignment="1">
      <alignment vertical="top" wrapText="1"/>
    </xf>
    <xf numFmtId="49" fontId="14" fillId="0" borderId="40" xfId="0" applyNumberFormat="1" applyFont="1" applyBorder="1" applyAlignment="1">
      <alignment vertical="top"/>
    </xf>
    <xf numFmtId="49" fontId="18" fillId="0" borderId="14" xfId="0" applyNumberFormat="1" applyFont="1" applyBorder="1" applyAlignment="1">
      <alignment vertical="top" wrapText="1"/>
    </xf>
    <xf numFmtId="49" fontId="18" fillId="0" borderId="58" xfId="0" applyNumberFormat="1" applyFont="1" applyBorder="1" applyAlignment="1">
      <alignment vertical="top" wrapText="1"/>
    </xf>
    <xf numFmtId="49" fontId="18" fillId="0" borderId="5" xfId="0" applyNumberFormat="1" applyFont="1" applyBorder="1" applyAlignment="1">
      <alignment vertical="top" wrapText="1"/>
    </xf>
    <xf numFmtId="0" fontId="18" fillId="0" borderId="58" xfId="0" applyFont="1" applyBorder="1" applyAlignment="1">
      <alignment horizontal="left" vertical="top" wrapText="1"/>
    </xf>
    <xf numFmtId="164" fontId="11" fillId="0" borderId="54" xfId="0" applyNumberFormat="1" applyFont="1" applyBorder="1" applyAlignment="1">
      <alignment horizontal="center" vertical="top" wrapText="1"/>
    </xf>
    <xf numFmtId="0" fontId="22" fillId="7" borderId="40" xfId="0" applyFont="1" applyFill="1" applyBorder="1" applyAlignment="1">
      <alignment vertical="top" wrapText="1"/>
    </xf>
    <xf numFmtId="49" fontId="20" fillId="2" borderId="42" xfId="0" applyNumberFormat="1" applyFont="1" applyFill="1" applyBorder="1" applyAlignment="1">
      <alignment horizontal="center" vertical="top"/>
    </xf>
    <xf numFmtId="0" fontId="22" fillId="9" borderId="42" xfId="0" applyFont="1" applyFill="1" applyBorder="1" applyAlignment="1">
      <alignment horizontal="center" vertical="top" wrapText="1"/>
    </xf>
    <xf numFmtId="0" fontId="22" fillId="9" borderId="41" xfId="0" applyFont="1" applyFill="1" applyBorder="1" applyAlignment="1">
      <alignment horizontal="center" vertical="top" wrapText="1"/>
    </xf>
    <xf numFmtId="0" fontId="20" fillId="9" borderId="40" xfId="0" applyFont="1" applyFill="1" applyBorder="1" applyAlignment="1">
      <alignment horizontal="center" vertical="top"/>
    </xf>
    <xf numFmtId="164" fontId="20" fillId="9" borderId="40" xfId="0" applyNumberFormat="1" applyFont="1" applyFill="1" applyBorder="1" applyAlignment="1">
      <alignment horizontal="center" vertical="top"/>
    </xf>
    <xf numFmtId="0" fontId="18" fillId="9" borderId="42" xfId="0" applyFont="1" applyFill="1" applyBorder="1" applyAlignment="1">
      <alignment horizontal="left" vertical="top"/>
    </xf>
    <xf numFmtId="0" fontId="18" fillId="9" borderId="41" xfId="0" applyFont="1" applyFill="1" applyBorder="1" applyAlignment="1">
      <alignment horizontal="left" vertical="top"/>
    </xf>
    <xf numFmtId="9" fontId="18" fillId="9" borderId="41" xfId="0" applyNumberFormat="1" applyFont="1" applyFill="1" applyBorder="1" applyAlignment="1">
      <alignment horizontal="center" vertical="top"/>
    </xf>
    <xf numFmtId="9" fontId="18" fillId="9" borderId="43" xfId="0" applyNumberFormat="1" applyFont="1" applyFill="1" applyBorder="1" applyAlignment="1">
      <alignment horizontal="center" vertical="top"/>
    </xf>
    <xf numFmtId="49" fontId="20" fillId="3" borderId="47" xfId="0" applyNumberFormat="1" applyFont="1" applyFill="1" applyBorder="1" applyAlignment="1">
      <alignment horizontal="center" vertical="top"/>
    </xf>
    <xf numFmtId="0" fontId="77" fillId="9" borderId="31" xfId="0" applyFont="1" applyFill="1" applyBorder="1" applyAlignment="1">
      <alignment vertical="top"/>
    </xf>
    <xf numFmtId="0" fontId="21" fillId="9" borderId="22" xfId="0" applyFont="1" applyFill="1" applyBorder="1" applyAlignment="1">
      <alignment vertical="top" wrapText="1"/>
    </xf>
    <xf numFmtId="0" fontId="20" fillId="0" borderId="31" xfId="0" applyFont="1" applyBorder="1" applyAlignment="1">
      <alignment vertical="top"/>
    </xf>
    <xf numFmtId="49" fontId="20" fillId="0" borderId="22" xfId="0" applyNumberFormat="1" applyFont="1" applyBorder="1" applyAlignment="1">
      <alignment vertical="top" wrapText="1"/>
    </xf>
    <xf numFmtId="0" fontId="21" fillId="0" borderId="22" xfId="0" applyFont="1" applyBorder="1" applyAlignment="1">
      <alignment vertical="top" wrapText="1"/>
    </xf>
    <xf numFmtId="0" fontId="21" fillId="0" borderId="23" xfId="0" applyFont="1" applyBorder="1" applyAlignment="1">
      <alignment vertical="top" wrapText="1"/>
    </xf>
    <xf numFmtId="0" fontId="18" fillId="0" borderId="31" xfId="0" applyFont="1" applyBorder="1" applyAlignment="1">
      <alignment wrapText="1"/>
    </xf>
    <xf numFmtId="0" fontId="18" fillId="0" borderId="68" xfId="0" applyFont="1" applyBorder="1" applyAlignment="1">
      <alignment horizontal="left" vertical="top" wrapText="1"/>
    </xf>
    <xf numFmtId="0" fontId="20" fillId="4" borderId="51" xfId="0" applyFont="1" applyFill="1" applyBorder="1" applyAlignment="1">
      <alignment horizontal="center" vertical="top"/>
    </xf>
    <xf numFmtId="0" fontId="18" fillId="0" borderId="1" xfId="0" applyFont="1" applyBorder="1" applyAlignment="1">
      <alignment horizontal="center" vertical="center" wrapText="1"/>
    </xf>
    <xf numFmtId="0" fontId="18" fillId="0" borderId="28" xfId="0" applyFont="1" applyBorder="1" applyAlignment="1">
      <alignment horizontal="center" vertical="top"/>
    </xf>
    <xf numFmtId="49" fontId="18" fillId="7" borderId="14" xfId="0" applyNumberFormat="1" applyFont="1" applyFill="1" applyBorder="1" applyAlignment="1">
      <alignment vertical="top"/>
    </xf>
    <xf numFmtId="164" fontId="18" fillId="7" borderId="13" xfId="0" applyNumberFormat="1" applyFont="1" applyFill="1" applyBorder="1" applyAlignment="1">
      <alignment horizontal="center" vertical="top" wrapText="1"/>
    </xf>
    <xf numFmtId="0" fontId="18" fillId="7" borderId="58" xfId="0" applyFont="1" applyFill="1" applyBorder="1"/>
    <xf numFmtId="164" fontId="11" fillId="7" borderId="54" xfId="0" applyNumberFormat="1" applyFont="1" applyFill="1" applyBorder="1" applyAlignment="1">
      <alignment horizontal="center" vertical="top" wrapText="1"/>
    </xf>
    <xf numFmtId="0" fontId="22" fillId="0" borderId="49" xfId="0" applyFont="1" applyBorder="1"/>
    <xf numFmtId="0" fontId="22" fillId="0" borderId="28" xfId="0" applyFont="1" applyBorder="1"/>
    <xf numFmtId="49" fontId="18" fillId="7" borderId="14" xfId="0" applyNumberFormat="1" applyFont="1" applyFill="1" applyBorder="1" applyAlignment="1">
      <alignment horizontal="left" vertical="top"/>
    </xf>
    <xf numFmtId="49" fontId="18" fillId="7" borderId="58" xfId="0" applyNumberFormat="1" applyFont="1" applyFill="1" applyBorder="1" applyAlignment="1">
      <alignment horizontal="left" vertical="top"/>
    </xf>
    <xf numFmtId="0" fontId="20" fillId="9" borderId="47" xfId="0" applyFont="1" applyFill="1" applyBorder="1" applyAlignment="1">
      <alignment horizontal="center" vertical="top"/>
    </xf>
    <xf numFmtId="164" fontId="20" fillId="9" borderId="47" xfId="0" applyNumberFormat="1" applyFont="1" applyFill="1" applyBorder="1" applyAlignment="1">
      <alignment horizontal="center" vertical="top"/>
    </xf>
    <xf numFmtId="0" fontId="20" fillId="9" borderId="31" xfId="0" applyFont="1" applyFill="1" applyBorder="1"/>
    <xf numFmtId="0" fontId="21" fillId="9" borderId="23" xfId="0" applyFont="1" applyFill="1" applyBorder="1" applyAlignment="1">
      <alignment vertical="top" wrapText="1"/>
    </xf>
    <xf numFmtId="0" fontId="20" fillId="0" borderId="31" xfId="0" applyFont="1" applyBorder="1"/>
    <xf numFmtId="0" fontId="18" fillId="0" borderId="54" xfId="0" applyFont="1" applyBorder="1" applyAlignment="1">
      <alignment wrapText="1"/>
    </xf>
    <xf numFmtId="0" fontId="18" fillId="7" borderId="74" xfId="0" applyFont="1" applyFill="1" applyBorder="1" applyAlignment="1">
      <alignment horizontal="center" vertical="center" wrapText="1"/>
    </xf>
    <xf numFmtId="0" fontId="18" fillId="0" borderId="1" xfId="0" applyFont="1" applyBorder="1" applyAlignment="1">
      <alignment horizontal="left" vertical="top"/>
    </xf>
    <xf numFmtId="164" fontId="18" fillId="5" borderId="58" xfId="0" applyNumberFormat="1" applyFont="1" applyFill="1" applyBorder="1" applyAlignment="1">
      <alignment horizontal="left" vertical="top" wrapText="1"/>
    </xf>
    <xf numFmtId="2" fontId="83" fillId="6" borderId="47" xfId="0" applyNumberFormat="1" applyFont="1" applyFill="1" applyBorder="1" applyAlignment="1">
      <alignment horizontal="center" vertical="top" wrapText="1"/>
    </xf>
    <xf numFmtId="2" fontId="10" fillId="0" borderId="4" xfId="0" applyNumberFormat="1" applyFont="1" applyBorder="1" applyAlignment="1">
      <alignment horizontal="center" vertical="top" wrapText="1"/>
    </xf>
    <xf numFmtId="2" fontId="10" fillId="0" borderId="49" xfId="0" applyNumberFormat="1" applyFont="1" applyBorder="1" applyAlignment="1">
      <alignment horizontal="center" vertical="top" wrapText="1"/>
    </xf>
    <xf numFmtId="2" fontId="10" fillId="0" borderId="49" xfId="0" applyNumberFormat="1" applyFont="1" applyBorder="1" applyAlignment="1">
      <alignment vertical="top" wrapText="1"/>
    </xf>
    <xf numFmtId="0" fontId="14" fillId="0" borderId="49" xfId="7" applyFont="1" applyBorder="1" applyAlignment="1">
      <alignment vertical="top" wrapText="1"/>
    </xf>
    <xf numFmtId="0" fontId="14" fillId="0" borderId="53" xfId="7" applyFont="1" applyBorder="1" applyAlignment="1">
      <alignment vertical="top" wrapText="1"/>
    </xf>
    <xf numFmtId="2" fontId="10" fillId="0" borderId="7" xfId="0" applyNumberFormat="1" applyFont="1" applyBorder="1" applyAlignment="1">
      <alignment vertical="top" wrapText="1"/>
    </xf>
    <xf numFmtId="2" fontId="10" fillId="0" borderId="7" xfId="0" applyNumberFormat="1" applyFont="1" applyBorder="1" applyAlignment="1">
      <alignment horizontal="center" vertical="top" wrapText="1"/>
    </xf>
    <xf numFmtId="2" fontId="10" fillId="0" borderId="11" xfId="0" applyNumberFormat="1" applyFont="1" applyBorder="1" applyAlignment="1">
      <alignment horizontal="center" vertical="top" wrapText="1"/>
    </xf>
    <xf numFmtId="2" fontId="83" fillId="6" borderId="47" xfId="0" applyNumberFormat="1" applyFont="1" applyFill="1" applyBorder="1" applyAlignment="1">
      <alignment vertical="top" wrapText="1"/>
    </xf>
    <xf numFmtId="2" fontId="83" fillId="6" borderId="23" xfId="0" applyNumberFormat="1" applyFont="1" applyFill="1" applyBorder="1" applyAlignment="1">
      <alignment vertical="top" wrapText="1"/>
    </xf>
    <xf numFmtId="0" fontId="8" fillId="16" borderId="22" xfId="0" applyFont="1" applyFill="1" applyBorder="1"/>
    <xf numFmtId="0" fontId="7" fillId="16" borderId="22" xfId="0" applyFont="1" applyFill="1" applyBorder="1"/>
    <xf numFmtId="0" fontId="4" fillId="2" borderId="22" xfId="0" applyFont="1" applyFill="1" applyBorder="1" applyAlignment="1">
      <alignment horizontal="left" vertical="top"/>
    </xf>
    <xf numFmtId="0" fontId="4" fillId="16" borderId="22" xfId="0" applyFont="1" applyFill="1" applyBorder="1" applyAlignment="1">
      <alignment horizontal="left" vertical="top"/>
    </xf>
    <xf numFmtId="0" fontId="4" fillId="2" borderId="23" xfId="0" applyFont="1" applyFill="1" applyBorder="1" applyAlignment="1">
      <alignment horizontal="left" vertical="top"/>
    </xf>
    <xf numFmtId="0" fontId="41" fillId="0" borderId="42" xfId="0" applyFont="1" applyBorder="1" applyAlignment="1">
      <alignment vertical="top"/>
    </xf>
    <xf numFmtId="0" fontId="41" fillId="0" borderId="41" xfId="0" applyFont="1" applyBorder="1" applyAlignment="1">
      <alignment horizontal="left" vertical="top"/>
    </xf>
    <xf numFmtId="0" fontId="19" fillId="0" borderId="41" xfId="0" applyFont="1" applyBorder="1" applyAlignment="1">
      <alignment horizontal="left" vertical="top"/>
    </xf>
    <xf numFmtId="0" fontId="4" fillId="0" borderId="41" xfId="0" applyFont="1" applyBorder="1" applyAlignment="1">
      <alignment horizontal="left" vertical="top"/>
    </xf>
    <xf numFmtId="0" fontId="4" fillId="0" borderId="43" xfId="0" applyFont="1" applyBorder="1" applyAlignment="1">
      <alignment horizontal="left" vertical="top"/>
    </xf>
    <xf numFmtId="0" fontId="5" fillId="0" borderId="0" xfId="0" applyFont="1" applyAlignment="1">
      <alignment vertical="center" wrapText="1"/>
    </xf>
    <xf numFmtId="0" fontId="5" fillId="0" borderId="35" xfId="0" applyFont="1" applyBorder="1" applyAlignment="1">
      <alignment horizontal="center" vertical="center"/>
    </xf>
    <xf numFmtId="0" fontId="11" fillId="0" borderId="1" xfId="0" applyFont="1" applyBorder="1" applyAlignment="1">
      <alignment horizontal="center" vertical="center"/>
    </xf>
    <xf numFmtId="0" fontId="28" fillId="9" borderId="0" xfId="0" applyFont="1" applyFill="1"/>
    <xf numFmtId="49" fontId="28" fillId="9" borderId="22" xfId="0" applyNumberFormat="1" applyFont="1" applyFill="1" applyBorder="1" applyAlignment="1">
      <alignment vertical="top" wrapText="1"/>
    </xf>
    <xf numFmtId="0" fontId="11" fillId="9" borderId="22" xfId="0" applyFont="1" applyFill="1" applyBorder="1" applyAlignment="1">
      <alignment vertical="top" wrapText="1"/>
    </xf>
    <xf numFmtId="0" fontId="24" fillId="9" borderId="22" xfId="0" applyFont="1" applyFill="1" applyBorder="1" applyAlignment="1">
      <alignment vertical="top" wrapText="1"/>
    </xf>
    <xf numFmtId="0" fontId="24" fillId="9" borderId="23" xfId="0" applyFont="1" applyFill="1" applyBorder="1" applyAlignment="1">
      <alignment vertical="top" wrapText="1"/>
    </xf>
    <xf numFmtId="0" fontId="11" fillId="0" borderId="31" xfId="0" applyFont="1" applyBorder="1" applyAlignment="1">
      <alignment vertical="top"/>
    </xf>
    <xf numFmtId="0" fontId="11" fillId="0" borderId="3" xfId="0" applyFont="1" applyBorder="1" applyAlignment="1">
      <alignment vertical="top"/>
    </xf>
    <xf numFmtId="0" fontId="11" fillId="0" borderId="3" xfId="0" applyFont="1" applyBorder="1" applyAlignment="1">
      <alignment horizontal="center" vertical="top" wrapText="1"/>
    </xf>
    <xf numFmtId="164" fontId="5" fillId="0" borderId="61" xfId="0" applyNumberFormat="1" applyFont="1" applyBorder="1" applyAlignment="1">
      <alignment horizontal="center" vertical="center"/>
    </xf>
    <xf numFmtId="164" fontId="11" fillId="5" borderId="35" xfId="0" applyNumberFormat="1" applyFont="1" applyFill="1" applyBorder="1" applyAlignment="1">
      <alignment horizontal="center" vertical="center" wrapText="1"/>
    </xf>
    <xf numFmtId="0" fontId="5" fillId="0" borderId="35" xfId="0" applyFont="1" applyBorder="1" applyAlignment="1">
      <alignment horizontal="center" vertical="center" wrapText="1"/>
    </xf>
    <xf numFmtId="0" fontId="11" fillId="0" borderId="54" xfId="0" applyFont="1" applyBorder="1" applyAlignment="1">
      <alignment horizontal="left" vertical="top" wrapText="1"/>
    </xf>
    <xf numFmtId="0" fontId="5" fillId="0" borderId="53" xfId="0" applyFont="1" applyBorder="1" applyAlignment="1">
      <alignment horizontal="center" vertical="center"/>
    </xf>
    <xf numFmtId="164" fontId="11" fillId="5" borderId="54" xfId="0" applyNumberFormat="1" applyFont="1" applyFill="1" applyBorder="1" applyAlignment="1">
      <alignment horizontal="center" vertical="center" wrapText="1"/>
    </xf>
    <xf numFmtId="0" fontId="5" fillId="0" borderId="54" xfId="0" applyFont="1" applyBorder="1" applyAlignment="1">
      <alignment horizontal="left" vertical="top" wrapText="1"/>
    </xf>
    <xf numFmtId="0" fontId="5" fillId="0" borderId="74" xfId="0" applyFont="1" applyBorder="1" applyAlignment="1">
      <alignment horizontal="left" vertical="top" wrapText="1"/>
    </xf>
    <xf numFmtId="0" fontId="5" fillId="0" borderId="49" xfId="0" applyFont="1" applyBorder="1" applyAlignment="1">
      <alignment horizontal="center" vertical="center"/>
    </xf>
    <xf numFmtId="0" fontId="11" fillId="0" borderId="75" xfId="0" applyFont="1" applyBorder="1" applyAlignment="1">
      <alignment vertical="center" wrapText="1"/>
    </xf>
    <xf numFmtId="0" fontId="11" fillId="0" borderId="54" xfId="0" applyFont="1" applyBorder="1" applyAlignment="1">
      <alignment horizontal="center" vertical="center"/>
    </xf>
    <xf numFmtId="2" fontId="5" fillId="0" borderId="49" xfId="0" applyNumberFormat="1" applyFont="1" applyBorder="1" applyAlignment="1">
      <alignment horizontal="center" vertical="center"/>
    </xf>
    <xf numFmtId="0" fontId="24" fillId="0" borderId="75" xfId="0" applyFont="1" applyBorder="1" applyAlignment="1">
      <alignment vertical="top" wrapText="1"/>
    </xf>
    <xf numFmtId="0" fontId="24" fillId="7" borderId="40" xfId="0" applyFont="1" applyFill="1" applyBorder="1" applyAlignment="1">
      <alignment horizontal="center" vertical="top" wrapText="1"/>
    </xf>
    <xf numFmtId="0" fontId="4" fillId="4" borderId="20" xfId="0" applyFont="1" applyFill="1" applyBorder="1" applyAlignment="1">
      <alignment horizontal="center" vertical="top"/>
    </xf>
    <xf numFmtId="164" fontId="4" fillId="4" borderId="11" xfId="0" applyNumberFormat="1" applyFont="1" applyFill="1" applyBorder="1" applyAlignment="1">
      <alignment horizontal="center" vertical="top"/>
    </xf>
    <xf numFmtId="164" fontId="4" fillId="4" borderId="46" xfId="0" applyNumberFormat="1" applyFont="1" applyFill="1" applyBorder="1" applyAlignment="1">
      <alignment horizontal="center" vertical="top"/>
    </xf>
    <xf numFmtId="0" fontId="5" fillId="0" borderId="28" xfId="0" applyFont="1" applyBorder="1" applyAlignment="1">
      <alignment horizontal="left" vertical="top"/>
    </xf>
    <xf numFmtId="9" fontId="5" fillId="0" borderId="1" xfId="0" applyNumberFormat="1" applyFont="1" applyBorder="1" applyAlignment="1">
      <alignment horizontal="center" vertical="top"/>
    </xf>
    <xf numFmtId="164" fontId="5" fillId="0" borderId="61" xfId="0" applyNumberFormat="1" applyFont="1" applyBorder="1" applyAlignment="1">
      <alignment horizontal="center" vertical="top"/>
    </xf>
    <xf numFmtId="0" fontId="11" fillId="0" borderId="35" xfId="0" applyFont="1" applyBorder="1" applyAlignment="1">
      <alignment vertical="top"/>
    </xf>
    <xf numFmtId="49" fontId="5" fillId="5" borderId="35" xfId="0" applyNumberFormat="1" applyFont="1" applyFill="1" applyBorder="1" applyAlignment="1">
      <alignment horizontal="center" vertical="center" wrapText="1"/>
    </xf>
    <xf numFmtId="49" fontId="5" fillId="5" borderId="73" xfId="0" applyNumberFormat="1" applyFont="1" applyFill="1" applyBorder="1" applyAlignment="1">
      <alignment horizontal="center" vertical="center" wrapText="1"/>
    </xf>
    <xf numFmtId="164" fontId="5" fillId="0" borderId="66" xfId="0" applyNumberFormat="1" applyFont="1" applyBorder="1" applyAlignment="1">
      <alignment horizontal="center" vertical="top"/>
    </xf>
    <xf numFmtId="49" fontId="5" fillId="5" borderId="74" xfId="0" applyNumberFormat="1" applyFont="1" applyFill="1" applyBorder="1" applyAlignment="1">
      <alignment vertical="center" wrapText="1"/>
    </xf>
    <xf numFmtId="49" fontId="5" fillId="5" borderId="54" xfId="0" applyNumberFormat="1" applyFont="1" applyFill="1" applyBorder="1" applyAlignment="1">
      <alignment horizontal="center" vertical="center" wrapText="1"/>
    </xf>
    <xf numFmtId="0" fontId="4" fillId="4" borderId="41" xfId="0" applyFont="1" applyFill="1" applyBorder="1" applyAlignment="1">
      <alignment horizontal="center" vertical="top"/>
    </xf>
    <xf numFmtId="164" fontId="4" fillId="4" borderId="40" xfId="0" applyNumberFormat="1" applyFont="1" applyFill="1" applyBorder="1" applyAlignment="1">
      <alignment horizontal="center" vertical="top"/>
    </xf>
    <xf numFmtId="0" fontId="11" fillId="0" borderId="28" xfId="0" applyFont="1" applyBorder="1" applyAlignment="1">
      <alignment horizontal="left" vertical="top"/>
    </xf>
    <xf numFmtId="9" fontId="5" fillId="0" borderId="1" xfId="0" applyNumberFormat="1" applyFont="1" applyBorder="1" applyAlignment="1">
      <alignment horizontal="left" vertical="top"/>
    </xf>
    <xf numFmtId="9" fontId="5" fillId="0" borderId="78" xfId="0" applyNumberFormat="1" applyFont="1" applyBorder="1" applyAlignment="1">
      <alignment horizontal="left" vertical="top"/>
    </xf>
    <xf numFmtId="0" fontId="11" fillId="0" borderId="13" xfId="0" applyFont="1" applyBorder="1" applyAlignment="1">
      <alignment vertical="top"/>
    </xf>
    <xf numFmtId="0" fontId="5" fillId="0" borderId="28" xfId="0" applyFont="1" applyBorder="1" applyAlignment="1">
      <alignment horizontal="left" vertical="top" wrapText="1"/>
    </xf>
    <xf numFmtId="0" fontId="24" fillId="9" borderId="31" xfId="0" applyFont="1" applyFill="1" applyBorder="1" applyAlignment="1">
      <alignment horizontal="center" vertical="top" wrapText="1"/>
    </xf>
    <xf numFmtId="0" fontId="24" fillId="9" borderId="22" xfId="0" applyFont="1" applyFill="1" applyBorder="1" applyAlignment="1">
      <alignment horizontal="center" vertical="top" wrapText="1"/>
    </xf>
    <xf numFmtId="0" fontId="4" fillId="9" borderId="47" xfId="0" applyFont="1" applyFill="1" applyBorder="1" applyAlignment="1">
      <alignment horizontal="center" vertical="top"/>
    </xf>
    <xf numFmtId="164" fontId="4" fillId="9" borderId="47" xfId="0" applyNumberFormat="1" applyFont="1" applyFill="1" applyBorder="1" applyAlignment="1">
      <alignment horizontal="center" vertical="top"/>
    </xf>
    <xf numFmtId="0" fontId="5" fillId="9" borderId="31" xfId="0" applyFont="1" applyFill="1" applyBorder="1" applyAlignment="1">
      <alignment horizontal="left" vertical="top"/>
    </xf>
    <xf numFmtId="0" fontId="5" fillId="9" borderId="22" xfId="0" applyFont="1" applyFill="1" applyBorder="1" applyAlignment="1">
      <alignment horizontal="left" vertical="top"/>
    </xf>
    <xf numFmtId="9" fontId="5" fillId="9" borderId="22" xfId="0" applyNumberFormat="1" applyFont="1" applyFill="1" applyBorder="1" applyAlignment="1">
      <alignment horizontal="center" vertical="top"/>
    </xf>
    <xf numFmtId="9" fontId="5" fillId="9" borderId="23" xfId="0" applyNumberFormat="1" applyFont="1" applyFill="1" applyBorder="1" applyAlignment="1">
      <alignment horizontal="center" vertical="top"/>
    </xf>
    <xf numFmtId="0" fontId="85" fillId="9" borderId="31" xfId="0" applyFont="1" applyFill="1" applyBorder="1" applyAlignment="1">
      <alignment vertical="top"/>
    </xf>
    <xf numFmtId="0" fontId="49" fillId="9" borderId="22" xfId="0" applyFont="1" applyFill="1" applyBorder="1" applyAlignment="1">
      <alignment vertical="top" wrapText="1"/>
    </xf>
    <xf numFmtId="0" fontId="49" fillId="9" borderId="23" xfId="0" applyFont="1" applyFill="1" applyBorder="1" applyAlignment="1">
      <alignment vertical="top" wrapText="1"/>
    </xf>
    <xf numFmtId="0" fontId="28" fillId="0" borderId="31" xfId="0" applyFont="1" applyBorder="1" applyAlignment="1">
      <alignment vertical="top"/>
    </xf>
    <xf numFmtId="49" fontId="28" fillId="0" borderId="22" xfId="0" applyNumberFormat="1" applyFont="1" applyBorder="1" applyAlignment="1">
      <alignment vertical="top" wrapText="1"/>
    </xf>
    <xf numFmtId="0" fontId="49" fillId="0" borderId="22" xfId="0" applyFont="1" applyBorder="1" applyAlignment="1">
      <alignment vertical="top" wrapText="1"/>
    </xf>
    <xf numFmtId="0" fontId="49" fillId="0" borderId="23" xfId="0" applyFont="1" applyBorder="1" applyAlignment="1">
      <alignment vertical="top" wrapText="1"/>
    </xf>
    <xf numFmtId="0" fontId="11" fillId="0" borderId="22" xfId="0" applyFont="1" applyBorder="1" applyAlignment="1">
      <alignment wrapText="1"/>
    </xf>
    <xf numFmtId="0" fontId="11" fillId="7" borderId="3" xfId="0" applyFont="1" applyFill="1" applyBorder="1" applyAlignment="1">
      <alignment horizontal="center" vertical="center" wrapText="1"/>
    </xf>
    <xf numFmtId="0" fontId="11" fillId="7" borderId="57" xfId="0" applyFont="1" applyFill="1" applyBorder="1" applyAlignment="1">
      <alignment horizontal="center" vertical="center" wrapText="1"/>
    </xf>
    <xf numFmtId="0" fontId="5" fillId="0" borderId="13" xfId="0" applyFont="1" applyBorder="1" applyAlignment="1">
      <alignment horizontal="center" vertical="center"/>
    </xf>
    <xf numFmtId="0" fontId="4" fillId="4" borderId="51" xfId="0" applyFont="1" applyFill="1" applyBorder="1" applyAlignment="1">
      <alignment horizontal="center" vertical="top"/>
    </xf>
    <xf numFmtId="0" fontId="7" fillId="0" borderId="41" xfId="0" applyFont="1" applyBorder="1" applyAlignment="1">
      <alignment horizontal="left" vertical="top" wrapText="1"/>
    </xf>
    <xf numFmtId="0" fontId="0" fillId="0" borderId="1" xfId="0" applyBorder="1"/>
    <xf numFmtId="0" fontId="7" fillId="0" borderId="1" xfId="0" applyFont="1" applyBorder="1"/>
    <xf numFmtId="0" fontId="11" fillId="0" borderId="13" xfId="0" applyFont="1" applyBorder="1" applyAlignment="1">
      <alignment horizontal="center" vertical="center"/>
    </xf>
    <xf numFmtId="0" fontId="5" fillId="0" borderId="4" xfId="0" applyFont="1" applyBorder="1" applyAlignment="1">
      <alignment horizontal="center" vertical="center"/>
    </xf>
    <xf numFmtId="0" fontId="11" fillId="7" borderId="50" xfId="0" applyFont="1" applyFill="1" applyBorder="1" applyAlignment="1">
      <alignment horizontal="left" vertical="top" wrapText="1"/>
    </xf>
    <xf numFmtId="0" fontId="5" fillId="0" borderId="28" xfId="0" applyFont="1" applyBorder="1" applyAlignment="1">
      <alignment horizontal="center" vertical="top"/>
    </xf>
    <xf numFmtId="49" fontId="30" fillId="2" borderId="33" xfId="0" applyNumberFormat="1" applyFont="1" applyFill="1" applyBorder="1" applyAlignment="1">
      <alignment horizontal="center" vertical="top" wrapText="1"/>
    </xf>
    <xf numFmtId="164" fontId="4" fillId="16" borderId="40" xfId="4" applyNumberFormat="1" applyFont="1" applyFill="1" applyBorder="1" applyAlignment="1">
      <alignment horizontal="center" vertical="top"/>
    </xf>
    <xf numFmtId="49" fontId="4" fillId="16" borderId="41" xfId="4" applyNumberFormat="1" applyFont="1" applyFill="1" applyBorder="1" applyAlignment="1">
      <alignment vertical="top"/>
    </xf>
    <xf numFmtId="49" fontId="4" fillId="16" borderId="43" xfId="4" applyNumberFormat="1" applyFont="1" applyFill="1" applyBorder="1" applyAlignment="1">
      <alignment vertical="top"/>
    </xf>
    <xf numFmtId="2" fontId="46" fillId="6" borderId="31" xfId="0" applyNumberFormat="1" applyFont="1" applyFill="1" applyBorder="1" applyAlignment="1">
      <alignment horizontal="center" vertical="top" wrapText="1"/>
    </xf>
    <xf numFmtId="164" fontId="11" fillId="0" borderId="53" xfId="0" applyNumberFormat="1" applyFont="1" applyBorder="1" applyAlignment="1">
      <alignment horizontal="center" vertical="center"/>
    </xf>
    <xf numFmtId="164" fontId="11" fillId="7" borderId="55" xfId="0" applyNumberFormat="1" applyFont="1" applyFill="1" applyBorder="1" applyAlignment="1">
      <alignment horizontal="center" vertical="center"/>
    </xf>
    <xf numFmtId="164" fontId="11" fillId="7" borderId="66" xfId="0" applyNumberFormat="1" applyFont="1" applyFill="1" applyBorder="1" applyAlignment="1">
      <alignment horizontal="center" vertical="center"/>
    </xf>
    <xf numFmtId="164" fontId="11" fillId="0" borderId="66" xfId="0" applyNumberFormat="1" applyFont="1" applyBorder="1" applyAlignment="1">
      <alignment horizontal="center" vertical="top"/>
    </xf>
    <xf numFmtId="164" fontId="28" fillId="9" borderId="47" xfId="0" applyNumberFormat="1" applyFont="1" applyFill="1" applyBorder="1" applyAlignment="1">
      <alignment horizontal="center" vertical="top"/>
    </xf>
    <xf numFmtId="0" fontId="37" fillId="9" borderId="22" xfId="0" applyFont="1" applyFill="1" applyBorder="1" applyAlignment="1">
      <alignment vertical="top" wrapText="1"/>
    </xf>
    <xf numFmtId="0" fontId="37" fillId="0" borderId="22" xfId="0" applyFont="1" applyBorder="1" applyAlignment="1">
      <alignment vertical="top" wrapText="1"/>
    </xf>
    <xf numFmtId="0" fontId="37" fillId="0" borderId="23" xfId="0" applyFont="1" applyBorder="1" applyAlignment="1">
      <alignment vertical="top" wrapText="1"/>
    </xf>
    <xf numFmtId="0" fontId="7" fillId="0" borderId="0" xfId="1" applyAlignment="1">
      <alignment horizontal="left"/>
    </xf>
    <xf numFmtId="0" fontId="41" fillId="16" borderId="31" xfId="0" applyFont="1" applyFill="1" applyBorder="1" applyAlignment="1">
      <alignment vertical="top"/>
    </xf>
    <xf numFmtId="0" fontId="41" fillId="16" borderId="22" xfId="0" applyFont="1" applyFill="1" applyBorder="1" applyAlignment="1">
      <alignment horizontal="left" vertical="top"/>
    </xf>
    <xf numFmtId="0" fontId="41" fillId="2" borderId="22" xfId="0" applyFont="1" applyFill="1" applyBorder="1" applyAlignment="1">
      <alignment horizontal="left" vertical="top"/>
    </xf>
    <xf numFmtId="0" fontId="19" fillId="2" borderId="22" xfId="0" applyFont="1" applyFill="1" applyBorder="1" applyAlignment="1">
      <alignment horizontal="left" vertical="top"/>
    </xf>
    <xf numFmtId="2" fontId="4" fillId="2" borderId="64" xfId="0" applyNumberFormat="1" applyFont="1" applyFill="1" applyBorder="1" applyAlignment="1">
      <alignment horizontal="left" vertical="top"/>
    </xf>
    <xf numFmtId="2" fontId="4" fillId="16" borderId="64" xfId="0" applyNumberFormat="1" applyFont="1" applyFill="1" applyBorder="1" applyAlignment="1">
      <alignment horizontal="left" vertical="top"/>
    </xf>
    <xf numFmtId="2" fontId="4" fillId="2" borderId="71" xfId="0" applyNumberFormat="1" applyFont="1" applyFill="1" applyBorder="1" applyAlignment="1">
      <alignment horizontal="left" vertical="top"/>
    </xf>
    <xf numFmtId="0" fontId="4" fillId="0" borderId="71" xfId="0" applyFont="1" applyBorder="1" applyAlignment="1">
      <alignment horizontal="left" vertical="top"/>
    </xf>
    <xf numFmtId="0" fontId="11" fillId="0" borderId="13" xfId="0" applyFont="1" applyBorder="1" applyAlignment="1">
      <alignment horizontal="center" vertical="center" wrapText="1"/>
    </xf>
    <xf numFmtId="2" fontId="11" fillId="0" borderId="15" xfId="0" applyNumberFormat="1" applyFont="1" applyBorder="1" applyAlignment="1">
      <alignment horizontal="left" vertical="top"/>
    </xf>
    <xf numFmtId="2" fontId="11" fillId="0" borderId="43" xfId="0" applyNumberFormat="1" applyFont="1" applyBorder="1" applyAlignment="1">
      <alignment horizontal="left" vertical="top"/>
    </xf>
    <xf numFmtId="0" fontId="85" fillId="9" borderId="0" xfId="0" applyFont="1" applyFill="1" applyAlignment="1">
      <alignment vertical="top"/>
    </xf>
    <xf numFmtId="49" fontId="28" fillId="9" borderId="64" xfId="0" applyNumberFormat="1" applyFont="1" applyFill="1" applyBorder="1" applyAlignment="1">
      <alignment vertical="top" wrapText="1"/>
    </xf>
    <xf numFmtId="0" fontId="24" fillId="9" borderId="64" xfId="0" applyFont="1" applyFill="1" applyBorder="1" applyAlignment="1">
      <alignment vertical="top" wrapText="1"/>
    </xf>
    <xf numFmtId="0" fontId="24" fillId="9" borderId="41" xfId="0" applyFont="1" applyFill="1" applyBorder="1" applyAlignment="1">
      <alignment vertical="top" wrapText="1"/>
    </xf>
    <xf numFmtId="2" fontId="24" fillId="9" borderId="41" xfId="0" applyNumberFormat="1" applyFont="1" applyFill="1" applyBorder="1" applyAlignment="1">
      <alignment vertical="top" wrapText="1"/>
    </xf>
    <xf numFmtId="2" fontId="24" fillId="9" borderId="43" xfId="0" applyNumberFormat="1" applyFont="1" applyFill="1" applyBorder="1" applyAlignment="1">
      <alignment vertical="top" wrapText="1"/>
    </xf>
    <xf numFmtId="49" fontId="4" fillId="9" borderId="56" xfId="0" applyNumberFormat="1" applyFont="1" applyFill="1" applyBorder="1" applyAlignment="1">
      <alignment horizontal="center" vertical="top"/>
    </xf>
    <xf numFmtId="0" fontId="28" fillId="0" borderId="63" xfId="0" applyFont="1" applyBorder="1" applyAlignment="1">
      <alignment vertical="center"/>
    </xf>
    <xf numFmtId="49" fontId="28" fillId="0" borderId="64" xfId="0" applyNumberFormat="1" applyFont="1" applyBorder="1" applyAlignment="1">
      <alignment vertical="top" wrapText="1"/>
    </xf>
    <xf numFmtId="0" fontId="24" fillId="0" borderId="64" xfId="0" applyFont="1" applyBorder="1" applyAlignment="1">
      <alignment vertical="top" wrapText="1"/>
    </xf>
    <xf numFmtId="0" fontId="24" fillId="0" borderId="71" xfId="0" applyFont="1" applyBorder="1" applyAlignment="1">
      <alignment vertical="top" wrapText="1"/>
    </xf>
    <xf numFmtId="0" fontId="11" fillId="0" borderId="14" xfId="0" applyFont="1" applyBorder="1" applyAlignment="1">
      <alignment horizontal="justify" vertical="center"/>
    </xf>
    <xf numFmtId="2" fontId="11" fillId="0" borderId="13" xfId="0" applyNumberFormat="1" applyFont="1" applyBorder="1" applyAlignment="1">
      <alignment horizontal="center" vertical="top" wrapText="1"/>
    </xf>
    <xf numFmtId="0" fontId="28" fillId="0" borderId="56" xfId="0" applyFont="1" applyBorder="1" applyAlignment="1">
      <alignment vertical="center"/>
    </xf>
    <xf numFmtId="49" fontId="28" fillId="0" borderId="0" xfId="0" applyNumberFormat="1" applyFont="1" applyAlignment="1">
      <alignment vertical="top" wrapText="1"/>
    </xf>
    <xf numFmtId="0" fontId="24" fillId="0" borderId="45" xfId="0" applyFont="1" applyBorder="1" applyAlignment="1">
      <alignment vertical="top" wrapText="1"/>
    </xf>
    <xf numFmtId="2" fontId="3" fillId="0" borderId="54" xfId="0" applyNumberFormat="1" applyFont="1" applyBorder="1" applyAlignment="1">
      <alignment vertical="top" wrapText="1"/>
    </xf>
    <xf numFmtId="0" fontId="11" fillId="0" borderId="58" xfId="0" applyFont="1" applyBorder="1" applyAlignment="1">
      <alignment horizontal="justify" vertical="center"/>
    </xf>
    <xf numFmtId="2" fontId="11" fillId="0" borderId="54" xfId="0" applyNumberFormat="1" applyFont="1" applyBorder="1" applyAlignment="1">
      <alignment horizontal="center" vertical="top" wrapText="1"/>
    </xf>
    <xf numFmtId="49" fontId="28" fillId="0" borderId="41" xfId="0" applyNumberFormat="1" applyFont="1" applyBorder="1" applyAlignment="1">
      <alignment vertical="top" wrapText="1"/>
    </xf>
    <xf numFmtId="0" fontId="11" fillId="0" borderId="0" xfId="0" applyFont="1" applyAlignment="1">
      <alignment horizontal="justify" vertical="center"/>
    </xf>
    <xf numFmtId="2" fontId="11" fillId="0" borderId="18" xfId="0" applyNumberFormat="1" applyFont="1" applyBorder="1" applyAlignment="1">
      <alignment horizontal="center" vertical="top" wrapText="1"/>
    </xf>
    <xf numFmtId="0" fontId="5" fillId="5" borderId="13" xfId="0" applyFont="1" applyFill="1" applyBorder="1" applyAlignment="1" applyProtection="1">
      <alignment horizontal="center" vertical="center" wrapText="1"/>
      <protection locked="0"/>
    </xf>
    <xf numFmtId="0" fontId="11" fillId="0" borderId="75" xfId="0" applyFont="1" applyBorder="1" applyAlignment="1">
      <alignment horizontal="center" vertical="center"/>
    </xf>
    <xf numFmtId="0" fontId="5" fillId="5" borderId="54" xfId="0" applyFont="1" applyFill="1" applyBorder="1" applyAlignment="1">
      <alignment horizontal="center" vertical="center" wrapText="1"/>
    </xf>
    <xf numFmtId="2" fontId="5" fillId="5" borderId="54" xfId="0" applyNumberFormat="1" applyFont="1" applyFill="1" applyBorder="1" applyAlignment="1">
      <alignment horizontal="center" vertical="center" wrapText="1"/>
    </xf>
    <xf numFmtId="0" fontId="11" fillId="0" borderId="75" xfId="0" applyFont="1" applyBorder="1" applyAlignment="1">
      <alignment horizontal="center" vertical="top"/>
    </xf>
    <xf numFmtId="0" fontId="5" fillId="0" borderId="27" xfId="0" applyFont="1" applyBorder="1" applyAlignment="1">
      <alignment horizontal="left" vertical="top" wrapText="1"/>
    </xf>
    <xf numFmtId="0" fontId="11" fillId="0" borderId="27" xfId="0" applyFont="1" applyBorder="1" applyAlignment="1">
      <alignment horizontal="center" vertical="top"/>
    </xf>
    <xf numFmtId="2" fontId="5" fillId="5" borderId="35" xfId="0" applyNumberFormat="1" applyFont="1" applyFill="1" applyBorder="1" applyAlignment="1">
      <alignment vertical="center" wrapText="1"/>
    </xf>
    <xf numFmtId="0" fontId="4" fillId="4" borderId="40" xfId="0" applyFont="1" applyFill="1" applyBorder="1" applyAlignment="1">
      <alignment horizontal="center" vertical="top"/>
    </xf>
    <xf numFmtId="0" fontId="5" fillId="0" borderId="39" xfId="0" applyFont="1" applyBorder="1" applyAlignment="1">
      <alignment horizontal="left" vertical="top" wrapText="1"/>
    </xf>
    <xf numFmtId="0" fontId="11" fillId="0" borderId="39" xfId="0" applyFont="1" applyBorder="1" applyAlignment="1">
      <alignment horizontal="center" vertical="top"/>
    </xf>
    <xf numFmtId="2" fontId="5" fillId="5" borderId="29" xfId="0" applyNumberFormat="1" applyFont="1" applyFill="1" applyBorder="1" applyAlignment="1">
      <alignment vertical="center" wrapText="1"/>
    </xf>
    <xf numFmtId="2" fontId="11" fillId="5" borderId="13" xfId="0" applyNumberFormat="1" applyFont="1" applyFill="1" applyBorder="1" applyAlignment="1">
      <alignment horizontal="center" vertical="center" wrapText="1"/>
    </xf>
    <xf numFmtId="164" fontId="5" fillId="0" borderId="45" xfId="0" applyNumberFormat="1" applyFont="1" applyBorder="1" applyAlignment="1">
      <alignment horizontal="center" vertical="top"/>
    </xf>
    <xf numFmtId="0" fontId="11" fillId="0" borderId="27" xfId="0" applyFont="1" applyBorder="1" applyAlignment="1">
      <alignment horizontal="center" vertical="center"/>
    </xf>
    <xf numFmtId="2" fontId="11" fillId="5" borderId="18" xfId="0" applyNumberFormat="1" applyFont="1" applyFill="1" applyBorder="1" applyAlignment="1">
      <alignment horizontal="center" vertical="center" wrapText="1"/>
    </xf>
    <xf numFmtId="2" fontId="11" fillId="5" borderId="29" xfId="0" applyNumberFormat="1" applyFont="1" applyFill="1" applyBorder="1" applyAlignment="1">
      <alignment vertical="center" wrapText="1"/>
    </xf>
    <xf numFmtId="0" fontId="5" fillId="0" borderId="65" xfId="0" applyFont="1" applyBorder="1" applyAlignment="1">
      <alignment vertical="center" wrapText="1"/>
    </xf>
    <xf numFmtId="0" fontId="5" fillId="0" borderId="35" xfId="0" applyFont="1" applyBorder="1" applyAlignment="1">
      <alignment horizontal="center" vertical="top" wrapText="1"/>
    </xf>
    <xf numFmtId="0" fontId="11" fillId="0" borderId="52" xfId="0" applyFont="1" applyBorder="1" applyAlignment="1">
      <alignment vertical="center" wrapText="1"/>
    </xf>
    <xf numFmtId="0" fontId="11" fillId="0" borderId="65" xfId="0" applyFont="1" applyBorder="1" applyAlignment="1">
      <alignment vertical="center" wrapText="1"/>
    </xf>
    <xf numFmtId="0" fontId="5" fillId="5" borderId="35" xfId="0" applyFont="1" applyFill="1" applyBorder="1" applyAlignment="1">
      <alignment horizontal="center" vertical="center" wrapText="1"/>
    </xf>
    <xf numFmtId="0" fontId="11" fillId="0" borderId="68" xfId="0" applyFont="1" applyBorder="1" applyAlignment="1">
      <alignment vertical="center" wrapText="1"/>
    </xf>
    <xf numFmtId="0" fontId="11" fillId="0" borderId="35" xfId="0" applyFont="1" applyBorder="1" applyAlignment="1">
      <alignment horizontal="center" vertical="center" wrapText="1"/>
    </xf>
    <xf numFmtId="0" fontId="11" fillId="0" borderId="42" xfId="0" applyFont="1" applyBorder="1" applyAlignment="1">
      <alignment vertical="center" wrapText="1"/>
    </xf>
    <xf numFmtId="2" fontId="5" fillId="0" borderId="35" xfId="0" applyNumberFormat="1" applyFont="1" applyBorder="1" applyAlignment="1">
      <alignment horizontal="left" vertical="top" wrapText="1"/>
    </xf>
    <xf numFmtId="2" fontId="5" fillId="0" borderId="54" xfId="0" applyNumberFormat="1" applyFont="1" applyBorder="1" applyAlignment="1">
      <alignment horizontal="left" vertical="top" wrapText="1"/>
    </xf>
    <xf numFmtId="2" fontId="5" fillId="0" borderId="1" xfId="0" applyNumberFormat="1" applyFont="1" applyBorder="1" applyAlignment="1">
      <alignment horizontal="center" vertical="top"/>
    </xf>
    <xf numFmtId="0" fontId="5" fillId="0" borderId="14" xfId="0" applyFont="1" applyBorder="1" applyAlignment="1">
      <alignment vertical="center" wrapText="1"/>
    </xf>
    <xf numFmtId="2" fontId="5" fillId="0" borderId="13" xfId="0" applyNumberFormat="1" applyFont="1" applyBorder="1" applyAlignment="1">
      <alignment horizontal="center" vertical="top" wrapText="1"/>
    </xf>
    <xf numFmtId="2" fontId="5" fillId="0" borderId="54" xfId="0" applyNumberFormat="1" applyFont="1" applyBorder="1" applyAlignment="1">
      <alignment horizontal="center" vertical="top" wrapText="1"/>
    </xf>
    <xf numFmtId="0" fontId="5" fillId="0" borderId="52" xfId="0" applyFont="1" applyBorder="1" applyAlignment="1">
      <alignment vertical="center" wrapText="1"/>
    </xf>
    <xf numFmtId="0" fontId="14" fillId="0" borderId="54" xfId="0" applyFont="1" applyBorder="1" applyAlignment="1">
      <alignment horizontal="center" vertical="top" wrapText="1"/>
    </xf>
    <xf numFmtId="0" fontId="5" fillId="0" borderId="55" xfId="0" applyFont="1" applyBorder="1" applyAlignment="1">
      <alignment horizontal="center" vertical="top"/>
    </xf>
    <xf numFmtId="2" fontId="5" fillId="0" borderId="53" xfId="0" applyNumberFormat="1" applyFont="1" applyBorder="1" applyAlignment="1">
      <alignment horizontal="center" vertical="top"/>
    </xf>
    <xf numFmtId="0" fontId="5" fillId="0" borderId="55" xfId="0" applyFont="1" applyBorder="1" applyAlignment="1">
      <alignment vertical="center" wrapText="1"/>
    </xf>
    <xf numFmtId="0" fontId="5" fillId="0" borderId="59" xfId="0" applyFont="1" applyBorder="1" applyAlignment="1">
      <alignment horizontal="center" vertical="top"/>
    </xf>
    <xf numFmtId="0" fontId="5" fillId="0" borderId="59" xfId="0" applyFont="1" applyBorder="1" applyAlignment="1">
      <alignment vertical="center" wrapText="1"/>
    </xf>
    <xf numFmtId="0" fontId="11" fillId="0" borderId="59" xfId="0" applyFont="1" applyBorder="1" applyAlignment="1">
      <alignment vertical="center" wrapText="1"/>
    </xf>
    <xf numFmtId="0" fontId="87" fillId="0" borderId="51" xfId="0" applyFont="1" applyBorder="1" applyAlignment="1">
      <alignment horizontal="left" vertical="top" wrapText="1"/>
    </xf>
    <xf numFmtId="0" fontId="5" fillId="0" borderId="1" xfId="0" applyFont="1" applyBorder="1" applyAlignment="1">
      <alignment horizontal="center" vertical="top"/>
    </xf>
    <xf numFmtId="0" fontId="4" fillId="3" borderId="47" xfId="0" applyFont="1" applyFill="1" applyBorder="1" applyAlignment="1">
      <alignment horizontal="center" vertical="top"/>
    </xf>
    <xf numFmtId="0" fontId="28" fillId="9" borderId="47" xfId="0" applyFont="1" applyFill="1" applyBorder="1" applyAlignment="1">
      <alignment horizontal="center" vertical="top"/>
    </xf>
    <xf numFmtId="2" fontId="5" fillId="9" borderId="22" xfId="0" applyNumberFormat="1" applyFont="1" applyFill="1" applyBorder="1" applyAlignment="1">
      <alignment horizontal="center" vertical="top"/>
    </xf>
    <xf numFmtId="2" fontId="5" fillId="9" borderId="23" xfId="0" applyNumberFormat="1" applyFont="1" applyFill="1" applyBorder="1" applyAlignment="1">
      <alignment horizontal="center" vertical="top"/>
    </xf>
    <xf numFmtId="2" fontId="49" fillId="9" borderId="22" xfId="0" applyNumberFormat="1" applyFont="1" applyFill="1" applyBorder="1" applyAlignment="1">
      <alignment vertical="top" wrapText="1"/>
    </xf>
    <xf numFmtId="2" fontId="49" fillId="9" borderId="23" xfId="0" applyNumberFormat="1" applyFont="1" applyFill="1" applyBorder="1" applyAlignment="1">
      <alignment vertical="top" wrapText="1"/>
    </xf>
    <xf numFmtId="0" fontId="14" fillId="0" borderId="3" xfId="0" applyFont="1" applyBorder="1" applyAlignment="1">
      <alignment horizontal="center" vertical="top" wrapText="1"/>
    </xf>
    <xf numFmtId="2" fontId="7" fillId="0" borderId="3" xfId="0" applyNumberFormat="1" applyFont="1" applyBorder="1" applyAlignment="1">
      <alignment horizontal="center" vertical="top" wrapText="1"/>
    </xf>
    <xf numFmtId="0" fontId="28" fillId="0" borderId="22" xfId="0" applyFont="1" applyBorder="1" applyAlignment="1">
      <alignment vertical="top"/>
    </xf>
    <xf numFmtId="0" fontId="11" fillId="7" borderId="22" xfId="0" applyFont="1" applyFill="1" applyBorder="1" applyAlignment="1">
      <alignment wrapText="1"/>
    </xf>
    <xf numFmtId="2" fontId="5" fillId="0" borderId="13" xfId="0" applyNumberFormat="1" applyFont="1" applyBorder="1" applyAlignment="1">
      <alignment horizontal="center" vertical="top"/>
    </xf>
    <xf numFmtId="0" fontId="5" fillId="0" borderId="70" xfId="0" applyFont="1" applyBorder="1" applyAlignment="1">
      <alignment horizontal="center" vertical="top"/>
    </xf>
    <xf numFmtId="164" fontId="5" fillId="0" borderId="7" xfId="0" applyNumberFormat="1" applyFont="1" applyBorder="1" applyAlignment="1">
      <alignment horizontal="center" vertical="top"/>
    </xf>
    <xf numFmtId="164" fontId="5" fillId="0" borderId="72" xfId="0" applyNumberFormat="1" applyFont="1" applyBorder="1" applyAlignment="1">
      <alignment horizontal="center" vertical="top"/>
    </xf>
    <xf numFmtId="0" fontId="11" fillId="0" borderId="79" xfId="0" applyFont="1" applyBorder="1" applyAlignment="1">
      <alignment vertical="top" wrapText="1"/>
    </xf>
    <xf numFmtId="0" fontId="5" fillId="0" borderId="75" xfId="0" applyFont="1" applyBorder="1" applyAlignment="1">
      <alignment horizontal="center" vertical="center"/>
    </xf>
    <xf numFmtId="0" fontId="5" fillId="0" borderId="14" xfId="0" applyFont="1" applyBorder="1" applyAlignment="1">
      <alignment vertical="top" wrapText="1"/>
    </xf>
    <xf numFmtId="0" fontId="5" fillId="0" borderId="58" xfId="0" applyFont="1" applyBorder="1" applyAlignment="1">
      <alignment vertical="top" wrapText="1"/>
    </xf>
    <xf numFmtId="0" fontId="5" fillId="0" borderId="75" xfId="0" applyFont="1" applyBorder="1" applyAlignment="1">
      <alignment horizontal="center" vertical="top"/>
    </xf>
    <xf numFmtId="0" fontId="11" fillId="0" borderId="12" xfId="0" applyFont="1" applyBorder="1" applyAlignment="1">
      <alignment vertical="top" wrapText="1"/>
    </xf>
    <xf numFmtId="0" fontId="11" fillId="0" borderId="28" xfId="0" applyFont="1" applyBorder="1" applyAlignment="1">
      <alignment horizontal="center" vertical="top"/>
    </xf>
    <xf numFmtId="0" fontId="28" fillId="0" borderId="56" xfId="0" applyFont="1" applyBorder="1"/>
    <xf numFmtId="0" fontId="49" fillId="0" borderId="45" xfId="0" applyFont="1" applyBorder="1" applyAlignment="1">
      <alignment vertical="top" wrapText="1"/>
    </xf>
    <xf numFmtId="0" fontId="11" fillId="0" borderId="52" xfId="0" applyFont="1" applyBorder="1" applyAlignment="1">
      <alignment wrapText="1"/>
    </xf>
    <xf numFmtId="0" fontId="28" fillId="0" borderId="42" xfId="0" applyFont="1" applyBorder="1"/>
    <xf numFmtId="0" fontId="49" fillId="0" borderId="41" xfId="0" applyFont="1" applyBorder="1" applyAlignment="1">
      <alignment vertical="top" wrapText="1"/>
    </xf>
    <xf numFmtId="0" fontId="49" fillId="0" borderId="43" xfId="0" applyFont="1" applyBorder="1" applyAlignment="1">
      <alignment vertical="top" wrapText="1"/>
    </xf>
    <xf numFmtId="49" fontId="4" fillId="7" borderId="48" xfId="0" applyNumberFormat="1" applyFont="1" applyFill="1" applyBorder="1" applyAlignment="1">
      <alignment vertical="top" wrapText="1"/>
    </xf>
    <xf numFmtId="0" fontId="14" fillId="0" borderId="35" xfId="0" applyFont="1" applyBorder="1" applyAlignment="1">
      <alignment horizontal="center" vertical="top" wrapText="1"/>
    </xf>
    <xf numFmtId="49" fontId="4" fillId="7" borderId="17" xfId="0" applyNumberFormat="1" applyFont="1" applyFill="1" applyBorder="1" applyAlignment="1">
      <alignment vertical="top" wrapText="1"/>
    </xf>
    <xf numFmtId="164" fontId="5" fillId="5" borderId="52" xfId="0" applyNumberFormat="1" applyFont="1" applyFill="1" applyBorder="1" applyAlignment="1">
      <alignment horizontal="left" vertical="top" wrapText="1"/>
    </xf>
    <xf numFmtId="164" fontId="5" fillId="5" borderId="35" xfId="0" applyNumberFormat="1" applyFont="1" applyFill="1" applyBorder="1" applyAlignment="1">
      <alignment horizontal="center" vertical="center" wrapText="1"/>
    </xf>
    <xf numFmtId="0" fontId="24" fillId="0" borderId="54" xfId="0" applyFont="1" applyBorder="1" applyAlignment="1">
      <alignment horizontal="center" vertical="top" wrapText="1"/>
    </xf>
    <xf numFmtId="0" fontId="5" fillId="0" borderId="79" xfId="0" applyFont="1" applyBorder="1" applyAlignment="1">
      <alignment horizontal="center" vertical="top"/>
    </xf>
    <xf numFmtId="2" fontId="5" fillId="0" borderId="7" xfId="0" applyNumberFormat="1" applyFont="1" applyBorder="1" applyAlignment="1">
      <alignment horizontal="center" vertical="top"/>
    </xf>
    <xf numFmtId="0" fontId="11" fillId="0" borderId="70" xfId="0" applyFont="1" applyBorder="1" applyAlignment="1">
      <alignment horizontal="left" vertical="top" wrapText="1"/>
    </xf>
    <xf numFmtId="0" fontId="14" fillId="0" borderId="8" xfId="0" applyFont="1" applyBorder="1" applyAlignment="1">
      <alignment horizontal="center" vertical="top" wrapText="1"/>
    </xf>
    <xf numFmtId="0" fontId="6" fillId="0" borderId="54" xfId="0" applyFont="1" applyBorder="1" applyAlignment="1">
      <alignment horizontal="left" vertical="top" wrapText="1"/>
    </xf>
    <xf numFmtId="0" fontId="4" fillId="7" borderId="52" xfId="0" applyFont="1" applyFill="1" applyBorder="1" applyAlignment="1">
      <alignment horizontal="center" vertical="top"/>
    </xf>
    <xf numFmtId="164" fontId="4" fillId="7" borderId="49" xfId="0" applyNumberFormat="1" applyFont="1" applyFill="1" applyBorder="1" applyAlignment="1">
      <alignment horizontal="center" vertical="top"/>
    </xf>
    <xf numFmtId="164" fontId="4" fillId="7" borderId="66" xfId="0" applyNumberFormat="1" applyFont="1" applyFill="1" applyBorder="1" applyAlignment="1">
      <alignment horizontal="center" vertical="top"/>
    </xf>
    <xf numFmtId="0" fontId="5" fillId="7" borderId="52" xfId="0" applyFont="1" applyFill="1" applyBorder="1" applyAlignment="1">
      <alignment horizontal="left" vertical="top" wrapText="1"/>
    </xf>
    <xf numFmtId="0" fontId="6" fillId="0" borderId="67" xfId="0" applyFont="1" applyBorder="1" applyAlignment="1">
      <alignment horizontal="left" vertical="top" wrapText="1"/>
    </xf>
    <xf numFmtId="49" fontId="4" fillId="7" borderId="40" xfId="0" applyNumberFormat="1" applyFont="1" applyFill="1" applyBorder="1" applyAlignment="1">
      <alignment vertical="top" wrapText="1"/>
    </xf>
    <xf numFmtId="0" fontId="6" fillId="0" borderId="38" xfId="0" applyFont="1" applyBorder="1" applyAlignment="1">
      <alignment horizontal="left" vertical="top" wrapText="1"/>
    </xf>
    <xf numFmtId="49" fontId="30" fillId="2" borderId="47" xfId="0" applyNumberFormat="1" applyFont="1" applyFill="1" applyBorder="1" applyAlignment="1">
      <alignment horizontal="center" vertical="top" wrapText="1"/>
    </xf>
    <xf numFmtId="49" fontId="4" fillId="16" borderId="42" xfId="4" applyNumberFormat="1" applyFont="1" applyFill="1" applyBorder="1" applyAlignment="1">
      <alignment vertical="top"/>
    </xf>
    <xf numFmtId="2" fontId="4" fillId="16" borderId="41" xfId="4" applyNumberFormat="1" applyFont="1" applyFill="1" applyBorder="1" applyAlignment="1">
      <alignment vertical="top"/>
    </xf>
    <xf numFmtId="2" fontId="4" fillId="16" borderId="43" xfId="4" applyNumberFormat="1" applyFont="1" applyFill="1" applyBorder="1" applyAlignment="1">
      <alignment vertical="top"/>
    </xf>
    <xf numFmtId="49" fontId="30" fillId="16" borderId="31" xfId="0" applyNumberFormat="1" applyFont="1" applyFill="1" applyBorder="1" applyAlignment="1">
      <alignment horizontal="center" vertical="top"/>
    </xf>
    <xf numFmtId="0" fontId="28" fillId="16" borderId="31" xfId="0" applyFont="1" applyFill="1" applyBorder="1" applyAlignment="1">
      <alignment vertical="top"/>
    </xf>
    <xf numFmtId="0" fontId="37" fillId="16" borderId="22" xfId="0" applyFont="1" applyFill="1" applyBorder="1" applyAlignment="1">
      <alignment vertical="top"/>
    </xf>
    <xf numFmtId="0" fontId="28" fillId="16" borderId="22" xfId="0" applyFont="1" applyFill="1" applyBorder="1" applyAlignment="1">
      <alignment vertical="top"/>
    </xf>
    <xf numFmtId="0" fontId="20" fillId="16" borderId="22" xfId="0" applyFont="1" applyFill="1" applyBorder="1" applyAlignment="1">
      <alignment vertical="top"/>
    </xf>
    <xf numFmtId="2" fontId="20" fillId="16" borderId="22" xfId="0" applyNumberFormat="1" applyFont="1" applyFill="1" applyBorder="1" applyAlignment="1">
      <alignment vertical="top"/>
    </xf>
    <xf numFmtId="2" fontId="20" fillId="16" borderId="23" xfId="0" applyNumberFormat="1" applyFont="1" applyFill="1" applyBorder="1" applyAlignment="1">
      <alignment vertical="top"/>
    </xf>
    <xf numFmtId="0" fontId="28" fillId="0" borderId="0" xfId="0" applyFont="1" applyAlignment="1">
      <alignment horizontal="left" vertical="top"/>
    </xf>
    <xf numFmtId="0" fontId="28" fillId="0" borderId="45" xfId="0" applyFont="1" applyBorder="1" applyAlignment="1">
      <alignment horizontal="left" vertical="top"/>
    </xf>
    <xf numFmtId="0" fontId="11" fillId="0" borderId="0" xfId="0" applyFont="1" applyAlignment="1">
      <alignment vertical="top" wrapText="1"/>
    </xf>
    <xf numFmtId="0" fontId="11" fillId="0" borderId="18" xfId="0" applyFont="1" applyBorder="1" applyAlignment="1">
      <alignment horizontal="center" vertical="center"/>
    </xf>
    <xf numFmtId="2" fontId="11" fillId="0" borderId="18" xfId="0" applyNumberFormat="1" applyFont="1" applyBorder="1" applyAlignment="1">
      <alignment horizontal="left" vertical="top"/>
    </xf>
    <xf numFmtId="0" fontId="28" fillId="0" borderId="22" xfId="0" applyFont="1" applyBorder="1" applyAlignment="1">
      <alignment vertical="top" wrapText="1"/>
    </xf>
    <xf numFmtId="0" fontId="11" fillId="0" borderId="23" xfId="0" applyFont="1" applyBorder="1" applyAlignment="1">
      <alignment vertical="top" wrapText="1"/>
    </xf>
    <xf numFmtId="0" fontId="11" fillId="0" borderId="2" xfId="0" applyFont="1" applyBorder="1" applyAlignment="1">
      <alignment vertical="top" wrapText="1"/>
    </xf>
    <xf numFmtId="0" fontId="14" fillId="0" borderId="3" xfId="0" applyFont="1" applyBorder="1" applyAlignment="1">
      <alignment vertical="center" wrapText="1"/>
    </xf>
    <xf numFmtId="2" fontId="11" fillId="0" borderId="3" xfId="0" applyNumberFormat="1" applyFont="1" applyBorder="1" applyAlignment="1">
      <alignment horizontal="center" vertical="top" wrapText="1"/>
    </xf>
    <xf numFmtId="2" fontId="11" fillId="0" borderId="35" xfId="0" applyNumberFormat="1" applyFont="1" applyBorder="1" applyAlignment="1">
      <alignment horizontal="center" vertical="top" wrapText="1"/>
    </xf>
    <xf numFmtId="0" fontId="26" fillId="0" borderId="12" xfId="0" applyFont="1" applyBorder="1" applyAlignment="1">
      <alignment horizontal="left" vertical="top" wrapText="1"/>
    </xf>
    <xf numFmtId="0" fontId="26" fillId="0" borderId="28" xfId="0" applyFont="1" applyBorder="1" applyAlignment="1">
      <alignment horizontal="center" vertical="top" wrapText="1"/>
    </xf>
    <xf numFmtId="2" fontId="26" fillId="0" borderId="1" xfId="0" applyNumberFormat="1" applyFont="1" applyBorder="1" applyAlignment="1">
      <alignment horizontal="center" vertical="top" wrapText="1"/>
    </xf>
    <xf numFmtId="2" fontId="26" fillId="0" borderId="78" xfId="0" applyNumberFormat="1" applyFont="1" applyBorder="1" applyAlignment="1">
      <alignment horizontal="center" vertical="top" wrapText="1"/>
    </xf>
    <xf numFmtId="0" fontId="32" fillId="0" borderId="17" xfId="0" applyFont="1" applyBorder="1" applyAlignment="1">
      <alignment vertical="top" wrapText="1"/>
    </xf>
    <xf numFmtId="0" fontId="28" fillId="0" borderId="40" xfId="0" applyFont="1" applyBorder="1" applyAlignment="1">
      <alignment vertical="top" wrapText="1"/>
    </xf>
    <xf numFmtId="0" fontId="4" fillId="9" borderId="40" xfId="0" applyFont="1" applyFill="1" applyBorder="1" applyAlignment="1">
      <alignment horizontal="center" vertical="top"/>
    </xf>
    <xf numFmtId="164" fontId="4" fillId="9" borderId="40" xfId="0" applyNumberFormat="1" applyFont="1" applyFill="1" applyBorder="1" applyAlignment="1">
      <alignment horizontal="center" vertical="top"/>
    </xf>
    <xf numFmtId="164" fontId="28" fillId="16" borderId="40" xfId="4" applyNumberFormat="1" applyFont="1" applyFill="1" applyBorder="1" applyAlignment="1">
      <alignment horizontal="center" vertical="top"/>
    </xf>
    <xf numFmtId="49" fontId="33" fillId="16" borderId="41" xfId="4" applyNumberFormat="1" applyFont="1" applyFill="1" applyBorder="1" applyAlignment="1">
      <alignment vertical="top"/>
    </xf>
    <xf numFmtId="2" fontId="33" fillId="16" borderId="41" xfId="4" applyNumberFormat="1" applyFont="1" applyFill="1" applyBorder="1" applyAlignment="1">
      <alignment vertical="top"/>
    </xf>
    <xf numFmtId="2" fontId="33" fillId="16" borderId="43" xfId="4" applyNumberFormat="1" applyFont="1" applyFill="1" applyBorder="1" applyAlignment="1">
      <alignment vertical="top"/>
    </xf>
    <xf numFmtId="2" fontId="32" fillId="0" borderId="0" xfId="0" applyNumberFormat="1" applyFont="1" applyAlignment="1">
      <alignment horizontal="center" vertical="top"/>
    </xf>
    <xf numFmtId="2" fontId="11" fillId="0" borderId="0" xfId="0" applyNumberFormat="1" applyFont="1" applyAlignment="1">
      <alignment horizontal="center" vertical="top"/>
    </xf>
    <xf numFmtId="49" fontId="51" fillId="0" borderId="0" xfId="0" applyNumberFormat="1" applyFont="1" applyAlignment="1">
      <alignment vertical="top"/>
    </xf>
    <xf numFmtId="2" fontId="23" fillId="0" borderId="0" xfId="0" applyNumberFormat="1" applyFont="1" applyAlignment="1">
      <alignment vertical="top"/>
    </xf>
    <xf numFmtId="49" fontId="9" fillId="0" borderId="0" xfId="0" applyNumberFormat="1" applyFont="1" applyAlignment="1">
      <alignment vertical="top" wrapText="1"/>
    </xf>
    <xf numFmtId="2" fontId="30" fillId="0" borderId="0" xfId="0" applyNumberFormat="1" applyFont="1" applyAlignment="1">
      <alignment horizontal="right" vertical="top" wrapText="1"/>
    </xf>
    <xf numFmtId="2" fontId="0" fillId="0" borderId="0" xfId="0" applyNumberFormat="1"/>
    <xf numFmtId="49" fontId="20" fillId="16" borderId="47" xfId="4" applyNumberFormat="1" applyFont="1" applyFill="1" applyBorder="1" applyAlignment="1">
      <alignment horizontal="center" vertical="top" wrapText="1"/>
    </xf>
    <xf numFmtId="0" fontId="20" fillId="16" borderId="22" xfId="4" applyFont="1" applyFill="1" applyBorder="1"/>
    <xf numFmtId="0" fontId="20" fillId="2" borderId="23" xfId="4" applyFont="1" applyFill="1" applyBorder="1" applyAlignment="1">
      <alignment horizontal="left" vertical="top"/>
    </xf>
    <xf numFmtId="49" fontId="20" fillId="2" borderId="48" xfId="4" applyNumberFormat="1" applyFont="1" applyFill="1" applyBorder="1" applyAlignment="1">
      <alignment horizontal="center" vertical="top"/>
    </xf>
    <xf numFmtId="0" fontId="20" fillId="0" borderId="63" xfId="4" applyFont="1" applyBorder="1" applyAlignment="1">
      <alignment vertical="top"/>
    </xf>
    <xf numFmtId="49" fontId="20" fillId="0" borderId="64" xfId="4" applyNumberFormat="1" applyFont="1" applyBorder="1" applyAlignment="1">
      <alignment vertical="top" wrapText="1"/>
    </xf>
    <xf numFmtId="0" fontId="21" fillId="0" borderId="64" xfId="4" applyFont="1" applyBorder="1" applyAlignment="1">
      <alignment vertical="top" wrapText="1"/>
    </xf>
    <xf numFmtId="0" fontId="18" fillId="0" borderId="50" xfId="4" applyFont="1" applyBorder="1" applyAlignment="1">
      <alignment horizontal="justify" vertical="center"/>
    </xf>
    <xf numFmtId="0" fontId="18" fillId="0" borderId="13" xfId="4" applyFont="1" applyBorder="1" applyAlignment="1">
      <alignment horizontal="center" vertical="center"/>
    </xf>
    <xf numFmtId="0" fontId="21" fillId="7" borderId="13" xfId="4" applyFont="1" applyFill="1" applyBorder="1" applyAlignment="1">
      <alignment vertical="top" wrapText="1"/>
    </xf>
    <xf numFmtId="166" fontId="18" fillId="7" borderId="13" xfId="9" applyNumberFormat="1" applyFont="1" applyFill="1" applyBorder="1" applyAlignment="1">
      <alignment vertical="center" wrapText="1"/>
    </xf>
    <xf numFmtId="0" fontId="21" fillId="7" borderId="15" xfId="4" applyFont="1" applyFill="1" applyBorder="1" applyAlignment="1">
      <alignment vertical="top" wrapText="1"/>
    </xf>
    <xf numFmtId="49" fontId="20" fillId="2" borderId="17" xfId="4" applyNumberFormat="1" applyFont="1" applyFill="1" applyBorder="1" applyAlignment="1">
      <alignment horizontal="center" vertical="top"/>
    </xf>
    <xf numFmtId="0" fontId="20" fillId="0" borderId="56" xfId="4" applyFont="1" applyBorder="1" applyAlignment="1">
      <alignment vertical="top"/>
    </xf>
    <xf numFmtId="49" fontId="20" fillId="0" borderId="0" xfId="4" applyNumberFormat="1" applyFont="1" applyAlignment="1">
      <alignment vertical="top" wrapText="1"/>
    </xf>
    <xf numFmtId="0" fontId="21" fillId="0" borderId="0" xfId="4" applyFont="1" applyAlignment="1">
      <alignment vertical="top" wrapText="1"/>
    </xf>
    <xf numFmtId="0" fontId="18" fillId="0" borderId="65" xfId="4" applyFont="1" applyBorder="1" applyAlignment="1">
      <alignment horizontal="justify" vertical="center"/>
    </xf>
    <xf numFmtId="0" fontId="18" fillId="0" borderId="35" xfId="4" applyFont="1" applyBorder="1" applyAlignment="1">
      <alignment horizontal="center" vertical="center"/>
    </xf>
    <xf numFmtId="0" fontId="18" fillId="0" borderId="35" xfId="4" applyFont="1" applyBorder="1" applyAlignment="1">
      <alignment horizontal="center" vertical="center" wrapText="1"/>
    </xf>
    <xf numFmtId="49" fontId="20" fillId="16" borderId="17" xfId="4" applyNumberFormat="1" applyFont="1" applyFill="1" applyBorder="1" applyAlignment="1">
      <alignment horizontal="center" vertical="top"/>
    </xf>
    <xf numFmtId="49" fontId="20" fillId="16" borderId="56" xfId="4" applyNumberFormat="1" applyFont="1" applyFill="1" applyBorder="1" applyAlignment="1">
      <alignment horizontal="center" vertical="top"/>
    </xf>
    <xf numFmtId="49" fontId="20" fillId="0" borderId="17" xfId="4" applyNumberFormat="1" applyFont="1" applyBorder="1" applyAlignment="1">
      <alignment horizontal="center" vertical="top"/>
    </xf>
    <xf numFmtId="0" fontId="20" fillId="0" borderId="0" xfId="4" applyFont="1" applyAlignment="1">
      <alignment vertical="top"/>
    </xf>
    <xf numFmtId="0" fontId="18" fillId="7" borderId="33" xfId="4" applyFont="1" applyFill="1" applyBorder="1" applyAlignment="1">
      <alignment horizontal="justify" vertical="center"/>
    </xf>
    <xf numFmtId="0" fontId="18" fillId="7" borderId="48" xfId="4" applyFont="1" applyFill="1" applyBorder="1" applyAlignment="1">
      <alignment vertical="top" wrapText="1"/>
    </xf>
    <xf numFmtId="0" fontId="18" fillId="0" borderId="4" xfId="4" applyFont="1" applyBorder="1" applyAlignment="1">
      <alignment horizontal="center" vertical="top"/>
    </xf>
    <xf numFmtId="164" fontId="18" fillId="0" borderId="16" xfId="4" applyNumberFormat="1" applyFont="1" applyBorder="1" applyAlignment="1">
      <alignment horizontal="center" vertical="top"/>
    </xf>
    <xf numFmtId="0" fontId="18" fillId="0" borderId="49" xfId="4" applyFont="1" applyBorder="1" applyAlignment="1">
      <alignment horizontal="center" vertical="top"/>
    </xf>
    <xf numFmtId="164" fontId="18" fillId="0" borderId="53" xfId="4" applyNumberFormat="1" applyFont="1" applyBorder="1" applyAlignment="1">
      <alignment horizontal="center" vertical="top"/>
    </xf>
    <xf numFmtId="164" fontId="18" fillId="0" borderId="55" xfId="4" applyNumberFormat="1" applyFont="1" applyBorder="1" applyAlignment="1">
      <alignment horizontal="center" vertical="top"/>
    </xf>
    <xf numFmtId="0" fontId="18" fillId="0" borderId="58" xfId="4" applyFont="1" applyBorder="1" applyAlignment="1">
      <alignment horizontal="left" vertical="top" wrapText="1"/>
    </xf>
    <xf numFmtId="164" fontId="18" fillId="5" borderId="54" xfId="4" applyNumberFormat="1" applyFont="1" applyFill="1" applyBorder="1" applyAlignment="1">
      <alignment horizontal="center" vertical="center" wrapText="1"/>
    </xf>
    <xf numFmtId="0" fontId="18" fillId="5" borderId="54" xfId="4" applyFont="1" applyFill="1" applyBorder="1" applyAlignment="1">
      <alignment horizontal="center" vertical="center" wrapText="1"/>
    </xf>
    <xf numFmtId="0" fontId="18" fillId="5" borderId="74" xfId="4" applyFont="1" applyFill="1" applyBorder="1" applyAlignment="1">
      <alignment horizontal="center" vertical="center" wrapText="1"/>
    </xf>
    <xf numFmtId="0" fontId="20" fillId="4" borderId="41" xfId="4" applyFont="1" applyFill="1" applyBorder="1" applyAlignment="1">
      <alignment horizontal="center" vertical="top"/>
    </xf>
    <xf numFmtId="164" fontId="20" fillId="4" borderId="40" xfId="4" applyNumberFormat="1" applyFont="1" applyFill="1" applyBorder="1" applyAlignment="1">
      <alignment horizontal="center" vertical="top"/>
    </xf>
    <xf numFmtId="0" fontId="18" fillId="0" borderId="12" xfId="4" applyFont="1" applyBorder="1" applyAlignment="1">
      <alignment horizontal="left" vertical="top"/>
    </xf>
    <xf numFmtId="0" fontId="18" fillId="0" borderId="28" xfId="4" applyFont="1" applyBorder="1" applyAlignment="1">
      <alignment horizontal="left" vertical="top"/>
    </xf>
    <xf numFmtId="9" fontId="18" fillId="0" borderId="1" xfId="4" applyNumberFormat="1" applyFont="1" applyBorder="1" applyAlignment="1">
      <alignment horizontal="center" vertical="top"/>
    </xf>
    <xf numFmtId="9" fontId="18" fillId="0" borderId="78" xfId="4" applyNumberFormat="1" applyFont="1" applyBorder="1" applyAlignment="1">
      <alignment horizontal="center" vertical="top"/>
    </xf>
    <xf numFmtId="9" fontId="18" fillId="0" borderId="1" xfId="4" applyNumberFormat="1" applyFont="1" applyBorder="1" applyAlignment="1">
      <alignment horizontal="left" vertical="top"/>
    </xf>
    <xf numFmtId="9" fontId="18" fillId="0" borderId="78" xfId="4" applyNumberFormat="1" applyFont="1" applyBorder="1" applyAlignment="1">
      <alignment horizontal="left" vertical="top"/>
    </xf>
    <xf numFmtId="164" fontId="18" fillId="0" borderId="44" xfId="4" applyNumberFormat="1" applyFont="1" applyBorder="1" applyAlignment="1">
      <alignment horizontal="center" vertical="top"/>
    </xf>
    <xf numFmtId="0" fontId="18" fillId="0" borderId="33" xfId="4" applyFont="1" applyBorder="1" applyAlignment="1">
      <alignment vertical="center" wrapText="1"/>
    </xf>
    <xf numFmtId="0" fontId="18" fillId="0" borderId="62" xfId="4" applyFont="1" applyBorder="1" applyAlignment="1">
      <alignment horizontal="center" vertical="center" wrapText="1"/>
    </xf>
    <xf numFmtId="164" fontId="18" fillId="0" borderId="66" xfId="4" applyNumberFormat="1" applyFont="1" applyBorder="1" applyAlignment="1">
      <alignment horizontal="center" vertical="top"/>
    </xf>
    <xf numFmtId="164" fontId="18" fillId="0" borderId="59" xfId="4" applyNumberFormat="1" applyFont="1" applyBorder="1" applyAlignment="1">
      <alignment horizontal="center" vertical="top"/>
    </xf>
    <xf numFmtId="164" fontId="18" fillId="0" borderId="79" xfId="4" applyNumberFormat="1" applyFont="1" applyBorder="1" applyAlignment="1">
      <alignment horizontal="center" vertical="top"/>
    </xf>
    <xf numFmtId="164" fontId="20" fillId="4" borderId="11" xfId="4" applyNumberFormat="1" applyFont="1" applyFill="1" applyBorder="1" applyAlignment="1">
      <alignment horizontal="center" vertical="top"/>
    </xf>
    <xf numFmtId="0" fontId="18" fillId="0" borderId="28" xfId="4" applyFont="1" applyBorder="1" applyAlignment="1">
      <alignment horizontal="center" vertical="top"/>
    </xf>
    <xf numFmtId="49" fontId="20" fillId="3" borderId="47" xfId="4" applyNumberFormat="1" applyFont="1" applyFill="1" applyBorder="1" applyAlignment="1">
      <alignment horizontal="center" vertical="top"/>
    </xf>
    <xf numFmtId="0" fontId="20" fillId="9" borderId="47" xfId="4" applyFont="1" applyFill="1" applyBorder="1" applyAlignment="1">
      <alignment horizontal="center" vertical="top"/>
    </xf>
    <xf numFmtId="164" fontId="20" fillId="9" borderId="47" xfId="4" applyNumberFormat="1" applyFont="1" applyFill="1" applyBorder="1" applyAlignment="1">
      <alignment horizontal="center" vertical="top"/>
    </xf>
    <xf numFmtId="0" fontId="18" fillId="7" borderId="14" xfId="4" applyFont="1" applyFill="1" applyBorder="1" applyAlignment="1">
      <alignment wrapText="1"/>
    </xf>
    <xf numFmtId="0" fontId="18" fillId="7" borderId="5" xfId="4" applyFont="1" applyFill="1" applyBorder="1" applyAlignment="1">
      <alignment wrapText="1"/>
    </xf>
    <xf numFmtId="0" fontId="18" fillId="7" borderId="73" xfId="4" applyFont="1" applyFill="1" applyBorder="1" applyAlignment="1">
      <alignment horizontal="center" vertical="center" wrapText="1"/>
    </xf>
    <xf numFmtId="49" fontId="3" fillId="7" borderId="48" xfId="4" applyNumberFormat="1" applyFont="1" applyFill="1" applyBorder="1" applyAlignment="1">
      <alignment vertical="top"/>
    </xf>
    <xf numFmtId="49" fontId="3" fillId="7" borderId="17" xfId="4" applyNumberFormat="1" applyFont="1" applyFill="1" applyBorder="1" applyAlignment="1">
      <alignment vertical="top"/>
    </xf>
    <xf numFmtId="0" fontId="18" fillId="0" borderId="53" xfId="4" applyFont="1" applyBorder="1" applyAlignment="1">
      <alignment horizontal="center" vertical="top"/>
    </xf>
    <xf numFmtId="49" fontId="36" fillId="7" borderId="17" xfId="4" applyNumberFormat="1" applyFont="1" applyFill="1" applyBorder="1" applyAlignment="1">
      <alignment vertical="top" wrapText="1"/>
    </xf>
    <xf numFmtId="49" fontId="36" fillId="7" borderId="17" xfId="4" applyNumberFormat="1" applyFont="1" applyFill="1" applyBorder="1" applyAlignment="1">
      <alignment vertical="top"/>
    </xf>
    <xf numFmtId="49" fontId="36" fillId="7" borderId="40" xfId="4" applyNumberFormat="1" applyFont="1" applyFill="1" applyBorder="1" applyAlignment="1">
      <alignment vertical="top"/>
    </xf>
    <xf numFmtId="164" fontId="18" fillId="0" borderId="17" xfId="4" applyNumberFormat="1" applyFont="1" applyBorder="1" applyAlignment="1">
      <alignment horizontal="center" vertical="top"/>
    </xf>
    <xf numFmtId="164" fontId="18" fillId="0" borderId="48" xfId="4" applyNumberFormat="1" applyFont="1" applyBorder="1" applyAlignment="1">
      <alignment horizontal="center" vertical="top"/>
    </xf>
    <xf numFmtId="0" fontId="18" fillId="7" borderId="14" xfId="4" applyFont="1" applyFill="1" applyBorder="1" applyAlignment="1">
      <alignment horizontal="justify" vertical="center"/>
    </xf>
    <xf numFmtId="0" fontId="18" fillId="7" borderId="68" xfId="4" applyFont="1" applyFill="1" applyBorder="1" applyAlignment="1">
      <alignment horizontal="justify" vertical="center"/>
    </xf>
    <xf numFmtId="0" fontId="18" fillId="7" borderId="58" xfId="4" applyFont="1" applyFill="1" applyBorder="1" applyAlignment="1">
      <alignment horizontal="justify" vertical="center"/>
    </xf>
    <xf numFmtId="0" fontId="18" fillId="0" borderId="70" xfId="4" applyFont="1" applyBorder="1" applyAlignment="1">
      <alignment horizontal="center" vertical="top"/>
    </xf>
    <xf numFmtId="164" fontId="18" fillId="0" borderId="7" xfId="4" applyNumberFormat="1" applyFont="1" applyBorder="1" applyAlignment="1">
      <alignment horizontal="center" vertical="top"/>
    </xf>
    <xf numFmtId="0" fontId="18" fillId="7" borderId="9" xfId="4" applyFont="1" applyFill="1" applyBorder="1" applyAlignment="1">
      <alignment vertical="center" wrapText="1"/>
    </xf>
    <xf numFmtId="0" fontId="18" fillId="7" borderId="40" xfId="4" applyFont="1" applyFill="1" applyBorder="1" applyAlignment="1">
      <alignment vertical="top" wrapText="1"/>
    </xf>
    <xf numFmtId="0" fontId="20" fillId="4" borderId="51" xfId="4" applyFont="1" applyFill="1" applyBorder="1" applyAlignment="1">
      <alignment horizontal="center" vertical="top"/>
    </xf>
    <xf numFmtId="0" fontId="18" fillId="7" borderId="12" xfId="4" applyFont="1" applyFill="1" applyBorder="1" applyAlignment="1">
      <alignment horizontal="left" vertical="top" wrapText="1"/>
    </xf>
    <xf numFmtId="49" fontId="20" fillId="3" borderId="31" xfId="4" applyNumberFormat="1" applyFont="1" applyFill="1" applyBorder="1" applyAlignment="1">
      <alignment horizontal="center" vertical="top"/>
    </xf>
    <xf numFmtId="0" fontId="18" fillId="0" borderId="50" xfId="4" applyFont="1" applyBorder="1" applyAlignment="1">
      <alignment horizontal="center" vertical="top"/>
    </xf>
    <xf numFmtId="164" fontId="18" fillId="0" borderId="14" xfId="4" applyNumberFormat="1" applyFont="1" applyBorder="1" applyAlignment="1">
      <alignment horizontal="center" vertical="top"/>
    </xf>
    <xf numFmtId="164" fontId="18" fillId="0" borderId="13" xfId="4" applyNumberFormat="1" applyFont="1" applyBorder="1" applyAlignment="1">
      <alignment horizontal="center" vertical="top"/>
    </xf>
    <xf numFmtId="164" fontId="18" fillId="0" borderId="24" xfId="4" applyNumberFormat="1" applyFont="1" applyBorder="1" applyAlignment="1">
      <alignment horizontal="center" vertical="top"/>
    </xf>
    <xf numFmtId="0" fontId="18" fillId="0" borderId="14" xfId="4" applyFont="1" applyBorder="1" applyAlignment="1">
      <alignment vertical="top" wrapText="1"/>
    </xf>
    <xf numFmtId="0" fontId="20" fillId="4" borderId="11" xfId="4" applyFont="1" applyFill="1" applyBorder="1" applyAlignment="1">
      <alignment horizontal="center" vertical="top"/>
    </xf>
    <xf numFmtId="0" fontId="18" fillId="0" borderId="12" xfId="4" applyFont="1" applyBorder="1" applyAlignment="1">
      <alignment horizontal="center" vertical="top"/>
    </xf>
    <xf numFmtId="0" fontId="18" fillId="0" borderId="1" xfId="4" applyFont="1" applyBorder="1" applyAlignment="1">
      <alignment horizontal="center" vertical="top"/>
    </xf>
    <xf numFmtId="0" fontId="18" fillId="0" borderId="78" xfId="4" applyFont="1" applyBorder="1" applyAlignment="1">
      <alignment horizontal="center" vertical="top"/>
    </xf>
    <xf numFmtId="49" fontId="20" fillId="2" borderId="33" xfId="4" applyNumberFormat="1" applyFont="1" applyFill="1" applyBorder="1" applyAlignment="1">
      <alignment horizontal="center" vertical="top" wrapText="1"/>
    </xf>
    <xf numFmtId="164" fontId="20" fillId="16" borderId="40" xfId="4" applyNumberFormat="1" applyFont="1" applyFill="1" applyBorder="1" applyAlignment="1">
      <alignment horizontal="center" vertical="top"/>
    </xf>
    <xf numFmtId="49" fontId="20" fillId="16" borderId="41" xfId="4" applyNumberFormat="1" applyFont="1" applyFill="1" applyBorder="1" applyAlignment="1">
      <alignment vertical="top"/>
    </xf>
    <xf numFmtId="49" fontId="20" fillId="16" borderId="43" xfId="4" applyNumberFormat="1" applyFont="1" applyFill="1" applyBorder="1" applyAlignment="1">
      <alignment vertical="top"/>
    </xf>
    <xf numFmtId="164" fontId="20" fillId="12" borderId="47" xfId="4" applyNumberFormat="1" applyFont="1" applyFill="1" applyBorder="1" applyAlignment="1">
      <alignment horizontal="center" vertical="top"/>
    </xf>
    <xf numFmtId="0" fontId="36" fillId="0" borderId="0" xfId="4" applyFont="1" applyAlignment="1">
      <alignment horizontal="center" vertical="top"/>
    </xf>
    <xf numFmtId="0" fontId="2" fillId="0" borderId="0" xfId="4" applyFont="1" applyAlignment="1">
      <alignment vertical="top"/>
    </xf>
    <xf numFmtId="0" fontId="15" fillId="0" borderId="0" xfId="4" applyFont="1" applyAlignment="1">
      <alignment vertical="top"/>
    </xf>
    <xf numFmtId="49" fontId="45" fillId="0" borderId="0" xfId="4" applyNumberFormat="1" applyFont="1" applyAlignment="1">
      <alignment vertical="top" wrapText="1"/>
    </xf>
    <xf numFmtId="0" fontId="23" fillId="0" borderId="0" xfId="4" applyFont="1" applyAlignment="1">
      <alignment vertical="top"/>
    </xf>
    <xf numFmtId="0" fontId="4" fillId="0" borderId="31" xfId="4" applyFont="1" applyBorder="1" applyAlignment="1">
      <alignment vertical="center" wrapText="1"/>
    </xf>
    <xf numFmtId="0" fontId="4" fillId="0" borderId="22" xfId="4" applyFont="1" applyBorder="1" applyAlignment="1">
      <alignment vertical="center" wrapText="1"/>
    </xf>
    <xf numFmtId="2" fontId="46" fillId="6" borderId="47" xfId="4" applyNumberFormat="1" applyFont="1" applyFill="1" applyBorder="1" applyAlignment="1">
      <alignment vertical="top" wrapText="1"/>
    </xf>
    <xf numFmtId="164" fontId="2" fillId="0" borderId="0" xfId="4" applyNumberFormat="1" applyFont="1" applyAlignment="1">
      <alignment vertical="top"/>
    </xf>
    <xf numFmtId="2" fontId="47" fillId="0" borderId="4" xfId="4" applyNumberFormat="1" applyFont="1" applyBorder="1" applyAlignment="1">
      <alignment vertical="top" wrapText="1"/>
    </xf>
    <xf numFmtId="0" fontId="14" fillId="0" borderId="56" xfId="4" applyFont="1" applyBorder="1"/>
    <xf numFmtId="0" fontId="14" fillId="0" borderId="0" xfId="4" applyFont="1"/>
    <xf numFmtId="0" fontId="14" fillId="0" borderId="45" xfId="4" applyFont="1" applyBorder="1"/>
    <xf numFmtId="0" fontId="30" fillId="0" borderId="0" xfId="4" applyFont="1" applyAlignment="1">
      <alignment horizontal="right" vertical="top" wrapText="1"/>
    </xf>
    <xf numFmtId="2" fontId="46" fillId="6" borderId="23" xfId="4" applyNumberFormat="1" applyFont="1" applyFill="1" applyBorder="1" applyAlignment="1">
      <alignment vertical="top" wrapText="1"/>
    </xf>
    <xf numFmtId="2" fontId="47" fillId="0" borderId="44" xfId="4" applyNumberFormat="1" applyFont="1" applyBorder="1" applyAlignment="1">
      <alignment vertical="top" wrapText="1"/>
    </xf>
    <xf numFmtId="2" fontId="49" fillId="20" borderId="47" xfId="4" applyNumberFormat="1" applyFont="1" applyFill="1" applyBorder="1" applyAlignment="1">
      <alignment vertical="top" wrapText="1"/>
    </xf>
    <xf numFmtId="2" fontId="49" fillId="20" borderId="23" xfId="4" applyNumberFormat="1" applyFont="1" applyFill="1" applyBorder="1" applyAlignment="1">
      <alignment vertical="top" wrapText="1"/>
    </xf>
    <xf numFmtId="2" fontId="46" fillId="6" borderId="47" xfId="4" applyNumberFormat="1" applyFont="1" applyFill="1" applyBorder="1" applyAlignment="1">
      <alignment horizontal="center" vertical="top" wrapText="1"/>
    </xf>
    <xf numFmtId="2" fontId="47" fillId="0" borderId="49" xfId="4" applyNumberFormat="1" applyFont="1" applyBorder="1" applyAlignment="1">
      <alignment horizontal="center" vertical="top" wrapText="1"/>
    </xf>
    <xf numFmtId="2" fontId="47" fillId="0" borderId="7" xfId="4" applyNumberFormat="1" applyFont="1" applyBorder="1" applyAlignment="1">
      <alignment horizontal="center" vertical="top" wrapText="1"/>
    </xf>
    <xf numFmtId="2" fontId="47" fillId="0" borderId="11" xfId="4" applyNumberFormat="1" applyFont="1" applyBorder="1" applyAlignment="1">
      <alignment horizontal="center" vertical="top" wrapText="1"/>
    </xf>
    <xf numFmtId="2" fontId="47" fillId="0" borderId="4" xfId="4" applyNumberFormat="1" applyFont="1" applyBorder="1" applyAlignment="1">
      <alignment horizontal="center" vertical="top" wrapText="1"/>
    </xf>
    <xf numFmtId="0" fontId="20" fillId="16" borderId="0" xfId="0" applyFont="1" applyFill="1"/>
    <xf numFmtId="0" fontId="9" fillId="2" borderId="64" xfId="0" applyFont="1" applyFill="1" applyBorder="1" applyAlignment="1">
      <alignment horizontal="left" vertical="top"/>
    </xf>
    <xf numFmtId="0" fontId="9" fillId="16" borderId="64" xfId="0" applyFont="1" applyFill="1" applyBorder="1" applyAlignment="1">
      <alignment horizontal="left" vertical="top"/>
    </xf>
    <xf numFmtId="0" fontId="41" fillId="0" borderId="31" xfId="0" applyFont="1" applyBorder="1" applyAlignment="1">
      <alignment vertical="top"/>
    </xf>
    <xf numFmtId="0" fontId="28" fillId="0" borderId="22" xfId="0" applyFont="1" applyBorder="1" applyAlignment="1">
      <alignment horizontal="left" vertical="top"/>
    </xf>
    <xf numFmtId="0" fontId="11" fillId="0" borderId="22" xfId="0" applyFont="1" applyBorder="1" applyAlignment="1">
      <alignment horizontal="left" vertical="top"/>
    </xf>
    <xf numFmtId="0" fontId="28" fillId="0" borderId="23" xfId="0" applyFont="1" applyBorder="1" applyAlignment="1">
      <alignment horizontal="left" vertical="top"/>
    </xf>
    <xf numFmtId="0" fontId="88" fillId="0" borderId="0" xfId="0" applyFont="1" applyAlignment="1">
      <alignment horizontal="justify" vertical="center"/>
    </xf>
    <xf numFmtId="0" fontId="11" fillId="7" borderId="78" xfId="0" applyFont="1" applyFill="1" applyBorder="1" applyAlignment="1">
      <alignment horizontal="center" vertical="top"/>
    </xf>
    <xf numFmtId="49" fontId="28" fillId="7" borderId="17" xfId="0" applyNumberFormat="1" applyFont="1" applyFill="1" applyBorder="1" applyAlignment="1">
      <alignment horizontal="center" vertical="top" wrapText="1"/>
    </xf>
    <xf numFmtId="0" fontId="7" fillId="7" borderId="40" xfId="0" applyFont="1" applyFill="1" applyBorder="1" applyAlignment="1">
      <alignment horizontal="center" vertical="top" wrapText="1"/>
    </xf>
    <xf numFmtId="0" fontId="11" fillId="0" borderId="68" xfId="0" applyFont="1" applyBorder="1" applyAlignment="1">
      <alignment horizontal="justify" vertical="center"/>
    </xf>
    <xf numFmtId="0" fontId="5" fillId="0" borderId="13" xfId="0" applyFont="1" applyBorder="1" applyAlignment="1">
      <alignment horizontal="left" vertical="top" wrapText="1"/>
    </xf>
    <xf numFmtId="0" fontId="5" fillId="7" borderId="74" xfId="0" applyFont="1" applyFill="1" applyBorder="1" applyAlignment="1">
      <alignment horizontal="center" vertical="center" wrapText="1"/>
    </xf>
    <xf numFmtId="0" fontId="11" fillId="0" borderId="65" xfId="0" applyFont="1" applyBorder="1" applyAlignment="1">
      <alignment horizontal="justify" vertical="center"/>
    </xf>
    <xf numFmtId="0" fontId="5" fillId="7" borderId="54" xfId="0" applyFont="1" applyFill="1" applyBorder="1" applyAlignment="1">
      <alignment horizontal="center" vertical="center"/>
    </xf>
    <xf numFmtId="49" fontId="28" fillId="7" borderId="64" xfId="0" applyNumberFormat="1" applyFont="1" applyFill="1" applyBorder="1" applyAlignment="1">
      <alignment vertical="top" wrapText="1"/>
    </xf>
    <xf numFmtId="49" fontId="28" fillId="7" borderId="48" xfId="0" applyNumberFormat="1" applyFont="1" applyFill="1" applyBorder="1" applyAlignment="1">
      <alignment horizontal="center" vertical="top" wrapText="1"/>
    </xf>
    <xf numFmtId="49" fontId="28" fillId="7" borderId="0" xfId="0" applyNumberFormat="1" applyFont="1" applyFill="1" applyAlignment="1">
      <alignment vertical="top" wrapText="1"/>
    </xf>
    <xf numFmtId="49" fontId="28" fillId="7" borderId="41" xfId="0" applyNumberFormat="1" applyFont="1" applyFill="1" applyBorder="1" applyAlignment="1">
      <alignment vertical="top" wrapText="1"/>
    </xf>
    <xf numFmtId="49" fontId="28" fillId="7" borderId="40" xfId="0" applyNumberFormat="1" applyFont="1" applyFill="1" applyBorder="1" applyAlignment="1">
      <alignment horizontal="center" vertical="top" wrapText="1"/>
    </xf>
    <xf numFmtId="49" fontId="28" fillId="3" borderId="47" xfId="0" applyNumberFormat="1" applyFont="1" applyFill="1" applyBorder="1" applyAlignment="1">
      <alignment horizontal="center" vertical="top"/>
    </xf>
    <xf numFmtId="0" fontId="7" fillId="9" borderId="31" xfId="0" applyFont="1" applyFill="1" applyBorder="1" applyAlignment="1">
      <alignment horizontal="center" vertical="top" wrapText="1"/>
    </xf>
    <xf numFmtId="0" fontId="7" fillId="9" borderId="22" xfId="0" applyFont="1" applyFill="1" applyBorder="1" applyAlignment="1">
      <alignment horizontal="center" vertical="top" wrapText="1"/>
    </xf>
    <xf numFmtId="0" fontId="11" fillId="9" borderId="31" xfId="0" applyFont="1" applyFill="1" applyBorder="1" applyAlignment="1">
      <alignment horizontal="left" vertical="top"/>
    </xf>
    <xf numFmtId="0" fontId="11" fillId="9" borderId="22" xfId="0" applyFont="1" applyFill="1" applyBorder="1" applyAlignment="1">
      <alignment horizontal="left" vertical="top"/>
    </xf>
    <xf numFmtId="9" fontId="11" fillId="9" borderId="22" xfId="0" applyNumberFormat="1" applyFont="1" applyFill="1" applyBorder="1" applyAlignment="1">
      <alignment horizontal="center" vertical="top"/>
    </xf>
    <xf numFmtId="9" fontId="11" fillId="9" borderId="23" xfId="0" applyNumberFormat="1" applyFont="1" applyFill="1" applyBorder="1" applyAlignment="1">
      <alignment horizontal="center" vertical="top"/>
    </xf>
    <xf numFmtId="0" fontId="37" fillId="9" borderId="23" xfId="0" applyFont="1" applyFill="1" applyBorder="1" applyAlignment="1">
      <alignment vertical="top" wrapText="1"/>
    </xf>
    <xf numFmtId="0" fontId="11" fillId="0" borderId="2" xfId="0" applyFont="1" applyBorder="1" applyAlignment="1">
      <alignment horizontal="justify" vertical="center"/>
    </xf>
    <xf numFmtId="0" fontId="11" fillId="0" borderId="15" xfId="0" applyFont="1" applyBorder="1" applyAlignment="1">
      <alignment horizontal="center" vertical="center"/>
    </xf>
    <xf numFmtId="0" fontId="11" fillId="0" borderId="65" xfId="0" applyFont="1" applyBorder="1" applyAlignment="1">
      <alignment horizontal="center" vertical="top"/>
    </xf>
    <xf numFmtId="0" fontId="28" fillId="4" borderId="51" xfId="0" applyFont="1" applyFill="1" applyBorder="1" applyAlignment="1">
      <alignment horizontal="center" vertical="top"/>
    </xf>
    <xf numFmtId="164" fontId="11" fillId="7" borderId="53" xfId="0" applyNumberFormat="1" applyFont="1" applyFill="1" applyBorder="1" applyAlignment="1">
      <alignment horizontal="center" vertical="top"/>
    </xf>
    <xf numFmtId="164" fontId="11" fillId="7" borderId="49" xfId="0" applyNumberFormat="1" applyFont="1" applyFill="1" applyBorder="1" applyAlignment="1">
      <alignment horizontal="center" vertical="top"/>
    </xf>
    <xf numFmtId="0" fontId="28" fillId="9" borderId="22" xfId="0" applyFont="1" applyFill="1" applyBorder="1" applyAlignment="1">
      <alignment horizontal="center" vertical="top" wrapText="1"/>
    </xf>
    <xf numFmtId="164" fontId="28" fillId="9" borderId="23" xfId="0" applyNumberFormat="1" applyFont="1" applyFill="1" applyBorder="1" applyAlignment="1">
      <alignment horizontal="center" vertical="top"/>
    </xf>
    <xf numFmtId="49" fontId="28" fillId="9" borderId="42" xfId="0" applyNumberFormat="1" applyFont="1" applyFill="1" applyBorder="1" applyAlignment="1">
      <alignment horizontal="center" vertical="top"/>
    </xf>
    <xf numFmtId="164" fontId="28" fillId="9" borderId="40" xfId="0" applyNumberFormat="1" applyFont="1" applyFill="1" applyBorder="1" applyAlignment="1">
      <alignment horizontal="center" vertical="top"/>
    </xf>
    <xf numFmtId="164" fontId="28" fillId="9" borderId="43" xfId="0" applyNumberFormat="1" applyFont="1" applyFill="1" applyBorder="1" applyAlignment="1">
      <alignment horizontal="center" vertical="top"/>
    </xf>
    <xf numFmtId="0" fontId="11" fillId="9" borderId="41" xfId="0" applyFont="1" applyFill="1" applyBorder="1" applyAlignment="1">
      <alignment horizontal="center" vertical="top"/>
    </xf>
    <xf numFmtId="0" fontId="11" fillId="9" borderId="43" xfId="0" applyFont="1" applyFill="1" applyBorder="1" applyAlignment="1">
      <alignment horizontal="center" vertical="top"/>
    </xf>
    <xf numFmtId="49" fontId="28" fillId="16" borderId="41" xfId="4" applyNumberFormat="1" applyFont="1" applyFill="1" applyBorder="1" applyAlignment="1">
      <alignment vertical="top"/>
    </xf>
    <xf numFmtId="49" fontId="28" fillId="16" borderId="43" xfId="4" applyNumberFormat="1" applyFont="1" applyFill="1" applyBorder="1" applyAlignment="1">
      <alignment vertical="top"/>
    </xf>
    <xf numFmtId="164" fontId="28" fillId="12" borderId="47" xfId="0" applyNumberFormat="1" applyFont="1" applyFill="1" applyBorder="1" applyAlignment="1">
      <alignment horizontal="center" vertical="top"/>
    </xf>
    <xf numFmtId="49" fontId="28" fillId="9" borderId="17" xfId="0" applyNumberFormat="1" applyFont="1" applyFill="1" applyBorder="1" applyAlignment="1">
      <alignment horizontal="center" vertical="top"/>
    </xf>
    <xf numFmtId="0" fontId="11" fillId="7" borderId="53" xfId="0" applyFont="1" applyFill="1" applyBorder="1" applyAlignment="1">
      <alignment horizontal="center" vertical="top"/>
    </xf>
    <xf numFmtId="0" fontId="11" fillId="7" borderId="49" xfId="0" applyFont="1" applyFill="1" applyBorder="1" applyAlignment="1">
      <alignment horizontal="center" vertical="top"/>
    </xf>
    <xf numFmtId="0" fontId="11" fillId="0" borderId="11" xfId="0" applyFont="1" applyBorder="1" applyAlignment="1">
      <alignment horizontal="center" vertical="top"/>
    </xf>
    <xf numFmtId="164" fontId="11" fillId="7" borderId="40" xfId="0" applyNumberFormat="1" applyFont="1" applyFill="1" applyBorder="1" applyAlignment="1">
      <alignment horizontal="center" vertical="top"/>
    </xf>
    <xf numFmtId="164" fontId="11" fillId="0" borderId="40" xfId="0" applyNumberFormat="1" applyFont="1" applyBorder="1" applyAlignment="1">
      <alignment horizontal="center" vertical="top"/>
    </xf>
    <xf numFmtId="0" fontId="28" fillId="4" borderId="41" xfId="0" applyFont="1" applyFill="1" applyBorder="1" applyAlignment="1">
      <alignment horizontal="center" vertical="top"/>
    </xf>
    <xf numFmtId="0" fontId="11" fillId="0" borderId="52" xfId="0" applyFont="1" applyBorder="1" applyAlignment="1">
      <alignment horizontal="center" vertical="top"/>
    </xf>
    <xf numFmtId="0" fontId="11" fillId="0" borderId="70" xfId="0" applyFont="1" applyBorder="1" applyAlignment="1">
      <alignment horizontal="center" vertical="top"/>
    </xf>
    <xf numFmtId="0" fontId="11" fillId="0" borderId="51" xfId="0" applyFont="1" applyBorder="1" applyAlignment="1">
      <alignment horizontal="center" vertical="top"/>
    </xf>
    <xf numFmtId="164" fontId="11" fillId="5" borderId="40" xfId="0" applyNumberFormat="1" applyFont="1" applyFill="1" applyBorder="1" applyAlignment="1">
      <alignment horizontal="center" vertical="top"/>
    </xf>
    <xf numFmtId="164" fontId="28" fillId="6" borderId="47" xfId="0" applyNumberFormat="1" applyFont="1" applyFill="1" applyBorder="1" applyAlignment="1">
      <alignment horizontal="center" vertical="top" wrapText="1"/>
    </xf>
    <xf numFmtId="164" fontId="11" fillId="0" borderId="49" xfId="0" applyNumberFormat="1" applyFont="1" applyBorder="1" applyAlignment="1">
      <alignment horizontal="center" vertical="top" wrapText="1"/>
    </xf>
    <xf numFmtId="164" fontId="11" fillId="0" borderId="49" xfId="7" applyNumberFormat="1" applyFont="1" applyBorder="1" applyAlignment="1">
      <alignment horizontal="center" vertical="top" wrapText="1"/>
    </xf>
    <xf numFmtId="164" fontId="11" fillId="0" borderId="7" xfId="0" applyNumberFormat="1" applyFont="1" applyBorder="1" applyAlignment="1">
      <alignment horizontal="center" vertical="top" wrapText="1"/>
    </xf>
    <xf numFmtId="164" fontId="11" fillId="0" borderId="11" xfId="0" applyNumberFormat="1" applyFont="1" applyBorder="1" applyAlignment="1">
      <alignment horizontal="center" vertical="top" wrapText="1"/>
    </xf>
    <xf numFmtId="164" fontId="28" fillId="20" borderId="47" xfId="0" applyNumberFormat="1" applyFont="1" applyFill="1" applyBorder="1" applyAlignment="1">
      <alignment horizontal="center" vertical="top" wrapText="1"/>
    </xf>
    <xf numFmtId="0" fontId="11" fillId="0" borderId="1" xfId="0" applyFont="1" applyBorder="1" applyAlignment="1">
      <alignment horizontal="center" vertical="top"/>
    </xf>
    <xf numFmtId="0" fontId="28" fillId="9" borderId="0" xfId="0" applyFont="1" applyFill="1" applyAlignment="1">
      <alignment vertical="top"/>
    </xf>
    <xf numFmtId="0" fontId="11" fillId="0" borderId="42" xfId="0" applyFont="1" applyBorder="1" applyAlignment="1">
      <alignment horizontal="justify" vertical="top"/>
    </xf>
    <xf numFmtId="164" fontId="5" fillId="5" borderId="13" xfId="0" applyNumberFormat="1" applyFont="1" applyFill="1" applyBorder="1" applyAlignment="1">
      <alignment horizontal="center" vertical="center" wrapText="1"/>
    </xf>
    <xf numFmtId="49" fontId="5" fillId="5" borderId="74" xfId="0" applyNumberFormat="1" applyFont="1" applyFill="1" applyBorder="1" applyAlignment="1">
      <alignment horizontal="center" vertical="center" wrapText="1"/>
    </xf>
    <xf numFmtId="164" fontId="5" fillId="5" borderId="54" xfId="0" applyNumberFormat="1" applyFont="1" applyFill="1" applyBorder="1" applyAlignment="1">
      <alignment horizontal="center" vertical="center" wrapText="1"/>
    </xf>
    <xf numFmtId="164" fontId="5" fillId="5" borderId="55" xfId="0" applyNumberFormat="1" applyFont="1" applyFill="1" applyBorder="1" applyAlignment="1">
      <alignment horizontal="left" vertical="center" wrapText="1"/>
    </xf>
    <xf numFmtId="164" fontId="5" fillId="0" borderId="16" xfId="0" applyNumberFormat="1" applyFont="1" applyBorder="1" applyAlignment="1">
      <alignment horizontal="center" vertical="top"/>
    </xf>
    <xf numFmtId="164" fontId="5" fillId="0" borderId="59" xfId="0" applyNumberFormat="1" applyFont="1" applyBorder="1" applyAlignment="1">
      <alignment horizontal="center" vertical="top"/>
    </xf>
    <xf numFmtId="164" fontId="5" fillId="0" borderId="79" xfId="0" applyNumberFormat="1" applyFont="1" applyBorder="1" applyAlignment="1">
      <alignment horizontal="center" vertical="top"/>
    </xf>
    <xf numFmtId="49" fontId="11" fillId="0" borderId="65" xfId="0" applyNumberFormat="1" applyFont="1" applyBorder="1" applyAlignment="1">
      <alignment horizontal="justify" vertical="center" wrapText="1" shrinkToFit="1"/>
    </xf>
    <xf numFmtId="49" fontId="11" fillId="5" borderId="52" xfId="0" applyNumberFormat="1" applyFont="1" applyFill="1" applyBorder="1" applyAlignment="1">
      <alignment horizontal="left" vertical="top" wrapText="1" shrinkToFit="1"/>
    </xf>
    <xf numFmtId="49" fontId="11" fillId="0" borderId="52" xfId="0" applyNumberFormat="1" applyFont="1" applyBorder="1" applyAlignment="1">
      <alignment horizontal="left" vertical="top" wrapText="1" shrinkToFit="1"/>
    </xf>
    <xf numFmtId="0" fontId="89" fillId="0" borderId="54" xfId="0" applyFont="1" applyBorder="1" applyAlignment="1">
      <alignment horizontal="center" vertical="center" wrapText="1"/>
    </xf>
    <xf numFmtId="49" fontId="11" fillId="0" borderId="70" xfId="0" applyNumberFormat="1" applyFont="1" applyBorder="1" applyAlignment="1">
      <alignment horizontal="left" vertical="top" wrapText="1" shrinkToFit="1"/>
    </xf>
    <xf numFmtId="0" fontId="11" fillId="0" borderId="8" xfId="0" applyFont="1" applyBorder="1" applyAlignment="1">
      <alignment horizontal="left" vertical="center"/>
    </xf>
    <xf numFmtId="9" fontId="11" fillId="0" borderId="8" xfId="0" applyNumberFormat="1" applyFont="1" applyBorder="1" applyAlignment="1">
      <alignment horizontal="center" vertical="center"/>
    </xf>
    <xf numFmtId="9" fontId="11" fillId="0" borderId="1" xfId="0" applyNumberFormat="1" applyFont="1" applyBorder="1" applyAlignment="1">
      <alignment horizontal="center" vertical="top"/>
    </xf>
    <xf numFmtId="0" fontId="5" fillId="0" borderId="76" xfId="0" applyFont="1" applyBorder="1" applyAlignment="1">
      <alignment horizontal="center" vertical="top"/>
    </xf>
    <xf numFmtId="164" fontId="5" fillId="0" borderId="13" xfId="0" applyNumberFormat="1" applyFont="1" applyBorder="1" applyAlignment="1">
      <alignment horizontal="center" vertical="top"/>
    </xf>
    <xf numFmtId="164" fontId="11" fillId="0" borderId="13" xfId="0" applyNumberFormat="1" applyFont="1" applyBorder="1" applyAlignment="1">
      <alignment horizontal="center" vertical="top"/>
    </xf>
    <xf numFmtId="0" fontId="5" fillId="0" borderId="14" xfId="0" applyFont="1" applyBorder="1" applyAlignment="1">
      <alignment horizontal="justify" vertical="center"/>
    </xf>
    <xf numFmtId="0" fontId="4" fillId="4" borderId="28" xfId="0" applyFont="1" applyFill="1" applyBorder="1" applyAlignment="1">
      <alignment horizontal="center" vertical="top"/>
    </xf>
    <xf numFmtId="164" fontId="5" fillId="4" borderId="1" xfId="0" applyNumberFormat="1" applyFont="1" applyFill="1" applyBorder="1" applyAlignment="1">
      <alignment horizontal="center" vertical="top"/>
    </xf>
    <xf numFmtId="164" fontId="11" fillId="4" borderId="1" xfId="0" applyNumberFormat="1" applyFont="1" applyFill="1" applyBorder="1" applyAlignment="1">
      <alignment horizontal="center" vertical="top"/>
    </xf>
    <xf numFmtId="0" fontId="11" fillId="0" borderId="12" xfId="0" applyFont="1" applyBorder="1" applyAlignment="1">
      <alignment horizontal="justify" vertical="center"/>
    </xf>
    <xf numFmtId="164" fontId="11" fillId="5"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78" xfId="0" applyFont="1" applyBorder="1" applyAlignment="1">
      <alignment horizontal="center" vertical="center" wrapText="1"/>
    </xf>
    <xf numFmtId="164" fontId="5" fillId="0" borderId="55" xfId="0" applyNumberFormat="1" applyFont="1" applyBorder="1" applyAlignment="1">
      <alignment horizontal="center" vertical="top"/>
    </xf>
    <xf numFmtId="0" fontId="11" fillId="0" borderId="13" xfId="0" applyFont="1" applyBorder="1" applyAlignment="1">
      <alignment horizontal="left" vertical="top" wrapText="1"/>
    </xf>
    <xf numFmtId="0" fontId="11" fillId="0" borderId="15" xfId="0" applyFont="1" applyBorder="1" applyAlignment="1">
      <alignment horizontal="left" vertical="top" wrapText="1"/>
    </xf>
    <xf numFmtId="49" fontId="11" fillId="0" borderId="56" xfId="0" applyNumberFormat="1" applyFont="1" applyBorder="1" applyAlignment="1">
      <alignment vertical="top" wrapText="1" shrinkToFit="1"/>
    </xf>
    <xf numFmtId="0" fontId="11" fillId="0" borderId="18" xfId="0" applyFont="1" applyBorder="1" applyAlignment="1">
      <alignment horizontal="left" vertical="top"/>
    </xf>
    <xf numFmtId="0" fontId="7" fillId="0" borderId="58" xfId="0" applyFont="1" applyBorder="1"/>
    <xf numFmtId="0" fontId="7" fillId="0" borderId="54" xfId="0" applyFont="1" applyBorder="1"/>
    <xf numFmtId="0" fontId="7" fillId="0" borderId="74" xfId="0" applyFont="1" applyBorder="1"/>
    <xf numFmtId="0" fontId="7" fillId="0" borderId="70" xfId="0" applyFont="1" applyBorder="1"/>
    <xf numFmtId="0" fontId="7" fillId="0" borderId="8" xfId="0" applyFont="1" applyBorder="1"/>
    <xf numFmtId="0" fontId="7" fillId="0" borderId="10" xfId="0" applyFont="1" applyBorder="1"/>
    <xf numFmtId="49" fontId="11" fillId="0" borderId="51" xfId="0" applyNumberFormat="1" applyFont="1" applyBorder="1" applyAlignment="1">
      <alignment horizontal="left" vertical="top" wrapText="1" shrinkToFit="1"/>
    </xf>
    <xf numFmtId="0" fontId="11" fillId="0" borderId="1" xfId="0" applyFont="1" applyBorder="1" applyAlignment="1">
      <alignment horizontal="left" vertical="top"/>
    </xf>
    <xf numFmtId="0" fontId="14" fillId="7" borderId="17" xfId="0" applyFont="1" applyFill="1" applyBorder="1" applyAlignment="1">
      <alignment horizontal="center" vertical="top" wrapText="1"/>
    </xf>
    <xf numFmtId="2" fontId="11" fillId="7" borderId="17" xfId="0" applyNumberFormat="1" applyFont="1" applyFill="1" applyBorder="1" applyAlignment="1">
      <alignment horizontal="center" vertical="top" wrapText="1"/>
    </xf>
    <xf numFmtId="0" fontId="11" fillId="7" borderId="0" xfId="0" applyFont="1" applyFill="1" applyAlignment="1">
      <alignment horizontal="center" vertical="top" wrapText="1"/>
    </xf>
    <xf numFmtId="0" fontId="11" fillId="7" borderId="22" xfId="0" applyFont="1" applyFill="1" applyBorder="1" applyAlignment="1">
      <alignment horizontal="center" vertical="top" wrapText="1"/>
    </xf>
    <xf numFmtId="2" fontId="11" fillId="7" borderId="47" xfId="0" applyNumberFormat="1" applyFont="1" applyFill="1" applyBorder="1" applyAlignment="1">
      <alignment horizontal="center" vertical="top" wrapText="1"/>
    </xf>
    <xf numFmtId="164" fontId="18" fillId="7" borderId="53" xfId="0" applyNumberFormat="1" applyFont="1" applyFill="1" applyBorder="1" applyAlignment="1">
      <alignment horizontal="center" vertical="top"/>
    </xf>
    <xf numFmtId="164" fontId="20" fillId="14" borderId="47" xfId="0" applyNumberFormat="1" applyFont="1" applyFill="1" applyBorder="1" applyAlignment="1">
      <alignment horizontal="center" vertical="top"/>
    </xf>
    <xf numFmtId="164" fontId="20" fillId="14" borderId="11" xfId="0" applyNumberFormat="1" applyFont="1" applyFill="1" applyBorder="1" applyAlignment="1">
      <alignment horizontal="center" vertical="top"/>
    </xf>
    <xf numFmtId="164" fontId="20" fillId="15" borderId="40" xfId="0" applyNumberFormat="1" applyFont="1" applyFill="1" applyBorder="1" applyAlignment="1">
      <alignment horizontal="center" vertical="top" wrapText="1"/>
    </xf>
    <xf numFmtId="164" fontId="28" fillId="15" borderId="40" xfId="0" applyNumberFormat="1" applyFont="1" applyFill="1" applyBorder="1" applyAlignment="1">
      <alignment horizontal="center" vertical="top" wrapText="1"/>
    </xf>
    <xf numFmtId="164" fontId="4" fillId="14" borderId="47" xfId="0" applyNumberFormat="1" applyFont="1" applyFill="1" applyBorder="1" applyAlignment="1">
      <alignment horizontal="center" vertical="top"/>
    </xf>
    <xf numFmtId="164" fontId="19" fillId="7" borderId="4" xfId="0" applyNumberFormat="1" applyFont="1" applyFill="1" applyBorder="1" applyAlignment="1">
      <alignment horizontal="center" vertical="top"/>
    </xf>
    <xf numFmtId="164" fontId="19" fillId="7" borderId="53" xfId="0" applyNumberFormat="1" applyFont="1" applyFill="1" applyBorder="1" applyAlignment="1">
      <alignment horizontal="center" vertical="top"/>
    </xf>
    <xf numFmtId="164" fontId="19" fillId="7" borderId="7" xfId="0" applyNumberFormat="1" applyFont="1" applyFill="1" applyBorder="1" applyAlignment="1">
      <alignment horizontal="center" vertical="top"/>
    </xf>
    <xf numFmtId="164" fontId="41" fillId="14" borderId="47" xfId="0" applyNumberFormat="1" applyFont="1" applyFill="1" applyBorder="1" applyAlignment="1">
      <alignment horizontal="center" vertical="top"/>
    </xf>
    <xf numFmtId="164" fontId="19" fillId="7" borderId="49" xfId="0" applyNumberFormat="1" applyFont="1" applyFill="1" applyBorder="1" applyAlignment="1">
      <alignment horizontal="center" vertical="top"/>
    </xf>
    <xf numFmtId="164" fontId="20" fillId="18" borderId="47" xfId="0" applyNumberFormat="1" applyFont="1" applyFill="1" applyBorder="1" applyAlignment="1">
      <alignment horizontal="center" vertical="top"/>
    </xf>
    <xf numFmtId="164" fontId="20" fillId="7" borderId="4" xfId="0" applyNumberFormat="1" applyFont="1" applyFill="1" applyBorder="1" applyAlignment="1">
      <alignment horizontal="center" vertical="top"/>
    </xf>
    <xf numFmtId="164" fontId="20" fillId="7" borderId="4" xfId="4" applyNumberFormat="1" applyFont="1" applyFill="1" applyBorder="1" applyAlignment="1">
      <alignment horizontal="center" vertical="top"/>
    </xf>
    <xf numFmtId="164" fontId="20" fillId="7" borderId="53" xfId="0" applyNumberFormat="1" applyFont="1" applyFill="1" applyBorder="1" applyAlignment="1">
      <alignment horizontal="center" vertical="top"/>
    </xf>
    <xf numFmtId="164" fontId="20" fillId="7" borderId="53" xfId="4" applyNumberFormat="1" applyFont="1" applyFill="1" applyBorder="1" applyAlignment="1">
      <alignment horizontal="center" vertical="top"/>
    </xf>
    <xf numFmtId="164" fontId="20" fillId="7" borderId="7" xfId="0" applyNumberFormat="1" applyFont="1" applyFill="1" applyBorder="1" applyAlignment="1">
      <alignment horizontal="center" vertical="top"/>
    </xf>
    <xf numFmtId="164" fontId="20" fillId="7" borderId="7" xfId="4" applyNumberFormat="1" applyFont="1" applyFill="1" applyBorder="1" applyAlignment="1">
      <alignment horizontal="center" vertical="top"/>
    </xf>
    <xf numFmtId="164" fontId="20" fillId="7" borderId="49" xfId="0" applyNumberFormat="1" applyFont="1" applyFill="1" applyBorder="1" applyAlignment="1">
      <alignment horizontal="center" vertical="top"/>
    </xf>
    <xf numFmtId="164" fontId="20" fillId="7" borderId="49" xfId="4" applyNumberFormat="1" applyFont="1" applyFill="1" applyBorder="1" applyAlignment="1">
      <alignment horizontal="center" vertical="top"/>
    </xf>
    <xf numFmtId="164" fontId="28" fillId="7" borderId="4" xfId="0" applyNumberFormat="1" applyFont="1" applyFill="1" applyBorder="1" applyAlignment="1">
      <alignment horizontal="center" vertical="top"/>
    </xf>
    <xf numFmtId="164" fontId="28" fillId="7" borderId="4" xfId="4" applyNumberFormat="1" applyFont="1" applyFill="1" applyBorder="1" applyAlignment="1">
      <alignment horizontal="center" vertical="top"/>
    </xf>
    <xf numFmtId="164" fontId="28" fillId="7" borderId="53" xfId="0" applyNumberFormat="1" applyFont="1" applyFill="1" applyBorder="1" applyAlignment="1">
      <alignment horizontal="center" vertical="top"/>
    </xf>
    <xf numFmtId="164" fontId="28" fillId="7" borderId="53" xfId="4" applyNumberFormat="1" applyFont="1" applyFill="1" applyBorder="1" applyAlignment="1">
      <alignment horizontal="center" vertical="top"/>
    </xf>
    <xf numFmtId="164" fontId="28" fillId="7" borderId="7" xfId="0" applyNumberFormat="1" applyFont="1" applyFill="1" applyBorder="1" applyAlignment="1">
      <alignment horizontal="center" vertical="top"/>
    </xf>
    <xf numFmtId="164" fontId="28" fillId="7" borderId="7" xfId="4" applyNumberFormat="1" applyFont="1" applyFill="1" applyBorder="1" applyAlignment="1">
      <alignment horizontal="center" vertical="top"/>
    </xf>
    <xf numFmtId="164" fontId="28" fillId="14" borderId="47" xfId="0" applyNumberFormat="1" applyFont="1" applyFill="1" applyBorder="1" applyAlignment="1">
      <alignment horizontal="center" vertical="top"/>
    </xf>
    <xf numFmtId="164" fontId="28" fillId="14" borderId="47" xfId="4" applyNumberFormat="1" applyFont="1" applyFill="1" applyBorder="1" applyAlignment="1">
      <alignment horizontal="center" vertical="top"/>
    </xf>
    <xf numFmtId="164" fontId="20" fillId="7" borderId="17" xfId="4" applyNumberFormat="1" applyFont="1" applyFill="1" applyBorder="1" applyAlignment="1">
      <alignment horizontal="center" vertical="top"/>
    </xf>
    <xf numFmtId="164" fontId="18" fillId="0" borderId="4" xfId="4" applyNumberFormat="1" applyFont="1" applyBorder="1" applyAlignment="1">
      <alignment horizontal="center" vertical="top" wrapText="1"/>
    </xf>
    <xf numFmtId="2" fontId="18" fillId="0" borderId="49" xfId="4" applyNumberFormat="1" applyFont="1" applyBorder="1" applyAlignment="1">
      <alignment horizontal="center" vertical="top" wrapText="1"/>
    </xf>
    <xf numFmtId="164" fontId="18" fillId="0" borderId="49" xfId="4" applyNumberFormat="1" applyFont="1" applyBorder="1" applyAlignment="1">
      <alignment horizontal="center" vertical="top" wrapText="1"/>
    </xf>
    <xf numFmtId="2" fontId="18" fillId="0" borderId="7" xfId="4" applyNumberFormat="1" applyFont="1" applyBorder="1" applyAlignment="1">
      <alignment horizontal="center" vertical="top" wrapText="1"/>
    </xf>
    <xf numFmtId="164" fontId="18" fillId="0" borderId="7" xfId="4" applyNumberFormat="1" applyFont="1" applyBorder="1" applyAlignment="1">
      <alignment horizontal="center" vertical="top" wrapText="1"/>
    </xf>
    <xf numFmtId="164" fontId="18" fillId="0" borderId="11" xfId="4" applyNumberFormat="1" applyFont="1" applyBorder="1" applyAlignment="1">
      <alignment horizontal="center" vertical="top" wrapText="1"/>
    </xf>
    <xf numFmtId="2" fontId="20" fillId="6" borderId="47" xfId="4" applyNumberFormat="1" applyFont="1" applyFill="1" applyBorder="1" applyAlignment="1">
      <alignment horizontal="center" vertical="top" wrapText="1"/>
    </xf>
    <xf numFmtId="2" fontId="20" fillId="6" borderId="23" xfId="4" applyNumberFormat="1" applyFont="1" applyFill="1" applyBorder="1" applyAlignment="1">
      <alignment horizontal="center" vertical="top" wrapText="1"/>
    </xf>
    <xf numFmtId="2" fontId="18" fillId="0" borderId="4" xfId="4" applyNumberFormat="1" applyFont="1" applyBorder="1" applyAlignment="1">
      <alignment horizontal="center" vertical="top" wrapText="1"/>
    </xf>
    <xf numFmtId="2" fontId="18" fillId="0" borderId="44" xfId="4" applyNumberFormat="1" applyFont="1" applyBorder="1" applyAlignment="1">
      <alignment horizontal="center" vertical="top" wrapText="1"/>
    </xf>
    <xf numFmtId="2" fontId="44" fillId="20" borderId="47" xfId="4" applyNumberFormat="1" applyFont="1" applyFill="1" applyBorder="1" applyAlignment="1">
      <alignment horizontal="center" vertical="top" wrapText="1"/>
    </xf>
    <xf numFmtId="2" fontId="44" fillId="20" borderId="23" xfId="4" applyNumberFormat="1" applyFont="1" applyFill="1" applyBorder="1" applyAlignment="1">
      <alignment horizontal="center" vertical="top" wrapText="1"/>
    </xf>
    <xf numFmtId="2" fontId="4" fillId="23" borderId="40" xfId="0" applyNumberFormat="1" applyFont="1" applyFill="1" applyBorder="1" applyAlignment="1">
      <alignment horizontal="center" vertical="top"/>
    </xf>
    <xf numFmtId="2" fontId="4" fillId="7" borderId="40" xfId="0" applyNumberFormat="1" applyFont="1" applyFill="1" applyBorder="1" applyAlignment="1">
      <alignment horizontal="center" vertical="top"/>
    </xf>
    <xf numFmtId="2" fontId="4" fillId="24" borderId="40" xfId="0" applyNumberFormat="1" applyFont="1" applyFill="1" applyBorder="1" applyAlignment="1">
      <alignment horizontal="center" vertical="top"/>
    </xf>
    <xf numFmtId="164" fontId="18" fillId="7" borderId="47" xfId="0" applyNumberFormat="1" applyFont="1" applyFill="1" applyBorder="1" applyAlignment="1">
      <alignment horizontal="center" vertical="top"/>
    </xf>
    <xf numFmtId="164" fontId="18" fillId="7" borderId="59" xfId="0" applyNumberFormat="1" applyFont="1" applyFill="1" applyBorder="1" applyAlignment="1">
      <alignment horizontal="center" vertical="top"/>
    </xf>
    <xf numFmtId="2" fontId="5" fillId="7" borderId="17" xfId="0" applyNumberFormat="1" applyFont="1" applyFill="1" applyBorder="1" applyAlignment="1">
      <alignment horizontal="center" vertical="top"/>
    </xf>
    <xf numFmtId="164" fontId="57" fillId="7" borderId="4" xfId="0" applyNumberFormat="1" applyFont="1" applyFill="1" applyBorder="1" applyAlignment="1">
      <alignment horizontal="center" vertical="top"/>
    </xf>
    <xf numFmtId="164" fontId="8" fillId="7" borderId="4" xfId="0" applyNumberFormat="1" applyFont="1" applyFill="1" applyBorder="1" applyAlignment="1">
      <alignment horizontal="center" vertical="center"/>
    </xf>
    <xf numFmtId="2" fontId="8" fillId="7" borderId="53" xfId="0" applyNumberFormat="1" applyFont="1" applyFill="1" applyBorder="1" applyAlignment="1">
      <alignment horizontal="center" vertical="top"/>
    </xf>
    <xf numFmtId="0" fontId="8" fillId="0" borderId="4" xfId="0" applyFont="1" applyBorder="1" applyAlignment="1">
      <alignment horizontal="center" vertical="center"/>
    </xf>
    <xf numFmtId="0" fontId="8" fillId="0" borderId="50" xfId="0" applyFont="1" applyBorder="1" applyAlignment="1">
      <alignment horizontal="center" vertical="center"/>
    </xf>
    <xf numFmtId="2" fontId="11" fillId="0" borderId="13" xfId="0" applyNumberFormat="1" applyFont="1" applyBorder="1" applyAlignment="1">
      <alignment horizontal="center" vertical="center"/>
    </xf>
    <xf numFmtId="2" fontId="11" fillId="0" borderId="1" xfId="0" applyNumberFormat="1" applyFont="1" applyBorder="1" applyAlignment="1">
      <alignment horizontal="center" vertical="center"/>
    </xf>
    <xf numFmtId="164" fontId="5" fillId="0" borderId="40" xfId="0" applyNumberFormat="1" applyFont="1" applyBorder="1" applyAlignment="1">
      <alignment horizontal="center" vertical="top"/>
    </xf>
    <xf numFmtId="164" fontId="4" fillId="12" borderId="47" xfId="0" applyNumberFormat="1" applyFont="1" applyFill="1" applyBorder="1" applyAlignment="1">
      <alignment horizontal="center" vertical="top"/>
    </xf>
    <xf numFmtId="2" fontId="28" fillId="6" borderId="47" xfId="0" applyNumberFormat="1" applyFont="1" applyFill="1" applyBorder="1" applyAlignment="1">
      <alignment vertical="top" wrapText="1"/>
    </xf>
    <xf numFmtId="2" fontId="28" fillId="6" borderId="23" xfId="0" applyNumberFormat="1" applyFont="1" applyFill="1" applyBorder="1" applyAlignment="1">
      <alignment vertical="top" wrapText="1"/>
    </xf>
    <xf numFmtId="164" fontId="11" fillId="0" borderId="55" xfId="0" applyNumberFormat="1" applyFont="1" applyBorder="1" applyAlignment="1">
      <alignment horizontal="center" vertical="top" wrapText="1"/>
    </xf>
    <xf numFmtId="164" fontId="11" fillId="0" borderId="53" xfId="0" applyNumberFormat="1" applyFont="1" applyBorder="1" applyAlignment="1">
      <alignment horizontal="center" vertical="top" wrapText="1"/>
    </xf>
    <xf numFmtId="164" fontId="11" fillId="0" borderId="59" xfId="0" applyNumberFormat="1" applyFont="1" applyBorder="1" applyAlignment="1">
      <alignment horizontal="center" vertical="top" wrapText="1"/>
    </xf>
    <xf numFmtId="164" fontId="11" fillId="0" borderId="59" xfId="7" applyNumberFormat="1" applyFont="1" applyBorder="1" applyAlignment="1">
      <alignment horizontal="center" vertical="top" wrapText="1"/>
    </xf>
    <xf numFmtId="164" fontId="11" fillId="0" borderId="79" xfId="0" applyNumberFormat="1" applyFont="1" applyBorder="1" applyAlignment="1">
      <alignment horizontal="center" vertical="top" wrapText="1"/>
    </xf>
    <xf numFmtId="164" fontId="11" fillId="0" borderId="20" xfId="0" applyNumberFormat="1" applyFont="1" applyBorder="1" applyAlignment="1">
      <alignment horizontal="center" vertical="top" wrapText="1"/>
    </xf>
    <xf numFmtId="164" fontId="28" fillId="6" borderId="11" xfId="0" applyNumberFormat="1" applyFont="1" applyFill="1" applyBorder="1" applyAlignment="1">
      <alignment horizontal="center" vertical="top"/>
    </xf>
    <xf numFmtId="164" fontId="25" fillId="0" borderId="0" xfId="0" applyNumberFormat="1" applyFont="1" applyAlignment="1">
      <alignment vertical="top" wrapText="1"/>
    </xf>
    <xf numFmtId="49" fontId="11" fillId="0" borderId="15" xfId="0" applyNumberFormat="1" applyFont="1" applyBorder="1" applyAlignment="1">
      <alignment horizontal="center" vertical="top"/>
    </xf>
    <xf numFmtId="164" fontId="20" fillId="6" borderId="47" xfId="4" applyNumberFormat="1" applyFont="1" applyFill="1" applyBorder="1" applyAlignment="1">
      <alignment horizontal="center" vertical="top" wrapText="1"/>
    </xf>
    <xf numFmtId="164" fontId="43" fillId="0" borderId="0" xfId="4" applyNumberFormat="1" applyFont="1" applyAlignment="1">
      <alignment horizontal="center"/>
    </xf>
    <xf numFmtId="2" fontId="7" fillId="0" borderId="0" xfId="4" applyNumberFormat="1" applyAlignment="1">
      <alignment horizontal="center"/>
    </xf>
    <xf numFmtId="164" fontId="7" fillId="0" borderId="0" xfId="4" applyNumberFormat="1" applyAlignment="1">
      <alignment horizontal="center"/>
    </xf>
    <xf numFmtId="2" fontId="43" fillId="0" borderId="0" xfId="4" applyNumberFormat="1" applyFont="1" applyAlignment="1">
      <alignment horizontal="center"/>
    </xf>
    <xf numFmtId="0" fontId="8" fillId="7" borderId="17" xfId="0" applyFont="1" applyFill="1" applyBorder="1" applyAlignment="1">
      <alignment horizontal="left" vertical="top" wrapText="1"/>
    </xf>
    <xf numFmtId="2" fontId="8" fillId="0" borderId="55" xfId="0" applyNumberFormat="1" applyFont="1" applyBorder="1" applyAlignment="1">
      <alignment horizontal="center" vertical="top"/>
    </xf>
    <xf numFmtId="0" fontId="3" fillId="0" borderId="63" xfId="0" applyFont="1" applyBorder="1" applyAlignment="1">
      <alignment horizontal="center" vertical="center" wrapText="1"/>
    </xf>
    <xf numFmtId="164" fontId="8" fillId="0" borderId="13" xfId="0" applyNumberFormat="1" applyFont="1" applyBorder="1" applyAlignment="1">
      <alignment horizontal="center" vertical="top"/>
    </xf>
    <xf numFmtId="0" fontId="75" fillId="0" borderId="4" xfId="0" applyFont="1" applyBorder="1" applyAlignment="1">
      <alignment vertical="top"/>
    </xf>
    <xf numFmtId="164" fontId="75" fillId="0" borderId="76" xfId="0" applyNumberFormat="1" applyFont="1" applyBorder="1" applyAlignment="1">
      <alignment horizontal="center" vertical="top"/>
    </xf>
    <xf numFmtId="164" fontId="75" fillId="5" borderId="13" xfId="0" applyNumberFormat="1" applyFont="1" applyFill="1" applyBorder="1" applyAlignment="1">
      <alignment horizontal="center" vertical="top"/>
    </xf>
    <xf numFmtId="164" fontId="75" fillId="0" borderId="15" xfId="0" applyNumberFormat="1" applyFont="1" applyBorder="1" applyAlignment="1">
      <alignment horizontal="center" vertical="top"/>
    </xf>
    <xf numFmtId="49" fontId="9" fillId="7" borderId="36" xfId="0" applyNumberFormat="1" applyFont="1" applyFill="1" applyBorder="1" applyAlignment="1">
      <alignment horizontal="center" vertical="top" wrapText="1"/>
    </xf>
    <xf numFmtId="49" fontId="9" fillId="2" borderId="49" xfId="0" applyNumberFormat="1" applyFont="1" applyFill="1" applyBorder="1" applyAlignment="1">
      <alignment horizontal="center" vertical="top"/>
    </xf>
    <xf numFmtId="49" fontId="9" fillId="3" borderId="49" xfId="0" applyNumberFormat="1" applyFont="1" applyFill="1" applyBorder="1" applyAlignment="1">
      <alignment horizontal="center" vertical="top"/>
    </xf>
    <xf numFmtId="49" fontId="9" fillId="7" borderId="58" xfId="0" applyNumberFormat="1" applyFont="1" applyFill="1" applyBorder="1" applyAlignment="1">
      <alignment horizontal="center" vertical="top" wrapText="1"/>
    </xf>
    <xf numFmtId="49" fontId="9" fillId="7" borderId="67" xfId="0" applyNumberFormat="1" applyFont="1" applyFill="1" applyBorder="1" applyAlignment="1">
      <alignment horizontal="center" vertical="top" wrapText="1"/>
    </xf>
    <xf numFmtId="0" fontId="8" fillId="7" borderId="49" xfId="0" applyFont="1" applyFill="1" applyBorder="1" applyAlignment="1">
      <alignment horizontal="left" vertical="top" wrapText="1"/>
    </xf>
    <xf numFmtId="49" fontId="8" fillId="0" borderId="49" xfId="0" applyNumberFormat="1" applyFont="1" applyBorder="1" applyAlignment="1">
      <alignment horizontal="center" vertical="top"/>
    </xf>
    <xf numFmtId="49" fontId="8" fillId="0" borderId="52" xfId="0" applyNumberFormat="1" applyFont="1" applyBorder="1" applyAlignment="1">
      <alignment vertical="top"/>
    </xf>
    <xf numFmtId="0" fontId="75" fillId="0" borderId="49" xfId="0" applyFont="1" applyBorder="1" applyAlignment="1">
      <alignment horizontal="center" vertical="top"/>
    </xf>
    <xf numFmtId="164" fontId="75" fillId="0" borderId="54" xfId="0" applyNumberFormat="1" applyFont="1" applyBorder="1" applyAlignment="1">
      <alignment horizontal="center" vertical="top"/>
    </xf>
    <xf numFmtId="0" fontId="11" fillId="0" borderId="0" xfId="0" applyFont="1"/>
    <xf numFmtId="2" fontId="11" fillId="0" borderId="0" xfId="0" applyNumberFormat="1" applyFont="1" applyAlignment="1">
      <alignment horizontal="center"/>
    </xf>
    <xf numFmtId="0" fontId="11" fillId="0" borderId="22" xfId="0" applyFont="1" applyBorder="1"/>
    <xf numFmtId="2" fontId="28" fillId="6" borderId="47" xfId="0" applyNumberFormat="1" applyFont="1" applyFill="1" applyBorder="1" applyAlignment="1">
      <alignment horizontal="center" vertical="top" wrapText="1"/>
    </xf>
    <xf numFmtId="164" fontId="11" fillId="0" borderId="0" xfId="0" applyNumberFormat="1" applyFont="1" applyAlignment="1">
      <alignment vertical="top"/>
    </xf>
    <xf numFmtId="2" fontId="11" fillId="0" borderId="49" xfId="0" applyNumberFormat="1" applyFont="1" applyBorder="1" applyAlignment="1">
      <alignment horizontal="center" vertical="top" wrapText="1"/>
    </xf>
    <xf numFmtId="2" fontId="11" fillId="0" borderId="0" xfId="0" applyNumberFormat="1" applyFont="1" applyAlignment="1">
      <alignment vertical="top"/>
    </xf>
    <xf numFmtId="0" fontId="26" fillId="0" borderId="49" xfId="7" applyFont="1" applyBorder="1" applyAlignment="1">
      <alignment horizontal="center" vertical="top" wrapText="1"/>
    </xf>
    <xf numFmtId="0" fontId="11" fillId="0" borderId="49" xfId="7" applyFont="1" applyBorder="1" applyAlignment="1">
      <alignment horizontal="center" vertical="top" wrapText="1"/>
    </xf>
    <xf numFmtId="2" fontId="11" fillId="0" borderId="7" xfId="0" applyNumberFormat="1" applyFont="1" applyBorder="1" applyAlignment="1">
      <alignment horizontal="center" vertical="top" wrapText="1"/>
    </xf>
    <xf numFmtId="2" fontId="11" fillId="0" borderId="11" xfId="0" applyNumberFormat="1" applyFont="1" applyBorder="1" applyAlignment="1">
      <alignment horizontal="center" vertical="top" wrapText="1"/>
    </xf>
    <xf numFmtId="2" fontId="11" fillId="0" borderId="4" xfId="0" applyNumberFormat="1" applyFont="1" applyBorder="1" applyAlignment="1">
      <alignment vertical="top" wrapText="1"/>
    </xf>
    <xf numFmtId="2" fontId="11" fillId="0" borderId="44" xfId="0" applyNumberFormat="1" applyFont="1" applyBorder="1" applyAlignment="1">
      <alignment vertical="top" wrapText="1"/>
    </xf>
    <xf numFmtId="2" fontId="28" fillId="6" borderId="47" xfId="4" applyNumberFormat="1" applyFont="1" applyFill="1" applyBorder="1" applyAlignment="1">
      <alignment horizontal="center" vertical="top" wrapText="1"/>
    </xf>
    <xf numFmtId="2" fontId="11" fillId="0" borderId="4" xfId="4" applyNumberFormat="1" applyFont="1" applyBorder="1" applyAlignment="1">
      <alignment horizontal="center" vertical="top" wrapText="1"/>
    </xf>
    <xf numFmtId="2" fontId="11" fillId="0" borderId="16" xfId="4" applyNumberFormat="1" applyFont="1" applyBorder="1" applyAlignment="1">
      <alignment horizontal="center" vertical="top" wrapText="1"/>
    </xf>
    <xf numFmtId="2" fontId="11" fillId="0" borderId="49" xfId="4" applyNumberFormat="1" applyFont="1" applyBorder="1" applyAlignment="1">
      <alignment horizontal="center" vertical="top" wrapText="1"/>
    </xf>
    <xf numFmtId="2" fontId="11" fillId="0" borderId="59" xfId="4" applyNumberFormat="1" applyFont="1" applyBorder="1" applyAlignment="1">
      <alignment horizontal="center" vertical="top" wrapText="1"/>
    </xf>
    <xf numFmtId="2" fontId="11" fillId="0" borderId="59" xfId="7" applyNumberFormat="1" applyFont="1" applyBorder="1" applyAlignment="1">
      <alignment horizontal="center" vertical="top" wrapText="1"/>
    </xf>
    <xf numFmtId="2" fontId="11" fillId="0" borderId="49" xfId="7" applyNumberFormat="1" applyFont="1" applyBorder="1" applyAlignment="1">
      <alignment horizontal="center" vertical="top" wrapText="1"/>
    </xf>
    <xf numFmtId="2" fontId="11" fillId="0" borderId="7" xfId="4" applyNumberFormat="1" applyFont="1" applyBorder="1" applyAlignment="1">
      <alignment horizontal="center" vertical="top" wrapText="1"/>
    </xf>
    <xf numFmtId="2" fontId="11" fillId="0" borderId="79" xfId="4" applyNumberFormat="1" applyFont="1" applyBorder="1" applyAlignment="1">
      <alignment horizontal="center" vertical="top" wrapText="1"/>
    </xf>
    <xf numFmtId="2" fontId="11" fillId="0" borderId="11" xfId="4" applyNumberFormat="1" applyFont="1" applyBorder="1" applyAlignment="1">
      <alignment horizontal="center" vertical="top" wrapText="1"/>
    </xf>
    <xf numFmtId="2" fontId="11" fillId="0" borderId="20" xfId="4" applyNumberFormat="1" applyFont="1" applyBorder="1" applyAlignment="1">
      <alignment horizontal="center" vertical="top" wrapText="1"/>
    </xf>
    <xf numFmtId="2" fontId="28" fillId="6" borderId="47" xfId="4" applyNumberFormat="1" applyFont="1" applyFill="1" applyBorder="1" applyAlignment="1">
      <alignment vertical="top" wrapText="1"/>
    </xf>
    <xf numFmtId="2" fontId="28" fillId="6" borderId="23" xfId="4" applyNumberFormat="1" applyFont="1" applyFill="1" applyBorder="1" applyAlignment="1">
      <alignment vertical="top" wrapText="1"/>
    </xf>
    <xf numFmtId="2" fontId="4" fillId="6" borderId="47" xfId="0" applyNumberFormat="1" applyFont="1" applyFill="1" applyBorder="1" applyAlignment="1">
      <alignment horizontal="center" vertical="top" wrapText="1"/>
    </xf>
    <xf numFmtId="2" fontId="5" fillId="0" borderId="4" xfId="0" applyNumberFormat="1" applyFont="1" applyBorder="1" applyAlignment="1">
      <alignment horizontal="center" vertical="top" wrapText="1"/>
    </xf>
    <xf numFmtId="2" fontId="5" fillId="0" borderId="16" xfId="0" applyNumberFormat="1" applyFont="1" applyBorder="1" applyAlignment="1">
      <alignment horizontal="center" vertical="top" wrapText="1"/>
    </xf>
    <xf numFmtId="164" fontId="41" fillId="12" borderId="47" xfId="0" applyNumberFormat="1" applyFont="1" applyFill="1" applyBorder="1" applyAlignment="1">
      <alignment horizontal="center" vertical="top"/>
    </xf>
    <xf numFmtId="2" fontId="11" fillId="7" borderId="45" xfId="0" applyNumberFormat="1" applyFont="1" applyFill="1" applyBorder="1" applyAlignment="1">
      <alignment horizontal="center" vertical="top"/>
    </xf>
    <xf numFmtId="2" fontId="2" fillId="0" borderId="0" xfId="0" applyNumberFormat="1" applyFont="1" applyAlignment="1">
      <alignment vertical="top"/>
    </xf>
    <xf numFmtId="2" fontId="4" fillId="11" borderId="40" xfId="0" applyNumberFormat="1" applyFont="1" applyFill="1" applyBorder="1" applyAlignment="1">
      <alignment horizontal="center" vertical="top"/>
    </xf>
    <xf numFmtId="2" fontId="5" fillId="7" borderId="44" xfId="0" applyNumberFormat="1" applyFont="1" applyFill="1" applyBorder="1" applyAlignment="1">
      <alignment horizontal="center" vertical="top"/>
    </xf>
    <xf numFmtId="2" fontId="4" fillId="7" borderId="11" xfId="0" applyNumberFormat="1" applyFont="1" applyFill="1" applyBorder="1" applyAlignment="1">
      <alignment horizontal="center" vertical="top"/>
    </xf>
    <xf numFmtId="2" fontId="11" fillId="7" borderId="44" xfId="0" applyNumberFormat="1" applyFont="1" applyFill="1" applyBorder="1" applyAlignment="1">
      <alignment horizontal="center" vertical="top"/>
    </xf>
    <xf numFmtId="0" fontId="18" fillId="0" borderId="13" xfId="4" applyFont="1" applyBorder="1" applyAlignment="1">
      <alignment horizontal="center" vertical="top"/>
    </xf>
    <xf numFmtId="164" fontId="46" fillId="6" borderId="47" xfId="0" applyNumberFormat="1" applyFont="1" applyFill="1" applyBorder="1" applyAlignment="1">
      <alignment horizontal="center" vertical="top" wrapText="1"/>
    </xf>
    <xf numFmtId="2" fontId="5" fillId="5" borderId="49" xfId="0" applyNumberFormat="1" applyFont="1" applyFill="1" applyBorder="1" applyAlignment="1">
      <alignment horizontal="center" vertical="top"/>
    </xf>
    <xf numFmtId="2" fontId="4" fillId="16" borderId="40" xfId="4" applyNumberFormat="1" applyFont="1" applyFill="1" applyBorder="1" applyAlignment="1">
      <alignment horizontal="center" vertical="top"/>
    </xf>
    <xf numFmtId="2" fontId="48" fillId="0" borderId="49" xfId="7" applyNumberFormat="1" applyFont="1" applyBorder="1" applyAlignment="1">
      <alignment horizontal="center" vertical="top" wrapText="1"/>
    </xf>
    <xf numFmtId="49" fontId="4" fillId="3" borderId="40" xfId="0" applyNumberFormat="1" applyFont="1" applyFill="1" applyBorder="1" applyAlignment="1">
      <alignment horizontal="center" vertical="top"/>
    </xf>
    <xf numFmtId="0" fontId="11" fillId="0" borderId="18" xfId="0" applyFont="1" applyBorder="1" applyAlignment="1">
      <alignment horizontal="center" vertical="center" wrapText="1"/>
    </xf>
    <xf numFmtId="49" fontId="11" fillId="0" borderId="49" xfId="0" applyNumberFormat="1" applyFont="1" applyBorder="1" applyAlignment="1">
      <alignment horizontal="center" vertical="top"/>
    </xf>
    <xf numFmtId="49" fontId="11" fillId="7" borderId="35" xfId="0" applyNumberFormat="1" applyFont="1" applyFill="1" applyBorder="1" applyAlignment="1">
      <alignment horizontal="center" vertical="top"/>
    </xf>
    <xf numFmtId="0" fontId="11" fillId="0" borderId="30" xfId="0" applyFont="1" applyBorder="1" applyAlignment="1">
      <alignment horizontal="left" vertical="top" wrapText="1"/>
    </xf>
    <xf numFmtId="2" fontId="91" fillId="0" borderId="84" xfId="0" applyNumberFormat="1" applyFont="1" applyBorder="1" applyAlignment="1">
      <alignment horizontal="center" vertical="center"/>
    </xf>
    <xf numFmtId="2" fontId="91" fillId="0" borderId="85" xfId="0" applyNumberFormat="1" applyFont="1" applyBorder="1" applyAlignment="1">
      <alignment horizontal="center" vertical="center"/>
    </xf>
    <xf numFmtId="2" fontId="91" fillId="0" borderId="86" xfId="0" applyNumberFormat="1" applyFont="1" applyBorder="1" applyAlignment="1">
      <alignment horizontal="center" vertical="center" wrapText="1"/>
    </xf>
    <xf numFmtId="2" fontId="92" fillId="0" borderId="87" xfId="0" applyNumberFormat="1" applyFont="1" applyBorder="1" applyAlignment="1">
      <alignment horizontal="left" vertical="top" wrapText="1"/>
    </xf>
    <xf numFmtId="2" fontId="92" fillId="0" borderId="88" xfId="0" applyNumberFormat="1" applyFont="1" applyBorder="1" applyAlignment="1">
      <alignment horizontal="left" vertical="top" wrapText="1"/>
    </xf>
    <xf numFmtId="0" fontId="91" fillId="25" borderId="86" xfId="0" applyFont="1" applyFill="1" applyBorder="1" applyAlignment="1">
      <alignment horizontal="center" vertical="center" wrapText="1"/>
    </xf>
    <xf numFmtId="2" fontId="91" fillId="25" borderId="90" xfId="0" applyNumberFormat="1" applyFont="1" applyFill="1" applyBorder="1" applyAlignment="1">
      <alignment horizontal="center" vertical="center" wrapText="1"/>
    </xf>
    <xf numFmtId="2" fontId="92" fillId="25" borderId="91" xfId="0" applyNumberFormat="1" applyFont="1" applyFill="1" applyBorder="1" applyAlignment="1">
      <alignment horizontal="left" vertical="center" wrapText="1"/>
    </xf>
    <xf numFmtId="2" fontId="91" fillId="25" borderId="92" xfId="0" applyNumberFormat="1" applyFont="1" applyFill="1" applyBorder="1" applyAlignment="1">
      <alignment horizontal="center" vertical="center" wrapText="1"/>
    </xf>
    <xf numFmtId="2" fontId="92" fillId="25" borderId="93" xfId="0" applyNumberFormat="1" applyFont="1" applyFill="1" applyBorder="1" applyAlignment="1">
      <alignment horizontal="left" vertical="center" wrapText="1"/>
    </xf>
    <xf numFmtId="2" fontId="91" fillId="25" borderId="89" xfId="0" applyNumberFormat="1" applyFont="1" applyFill="1" applyBorder="1" applyAlignment="1">
      <alignment horizontal="center" vertical="center" wrapText="1"/>
    </xf>
    <xf numFmtId="2" fontId="92" fillId="25" borderId="87" xfId="0" applyNumberFormat="1" applyFont="1" applyFill="1" applyBorder="1" applyAlignment="1">
      <alignment horizontal="left" vertical="center" wrapText="1"/>
    </xf>
    <xf numFmtId="2" fontId="92" fillId="25" borderId="88" xfId="0" applyNumberFormat="1" applyFont="1" applyFill="1" applyBorder="1" applyAlignment="1">
      <alignment horizontal="left" vertical="center" wrapText="1"/>
    </xf>
    <xf numFmtId="2" fontId="92" fillId="25" borderId="94" xfId="0" applyNumberFormat="1" applyFont="1" applyFill="1" applyBorder="1" applyAlignment="1">
      <alignment horizontal="left" vertical="center" wrapText="1"/>
    </xf>
    <xf numFmtId="2" fontId="91" fillId="0" borderId="90" xfId="0" applyNumberFormat="1" applyFont="1" applyBorder="1" applyAlignment="1">
      <alignment horizontal="center" vertical="center" wrapText="1"/>
    </xf>
    <xf numFmtId="2" fontId="92" fillId="0" borderId="91" xfId="0" applyNumberFormat="1" applyFont="1" applyBorder="1" applyAlignment="1">
      <alignment horizontal="left" vertical="top" wrapText="1"/>
    </xf>
    <xf numFmtId="2" fontId="92" fillId="0" borderId="95" xfId="0" applyNumberFormat="1" applyFont="1" applyBorder="1" applyAlignment="1">
      <alignment horizontal="left" vertical="top" wrapText="1"/>
    </xf>
    <xf numFmtId="2" fontId="90" fillId="0" borderId="96" xfId="0" applyNumberFormat="1" applyFont="1" applyBorder="1" applyAlignment="1">
      <alignment horizontal="center" vertical="center" wrapText="1"/>
    </xf>
    <xf numFmtId="2" fontId="94" fillId="0" borderId="97" xfId="0" applyNumberFormat="1" applyFont="1" applyBorder="1" applyAlignment="1">
      <alignment horizontal="left" vertical="top" wrapText="1"/>
    </xf>
    <xf numFmtId="2" fontId="91" fillId="0" borderId="98" xfId="0" applyNumberFormat="1" applyFont="1" applyBorder="1" applyAlignment="1">
      <alignment horizontal="center" vertical="center"/>
    </xf>
    <xf numFmtId="2" fontId="92" fillId="0" borderId="99" xfId="0" applyNumberFormat="1" applyFont="1" applyBorder="1" applyAlignment="1">
      <alignment horizontal="left" vertical="top" wrapText="1"/>
    </xf>
    <xf numFmtId="2" fontId="92" fillId="25" borderId="95" xfId="0" applyNumberFormat="1" applyFont="1" applyFill="1" applyBorder="1" applyAlignment="1">
      <alignment horizontal="left" vertical="center" wrapText="1"/>
    </xf>
    <xf numFmtId="2" fontId="92" fillId="0" borderId="94" xfId="0" applyNumberFormat="1" applyFont="1" applyBorder="1" applyAlignment="1">
      <alignment horizontal="left" vertical="top" wrapText="1"/>
    </xf>
    <xf numFmtId="2" fontId="91" fillId="0" borderId="86" xfId="0" applyNumberFormat="1" applyFont="1" applyBorder="1" applyAlignment="1">
      <alignment horizontal="center" vertical="top" wrapText="1"/>
    </xf>
    <xf numFmtId="2" fontId="93" fillId="0" borderId="86" xfId="0" applyNumberFormat="1" applyFont="1" applyBorder="1" applyAlignment="1">
      <alignment horizontal="center" vertical="top" wrapText="1"/>
    </xf>
    <xf numFmtId="0" fontId="92" fillId="25" borderId="88" xfId="0" applyFont="1" applyFill="1" applyBorder="1" applyAlignment="1">
      <alignment horizontal="left" vertical="top" wrapText="1"/>
    </xf>
    <xf numFmtId="2" fontId="91" fillId="0" borderId="89" xfId="0" applyNumberFormat="1" applyFont="1" applyBorder="1" applyAlignment="1">
      <alignment horizontal="center" vertical="top" wrapText="1"/>
    </xf>
    <xf numFmtId="1" fontId="11" fillId="0" borderId="54" xfId="0" applyNumberFormat="1" applyFont="1" applyBorder="1" applyAlignment="1">
      <alignment horizontal="center" vertical="top" wrapText="1"/>
    </xf>
    <xf numFmtId="1" fontId="91" fillId="0" borderId="86" xfId="0" applyNumberFormat="1" applyFont="1" applyBorder="1" applyAlignment="1">
      <alignment horizontal="center" vertical="top" wrapText="1"/>
    </xf>
    <xf numFmtId="1" fontId="11" fillId="0" borderId="54" xfId="0" applyNumberFormat="1" applyFont="1" applyBorder="1" applyAlignment="1">
      <alignment horizontal="center" vertical="center" wrapText="1"/>
    </xf>
    <xf numFmtId="1" fontId="91" fillId="0" borderId="86" xfId="0" applyNumberFormat="1" applyFont="1" applyBorder="1" applyAlignment="1">
      <alignment horizontal="center" vertical="center" wrapText="1"/>
    </xf>
    <xf numFmtId="1" fontId="91" fillId="25" borderId="86" xfId="0" applyNumberFormat="1" applyFont="1" applyFill="1" applyBorder="1" applyAlignment="1">
      <alignment horizontal="center" vertical="center" wrapText="1"/>
    </xf>
    <xf numFmtId="2" fontId="5" fillId="5" borderId="54" xfId="0" applyNumberFormat="1" applyFont="1" applyFill="1" applyBorder="1" applyAlignment="1">
      <alignment horizontal="center" vertical="top" wrapText="1"/>
    </xf>
    <xf numFmtId="0" fontId="91" fillId="25" borderId="86" xfId="0" applyFont="1" applyFill="1" applyBorder="1" applyAlignment="1">
      <alignment horizontal="center" vertical="top" wrapText="1"/>
    </xf>
    <xf numFmtId="1" fontId="91" fillId="25" borderId="84" xfId="0" applyNumberFormat="1" applyFont="1" applyFill="1" applyBorder="1" applyAlignment="1">
      <alignment horizontal="center" vertical="center" wrapText="1"/>
    </xf>
    <xf numFmtId="1" fontId="91" fillId="25" borderId="86" xfId="0" applyNumberFormat="1" applyFont="1" applyFill="1" applyBorder="1" applyAlignment="1">
      <alignment horizontal="center" vertical="top" wrapText="1"/>
    </xf>
    <xf numFmtId="2" fontId="92" fillId="25" borderId="88" xfId="0" applyNumberFormat="1" applyFont="1" applyFill="1" applyBorder="1" applyAlignment="1">
      <alignment horizontal="left" vertical="top" wrapText="1"/>
    </xf>
    <xf numFmtId="1" fontId="91" fillId="25" borderId="90" xfId="0" applyNumberFormat="1" applyFont="1" applyFill="1" applyBorder="1" applyAlignment="1">
      <alignment horizontal="center" vertical="center" wrapText="1"/>
    </xf>
    <xf numFmtId="49" fontId="5" fillId="5" borderId="18" xfId="0" applyNumberFormat="1" applyFont="1" applyFill="1" applyBorder="1" applyAlignment="1">
      <alignment horizontal="center" vertical="top" wrapText="1"/>
    </xf>
    <xf numFmtId="1" fontId="91" fillId="25" borderId="89" xfId="0" applyNumberFormat="1" applyFont="1" applyFill="1" applyBorder="1" applyAlignment="1">
      <alignment horizontal="center" vertical="top" wrapText="1"/>
    </xf>
    <xf numFmtId="0" fontId="5" fillId="5" borderId="54" xfId="0" applyFont="1" applyFill="1" applyBorder="1" applyAlignment="1">
      <alignment horizontal="center" vertical="top" wrapText="1"/>
    </xf>
    <xf numFmtId="0" fontId="5" fillId="5" borderId="35" xfId="0" applyFont="1" applyFill="1" applyBorder="1" applyAlignment="1">
      <alignment horizontal="center" vertical="top" wrapText="1"/>
    </xf>
    <xf numFmtId="1" fontId="91" fillId="25" borderId="90" xfId="0" applyNumberFormat="1" applyFont="1" applyFill="1" applyBorder="1" applyAlignment="1">
      <alignment horizontal="center" vertical="top" wrapText="1"/>
    </xf>
    <xf numFmtId="2" fontId="5" fillId="5" borderId="35" xfId="0" applyNumberFormat="1" applyFont="1" applyFill="1" applyBorder="1" applyAlignment="1">
      <alignment horizontal="center" vertical="top" wrapText="1"/>
    </xf>
    <xf numFmtId="2" fontId="91" fillId="25" borderId="90" xfId="0" applyNumberFormat="1" applyFont="1" applyFill="1" applyBorder="1" applyAlignment="1">
      <alignment horizontal="center" vertical="top" wrapText="1"/>
    </xf>
    <xf numFmtId="0" fontId="24" fillId="7" borderId="17" xfId="0" applyFont="1" applyFill="1" applyBorder="1" applyAlignment="1">
      <alignment horizontal="center" vertical="top" wrapText="1"/>
    </xf>
    <xf numFmtId="0" fontId="11" fillId="0" borderId="77" xfId="0" applyFont="1" applyBorder="1" applyAlignment="1">
      <alignment vertical="top" wrapText="1"/>
    </xf>
    <xf numFmtId="1" fontId="91" fillId="25" borderId="101" xfId="0" applyNumberFormat="1" applyFont="1" applyFill="1" applyBorder="1" applyAlignment="1">
      <alignment horizontal="center" vertical="center" wrapText="1"/>
    </xf>
    <xf numFmtId="2" fontId="91" fillId="25" borderId="104" xfId="0" applyNumberFormat="1" applyFont="1" applyFill="1" applyBorder="1" applyAlignment="1">
      <alignment horizontal="center" vertical="center" wrapText="1"/>
    </xf>
    <xf numFmtId="1" fontId="5" fillId="0" borderId="54" xfId="0" applyNumberFormat="1" applyFont="1" applyBorder="1" applyAlignment="1">
      <alignment horizontal="center" vertical="top"/>
    </xf>
    <xf numFmtId="1" fontId="91" fillId="0" borderId="86" xfId="0" applyNumberFormat="1" applyFont="1" applyBorder="1" applyAlignment="1">
      <alignment horizontal="center" vertical="top"/>
    </xf>
    <xf numFmtId="1" fontId="5" fillId="0" borderId="35" xfId="0" applyNumberFormat="1" applyFont="1" applyBorder="1" applyAlignment="1">
      <alignment horizontal="center" vertical="top"/>
    </xf>
    <xf numFmtId="1" fontId="91" fillId="0" borderId="90" xfId="0" applyNumberFormat="1" applyFont="1" applyBorder="1" applyAlignment="1">
      <alignment horizontal="center" vertical="top"/>
    </xf>
    <xf numFmtId="0" fontId="4" fillId="4" borderId="79" xfId="0" applyFont="1" applyFill="1" applyBorder="1" applyAlignment="1">
      <alignment horizontal="center" vertical="top"/>
    </xf>
    <xf numFmtId="164" fontId="4" fillId="4" borderId="7" xfId="0" applyNumberFormat="1" applyFont="1" applyFill="1" applyBorder="1" applyAlignment="1">
      <alignment horizontal="center" vertical="top"/>
    </xf>
    <xf numFmtId="0" fontId="5" fillId="0" borderId="80" xfId="0" applyFont="1" applyBorder="1" applyAlignment="1">
      <alignment horizontal="left" vertical="top" wrapText="1"/>
    </xf>
    <xf numFmtId="0" fontId="5" fillId="0" borderId="80" xfId="0" applyFont="1" applyBorder="1" applyAlignment="1">
      <alignment horizontal="left" vertical="top"/>
    </xf>
    <xf numFmtId="2" fontId="5" fillId="0" borderId="8" xfId="0" applyNumberFormat="1" applyFont="1" applyBorder="1" applyAlignment="1">
      <alignment horizontal="center" vertical="top"/>
    </xf>
    <xf numFmtId="2" fontId="91" fillId="0" borderId="101" xfId="0" applyNumberFormat="1" applyFont="1" applyBorder="1" applyAlignment="1">
      <alignment horizontal="center" vertical="top" wrapText="1"/>
    </xf>
    <xf numFmtId="2" fontId="92" fillId="0" borderId="106" xfId="0" applyNumberFormat="1" applyFont="1" applyBorder="1" applyAlignment="1">
      <alignment horizontal="left" vertical="top" wrapText="1"/>
    </xf>
    <xf numFmtId="2" fontId="92" fillId="0" borderId="107" xfId="0" applyNumberFormat="1" applyFont="1" applyBorder="1" applyAlignment="1">
      <alignment horizontal="left" vertical="top" wrapText="1"/>
    </xf>
    <xf numFmtId="2" fontId="92" fillId="0" borderId="108" xfId="0" applyNumberFormat="1" applyFont="1" applyBorder="1" applyAlignment="1">
      <alignment horizontal="left" vertical="top" wrapText="1"/>
    </xf>
    <xf numFmtId="2" fontId="91" fillId="0" borderId="109" xfId="0" applyNumberFormat="1" applyFont="1" applyBorder="1" applyAlignment="1">
      <alignment horizontal="center" vertical="center"/>
    </xf>
    <xf numFmtId="2" fontId="92" fillId="0" borderId="110" xfId="0" applyNumberFormat="1" applyFont="1" applyBorder="1" applyAlignment="1">
      <alignment horizontal="left" vertical="top" wrapText="1"/>
    </xf>
    <xf numFmtId="2" fontId="88" fillId="0" borderId="107" xfId="0" applyNumberFormat="1" applyFont="1" applyBorder="1" applyAlignment="1">
      <alignment horizontal="left" vertical="top" wrapText="1"/>
    </xf>
    <xf numFmtId="1" fontId="11" fillId="0" borderId="54" xfId="0" applyNumberFormat="1" applyFont="1" applyBorder="1" applyAlignment="1">
      <alignment horizontal="center" vertical="top"/>
    </xf>
    <xf numFmtId="2" fontId="88" fillId="0" borderId="88" xfId="0" applyNumberFormat="1" applyFont="1" applyBorder="1" applyAlignment="1">
      <alignment horizontal="left" vertical="top" wrapText="1"/>
    </xf>
    <xf numFmtId="1" fontId="11" fillId="0" borderId="86" xfId="0" applyNumberFormat="1" applyFont="1" applyBorder="1" applyAlignment="1">
      <alignment horizontal="center" vertical="top"/>
    </xf>
    <xf numFmtId="1" fontId="11" fillId="0" borderId="8" xfId="0" applyNumberFormat="1" applyFont="1" applyBorder="1" applyAlignment="1">
      <alignment horizontal="center" vertical="top"/>
    </xf>
    <xf numFmtId="1" fontId="5" fillId="5" borderId="54" xfId="0" applyNumberFormat="1" applyFont="1" applyFill="1" applyBorder="1" applyAlignment="1">
      <alignment horizontal="center" vertical="center" wrapText="1"/>
    </xf>
    <xf numFmtId="1" fontId="91" fillId="0" borderId="98" xfId="0" applyNumberFormat="1" applyFont="1" applyBorder="1" applyAlignment="1">
      <alignment horizontal="center" vertical="top"/>
    </xf>
    <xf numFmtId="1" fontId="5" fillId="5" borderId="54" xfId="0" applyNumberFormat="1" applyFont="1" applyFill="1" applyBorder="1" applyAlignment="1">
      <alignment horizontal="center" vertical="top" wrapText="1"/>
    </xf>
    <xf numFmtId="1" fontId="91" fillId="25" borderId="85" xfId="0" applyNumberFormat="1" applyFont="1" applyFill="1" applyBorder="1" applyAlignment="1">
      <alignment horizontal="center" vertical="center" wrapText="1"/>
    </xf>
    <xf numFmtId="1" fontId="5" fillId="5" borderId="13" xfId="0" applyNumberFormat="1" applyFont="1" applyFill="1" applyBorder="1" applyAlignment="1">
      <alignment horizontal="center" vertical="center" wrapText="1"/>
    </xf>
    <xf numFmtId="1" fontId="5" fillId="5" borderId="1" xfId="0" applyNumberFormat="1" applyFont="1" applyFill="1" applyBorder="1" applyAlignment="1">
      <alignment horizontal="center" vertical="center" wrapText="1"/>
    </xf>
    <xf numFmtId="2" fontId="11" fillId="0" borderId="29" xfId="0" applyNumberFormat="1" applyFont="1" applyBorder="1" applyAlignment="1">
      <alignment horizontal="center" vertical="top" wrapText="1"/>
    </xf>
    <xf numFmtId="1" fontId="91" fillId="0" borderId="90" xfId="0" applyNumberFormat="1" applyFont="1" applyBorder="1" applyAlignment="1">
      <alignment horizontal="center" vertical="top" wrapText="1"/>
    </xf>
    <xf numFmtId="0" fontId="28" fillId="0" borderId="63" xfId="0" applyFont="1" applyBorder="1"/>
    <xf numFmtId="0" fontId="49" fillId="0" borderId="64" xfId="0" applyFont="1" applyBorder="1" applyAlignment="1">
      <alignment vertical="top" wrapText="1"/>
    </xf>
    <xf numFmtId="0" fontId="49" fillId="0" borderId="71" xfId="0" applyFont="1" applyBorder="1" applyAlignment="1">
      <alignment vertical="top" wrapText="1"/>
    </xf>
    <xf numFmtId="0" fontId="49" fillId="0" borderId="0" xfId="0" applyFont="1" applyAlignment="1">
      <alignment vertical="top" wrapText="1"/>
    </xf>
    <xf numFmtId="2" fontId="91" fillId="0" borderId="104" xfId="0" applyNumberFormat="1" applyFont="1" applyBorder="1" applyAlignment="1">
      <alignment horizontal="center" vertical="top" wrapText="1"/>
    </xf>
    <xf numFmtId="2" fontId="92" fillId="0" borderId="105" xfId="0" applyNumberFormat="1" applyFont="1" applyBorder="1" applyAlignment="1">
      <alignment horizontal="left" vertical="top" wrapText="1"/>
    </xf>
    <xf numFmtId="1" fontId="5" fillId="0" borderId="35" xfId="0" applyNumberFormat="1" applyFont="1" applyBorder="1" applyAlignment="1">
      <alignment horizontal="center" vertical="top" wrapText="1"/>
    </xf>
    <xf numFmtId="1" fontId="5" fillId="0" borderId="54" xfId="0" applyNumberFormat="1" applyFont="1" applyBorder="1" applyAlignment="1">
      <alignment horizontal="center" vertical="top" wrapText="1"/>
    </xf>
    <xf numFmtId="1" fontId="11" fillId="0" borderId="67" xfId="0" applyNumberFormat="1" applyFont="1" applyBorder="1" applyAlignment="1">
      <alignment horizontal="center" vertical="top"/>
    </xf>
    <xf numFmtId="1" fontId="91" fillId="0" borderId="100" xfId="0" applyNumberFormat="1" applyFont="1" applyBorder="1" applyAlignment="1">
      <alignment horizontal="center" vertical="top"/>
    </xf>
    <xf numFmtId="0" fontId="28" fillId="0" borderId="56" xfId="0" applyFont="1" applyBorder="1" applyAlignment="1">
      <alignment horizontal="left" vertical="top"/>
    </xf>
    <xf numFmtId="2" fontId="91" fillId="0" borderId="109" xfId="0" applyNumberFormat="1" applyFont="1" applyBorder="1" applyAlignment="1">
      <alignment horizontal="center" vertical="center" wrapText="1"/>
    </xf>
    <xf numFmtId="2" fontId="91" fillId="0" borderId="89" xfId="0" applyNumberFormat="1" applyFont="1" applyBorder="1" applyAlignment="1">
      <alignment horizontal="center" vertical="top"/>
    </xf>
    <xf numFmtId="1" fontId="11" fillId="0" borderId="13" xfId="0" applyNumberFormat="1" applyFont="1" applyBorder="1" applyAlignment="1">
      <alignment horizontal="center" vertical="top" wrapText="1"/>
    </xf>
    <xf numFmtId="1" fontId="91" fillId="0" borderId="101" xfId="0" applyNumberFormat="1" applyFont="1" applyBorder="1" applyAlignment="1">
      <alignment horizontal="center" vertical="top" wrapText="1"/>
    </xf>
    <xf numFmtId="1" fontId="11" fillId="0" borderId="35" xfId="0" applyNumberFormat="1" applyFont="1" applyBorder="1" applyAlignment="1">
      <alignment horizontal="center" vertical="top" wrapText="1"/>
    </xf>
    <xf numFmtId="0" fontId="92" fillId="25" borderId="99" xfId="0" applyFont="1" applyFill="1" applyBorder="1" applyAlignment="1">
      <alignment horizontal="left" vertical="top" wrapText="1"/>
    </xf>
    <xf numFmtId="2" fontId="91" fillId="25" borderId="101" xfId="0" applyNumberFormat="1" applyFont="1" applyFill="1" applyBorder="1" applyAlignment="1">
      <alignment horizontal="center" vertical="center" wrapText="1"/>
    </xf>
    <xf numFmtId="0" fontId="92" fillId="25" borderId="106" xfId="0" applyFont="1" applyFill="1" applyBorder="1" applyAlignment="1">
      <alignment horizontal="left" vertical="center" wrapText="1"/>
    </xf>
    <xf numFmtId="0" fontId="92" fillId="25" borderId="107" xfId="0" applyFont="1" applyFill="1" applyBorder="1" applyAlignment="1">
      <alignment horizontal="left" vertical="center" wrapText="1"/>
    </xf>
    <xf numFmtId="2" fontId="92" fillId="25" borderId="108" xfId="0" applyNumberFormat="1" applyFont="1" applyFill="1" applyBorder="1" applyAlignment="1">
      <alignment horizontal="left" vertical="center" wrapText="1"/>
    </xf>
    <xf numFmtId="2" fontId="92" fillId="25" borderId="105" xfId="0" applyNumberFormat="1" applyFont="1" applyFill="1" applyBorder="1" applyAlignment="1">
      <alignment horizontal="left" vertical="center" wrapText="1"/>
    </xf>
    <xf numFmtId="0" fontId="28" fillId="0" borderId="42" xfId="0" applyFont="1" applyBorder="1" applyAlignment="1">
      <alignment vertical="top"/>
    </xf>
    <xf numFmtId="0" fontId="37" fillId="0" borderId="41" xfId="0" applyFont="1" applyBorder="1" applyAlignment="1">
      <alignment vertical="top" wrapText="1"/>
    </xf>
    <xf numFmtId="0" fontId="11" fillId="0" borderId="37" xfId="0" applyFont="1" applyBorder="1" applyAlignment="1">
      <alignment wrapText="1"/>
    </xf>
    <xf numFmtId="0" fontId="14" fillId="0" borderId="29" xfId="0" applyFont="1" applyBorder="1" applyAlignment="1">
      <alignment horizontal="center" vertical="top" wrapText="1"/>
    </xf>
    <xf numFmtId="1" fontId="7" fillId="0" borderId="29" xfId="0" applyNumberFormat="1" applyFont="1" applyBorder="1" applyAlignment="1">
      <alignment horizontal="center" vertical="top" wrapText="1"/>
    </xf>
    <xf numFmtId="1" fontId="90" fillId="0" borderId="92" xfId="0" applyNumberFormat="1" applyFont="1" applyBorder="1" applyAlignment="1">
      <alignment horizontal="center" vertical="top" wrapText="1"/>
    </xf>
    <xf numFmtId="0" fontId="28" fillId="9" borderId="63" xfId="0" applyFont="1" applyFill="1" applyBorder="1" applyAlignment="1">
      <alignment vertical="top"/>
    </xf>
    <xf numFmtId="0" fontId="28" fillId="9" borderId="64" xfId="0" applyFont="1" applyFill="1" applyBorder="1" applyAlignment="1">
      <alignment vertical="top" wrapText="1"/>
    </xf>
    <xf numFmtId="0" fontId="11" fillId="9" borderId="64" xfId="0" applyFont="1" applyFill="1" applyBorder="1" applyAlignment="1">
      <alignment vertical="top" wrapText="1"/>
    </xf>
    <xf numFmtId="2" fontId="28" fillId="9" borderId="64" xfId="0" applyNumberFormat="1" applyFont="1" applyFill="1" applyBorder="1" applyAlignment="1">
      <alignment vertical="top" wrapText="1"/>
    </xf>
    <xf numFmtId="2" fontId="95" fillId="26" borderId="64" xfId="0" applyNumberFormat="1" applyFont="1" applyFill="1" applyBorder="1" applyAlignment="1">
      <alignment horizontal="center" vertical="center" wrapText="1"/>
    </xf>
    <xf numFmtId="2" fontId="96" fillId="26" borderId="71" xfId="0" applyNumberFormat="1" applyFont="1" applyFill="1" applyBorder="1" applyAlignment="1">
      <alignment horizontal="left" vertical="top" wrapText="1"/>
    </xf>
    <xf numFmtId="2" fontId="91" fillId="0" borderId="111" xfId="0" applyNumberFormat="1" applyFont="1" applyBorder="1" applyAlignment="1">
      <alignment horizontal="center" vertical="top" wrapText="1"/>
    </xf>
    <xf numFmtId="2" fontId="92" fillId="0" borderId="112" xfId="0" applyNumberFormat="1" applyFont="1" applyBorder="1" applyAlignment="1">
      <alignment horizontal="left" vertical="top" wrapText="1"/>
    </xf>
    <xf numFmtId="0" fontId="14" fillId="0" borderId="13" xfId="0" applyFont="1" applyBorder="1" applyAlignment="1">
      <alignment horizontal="center" vertical="top" wrapText="1"/>
    </xf>
    <xf numFmtId="1" fontId="5" fillId="0" borderId="13" xfId="0" applyNumberFormat="1" applyFont="1" applyBorder="1" applyAlignment="1">
      <alignment horizontal="center" vertical="top" wrapText="1"/>
    </xf>
    <xf numFmtId="2" fontId="92" fillId="0" borderId="113" xfId="0" applyNumberFormat="1" applyFont="1" applyBorder="1" applyAlignment="1">
      <alignment horizontal="left" vertical="top" wrapText="1"/>
    </xf>
    <xf numFmtId="1" fontId="91" fillId="0" borderId="114" xfId="0" applyNumberFormat="1" applyFont="1" applyBorder="1" applyAlignment="1">
      <alignment horizontal="center" vertical="top"/>
    </xf>
    <xf numFmtId="0" fontId="11" fillId="0" borderId="40" xfId="0" applyFont="1" applyBorder="1" applyAlignment="1">
      <alignment horizontal="center" vertical="top" wrapText="1"/>
    </xf>
    <xf numFmtId="0" fontId="11" fillId="0" borderId="40" xfId="0" applyFont="1" applyBorder="1" applyAlignment="1">
      <alignment vertical="top" wrapText="1"/>
    </xf>
    <xf numFmtId="0" fontId="11" fillId="7" borderId="74" xfId="0" applyFont="1" applyFill="1" applyBorder="1" applyAlignment="1">
      <alignment horizontal="left" vertical="top"/>
    </xf>
    <xf numFmtId="0" fontId="11" fillId="7" borderId="30" xfId="0" applyFont="1" applyFill="1" applyBorder="1" applyAlignment="1">
      <alignment horizontal="left" vertical="top" wrapText="1"/>
    </xf>
    <xf numFmtId="49" fontId="16" fillId="2" borderId="47" xfId="0" applyNumberFormat="1" applyFont="1" applyFill="1" applyBorder="1" applyAlignment="1">
      <alignment horizontal="center" vertical="top"/>
    </xf>
    <xf numFmtId="49" fontId="16" fillId="9" borderId="47" xfId="0" applyNumberFormat="1" applyFont="1" applyFill="1" applyBorder="1" applyAlignment="1">
      <alignment horizontal="center" vertical="top"/>
    </xf>
    <xf numFmtId="0" fontId="28" fillId="9" borderId="31" xfId="0" applyFont="1" applyFill="1" applyBorder="1" applyAlignment="1">
      <alignment horizontal="center" vertical="top"/>
    </xf>
    <xf numFmtId="0" fontId="5" fillId="0" borderId="73" xfId="0" applyFont="1" applyBorder="1" applyAlignment="1">
      <alignment horizontal="left" vertical="top" wrapText="1"/>
    </xf>
    <xf numFmtId="0" fontId="5" fillId="0" borderId="15" xfId="0" applyFont="1" applyBorder="1" applyAlignment="1">
      <alignment horizontal="left" vertical="top"/>
    </xf>
    <xf numFmtId="0" fontId="11" fillId="0" borderId="29" xfId="0" applyFont="1" applyBorder="1" applyAlignment="1">
      <alignment vertical="top" wrapText="1"/>
    </xf>
    <xf numFmtId="0" fontId="3" fillId="0" borderId="29" xfId="0" applyFont="1" applyBorder="1" applyAlignment="1">
      <alignment horizontal="center" vertical="top" wrapText="1"/>
    </xf>
    <xf numFmtId="0" fontId="5" fillId="0" borderId="73" xfId="0" applyFont="1" applyBorder="1" applyAlignment="1">
      <alignment horizontal="left" vertical="top"/>
    </xf>
    <xf numFmtId="0" fontId="5" fillId="0" borderId="10" xfId="0" applyFont="1" applyBorder="1" applyAlignment="1">
      <alignment horizontal="left" vertical="top" wrapText="1"/>
    </xf>
    <xf numFmtId="9" fontId="5" fillId="0" borderId="78" xfId="0" applyNumberFormat="1" applyFont="1" applyBorder="1" applyAlignment="1">
      <alignment horizontal="left" vertical="top" wrapText="1"/>
    </xf>
    <xf numFmtId="0" fontId="22" fillId="0" borderId="0" xfId="0" applyFont="1" applyAlignment="1">
      <alignment horizontal="center" wrapText="1"/>
    </xf>
    <xf numFmtId="0" fontId="18" fillId="0" borderId="0" xfId="0" applyFont="1" applyAlignment="1">
      <alignment horizontal="center" wrapText="1"/>
    </xf>
    <xf numFmtId="0" fontId="11" fillId="0" borderId="0" xfId="0" applyFont="1" applyAlignment="1">
      <alignment horizontal="center" wrapText="1"/>
    </xf>
    <xf numFmtId="0" fontId="11" fillId="0" borderId="40" xfId="0" applyFont="1" applyBorder="1" applyAlignment="1">
      <alignment horizontal="center" vertical="top"/>
    </xf>
    <xf numFmtId="0" fontId="11" fillId="7" borderId="9" xfId="0" applyFont="1" applyFill="1" applyBorder="1" applyAlignment="1">
      <alignment horizontal="left" vertical="top" wrapText="1"/>
    </xf>
    <xf numFmtId="0" fontId="4" fillId="7" borderId="41" xfId="0" applyFont="1" applyFill="1" applyBorder="1" applyAlignment="1">
      <alignment horizontal="left" vertical="top" wrapText="1"/>
    </xf>
    <xf numFmtId="0" fontId="28" fillId="7" borderId="43" xfId="0" applyFont="1" applyFill="1" applyBorder="1" applyAlignment="1">
      <alignment horizontal="left" vertical="top" wrapText="1"/>
    </xf>
    <xf numFmtId="0" fontId="11" fillId="7" borderId="21" xfId="0" applyFont="1" applyFill="1" applyBorder="1" applyAlignment="1">
      <alignment horizontal="center" vertical="top"/>
    </xf>
    <xf numFmtId="0" fontId="11" fillId="7" borderId="57" xfId="0" applyFont="1" applyFill="1" applyBorder="1" applyAlignment="1">
      <alignment horizontal="left" vertical="top" wrapText="1"/>
    </xf>
    <xf numFmtId="0" fontId="11" fillId="7" borderId="31" xfId="0" applyFont="1" applyFill="1" applyBorder="1" applyAlignment="1">
      <alignment vertical="top" wrapText="1"/>
    </xf>
    <xf numFmtId="0" fontId="18" fillId="0" borderId="19" xfId="0" applyFont="1" applyBorder="1" applyAlignment="1">
      <alignment horizontal="justify" vertical="top" wrapText="1"/>
    </xf>
    <xf numFmtId="0" fontId="18" fillId="0" borderId="15" xfId="0" applyFont="1" applyBorder="1" applyAlignment="1">
      <alignment horizontal="justify" vertical="top"/>
    </xf>
    <xf numFmtId="0" fontId="18" fillId="0" borderId="74" xfId="0" applyFont="1" applyBorder="1" applyAlignment="1">
      <alignment horizontal="justify" vertical="top" wrapText="1"/>
    </xf>
    <xf numFmtId="0" fontId="18" fillId="0" borderId="30" xfId="0" applyFont="1" applyBorder="1" applyAlignment="1">
      <alignment horizontal="justify" vertical="top" wrapText="1"/>
    </xf>
    <xf numFmtId="0" fontId="18" fillId="0" borderId="15" xfId="0" applyFont="1" applyBorder="1" applyAlignment="1">
      <alignment horizontal="justify" vertical="top" wrapText="1"/>
    </xf>
    <xf numFmtId="0" fontId="18" fillId="0" borderId="78" xfId="0" applyFont="1" applyBorder="1" applyAlignment="1">
      <alignment horizontal="justify" vertical="top" wrapText="1"/>
    </xf>
    <xf numFmtId="0" fontId="36" fillId="0" borderId="25" xfId="0" applyFont="1" applyBorder="1" applyAlignment="1">
      <alignment horizontal="left" vertical="top"/>
    </xf>
    <xf numFmtId="9" fontId="11" fillId="0" borderId="10" xfId="0" applyNumberFormat="1" applyFont="1" applyBorder="1" applyAlignment="1">
      <alignment horizontal="center" vertical="top"/>
    </xf>
    <xf numFmtId="0" fontId="18" fillId="7" borderId="26" xfId="4" applyFont="1" applyFill="1" applyBorder="1" applyAlignment="1">
      <alignment horizontal="left" vertical="top" wrapText="1"/>
    </xf>
    <xf numFmtId="0" fontId="18" fillId="5" borderId="74" xfId="4" applyFont="1" applyFill="1" applyBorder="1" applyAlignment="1">
      <alignment horizontal="left" vertical="center" wrapText="1"/>
    </xf>
    <xf numFmtId="0" fontId="18" fillId="0" borderId="26" xfId="4" applyFont="1" applyBorder="1" applyAlignment="1">
      <alignment horizontal="left" vertical="center" wrapText="1"/>
    </xf>
    <xf numFmtId="0" fontId="18" fillId="0" borderId="54" xfId="0" applyFont="1" applyBorder="1" applyAlignment="1">
      <alignment vertical="top" wrapText="1"/>
    </xf>
    <xf numFmtId="1" fontId="18" fillId="7" borderId="54" xfId="4" applyNumberFormat="1" applyFont="1" applyFill="1" applyBorder="1" applyAlignment="1">
      <alignment horizontal="left" vertical="top" wrapText="1"/>
    </xf>
    <xf numFmtId="0" fontId="18" fillId="0" borderId="58" xfId="4" applyFont="1" applyBorder="1" applyAlignment="1">
      <alignment vertical="top" wrapText="1"/>
    </xf>
    <xf numFmtId="0" fontId="18" fillId="0" borderId="75" xfId="4" applyFont="1" applyBorder="1" applyAlignment="1">
      <alignment horizontal="center" vertical="top" wrapText="1"/>
    </xf>
    <xf numFmtId="0" fontId="18" fillId="0" borderId="54" xfId="4" applyFont="1" applyBorder="1" applyAlignment="1">
      <alignment horizontal="center" vertical="top"/>
    </xf>
    <xf numFmtId="164" fontId="18" fillId="5" borderId="80" xfId="4" applyNumberFormat="1" applyFont="1" applyFill="1" applyBorder="1" applyAlignment="1">
      <alignment horizontal="center" vertical="top" wrapText="1"/>
    </xf>
    <xf numFmtId="1" fontId="18" fillId="0" borderId="8" xfId="4" applyNumberFormat="1" applyFont="1" applyBorder="1" applyAlignment="1">
      <alignment horizontal="center" vertical="top"/>
    </xf>
    <xf numFmtId="0" fontId="18" fillId="7" borderId="54" xfId="4" applyFont="1" applyFill="1" applyBorder="1" applyAlignment="1">
      <alignment horizontal="center" vertical="top" wrapText="1"/>
    </xf>
    <xf numFmtId="0" fontId="18" fillId="0" borderId="58" xfId="4" applyFont="1" applyBorder="1" applyAlignment="1">
      <alignment horizontal="justify" vertical="top"/>
    </xf>
    <xf numFmtId="0" fontId="18" fillId="0" borderId="5" xfId="4" applyFont="1" applyBorder="1" applyAlignment="1">
      <alignment horizontal="justify" vertical="top"/>
    </xf>
    <xf numFmtId="164" fontId="18" fillId="5" borderId="54" xfId="4" applyNumberFormat="1" applyFont="1" applyFill="1" applyBorder="1" applyAlignment="1">
      <alignment horizontal="center" vertical="top" wrapText="1"/>
    </xf>
    <xf numFmtId="0" fontId="18" fillId="5" borderId="54" xfId="4" applyFont="1" applyFill="1" applyBorder="1" applyAlignment="1">
      <alignment horizontal="center" vertical="top" wrapText="1"/>
    </xf>
    <xf numFmtId="0" fontId="18" fillId="0" borderId="54" xfId="4" applyFont="1" applyBorder="1" applyAlignment="1">
      <alignment horizontal="center" vertical="top" wrapText="1"/>
    </xf>
    <xf numFmtId="164" fontId="18" fillId="5" borderId="13" xfId="4" applyNumberFormat="1" applyFont="1" applyFill="1" applyBorder="1" applyAlignment="1">
      <alignment horizontal="center" vertical="top" wrapText="1"/>
    </xf>
    <xf numFmtId="0" fontId="18" fillId="5" borderId="13" xfId="4" applyFont="1" applyFill="1" applyBorder="1" applyAlignment="1">
      <alignment horizontal="center" vertical="top" wrapText="1"/>
    </xf>
    <xf numFmtId="164" fontId="18" fillId="5" borderId="13" xfId="4" applyNumberFormat="1" applyFont="1" applyFill="1" applyBorder="1" applyAlignment="1">
      <alignment horizontal="left" vertical="top"/>
    </xf>
    <xf numFmtId="164" fontId="18" fillId="5" borderId="77" xfId="4" applyNumberFormat="1" applyFont="1" applyFill="1" applyBorder="1" applyAlignment="1">
      <alignment horizontal="center" vertical="top" wrapText="1"/>
    </xf>
    <xf numFmtId="49" fontId="18" fillId="0" borderId="0" xfId="4" applyNumberFormat="1" applyFont="1" applyAlignment="1">
      <alignment horizontal="center" vertical="top"/>
    </xf>
    <xf numFmtId="49" fontId="18" fillId="0" borderId="67" xfId="4" applyNumberFormat="1" applyFont="1" applyBorder="1" applyAlignment="1">
      <alignment horizontal="center" vertical="top"/>
    </xf>
    <xf numFmtId="49" fontId="18" fillId="0" borderId="74" xfId="4" applyNumberFormat="1" applyFont="1" applyBorder="1" applyAlignment="1">
      <alignment horizontal="left" vertical="top" wrapText="1"/>
    </xf>
    <xf numFmtId="0" fontId="18" fillId="0" borderId="15" xfId="4" applyFont="1" applyBorder="1" applyAlignment="1">
      <alignment horizontal="left" vertical="top" wrapText="1"/>
    </xf>
    <xf numFmtId="0" fontId="18" fillId="7" borderId="25" xfId="4" applyFont="1" applyFill="1" applyBorder="1" applyAlignment="1">
      <alignment horizontal="center" vertical="top" wrapText="1"/>
    </xf>
    <xf numFmtId="0" fontId="18" fillId="5" borderId="15" xfId="4" applyFont="1" applyFill="1" applyBorder="1" applyAlignment="1">
      <alignment horizontal="left" vertical="top" wrapText="1"/>
    </xf>
    <xf numFmtId="0" fontId="18" fillId="5" borderId="74" xfId="4" applyFont="1" applyFill="1" applyBorder="1" applyAlignment="1">
      <alignment horizontal="left" vertical="top" wrapText="1"/>
    </xf>
    <xf numFmtId="0" fontId="18" fillId="5" borderId="73" xfId="4" applyFont="1" applyFill="1" applyBorder="1" applyAlignment="1">
      <alignment horizontal="left" vertical="top" wrapText="1"/>
    </xf>
    <xf numFmtId="0" fontId="18" fillId="0" borderId="75" xfId="4" applyFont="1" applyBorder="1" applyAlignment="1">
      <alignment horizontal="center" vertical="top"/>
    </xf>
    <xf numFmtId="0" fontId="18" fillId="7" borderId="73" xfId="4" applyFont="1" applyFill="1" applyBorder="1" applyAlignment="1">
      <alignment horizontal="left" vertical="top" wrapText="1"/>
    </xf>
    <xf numFmtId="0" fontId="18" fillId="7" borderId="15" xfId="4" applyFont="1" applyFill="1" applyBorder="1" applyAlignment="1">
      <alignment horizontal="left" vertical="top" wrapText="1"/>
    </xf>
    <xf numFmtId="0" fontId="18" fillId="7" borderId="35" xfId="4" applyFont="1" applyFill="1" applyBorder="1" applyAlignment="1">
      <alignment horizontal="center" vertical="top" wrapText="1"/>
    </xf>
    <xf numFmtId="0" fontId="18" fillId="0" borderId="35" xfId="4" applyFont="1" applyBorder="1" applyAlignment="1">
      <alignment horizontal="center" vertical="top" wrapText="1"/>
    </xf>
    <xf numFmtId="0" fontId="18" fillId="0" borderId="68" xfId="4" applyFont="1" applyBorder="1" applyAlignment="1">
      <alignment vertical="top" wrapText="1"/>
    </xf>
    <xf numFmtId="0" fontId="18" fillId="0" borderId="73" xfId="4" applyFont="1" applyBorder="1" applyAlignment="1">
      <alignment horizontal="left" vertical="top" wrapText="1"/>
    </xf>
    <xf numFmtId="164" fontId="18" fillId="5" borderId="75" xfId="4" applyNumberFormat="1" applyFont="1" applyFill="1" applyBorder="1" applyAlignment="1">
      <alignment horizontal="center" vertical="top" wrapText="1"/>
    </xf>
    <xf numFmtId="0" fontId="18" fillId="0" borderId="74" xfId="4" applyFont="1" applyBorder="1" applyAlignment="1">
      <alignment horizontal="left" vertical="top" wrapText="1"/>
    </xf>
    <xf numFmtId="0" fontId="0" fillId="0" borderId="0" xfId="0" applyAlignment="1">
      <alignment vertical="top"/>
    </xf>
    <xf numFmtId="0" fontId="18" fillId="0" borderId="78" xfId="4" applyFont="1" applyBorder="1" applyAlignment="1">
      <alignment horizontal="left" vertical="top" wrapText="1"/>
    </xf>
    <xf numFmtId="164" fontId="18" fillId="5" borderId="28" xfId="4" applyNumberFormat="1" applyFont="1" applyFill="1" applyBorder="1" applyAlignment="1">
      <alignment horizontal="center" vertical="top" wrapText="1"/>
    </xf>
    <xf numFmtId="164" fontId="14" fillId="7" borderId="77" xfId="4" applyNumberFormat="1" applyFont="1" applyFill="1" applyBorder="1" applyAlignment="1">
      <alignment horizontal="left" vertical="top" wrapText="1"/>
    </xf>
    <xf numFmtId="0" fontId="18" fillId="7" borderId="75" xfId="4" applyFont="1" applyFill="1" applyBorder="1" applyAlignment="1">
      <alignment horizontal="center" vertical="top" wrapText="1"/>
    </xf>
    <xf numFmtId="164" fontId="3" fillId="7" borderId="77" xfId="4" applyNumberFormat="1" applyFont="1" applyFill="1" applyBorder="1" applyAlignment="1">
      <alignment horizontal="left" vertical="top" wrapText="1"/>
    </xf>
    <xf numFmtId="49" fontId="18" fillId="7" borderId="54" xfId="4" applyNumberFormat="1" applyFont="1" applyFill="1" applyBorder="1" applyAlignment="1">
      <alignment horizontal="center" vertical="top"/>
    </xf>
    <xf numFmtId="49" fontId="18" fillId="7" borderId="35" xfId="4" applyNumberFormat="1" applyFont="1" applyFill="1" applyBorder="1" applyAlignment="1">
      <alignment horizontal="center" vertical="top" wrapText="1"/>
    </xf>
    <xf numFmtId="0" fontId="18" fillId="0" borderId="12" xfId="4" applyFont="1" applyBorder="1" applyAlignment="1">
      <alignment horizontal="left" vertical="top" wrapText="1"/>
    </xf>
    <xf numFmtId="49" fontId="18" fillId="7" borderId="74" xfId="4" applyNumberFormat="1" applyFont="1" applyFill="1" applyBorder="1" applyAlignment="1">
      <alignment horizontal="left" vertical="top" wrapText="1"/>
    </xf>
    <xf numFmtId="49" fontId="18" fillId="7" borderId="73" xfId="4" applyNumberFormat="1" applyFont="1" applyFill="1" applyBorder="1" applyAlignment="1">
      <alignment horizontal="left" vertical="top" wrapText="1"/>
    </xf>
    <xf numFmtId="0" fontId="18" fillId="7" borderId="78" xfId="4" applyFont="1" applyFill="1" applyBorder="1" applyAlignment="1">
      <alignment horizontal="left" vertical="center"/>
    </xf>
    <xf numFmtId="164" fontId="18" fillId="7" borderId="80" xfId="4" applyNumberFormat="1" applyFont="1" applyFill="1" applyBorder="1" applyAlignment="1">
      <alignment horizontal="center" vertical="top" wrapText="1"/>
    </xf>
    <xf numFmtId="0" fontId="18" fillId="7" borderId="28" xfId="4" applyFont="1" applyFill="1" applyBorder="1" applyAlignment="1">
      <alignment horizontal="center" vertical="top" wrapText="1"/>
    </xf>
    <xf numFmtId="0" fontId="18" fillId="7" borderId="1" xfId="4" applyFont="1" applyFill="1" applyBorder="1" applyAlignment="1">
      <alignment horizontal="center" vertical="top"/>
    </xf>
    <xf numFmtId="0" fontId="18" fillId="7" borderId="74" xfId="4" applyFont="1" applyFill="1" applyBorder="1" applyAlignment="1">
      <alignment horizontal="left" vertical="top" wrapText="1"/>
    </xf>
    <xf numFmtId="0" fontId="52" fillId="0" borderId="73" xfId="0" applyFont="1" applyBorder="1" applyAlignment="1">
      <alignment horizontal="left" vertical="top" wrapText="1"/>
    </xf>
    <xf numFmtId="9" fontId="32" fillId="7" borderId="1" xfId="0" applyNumberFormat="1" applyFont="1" applyFill="1" applyBorder="1" applyAlignment="1">
      <alignment horizontal="left" vertical="top"/>
    </xf>
    <xf numFmtId="9" fontId="32" fillId="0" borderId="78" xfId="0" applyNumberFormat="1" applyFont="1" applyBorder="1" applyAlignment="1">
      <alignment horizontal="left" vertical="top"/>
    </xf>
    <xf numFmtId="0" fontId="52" fillId="0" borderId="15" xfId="0" applyFont="1" applyBorder="1" applyAlignment="1">
      <alignment horizontal="left" vertical="top" wrapText="1"/>
    </xf>
    <xf numFmtId="0" fontId="11" fillId="0" borderId="3" xfId="0" applyFont="1" applyBorder="1" applyAlignment="1">
      <alignment horizontal="center" vertical="top"/>
    </xf>
    <xf numFmtId="0" fontId="11" fillId="0" borderId="57" xfId="0" applyFont="1" applyBorder="1" applyAlignment="1">
      <alignment horizontal="left" vertical="top" wrapText="1"/>
    </xf>
    <xf numFmtId="0" fontId="11" fillId="7" borderId="52" xfId="0" applyFont="1" applyFill="1" applyBorder="1" applyAlignment="1">
      <alignment vertical="top" wrapText="1"/>
    </xf>
    <xf numFmtId="0" fontId="5" fillId="7" borderId="75" xfId="0" applyFont="1" applyFill="1" applyBorder="1" applyAlignment="1">
      <alignment horizontal="center" vertical="top" wrapText="1"/>
    </xf>
    <xf numFmtId="0" fontId="32" fillId="7" borderId="28" xfId="0" applyFont="1" applyFill="1" applyBorder="1" applyAlignment="1">
      <alignment horizontal="center" vertical="top"/>
    </xf>
    <xf numFmtId="0" fontId="18" fillId="0" borderId="25" xfId="0" applyFont="1" applyBorder="1" applyAlignment="1">
      <alignment horizontal="center" vertical="top"/>
    </xf>
    <xf numFmtId="0" fontId="5" fillId="7" borderId="77" xfId="0" applyFont="1" applyFill="1" applyBorder="1" applyAlignment="1">
      <alignment horizontal="center" vertical="top" wrapText="1"/>
    </xf>
    <xf numFmtId="0" fontId="5" fillId="7" borderId="28" xfId="0" applyFont="1" applyFill="1" applyBorder="1" applyAlignment="1">
      <alignment horizontal="center" vertical="top"/>
    </xf>
    <xf numFmtId="0" fontId="18" fillId="7" borderId="24" xfId="0" applyFont="1" applyFill="1" applyBorder="1" applyAlignment="1">
      <alignment horizontal="center" vertical="top"/>
    </xf>
    <xf numFmtId="0" fontId="18" fillId="7" borderId="13" xfId="0" applyFont="1" applyFill="1" applyBorder="1" applyAlignment="1">
      <alignment horizontal="center" vertical="top" wrapText="1"/>
    </xf>
    <xf numFmtId="0" fontId="8" fillId="7" borderId="35" xfId="0" applyFont="1" applyFill="1" applyBorder="1" applyAlignment="1">
      <alignment horizontal="center" vertical="top" wrapText="1"/>
    </xf>
    <xf numFmtId="0" fontId="8" fillId="7" borderId="8" xfId="0" applyFont="1" applyFill="1" applyBorder="1" applyAlignment="1">
      <alignment horizontal="center" vertical="center" wrapText="1"/>
    </xf>
    <xf numFmtId="164" fontId="8" fillId="7" borderId="54" xfId="0" applyNumberFormat="1" applyFont="1" applyFill="1" applyBorder="1" applyAlignment="1">
      <alignment horizontal="center" vertical="center" wrapText="1"/>
    </xf>
    <xf numFmtId="0" fontId="8" fillId="7" borderId="18" xfId="0" applyFont="1" applyFill="1" applyBorder="1" applyAlignment="1">
      <alignment horizontal="center" vertical="top" wrapText="1"/>
    </xf>
    <xf numFmtId="0" fontId="18" fillId="0" borderId="30" xfId="0" applyFont="1" applyBorder="1" applyAlignment="1">
      <alignment horizontal="left" vertical="top" wrapText="1"/>
    </xf>
    <xf numFmtId="0" fontId="18" fillId="0" borderId="29" xfId="0" applyFont="1" applyBorder="1" applyAlignment="1">
      <alignment horizontal="center" vertical="top" wrapText="1"/>
    </xf>
    <xf numFmtId="0" fontId="18" fillId="0" borderId="29" xfId="0" applyFont="1" applyBorder="1" applyAlignment="1">
      <alignment vertical="top" wrapText="1"/>
    </xf>
    <xf numFmtId="0" fontId="8" fillId="7" borderId="26" xfId="0" applyFont="1" applyFill="1" applyBorder="1" applyAlignment="1">
      <alignment horizontal="left" vertical="top" wrapText="1"/>
    </xf>
    <xf numFmtId="0" fontId="8" fillId="0" borderId="25" xfId="0" applyFont="1" applyBorder="1" applyAlignment="1">
      <alignment horizontal="center" vertical="top" wrapText="1"/>
    </xf>
    <xf numFmtId="164" fontId="8" fillId="5" borderId="13" xfId="0" applyNumberFormat="1" applyFont="1" applyFill="1" applyBorder="1" applyAlignment="1">
      <alignment horizontal="center" vertical="top" wrapText="1"/>
    </xf>
    <xf numFmtId="49" fontId="8" fillId="7" borderId="73" xfId="0" applyNumberFormat="1" applyFont="1" applyFill="1" applyBorder="1" applyAlignment="1">
      <alignment vertical="center" wrapText="1"/>
    </xf>
    <xf numFmtId="164" fontId="8" fillId="5" borderId="75" xfId="0" applyNumberFormat="1" applyFont="1" applyFill="1" applyBorder="1" applyAlignment="1">
      <alignment horizontal="center" vertical="top" wrapText="1"/>
    </xf>
    <xf numFmtId="49" fontId="8" fillId="5" borderId="35" xfId="0" applyNumberFormat="1" applyFont="1" applyFill="1" applyBorder="1" applyAlignment="1">
      <alignment vertical="top" wrapText="1"/>
    </xf>
    <xf numFmtId="0" fontId="8" fillId="0" borderId="0" xfId="0" applyFont="1" applyAlignment="1">
      <alignment horizontal="center" vertical="top"/>
    </xf>
    <xf numFmtId="0" fontId="11" fillId="0" borderId="68" xfId="0" applyFont="1" applyBorder="1" applyAlignment="1">
      <alignment horizontal="justify" vertical="top"/>
    </xf>
    <xf numFmtId="49" fontId="5" fillId="7" borderId="54" xfId="0" applyNumberFormat="1" applyFont="1" applyFill="1" applyBorder="1" applyAlignment="1">
      <alignment horizontal="center" vertical="top" wrapText="1"/>
    </xf>
    <xf numFmtId="49" fontId="5" fillId="7" borderId="74" xfId="0" applyNumberFormat="1" applyFont="1" applyFill="1" applyBorder="1" applyAlignment="1">
      <alignment horizontal="left" vertical="top" wrapText="1"/>
    </xf>
    <xf numFmtId="0" fontId="5" fillId="7" borderId="15" xfId="0" applyFont="1" applyFill="1" applyBorder="1" applyAlignment="1">
      <alignment horizontal="left" vertical="top" wrapText="1"/>
    </xf>
    <xf numFmtId="0" fontId="5" fillId="7" borderId="74" xfId="0" applyFont="1" applyFill="1" applyBorder="1" applyAlignment="1">
      <alignment horizontal="left" vertical="center" wrapText="1"/>
    </xf>
    <xf numFmtId="0" fontId="11" fillId="7" borderId="3" xfId="0" applyFont="1" applyFill="1" applyBorder="1" applyAlignment="1">
      <alignment horizontal="center" vertical="top" wrapText="1"/>
    </xf>
    <xf numFmtId="0" fontId="62" fillId="7" borderId="19" xfId="0" applyFont="1" applyFill="1" applyBorder="1" applyAlignment="1">
      <alignment horizontal="center" vertical="top" wrapText="1"/>
    </xf>
    <xf numFmtId="0" fontId="55" fillId="9" borderId="23" xfId="0" applyFont="1" applyFill="1" applyBorder="1" applyAlignment="1">
      <alignment vertical="top" wrapText="1"/>
    </xf>
    <xf numFmtId="49" fontId="8" fillId="5" borderId="73" xfId="0" applyNumberFormat="1" applyFont="1" applyFill="1" applyBorder="1" applyAlignment="1">
      <alignment vertical="center" wrapText="1"/>
    </xf>
    <xf numFmtId="49" fontId="8" fillId="7" borderId="35" xfId="0" applyNumberFormat="1" applyFont="1" applyFill="1" applyBorder="1" applyAlignment="1">
      <alignment horizontal="left" vertical="center" wrapText="1"/>
    </xf>
    <xf numFmtId="49" fontId="8" fillId="7" borderId="73" xfId="0" applyNumberFormat="1" applyFont="1" applyFill="1" applyBorder="1" applyAlignment="1">
      <alignment horizontal="left" vertical="center" wrapText="1"/>
    </xf>
    <xf numFmtId="9" fontId="8" fillId="7" borderId="1" xfId="0" applyNumberFormat="1" applyFont="1" applyFill="1" applyBorder="1" applyAlignment="1">
      <alignment horizontal="left" vertical="top"/>
    </xf>
    <xf numFmtId="9" fontId="8" fillId="7" borderId="78" xfId="0" applyNumberFormat="1" applyFont="1" applyFill="1" applyBorder="1" applyAlignment="1">
      <alignment horizontal="left" vertical="top"/>
    </xf>
    <xf numFmtId="0" fontId="8" fillId="7" borderId="54" xfId="0" applyFont="1" applyFill="1" applyBorder="1" applyAlignment="1">
      <alignment horizontal="center" vertical="top"/>
    </xf>
    <xf numFmtId="0" fontId="8" fillId="7" borderId="74" xfId="0" applyFont="1" applyFill="1" applyBorder="1" applyAlignment="1">
      <alignment horizontal="left" vertical="top" wrapText="1"/>
    </xf>
    <xf numFmtId="0" fontId="8" fillId="7" borderId="10" xfId="0" applyFont="1" applyFill="1" applyBorder="1" applyAlignment="1">
      <alignment horizontal="left" vertical="top" wrapText="1"/>
    </xf>
    <xf numFmtId="0" fontId="8" fillId="7" borderId="35" xfId="0" applyFont="1" applyFill="1" applyBorder="1" applyAlignment="1">
      <alignment horizontal="left" vertical="top" wrapText="1"/>
    </xf>
    <xf numFmtId="0" fontId="8" fillId="7" borderId="73" xfId="0" applyFont="1" applyFill="1" applyBorder="1" applyAlignment="1">
      <alignment horizontal="left" vertical="top" wrapText="1"/>
    </xf>
    <xf numFmtId="0" fontId="8" fillId="7" borderId="54" xfId="0" applyFont="1" applyFill="1" applyBorder="1" applyAlignment="1">
      <alignment horizontal="left" vertical="top" wrapText="1"/>
    </xf>
    <xf numFmtId="164" fontId="8" fillId="5" borderId="75" xfId="0" applyNumberFormat="1" applyFont="1" applyFill="1" applyBorder="1" applyAlignment="1">
      <alignment horizontal="left" vertical="top" wrapText="1"/>
    </xf>
    <xf numFmtId="0" fontId="8" fillId="7" borderId="13" xfId="4" applyFont="1" applyFill="1" applyBorder="1" applyAlignment="1">
      <alignment horizontal="center" vertical="center" wrapText="1"/>
    </xf>
    <xf numFmtId="0" fontId="8" fillId="7" borderId="15" xfId="4" applyFont="1" applyFill="1" applyBorder="1" applyAlignment="1">
      <alignment horizontal="left" vertical="top" wrapText="1"/>
    </xf>
    <xf numFmtId="0" fontId="8" fillId="7" borderId="54" xfId="0" applyFont="1" applyFill="1" applyBorder="1" applyAlignment="1">
      <alignment horizontal="center" vertical="top" wrapText="1"/>
    </xf>
    <xf numFmtId="0" fontId="8" fillId="7" borderId="15" xfId="0" applyFont="1" applyFill="1" applyBorder="1" applyAlignment="1">
      <alignment horizontal="left" vertical="top" wrapText="1"/>
    </xf>
    <xf numFmtId="0" fontId="8" fillId="7" borderId="52" xfId="0" applyFont="1" applyFill="1" applyBorder="1" applyAlignment="1">
      <alignment vertical="top" wrapText="1"/>
    </xf>
    <xf numFmtId="49" fontId="8" fillId="7" borderId="15" xfId="0" applyNumberFormat="1" applyFont="1" applyFill="1" applyBorder="1" applyAlignment="1">
      <alignment horizontal="left" vertical="top" wrapText="1"/>
    </xf>
    <xf numFmtId="49" fontId="8" fillId="7" borderId="74" xfId="0" applyNumberFormat="1" applyFont="1" applyFill="1" applyBorder="1" applyAlignment="1">
      <alignment horizontal="left" vertical="top" wrapText="1"/>
    </xf>
    <xf numFmtId="49" fontId="8" fillId="7" borderId="78" xfId="0" applyNumberFormat="1" applyFont="1" applyFill="1" applyBorder="1" applyAlignment="1">
      <alignment horizontal="left" vertical="top" wrapText="1"/>
    </xf>
    <xf numFmtId="49" fontId="8" fillId="7" borderId="57" xfId="0" applyNumberFormat="1" applyFont="1" applyFill="1" applyBorder="1" applyAlignment="1">
      <alignment horizontal="left" vertical="top" wrapText="1"/>
    </xf>
    <xf numFmtId="0" fontId="8" fillId="7" borderId="57" xfId="0" applyFont="1" applyFill="1" applyBorder="1" applyAlignment="1">
      <alignment horizontal="left" vertical="top" wrapText="1"/>
    </xf>
    <xf numFmtId="0" fontId="8" fillId="7" borderId="13" xfId="0" applyFont="1" applyFill="1" applyBorder="1" applyAlignment="1">
      <alignment horizontal="center" wrapText="1"/>
    </xf>
    <xf numFmtId="164" fontId="8" fillId="5" borderId="3" xfId="0" applyNumberFormat="1" applyFont="1" applyFill="1" applyBorder="1" applyAlignment="1">
      <alignment horizontal="center" vertical="top" wrapText="1"/>
    </xf>
    <xf numFmtId="0" fontId="8" fillId="7" borderId="13" xfId="4" applyFont="1" applyFill="1" applyBorder="1" applyAlignment="1">
      <alignment horizontal="center" vertical="top"/>
    </xf>
    <xf numFmtId="0" fontId="8" fillId="7" borderId="35" xfId="4" applyFont="1" applyFill="1" applyBorder="1" applyAlignment="1">
      <alignment horizontal="center" vertical="top"/>
    </xf>
    <xf numFmtId="0" fontId="8" fillId="7" borderId="73" xfId="4" applyFont="1" applyFill="1" applyBorder="1" applyAlignment="1">
      <alignment horizontal="left" vertical="top" wrapText="1"/>
    </xf>
    <xf numFmtId="9" fontId="62" fillId="7" borderId="1" xfId="0" applyNumberFormat="1" applyFont="1" applyFill="1" applyBorder="1" applyAlignment="1">
      <alignment horizontal="center" vertical="top"/>
    </xf>
    <xf numFmtId="9" fontId="62" fillId="7" borderId="78" xfId="0" applyNumberFormat="1" applyFont="1" applyFill="1" applyBorder="1" applyAlignment="1">
      <alignment horizontal="center" vertical="top"/>
    </xf>
    <xf numFmtId="0" fontId="8" fillId="7" borderId="13" xfId="0" applyFont="1" applyFill="1" applyBorder="1" applyAlignment="1">
      <alignment horizontal="center" vertical="center"/>
    </xf>
    <xf numFmtId="0" fontId="8" fillId="0" borderId="0" xfId="0" applyFont="1" applyAlignment="1">
      <alignment horizontal="justify" vertical="center"/>
    </xf>
    <xf numFmtId="0" fontId="8" fillId="0" borderId="50" xfId="0" applyFont="1" applyBorder="1" applyAlignment="1">
      <alignment horizontal="justify" vertical="center"/>
    </xf>
    <xf numFmtId="0" fontId="8" fillId="7" borderId="57" xfId="0" applyFont="1" applyFill="1" applyBorder="1" applyAlignment="1">
      <alignment horizontal="center" vertical="center" wrapText="1"/>
    </xf>
    <xf numFmtId="0" fontId="8" fillId="7" borderId="54" xfId="0" applyFont="1" applyFill="1" applyBorder="1" applyAlignment="1">
      <alignment horizontal="center" vertical="center" wrapText="1"/>
    </xf>
    <xf numFmtId="0" fontId="8" fillId="7" borderId="1" xfId="0" applyFont="1" applyFill="1" applyBorder="1" applyAlignment="1">
      <alignment horizontal="center" vertical="top" wrapText="1"/>
    </xf>
    <xf numFmtId="0" fontId="8" fillId="7" borderId="78" xfId="0" applyFont="1" applyFill="1" applyBorder="1" applyAlignment="1">
      <alignment horizontal="left" vertical="top" wrapText="1"/>
    </xf>
    <xf numFmtId="0" fontId="8" fillId="0" borderId="18" xfId="0" applyFont="1" applyBorder="1" applyAlignment="1">
      <alignment horizontal="center" vertical="top" wrapText="1"/>
    </xf>
    <xf numFmtId="164" fontId="8" fillId="5" borderId="1" xfId="0" applyNumberFormat="1" applyFont="1" applyFill="1" applyBorder="1" applyAlignment="1">
      <alignment horizontal="center" vertical="top" wrapText="1"/>
    </xf>
    <xf numFmtId="0" fontId="8" fillId="0" borderId="18" xfId="0" applyFont="1" applyBorder="1" applyAlignment="1">
      <alignment horizontal="center" vertical="top"/>
    </xf>
    <xf numFmtId="164" fontId="8" fillId="5" borderId="54" xfId="0" applyNumberFormat="1" applyFont="1" applyFill="1" applyBorder="1" applyAlignment="1">
      <alignment horizontal="center" vertical="top" wrapText="1"/>
    </xf>
    <xf numFmtId="0" fontId="55" fillId="7" borderId="54" xfId="0" applyFont="1" applyFill="1" applyBorder="1" applyAlignment="1">
      <alignment horizontal="center" vertical="top"/>
    </xf>
    <xf numFmtId="0" fontId="55" fillId="7" borderId="1" xfId="0" applyFont="1" applyFill="1" applyBorder="1" applyAlignment="1">
      <alignment horizontal="center" vertical="top"/>
    </xf>
    <xf numFmtId="0" fontId="55" fillId="7" borderId="74" xfId="0" applyFont="1" applyFill="1" applyBorder="1" applyAlignment="1">
      <alignment horizontal="left" vertical="top"/>
    </xf>
    <xf numFmtId="0" fontId="55" fillId="7" borderId="78" xfId="0" applyFont="1" applyFill="1" applyBorder="1" applyAlignment="1">
      <alignment horizontal="left" vertical="top"/>
    </xf>
    <xf numFmtId="0" fontId="55" fillId="0" borderId="54" xfId="0" applyFont="1" applyBorder="1" applyAlignment="1">
      <alignment horizontal="center" vertical="top"/>
    </xf>
    <xf numFmtId="0" fontId="55" fillId="0" borderId="1" xfId="0" applyFont="1" applyBorder="1" applyAlignment="1">
      <alignment horizontal="center" vertical="top"/>
    </xf>
    <xf numFmtId="0" fontId="55" fillId="0" borderId="8" xfId="0" applyFont="1" applyBorder="1" applyAlignment="1">
      <alignment horizontal="center" vertical="top" wrapText="1"/>
    </xf>
    <xf numFmtId="164" fontId="8" fillId="5" borderId="35" xfId="0" applyNumberFormat="1" applyFont="1" applyFill="1" applyBorder="1" applyAlignment="1">
      <alignment horizontal="center" vertical="top" wrapText="1"/>
    </xf>
    <xf numFmtId="164" fontId="11" fillId="5" borderId="3" xfId="0" applyNumberFormat="1" applyFont="1" applyFill="1" applyBorder="1" applyAlignment="1">
      <alignment horizontal="center" vertical="top" wrapText="1"/>
    </xf>
    <xf numFmtId="164" fontId="8" fillId="0" borderId="13" xfId="0" applyNumberFormat="1" applyFont="1" applyBorder="1" applyAlignment="1">
      <alignment horizontal="center" vertical="top" wrapText="1"/>
    </xf>
    <xf numFmtId="164" fontId="8" fillId="0" borderId="54" xfId="0" applyNumberFormat="1" applyFont="1" applyBorder="1" applyAlignment="1">
      <alignment horizontal="center" vertical="top" wrapText="1"/>
    </xf>
    <xf numFmtId="0" fontId="8" fillId="7" borderId="54" xfId="0" applyFont="1" applyFill="1" applyBorder="1" applyAlignment="1">
      <alignment horizontal="center" wrapText="1"/>
    </xf>
    <xf numFmtId="164" fontId="8" fillId="0" borderId="1" xfId="0" applyNumberFormat="1" applyFont="1" applyBorder="1" applyAlignment="1">
      <alignment horizontal="center" vertical="top" wrapText="1"/>
    </xf>
    <xf numFmtId="0" fontId="57" fillId="7" borderId="1" xfId="0" applyFont="1" applyFill="1" applyBorder="1" applyAlignment="1">
      <alignment horizontal="center" vertical="top" wrapText="1"/>
    </xf>
    <xf numFmtId="0" fontId="57" fillId="7" borderId="78" xfId="0" applyFont="1" applyFill="1" applyBorder="1" applyAlignment="1">
      <alignment vertical="top" wrapText="1"/>
    </xf>
    <xf numFmtId="0" fontId="57" fillId="7" borderId="57" xfId="0" applyFont="1" applyFill="1" applyBorder="1" applyAlignment="1">
      <alignment vertical="top" wrapText="1"/>
    </xf>
    <xf numFmtId="0" fontId="57" fillId="7" borderId="73" xfId="0" applyFont="1" applyFill="1" applyBorder="1" applyAlignment="1">
      <alignment vertical="top" wrapText="1"/>
    </xf>
    <xf numFmtId="0" fontId="57" fillId="7" borderId="15" xfId="0" applyFont="1" applyFill="1" applyBorder="1" applyAlignment="1">
      <alignment vertical="top" wrapText="1"/>
    </xf>
    <xf numFmtId="0" fontId="57" fillId="7" borderId="3" xfId="0" applyFont="1" applyFill="1" applyBorder="1" applyAlignment="1">
      <alignment horizontal="center" vertical="top" wrapText="1"/>
    </xf>
    <xf numFmtId="0" fontId="57" fillId="7" borderId="35" xfId="0" applyFont="1" applyFill="1" applyBorder="1" applyAlignment="1">
      <alignment horizontal="center" vertical="top" wrapText="1"/>
    </xf>
    <xf numFmtId="0" fontId="57" fillId="7" borderId="13" xfId="0" applyFont="1" applyFill="1" applyBorder="1" applyAlignment="1">
      <alignment horizontal="center" vertical="top" wrapText="1"/>
    </xf>
    <xf numFmtId="0" fontId="57" fillId="0" borderId="4" xfId="0" applyFont="1" applyBorder="1" applyAlignment="1">
      <alignment horizontal="left" vertical="top" wrapText="1"/>
    </xf>
    <xf numFmtId="164" fontId="57" fillId="0" borderId="76" xfId="0" applyNumberFormat="1" applyFont="1" applyBorder="1" applyAlignment="1">
      <alignment horizontal="center" vertical="top" wrapText="1"/>
    </xf>
    <xf numFmtId="0" fontId="57" fillId="0" borderId="11" xfId="0" applyFont="1" applyBorder="1" applyAlignment="1">
      <alignment horizontal="left" vertical="top" wrapText="1"/>
    </xf>
    <xf numFmtId="164" fontId="57" fillId="0" borderId="28" xfId="0" applyNumberFormat="1" applyFont="1" applyBorder="1" applyAlignment="1">
      <alignment horizontal="center" vertical="top" wrapText="1"/>
    </xf>
    <xf numFmtId="0" fontId="57" fillId="0" borderId="47" xfId="0" applyFont="1" applyBorder="1" applyAlignment="1">
      <alignment horizontal="left" vertical="top" wrapText="1"/>
    </xf>
    <xf numFmtId="164" fontId="57" fillId="0" borderId="32" xfId="0" applyNumberFormat="1" applyFont="1" applyBorder="1" applyAlignment="1">
      <alignment horizontal="center" vertical="top" wrapText="1"/>
    </xf>
    <xf numFmtId="164" fontId="57" fillId="0" borderId="77" xfId="0" applyNumberFormat="1" applyFont="1" applyBorder="1" applyAlignment="1">
      <alignment horizontal="center" vertical="top" wrapText="1"/>
    </xf>
    <xf numFmtId="49" fontId="31" fillId="0" borderId="57" xfId="4" applyNumberFormat="1" applyFont="1" applyBorder="1" applyAlignment="1">
      <alignment vertical="top"/>
    </xf>
    <xf numFmtId="0" fontId="8" fillId="7" borderId="26" xfId="0" applyFont="1" applyFill="1" applyBorder="1" applyAlignment="1">
      <alignment vertical="top" wrapText="1"/>
    </xf>
    <xf numFmtId="0" fontId="57" fillId="7" borderId="74" xfId="0" applyFont="1" applyFill="1" applyBorder="1" applyAlignment="1">
      <alignment vertical="center" wrapText="1"/>
    </xf>
    <xf numFmtId="164" fontId="57" fillId="7" borderId="73" xfId="0" applyNumberFormat="1" applyFont="1" applyFill="1" applyBorder="1" applyAlignment="1">
      <alignment horizontal="left" vertical="center" wrapText="1"/>
    </xf>
    <xf numFmtId="164" fontId="57" fillId="7" borderId="27" xfId="0" applyNumberFormat="1" applyFont="1" applyFill="1" applyBorder="1" applyAlignment="1">
      <alignment horizontal="left" vertical="center" wrapText="1"/>
    </xf>
    <xf numFmtId="1" fontId="57" fillId="7" borderId="54" xfId="0" applyNumberFormat="1" applyFont="1" applyFill="1" applyBorder="1" applyAlignment="1">
      <alignment horizontal="center" vertical="center" wrapText="1"/>
    </xf>
    <xf numFmtId="0" fontId="57" fillId="7" borderId="54" xfId="4" applyFont="1" applyFill="1" applyBorder="1" applyAlignment="1">
      <alignment vertical="top" wrapText="1"/>
    </xf>
    <xf numFmtId="0" fontId="57" fillId="7" borderId="54" xfId="4" applyFont="1" applyFill="1" applyBorder="1" applyAlignment="1">
      <alignment horizontal="center" vertical="center" wrapText="1"/>
    </xf>
    <xf numFmtId="0" fontId="57" fillId="7" borderId="24" xfId="4" applyFont="1" applyFill="1" applyBorder="1" applyAlignment="1">
      <alignment horizontal="center" vertical="center" wrapText="1"/>
    </xf>
    <xf numFmtId="0" fontId="57" fillId="7" borderId="29" xfId="4" applyFont="1" applyFill="1" applyBorder="1" applyAlignment="1">
      <alignment horizontal="center" vertical="center" wrapText="1"/>
    </xf>
    <xf numFmtId="1" fontId="57" fillId="7" borderId="74" xfId="0" applyNumberFormat="1" applyFont="1" applyFill="1" applyBorder="1" applyAlignment="1">
      <alignment horizontal="left" vertical="center" wrapText="1"/>
    </xf>
    <xf numFmtId="0" fontId="8" fillId="7" borderId="10" xfId="0" applyFont="1" applyFill="1" applyBorder="1" applyAlignment="1">
      <alignment horizontal="left" vertical="center" wrapText="1"/>
    </xf>
    <xf numFmtId="0" fontId="62" fillId="7" borderId="10" xfId="0" applyFont="1" applyFill="1" applyBorder="1" applyAlignment="1">
      <alignment horizontal="left" vertical="center" wrapText="1"/>
    </xf>
    <xf numFmtId="0" fontId="9" fillId="7" borderId="1" xfId="0" applyFont="1" applyFill="1" applyBorder="1" applyAlignment="1">
      <alignment horizontal="left" vertical="top"/>
    </xf>
    <xf numFmtId="0" fontId="8" fillId="7" borderId="54" xfId="0" applyFont="1" applyFill="1" applyBorder="1" applyAlignment="1">
      <alignment horizontal="center" vertical="center"/>
    </xf>
    <xf numFmtId="0" fontId="8" fillId="7" borderId="15" xfId="0" applyFont="1" applyFill="1" applyBorder="1" applyAlignment="1">
      <alignment horizontal="left" vertical="center" wrapText="1"/>
    </xf>
    <xf numFmtId="0" fontId="8" fillId="7" borderId="74" xfId="0" applyFont="1" applyFill="1" applyBorder="1" applyAlignment="1">
      <alignment horizontal="left" vertical="center" wrapText="1"/>
    </xf>
    <xf numFmtId="0" fontId="9" fillId="7" borderId="78" xfId="0" applyFont="1" applyFill="1" applyBorder="1" applyAlignment="1">
      <alignment horizontal="left" vertical="top"/>
    </xf>
    <xf numFmtId="0" fontId="8" fillId="7" borderId="74" xfId="0" applyFont="1" applyFill="1" applyBorder="1" applyAlignment="1">
      <alignment horizontal="center" wrapText="1"/>
    </xf>
    <xf numFmtId="49" fontId="8" fillId="7" borderId="3" xfId="0" applyNumberFormat="1" applyFont="1" applyFill="1" applyBorder="1" applyAlignment="1">
      <alignment horizontal="center" vertical="top"/>
    </xf>
    <xf numFmtId="0" fontId="75" fillId="7" borderId="54" xfId="0" applyFont="1" applyFill="1" applyBorder="1" applyAlignment="1">
      <alignment horizontal="center" vertical="top" wrapText="1"/>
    </xf>
    <xf numFmtId="0" fontId="8" fillId="7" borderId="57" xfId="0" applyFont="1" applyFill="1" applyBorder="1" applyAlignment="1">
      <alignment vertical="top"/>
    </xf>
    <xf numFmtId="0" fontId="8" fillId="7" borderId="15" xfId="0" applyFont="1" applyFill="1" applyBorder="1" applyAlignment="1">
      <alignment vertical="center" wrapText="1"/>
    </xf>
    <xf numFmtId="0" fontId="75" fillId="7" borderId="74" xfId="0" applyFont="1" applyFill="1" applyBorder="1" applyAlignment="1">
      <alignment vertical="center" wrapText="1"/>
    </xf>
    <xf numFmtId="0" fontId="75" fillId="7" borderId="30" xfId="0" applyFont="1" applyFill="1" applyBorder="1" applyAlignment="1">
      <alignment vertical="top" wrapText="1"/>
    </xf>
    <xf numFmtId="164" fontId="8" fillId="5" borderId="76" xfId="0" applyNumberFormat="1" applyFont="1" applyFill="1" applyBorder="1" applyAlignment="1">
      <alignment horizontal="center" vertical="top" wrapText="1"/>
    </xf>
    <xf numFmtId="0" fontId="55" fillId="0" borderId="28" xfId="0" applyFont="1" applyBorder="1" applyAlignment="1">
      <alignment horizontal="center" vertical="top" wrapText="1"/>
    </xf>
    <xf numFmtId="164" fontId="75" fillId="5" borderId="39" xfId="0" applyNumberFormat="1" applyFont="1" applyFill="1" applyBorder="1" applyAlignment="1">
      <alignment horizontal="center" vertical="center" wrapText="1"/>
    </xf>
    <xf numFmtId="0" fontId="75" fillId="7" borderId="29" xfId="0" applyFont="1" applyFill="1" applyBorder="1" applyAlignment="1">
      <alignment horizontal="center" vertical="top" wrapText="1"/>
    </xf>
    <xf numFmtId="164" fontId="8" fillId="7" borderId="14" xfId="0" applyNumberFormat="1" applyFont="1" applyFill="1" applyBorder="1" applyAlignment="1">
      <alignment horizontal="center" wrapText="1"/>
    </xf>
    <xf numFmtId="164" fontId="8" fillId="7" borderId="68" xfId="0" applyNumberFormat="1" applyFont="1" applyFill="1" applyBorder="1" applyAlignment="1">
      <alignment horizontal="center" wrapText="1"/>
    </xf>
    <xf numFmtId="0" fontId="8" fillId="7" borderId="35" xfId="0" applyFont="1" applyFill="1" applyBorder="1" applyAlignment="1">
      <alignment horizontal="center" wrapText="1"/>
    </xf>
    <xf numFmtId="0" fontId="8" fillId="7" borderId="73" xfId="0" applyFont="1" applyFill="1" applyBorder="1" applyAlignment="1">
      <alignment horizontal="center" wrapText="1"/>
    </xf>
    <xf numFmtId="164" fontId="8" fillId="7" borderId="58" xfId="0" applyNumberFormat="1" applyFont="1" applyFill="1" applyBorder="1" applyAlignment="1">
      <alignment horizontal="center" wrapText="1"/>
    </xf>
    <xf numFmtId="164" fontId="75" fillId="7" borderId="58" xfId="0" applyNumberFormat="1" applyFont="1" applyFill="1" applyBorder="1" applyAlignment="1">
      <alignment horizontal="left" vertical="center" wrapText="1"/>
    </xf>
    <xf numFmtId="0" fontId="75" fillId="7" borderId="54" xfId="0" applyFont="1" applyFill="1" applyBorder="1" applyAlignment="1">
      <alignment horizontal="left" vertical="top" wrapText="1"/>
    </xf>
    <xf numFmtId="0" fontId="75" fillId="7" borderId="74" xfId="0" applyFont="1" applyFill="1" applyBorder="1" applyAlignment="1">
      <alignment horizontal="left" vertical="top" wrapText="1"/>
    </xf>
    <xf numFmtId="164" fontId="75" fillId="7" borderId="12" xfId="0" applyNumberFormat="1" applyFont="1" applyFill="1" applyBorder="1" applyAlignment="1">
      <alignment horizontal="left" vertical="center" wrapText="1"/>
    </xf>
    <xf numFmtId="0" fontId="75" fillId="7" borderId="1" xfId="0" applyFont="1" applyFill="1" applyBorder="1" applyAlignment="1">
      <alignment horizontal="left" vertical="top" wrapText="1"/>
    </xf>
    <xf numFmtId="0" fontId="75" fillId="7" borderId="78" xfId="0" applyFont="1" applyFill="1" applyBorder="1" applyAlignment="1">
      <alignment horizontal="left" vertical="top" wrapText="1"/>
    </xf>
    <xf numFmtId="0" fontId="8" fillId="7" borderId="15" xfId="0" applyFont="1" applyFill="1" applyBorder="1" applyAlignment="1">
      <alignment horizontal="left" wrapText="1"/>
    </xf>
    <xf numFmtId="0" fontId="8" fillId="7" borderId="22" xfId="0" applyFont="1" applyFill="1" applyBorder="1" applyAlignment="1">
      <alignment horizontal="center" vertical="top"/>
    </xf>
    <xf numFmtId="0" fontId="8" fillId="7" borderId="3" xfId="0" applyFont="1" applyFill="1" applyBorder="1" applyAlignment="1">
      <alignment vertical="top"/>
    </xf>
    <xf numFmtId="0" fontId="8" fillId="0" borderId="47" xfId="0" applyFont="1" applyBorder="1" applyAlignment="1">
      <alignment vertical="top" wrapText="1"/>
    </xf>
    <xf numFmtId="164" fontId="8" fillId="7" borderId="32" xfId="0" applyNumberFormat="1" applyFont="1" applyFill="1" applyBorder="1" applyAlignment="1">
      <alignment horizontal="center" vertical="top" wrapText="1"/>
    </xf>
    <xf numFmtId="9" fontId="8" fillId="7" borderId="3" xfId="0" applyNumberFormat="1" applyFont="1" applyFill="1" applyBorder="1" applyAlignment="1">
      <alignment horizontal="center" vertical="top"/>
    </xf>
    <xf numFmtId="9" fontId="8" fillId="7" borderId="57" xfId="0" applyNumberFormat="1" applyFont="1" applyFill="1" applyBorder="1" applyAlignment="1">
      <alignment horizontal="left" vertical="top"/>
    </xf>
    <xf numFmtId="164" fontId="8" fillId="5" borderId="32" xfId="0" applyNumberFormat="1" applyFont="1" applyFill="1" applyBorder="1" applyAlignment="1">
      <alignment horizontal="center" vertical="top" wrapText="1"/>
    </xf>
    <xf numFmtId="164" fontId="8" fillId="5" borderId="80" xfId="0" applyNumberFormat="1" applyFont="1" applyFill="1" applyBorder="1" applyAlignment="1">
      <alignment horizontal="center" vertical="top" wrapText="1"/>
    </xf>
    <xf numFmtId="0" fontId="8" fillId="7" borderId="8" xfId="0" applyFont="1" applyFill="1" applyBorder="1" applyAlignment="1">
      <alignment horizontal="center" vertical="top" wrapText="1"/>
    </xf>
    <xf numFmtId="0" fontId="8" fillId="7" borderId="10" xfId="4" applyFont="1" applyFill="1" applyBorder="1" applyAlignment="1">
      <alignment horizontal="left" vertical="top" wrapText="1"/>
    </xf>
    <xf numFmtId="0" fontId="57" fillId="7" borderId="10" xfId="0" applyFont="1" applyFill="1" applyBorder="1" applyAlignment="1">
      <alignment horizontal="left" vertical="top" wrapText="1"/>
    </xf>
    <xf numFmtId="0" fontId="57" fillId="7" borderId="15" xfId="0" applyFont="1" applyFill="1" applyBorder="1" applyAlignment="1">
      <alignment horizontal="left" vertical="top" wrapText="1"/>
    </xf>
    <xf numFmtId="0" fontId="57" fillId="7" borderId="74" xfId="0" applyFont="1" applyFill="1" applyBorder="1" applyAlignment="1">
      <alignment horizontal="left" vertical="center" wrapText="1"/>
    </xf>
    <xf numFmtId="164" fontId="57" fillId="7" borderId="8" xfId="0" applyNumberFormat="1" applyFont="1" applyFill="1" applyBorder="1" applyAlignment="1">
      <alignment vertical="top" wrapText="1"/>
    </xf>
    <xf numFmtId="0" fontId="57" fillId="7" borderId="10" xfId="0" applyFont="1" applyFill="1" applyBorder="1" applyAlignment="1">
      <alignment vertical="top" wrapText="1"/>
    </xf>
    <xf numFmtId="164" fontId="57" fillId="7" borderId="74" xfId="0" applyNumberFormat="1" applyFont="1" applyFill="1" applyBorder="1" applyAlignment="1">
      <alignment vertical="top" wrapText="1"/>
    </xf>
    <xf numFmtId="164" fontId="57" fillId="7" borderId="74" xfId="0" applyNumberFormat="1" applyFont="1" applyFill="1" applyBorder="1" applyAlignment="1">
      <alignment horizontal="left" vertical="top" wrapText="1"/>
    </xf>
    <xf numFmtId="0" fontId="57" fillId="7" borderId="58" xfId="0" applyFont="1" applyFill="1" applyBorder="1" applyAlignment="1">
      <alignment horizontal="left" vertical="top" wrapText="1"/>
    </xf>
    <xf numFmtId="0" fontId="57" fillId="7" borderId="54" xfId="0" applyFont="1" applyFill="1" applyBorder="1" applyAlignment="1">
      <alignment horizontal="left" vertical="top" wrapText="1"/>
    </xf>
    <xf numFmtId="2" fontId="57" fillId="7" borderId="74" xfId="0" applyNumberFormat="1" applyFont="1" applyFill="1" applyBorder="1" applyAlignment="1">
      <alignment horizontal="left" vertical="top" wrapText="1"/>
    </xf>
    <xf numFmtId="164" fontId="57" fillId="7" borderId="73" xfId="0" applyNumberFormat="1" applyFont="1" applyFill="1" applyBorder="1" applyAlignment="1">
      <alignment horizontal="left" vertical="top" wrapText="1"/>
    </xf>
    <xf numFmtId="0" fontId="8" fillId="7" borderId="1" xfId="0" applyFont="1" applyFill="1" applyBorder="1" applyAlignment="1">
      <alignment horizontal="center" vertical="center" wrapText="1"/>
    </xf>
    <xf numFmtId="0" fontId="8" fillId="7" borderId="78" xfId="0" applyFont="1" applyFill="1" applyBorder="1" applyAlignment="1">
      <alignment horizontal="left" vertical="center" wrapText="1"/>
    </xf>
    <xf numFmtId="0" fontId="5" fillId="0" borderId="19" xfId="0" applyFont="1" applyBorder="1" applyAlignment="1">
      <alignment horizontal="left" vertical="top" wrapText="1"/>
    </xf>
    <xf numFmtId="0" fontId="5" fillId="7" borderId="1" xfId="0" applyFont="1" applyFill="1" applyBorder="1" applyAlignment="1">
      <alignment horizontal="center" vertical="top"/>
    </xf>
    <xf numFmtId="0" fontId="11" fillId="0" borderId="15" xfId="0" applyFont="1" applyBorder="1" applyAlignment="1">
      <alignment horizontal="left" vertical="top"/>
    </xf>
    <xf numFmtId="164" fontId="18" fillId="7" borderId="4" xfId="0" applyNumberFormat="1" applyFont="1" applyFill="1" applyBorder="1" applyAlignment="1">
      <alignment horizontal="left" vertical="top"/>
    </xf>
    <xf numFmtId="164" fontId="11" fillId="0" borderId="7" xfId="0" applyNumberFormat="1" applyFont="1" applyBorder="1" applyAlignment="1">
      <alignment horizontal="center" vertical="top"/>
    </xf>
    <xf numFmtId="0" fontId="11" fillId="0" borderId="78" xfId="0" applyFont="1" applyBorder="1" applyAlignment="1">
      <alignment horizontal="left" vertical="center" wrapText="1"/>
    </xf>
    <xf numFmtId="0" fontId="24" fillId="9" borderId="23" xfId="0" applyFont="1" applyFill="1" applyBorder="1" applyAlignment="1">
      <alignment horizontal="left" vertical="top" wrapText="1"/>
    </xf>
    <xf numFmtId="0" fontId="5" fillId="0" borderId="73" xfId="0" applyFont="1" applyBorder="1" applyAlignment="1">
      <alignment horizontal="left" vertical="center" wrapText="1"/>
    </xf>
    <xf numFmtId="49" fontId="5" fillId="5" borderId="15" xfId="0" applyNumberFormat="1" applyFont="1" applyFill="1" applyBorder="1" applyAlignment="1">
      <alignment horizontal="left" vertical="center" wrapText="1"/>
    </xf>
    <xf numFmtId="49" fontId="5" fillId="5" borderId="13" xfId="0" applyNumberFormat="1" applyFont="1" applyFill="1" applyBorder="1" applyAlignment="1">
      <alignment horizontal="center" vertical="top" wrapText="1"/>
    </xf>
    <xf numFmtId="49" fontId="5" fillId="5" borderId="54" xfId="0" applyNumberFormat="1" applyFont="1" applyFill="1" applyBorder="1" applyAlignment="1">
      <alignment vertical="top" wrapText="1"/>
    </xf>
    <xf numFmtId="49" fontId="5" fillId="5" borderId="54" xfId="0" applyNumberFormat="1" applyFont="1" applyFill="1" applyBorder="1" applyAlignment="1">
      <alignment horizontal="center" vertical="top" wrapText="1"/>
    </xf>
    <xf numFmtId="164" fontId="3" fillId="5" borderId="35" xfId="0" applyNumberFormat="1" applyFont="1" applyFill="1" applyBorder="1" applyAlignment="1">
      <alignment horizontal="center" vertical="top" wrapText="1"/>
    </xf>
    <xf numFmtId="164" fontId="14" fillId="5" borderId="35" xfId="0" applyNumberFormat="1" applyFont="1" applyFill="1" applyBorder="1" applyAlignment="1">
      <alignment horizontal="center" vertical="top" wrapText="1"/>
    </xf>
    <xf numFmtId="0" fontId="5" fillId="0" borderId="13" xfId="0" applyFont="1" applyBorder="1" applyAlignment="1">
      <alignment horizontal="center" vertical="top" wrapText="1"/>
    </xf>
    <xf numFmtId="0" fontId="11" fillId="7" borderId="64" xfId="0" applyFont="1" applyFill="1" applyBorder="1" applyAlignment="1">
      <alignment horizontal="left" vertical="top" wrapText="1"/>
    </xf>
    <xf numFmtId="49" fontId="4" fillId="7" borderId="48" xfId="0" applyNumberFormat="1" applyFont="1" applyFill="1" applyBorder="1" applyAlignment="1">
      <alignment horizontal="left" vertical="top" wrapText="1"/>
    </xf>
    <xf numFmtId="0" fontId="5" fillId="0" borderId="4" xfId="0" applyFont="1" applyBorder="1" applyAlignment="1">
      <alignment horizontal="left" vertical="top"/>
    </xf>
    <xf numFmtId="164" fontId="5" fillId="0" borderId="4" xfId="0" applyNumberFormat="1" applyFont="1" applyBorder="1" applyAlignment="1">
      <alignment horizontal="left" vertical="center"/>
    </xf>
    <xf numFmtId="164" fontId="11" fillId="0" borderId="4" xfId="0" applyNumberFormat="1" applyFont="1" applyBorder="1" applyAlignment="1">
      <alignment horizontal="left" vertical="center"/>
    </xf>
    <xf numFmtId="164" fontId="11" fillId="0" borderId="44" xfId="0" applyNumberFormat="1" applyFont="1" applyBorder="1" applyAlignment="1">
      <alignment horizontal="left" vertical="center"/>
    </xf>
    <xf numFmtId="0" fontId="5" fillId="0" borderId="15" xfId="0" applyFont="1" applyBorder="1" applyAlignment="1">
      <alignment horizontal="left" vertical="center" wrapText="1"/>
    </xf>
    <xf numFmtId="0" fontId="24" fillId="7" borderId="40" xfId="0" applyFont="1" applyFill="1" applyBorder="1" applyAlignment="1">
      <alignment horizontal="left" vertical="top" wrapText="1"/>
    </xf>
    <xf numFmtId="0" fontId="4" fillId="4" borderId="20" xfId="0" applyFont="1" applyFill="1" applyBorder="1" applyAlignment="1">
      <alignment horizontal="left" vertical="center"/>
    </xf>
    <xf numFmtId="164" fontId="4" fillId="4" borderId="11" xfId="0" applyNumberFormat="1" applyFont="1" applyFill="1" applyBorder="1" applyAlignment="1">
      <alignment horizontal="left" vertical="center"/>
    </xf>
    <xf numFmtId="164" fontId="28" fillId="4" borderId="11" xfId="0" applyNumberFormat="1" applyFont="1" applyFill="1" applyBorder="1" applyAlignment="1">
      <alignment horizontal="left" vertical="center"/>
    </xf>
    <xf numFmtId="0" fontId="11" fillId="0" borderId="13" xfId="0" applyFont="1" applyBorder="1" applyAlignment="1">
      <alignment horizontal="left" vertical="top"/>
    </xf>
    <xf numFmtId="0" fontId="11" fillId="0" borderId="13" xfId="0" applyFont="1" applyBorder="1" applyAlignment="1">
      <alignment horizontal="center" vertical="top"/>
    </xf>
    <xf numFmtId="0" fontId="5" fillId="0" borderId="57" xfId="0" applyFont="1" applyBorder="1" applyAlignment="1">
      <alignment horizontal="left" vertical="top" wrapText="1"/>
    </xf>
    <xf numFmtId="0" fontId="52" fillId="7" borderId="74" xfId="0" applyFont="1" applyFill="1" applyBorder="1" applyAlignment="1">
      <alignment horizontal="left" vertical="top" wrapText="1"/>
    </xf>
    <xf numFmtId="49" fontId="4" fillId="9" borderId="48" xfId="0" applyNumberFormat="1" applyFont="1" applyFill="1" applyBorder="1" applyAlignment="1">
      <alignment horizontal="center" vertical="top"/>
    </xf>
    <xf numFmtId="0" fontId="11" fillId="9" borderId="57" xfId="0" applyFont="1" applyFill="1" applyBorder="1" applyAlignment="1">
      <alignment horizontal="left" vertical="top" wrapText="1"/>
    </xf>
    <xf numFmtId="0" fontId="11" fillId="0" borderId="74" xfId="0" applyFont="1" applyBorder="1" applyAlignment="1">
      <alignment horizontal="left" vertical="distributed" wrapText="1"/>
    </xf>
    <xf numFmtId="49" fontId="5" fillId="0" borderId="31" xfId="0" applyNumberFormat="1" applyFont="1" applyBorder="1" applyAlignment="1">
      <alignment vertical="top"/>
    </xf>
    <xf numFmtId="49" fontId="5" fillId="0" borderId="22" xfId="0" applyNumberFormat="1" applyFont="1" applyBorder="1" applyAlignment="1">
      <alignment vertical="top"/>
    </xf>
    <xf numFmtId="49" fontId="5" fillId="0" borderId="41" xfId="0" applyNumberFormat="1" applyFont="1" applyBorder="1" applyAlignment="1">
      <alignment vertical="top"/>
    </xf>
    <xf numFmtId="0" fontId="32" fillId="0" borderId="41" xfId="0" applyFont="1" applyBorder="1" applyAlignment="1">
      <alignment horizontal="center" vertical="top"/>
    </xf>
    <xf numFmtId="0" fontId="32" fillId="0" borderId="43" xfId="0" applyFont="1" applyBorder="1" applyAlignment="1">
      <alignment horizontal="center" vertical="top"/>
    </xf>
    <xf numFmtId="0" fontId="52" fillId="0" borderId="52" xfId="0" applyFont="1" applyBorder="1" applyAlignment="1">
      <alignment vertical="top" wrapText="1"/>
    </xf>
    <xf numFmtId="0" fontId="52" fillId="7" borderId="54" xfId="0" applyFont="1" applyFill="1" applyBorder="1" applyAlignment="1">
      <alignment horizontal="center" vertical="top" wrapText="1"/>
    </xf>
    <xf numFmtId="0" fontId="5" fillId="0" borderId="36" xfId="0" applyFont="1" applyBorder="1" applyAlignment="1">
      <alignment horizontal="center" vertical="top"/>
    </xf>
    <xf numFmtId="0" fontId="5" fillId="0" borderId="67" xfId="0" applyFont="1" applyBorder="1" applyAlignment="1">
      <alignment horizontal="center" vertical="top"/>
    </xf>
    <xf numFmtId="0" fontId="11" fillId="9" borderId="21" xfId="0" applyFont="1" applyFill="1" applyBorder="1" applyAlignment="1">
      <alignment vertical="top" wrapText="1"/>
    </xf>
    <xf numFmtId="0" fontId="11" fillId="2" borderId="57" xfId="0" applyFont="1" applyFill="1" applyBorder="1" applyAlignment="1">
      <alignment horizontal="left" vertical="top" wrapText="1"/>
    </xf>
    <xf numFmtId="0" fontId="11" fillId="0" borderId="73" xfId="0" applyFont="1" applyBorder="1" applyAlignment="1">
      <alignment horizontal="left" vertical="center" wrapText="1"/>
    </xf>
    <xf numFmtId="0" fontId="5" fillId="0" borderId="24" xfId="0" applyFont="1" applyBorder="1" applyAlignment="1">
      <alignment horizontal="center" vertical="center" wrapText="1"/>
    </xf>
    <xf numFmtId="0" fontId="11" fillId="0" borderId="18" xfId="0" applyFont="1" applyBorder="1" applyAlignment="1">
      <alignment horizontal="center" vertical="top"/>
    </xf>
    <xf numFmtId="164" fontId="5" fillId="5" borderId="13" xfId="0" applyNumberFormat="1" applyFont="1" applyFill="1" applyBorder="1" applyAlignment="1">
      <alignment horizontal="center" vertical="top" wrapText="1"/>
    </xf>
    <xf numFmtId="164" fontId="5" fillId="5" borderId="54" xfId="0" applyNumberFormat="1" applyFont="1" applyFill="1" applyBorder="1" applyAlignment="1">
      <alignment horizontal="center" vertical="top" wrapText="1"/>
    </xf>
    <xf numFmtId="49" fontId="5" fillId="5" borderId="74" xfId="0" applyNumberFormat="1" applyFont="1" applyFill="1" applyBorder="1" applyAlignment="1">
      <alignment horizontal="left" vertical="top" wrapText="1"/>
    </xf>
    <xf numFmtId="164" fontId="11" fillId="5" borderId="13" xfId="0" applyNumberFormat="1" applyFont="1" applyFill="1" applyBorder="1" applyAlignment="1">
      <alignment horizontal="center" vertical="top" wrapText="1"/>
    </xf>
    <xf numFmtId="0" fontId="11" fillId="0" borderId="74" xfId="0" applyFont="1" applyBorder="1" applyAlignment="1">
      <alignment horizontal="left" vertical="center" wrapText="1"/>
    </xf>
    <xf numFmtId="49" fontId="11" fillId="0" borderId="50" xfId="0" applyNumberFormat="1" applyFont="1" applyBorder="1" applyAlignment="1">
      <alignment horizontal="left" vertical="top" wrapText="1" shrinkToFit="1"/>
    </xf>
    <xf numFmtId="0" fontId="7" fillId="0" borderId="54" xfId="0" applyFont="1" applyBorder="1" applyAlignment="1">
      <alignment horizontal="center" vertical="top"/>
    </xf>
    <xf numFmtId="164" fontId="5" fillId="5" borderId="35" xfId="0" applyNumberFormat="1" applyFont="1" applyFill="1" applyBorder="1" applyAlignment="1">
      <alignment horizontal="center" vertical="top" wrapText="1"/>
    </xf>
    <xf numFmtId="49" fontId="5" fillId="5" borderId="35" xfId="0" applyNumberFormat="1" applyFont="1" applyFill="1" applyBorder="1" applyAlignment="1">
      <alignment horizontal="center" vertical="top" wrapText="1"/>
    </xf>
    <xf numFmtId="164" fontId="11" fillId="0" borderId="70" xfId="0" applyNumberFormat="1" applyFont="1" applyBorder="1" applyAlignment="1">
      <alignment horizontal="center" vertical="top"/>
    </xf>
    <xf numFmtId="0" fontId="11" fillId="0" borderId="15" xfId="0" applyFont="1" applyBorder="1" applyAlignment="1">
      <alignment horizontal="left" vertical="distributed"/>
    </xf>
    <xf numFmtId="0" fontId="11" fillId="10" borderId="57" xfId="0" applyFont="1" applyFill="1" applyBorder="1" applyAlignment="1">
      <alignment horizontal="left" vertical="top" wrapText="1"/>
    </xf>
    <xf numFmtId="49" fontId="11" fillId="10" borderId="21" xfId="0" applyNumberFormat="1" applyFont="1" applyFill="1" applyBorder="1" applyAlignment="1">
      <alignment horizontal="center" vertical="top"/>
    </xf>
    <xf numFmtId="0" fontId="8" fillId="0" borderId="15" xfId="0" applyFont="1" applyBorder="1" applyAlignment="1">
      <alignment horizontal="left" vertical="top" wrapText="1"/>
    </xf>
    <xf numFmtId="0" fontId="11" fillId="0" borderId="4" xfId="0" applyFont="1" applyBorder="1" applyAlignment="1">
      <alignment vertical="top" wrapText="1"/>
    </xf>
    <xf numFmtId="0" fontId="11" fillId="7" borderId="39" xfId="0" applyFont="1" applyFill="1" applyBorder="1" applyAlignment="1">
      <alignment horizontal="center" vertical="top"/>
    </xf>
    <xf numFmtId="0" fontId="18" fillId="7" borderId="54" xfId="4" applyFont="1" applyFill="1" applyBorder="1" applyAlignment="1">
      <alignment horizontal="left" vertical="top" wrapText="1"/>
    </xf>
    <xf numFmtId="0" fontId="18" fillId="7" borderId="74" xfId="4" applyFont="1" applyFill="1" applyBorder="1" applyAlignment="1">
      <alignment horizontal="left" vertical="center" wrapText="1"/>
    </xf>
    <xf numFmtId="0" fontId="18" fillId="0" borderId="35" xfId="0" applyFont="1" applyBorder="1" applyAlignment="1">
      <alignment horizontal="center" vertical="top"/>
    </xf>
    <xf numFmtId="0" fontId="98" fillId="0" borderId="15" xfId="0" applyFont="1" applyBorder="1" applyAlignment="1">
      <alignment vertical="top" wrapText="1"/>
    </xf>
    <xf numFmtId="0" fontId="11" fillId="0" borderId="1" xfId="0" applyFont="1" applyBorder="1" applyAlignment="1">
      <alignment horizontal="center" vertical="top" wrapText="1"/>
    </xf>
    <xf numFmtId="0" fontId="14" fillId="0" borderId="1" xfId="0" applyFont="1" applyBorder="1" applyAlignment="1">
      <alignment horizontal="center" vertical="top"/>
    </xf>
    <xf numFmtId="0" fontId="98" fillId="0" borderId="74" xfId="0" applyFont="1" applyBorder="1" applyAlignment="1">
      <alignment vertical="top" wrapText="1"/>
    </xf>
    <xf numFmtId="0" fontId="18" fillId="0" borderId="14" xfId="0" applyFont="1" applyBorder="1" applyAlignment="1">
      <alignment vertical="top" wrapText="1"/>
    </xf>
    <xf numFmtId="164" fontId="18" fillId="5" borderId="35" xfId="0" applyNumberFormat="1" applyFont="1" applyFill="1" applyBorder="1" applyAlignment="1">
      <alignment horizontal="center" vertical="top" wrapText="1"/>
    </xf>
    <xf numFmtId="49" fontId="18" fillId="7" borderId="35" xfId="0" applyNumberFormat="1" applyFont="1" applyFill="1" applyBorder="1" applyAlignment="1">
      <alignment horizontal="center" vertical="top" wrapText="1"/>
    </xf>
    <xf numFmtId="164" fontId="18" fillId="5" borderId="13" xfId="0" applyNumberFormat="1" applyFont="1" applyFill="1" applyBorder="1" applyAlignment="1">
      <alignment horizontal="center" vertical="top" wrapText="1"/>
    </xf>
    <xf numFmtId="49" fontId="18" fillId="5" borderId="13" xfId="0" applyNumberFormat="1" applyFont="1" applyFill="1" applyBorder="1" applyAlignment="1">
      <alignment horizontal="center" vertical="top" wrapText="1"/>
    </xf>
    <xf numFmtId="0" fontId="18" fillId="0" borderId="75" xfId="0" applyFont="1" applyBorder="1" applyAlignment="1">
      <alignment vertical="top" wrapText="1"/>
    </xf>
    <xf numFmtId="164" fontId="18" fillId="5" borderId="54" xfId="0" applyNumberFormat="1" applyFont="1" applyFill="1" applyBorder="1" applyAlignment="1">
      <alignment horizontal="center" vertical="top" wrapText="1"/>
    </xf>
    <xf numFmtId="0" fontId="18" fillId="7" borderId="14" xfId="0" applyFont="1" applyFill="1" applyBorder="1" applyAlignment="1">
      <alignment vertical="top" wrapText="1"/>
    </xf>
    <xf numFmtId="0" fontId="18" fillId="0" borderId="13" xfId="0" applyFont="1" applyBorder="1" applyAlignment="1">
      <alignment horizontal="center" vertical="top" wrapText="1"/>
    </xf>
    <xf numFmtId="0" fontId="18" fillId="7" borderId="65" xfId="0" applyFont="1" applyFill="1" applyBorder="1" applyAlignment="1">
      <alignment vertical="top" wrapText="1"/>
    </xf>
    <xf numFmtId="0" fontId="18" fillId="0" borderId="35" xfId="0" applyFont="1" applyBorder="1" applyAlignment="1">
      <alignment horizontal="center" vertical="top" wrapText="1"/>
    </xf>
    <xf numFmtId="9" fontId="18" fillId="7" borderId="58" xfId="0" applyNumberFormat="1" applyFont="1" applyFill="1" applyBorder="1" applyAlignment="1">
      <alignment vertical="top" wrapText="1"/>
    </xf>
    <xf numFmtId="9" fontId="18" fillId="7" borderId="5" xfId="0" applyNumberFormat="1" applyFont="1" applyFill="1" applyBorder="1" applyAlignment="1">
      <alignment vertical="top" wrapText="1"/>
    </xf>
    <xf numFmtId="0" fontId="18" fillId="7" borderId="51" xfId="0" applyFont="1" applyFill="1" applyBorder="1" applyAlignment="1">
      <alignment vertical="top" wrapText="1"/>
    </xf>
    <xf numFmtId="0" fontId="11" fillId="7" borderId="1" xfId="0" applyFont="1" applyFill="1" applyBorder="1" applyAlignment="1">
      <alignment horizontal="center" vertical="top" wrapText="1"/>
    </xf>
    <xf numFmtId="0" fontId="14" fillId="0" borderId="1" xfId="0" applyFont="1" applyBorder="1" applyAlignment="1">
      <alignment horizontal="left" vertical="top" wrapText="1"/>
    </xf>
    <xf numFmtId="164" fontId="18" fillId="7" borderId="18" xfId="0" applyNumberFormat="1" applyFont="1" applyFill="1" applyBorder="1" applyAlignment="1">
      <alignment horizontal="center" vertical="top" wrapText="1"/>
    </xf>
    <xf numFmtId="164" fontId="18" fillId="7" borderId="35" xfId="0" applyNumberFormat="1" applyFont="1" applyFill="1" applyBorder="1" applyAlignment="1">
      <alignment horizontal="center" vertical="top" wrapText="1"/>
    </xf>
    <xf numFmtId="0" fontId="11" fillId="0" borderId="43" xfId="0" applyFont="1" applyBorder="1" applyAlignment="1">
      <alignment vertical="center"/>
    </xf>
    <xf numFmtId="49" fontId="18" fillId="7" borderId="5" xfId="3" applyNumberFormat="1" applyFont="1" applyFill="1" applyBorder="1" applyAlignment="1">
      <alignment horizontal="left" vertical="top" wrapText="1"/>
    </xf>
    <xf numFmtId="0" fontId="98" fillId="0" borderId="73" xfId="0" applyFont="1" applyBorder="1" applyAlignment="1">
      <alignment vertical="top" wrapText="1"/>
    </xf>
    <xf numFmtId="164" fontId="18" fillId="0" borderId="13" xfId="0" applyNumberFormat="1" applyFont="1" applyBorder="1" applyAlignment="1">
      <alignment horizontal="center" vertical="top" wrapText="1"/>
    </xf>
    <xf numFmtId="0" fontId="38" fillId="7" borderId="13" xfId="0" applyFont="1" applyFill="1" applyBorder="1" applyAlignment="1">
      <alignment horizontal="center" vertical="top" wrapText="1"/>
    </xf>
    <xf numFmtId="164" fontId="18" fillId="0" borderId="54" xfId="0" applyNumberFormat="1" applyFont="1" applyBorder="1" applyAlignment="1">
      <alignment horizontal="center" vertical="top" wrapText="1"/>
    </xf>
    <xf numFmtId="0" fontId="38" fillId="7" borderId="35" xfId="0" applyFont="1" applyFill="1" applyBorder="1" applyAlignment="1">
      <alignment horizontal="center" vertical="top" wrapText="1"/>
    </xf>
    <xf numFmtId="0" fontId="38" fillId="0" borderId="35" xfId="0" applyFont="1" applyBorder="1" applyAlignment="1">
      <alignment horizontal="center" vertical="top" wrapText="1"/>
    </xf>
    <xf numFmtId="0" fontId="18" fillId="0" borderId="58" xfId="0" applyFont="1" applyBorder="1" applyAlignment="1">
      <alignment vertical="center" wrapText="1"/>
    </xf>
    <xf numFmtId="164" fontId="18" fillId="0" borderId="35" xfId="0" applyNumberFormat="1" applyFont="1" applyBorder="1" applyAlignment="1">
      <alignment horizontal="center" vertical="top" wrapText="1"/>
    </xf>
    <xf numFmtId="164" fontId="18" fillId="0" borderId="18" xfId="0" applyNumberFormat="1" applyFont="1" applyBorder="1" applyAlignment="1">
      <alignment horizontal="center" vertical="top" wrapText="1"/>
    </xf>
    <xf numFmtId="0" fontId="18" fillId="7" borderId="3" xfId="0" applyFont="1" applyFill="1" applyBorder="1" applyAlignment="1">
      <alignment horizontal="center" vertical="top" wrapText="1"/>
    </xf>
    <xf numFmtId="0" fontId="98" fillId="0" borderId="57" xfId="0" applyFont="1" applyBorder="1" applyAlignment="1">
      <alignment vertical="top" wrapText="1"/>
    </xf>
    <xf numFmtId="0" fontId="18" fillId="0" borderId="65" xfId="0" applyFont="1" applyBorder="1" applyAlignment="1">
      <alignment horizontal="left" vertical="top" wrapText="1"/>
    </xf>
    <xf numFmtId="0" fontId="18" fillId="0" borderId="54" xfId="0" applyFont="1" applyBorder="1" applyAlignment="1">
      <alignment horizontal="center" vertical="top" wrapText="1"/>
    </xf>
    <xf numFmtId="0" fontId="22" fillId="0" borderId="42" xfId="0" applyFont="1" applyBorder="1"/>
    <xf numFmtId="0" fontId="18" fillId="0" borderId="56" xfId="0" applyFont="1" applyBorder="1" applyAlignment="1">
      <alignment vertical="top" wrapText="1"/>
    </xf>
    <xf numFmtId="0" fontId="18" fillId="7" borderId="58" xfId="0" applyFont="1" applyFill="1" applyBorder="1" applyAlignment="1">
      <alignment vertical="top"/>
    </xf>
    <xf numFmtId="0" fontId="18" fillId="7" borderId="58" xfId="0" applyFont="1" applyFill="1" applyBorder="1" applyAlignment="1">
      <alignment horizontal="left" vertical="top"/>
    </xf>
    <xf numFmtId="0" fontId="18" fillId="0" borderId="73" xfId="0" applyFont="1" applyBorder="1" applyAlignment="1">
      <alignment horizontal="center" vertical="top" wrapText="1"/>
    </xf>
    <xf numFmtId="0" fontId="18" fillId="7" borderId="74" xfId="0" applyFont="1" applyFill="1" applyBorder="1" applyAlignment="1">
      <alignment horizontal="center" vertical="top" wrapText="1"/>
    </xf>
    <xf numFmtId="164" fontId="18" fillId="5" borderId="75" xfId="0" applyNumberFormat="1" applyFont="1" applyFill="1" applyBorder="1" applyAlignment="1">
      <alignment horizontal="center" vertical="top" wrapText="1"/>
    </xf>
    <xf numFmtId="0" fontId="98" fillId="7" borderId="57" xfId="0" applyFont="1" applyFill="1" applyBorder="1" applyAlignment="1">
      <alignment vertical="top" wrapText="1"/>
    </xf>
    <xf numFmtId="0" fontId="18" fillId="0" borderId="58" xfId="0" applyFont="1" applyBorder="1" applyAlignment="1">
      <alignment vertical="top" wrapText="1"/>
    </xf>
    <xf numFmtId="0" fontId="18" fillId="0" borderId="0" xfId="0" applyFont="1" applyAlignment="1">
      <alignment vertical="top" wrapText="1"/>
    </xf>
    <xf numFmtId="0" fontId="18" fillId="7" borderId="15" xfId="0" applyFont="1" applyFill="1" applyBorder="1" applyAlignment="1">
      <alignment horizontal="left" vertical="top" wrapText="1"/>
    </xf>
    <xf numFmtId="0" fontId="18" fillId="0" borderId="12" xfId="4" applyFont="1" applyBorder="1" applyAlignment="1">
      <alignment horizontal="justify" vertical="top"/>
    </xf>
    <xf numFmtId="0" fontId="18" fillId="7" borderId="1" xfId="4" applyFont="1" applyFill="1" applyBorder="1" applyAlignment="1">
      <alignment horizontal="center" vertical="top" wrapText="1"/>
    </xf>
    <xf numFmtId="0" fontId="18" fillId="7" borderId="78" xfId="4" applyFont="1" applyFill="1" applyBorder="1" applyAlignment="1">
      <alignment horizontal="left" vertical="top" wrapText="1"/>
    </xf>
    <xf numFmtId="0" fontId="11" fillId="0" borderId="47" xfId="0" applyFont="1" applyBorder="1" applyAlignment="1">
      <alignment horizontal="left" vertical="top" wrapText="1"/>
    </xf>
    <xf numFmtId="0" fontId="11" fillId="7" borderId="42" xfId="0" applyFont="1" applyFill="1" applyBorder="1" applyAlignment="1">
      <alignment horizontal="left" vertical="top" wrapText="1"/>
    </xf>
    <xf numFmtId="0" fontId="18" fillId="0" borderId="26" xfId="0" applyFont="1" applyBorder="1" applyAlignment="1">
      <alignment horizontal="left" vertical="top" wrapText="1"/>
    </xf>
    <xf numFmtId="2" fontId="11" fillId="0" borderId="50" xfId="0" applyNumberFormat="1" applyFont="1" applyBorder="1" applyAlignment="1">
      <alignment horizontal="center" vertical="center"/>
    </xf>
    <xf numFmtId="1" fontId="11" fillId="0" borderId="42" xfId="0" applyNumberFormat="1" applyFont="1" applyBorder="1" applyAlignment="1">
      <alignment horizontal="center" vertical="top"/>
    </xf>
    <xf numFmtId="0" fontId="7" fillId="0" borderId="5" xfId="0" applyFont="1" applyBorder="1" applyAlignment="1">
      <alignment vertical="top" wrapText="1"/>
    </xf>
    <xf numFmtId="0" fontId="7" fillId="0" borderId="27" xfId="0" applyFont="1" applyBorder="1" applyAlignment="1">
      <alignment vertical="top" wrapText="1"/>
    </xf>
    <xf numFmtId="9" fontId="11" fillId="0" borderId="18" xfId="0" applyNumberFormat="1" applyFont="1" applyBorder="1" applyAlignment="1">
      <alignment horizontal="center" vertical="top"/>
    </xf>
    <xf numFmtId="9" fontId="11" fillId="0" borderId="6" xfId="0" applyNumberFormat="1" applyFont="1" applyBorder="1" applyAlignment="1">
      <alignment horizontal="center" vertical="top"/>
    </xf>
    <xf numFmtId="164" fontId="11" fillId="7" borderId="29" xfId="0" applyNumberFormat="1" applyFont="1" applyFill="1" applyBorder="1" applyAlignment="1">
      <alignment horizontal="center" vertical="top"/>
    </xf>
    <xf numFmtId="0" fontId="11" fillId="0" borderId="115" xfId="0" applyFont="1" applyBorder="1" applyAlignment="1">
      <alignment vertical="center" wrapText="1"/>
    </xf>
    <xf numFmtId="2" fontId="8" fillId="5" borderId="15" xfId="0" applyNumberFormat="1" applyFont="1" applyFill="1" applyBorder="1" applyAlignment="1">
      <alignment vertical="top" wrapText="1"/>
    </xf>
    <xf numFmtId="0" fontId="18" fillId="0" borderId="57" xfId="0" applyFont="1" applyBorder="1" applyAlignment="1">
      <alignment horizontal="left" vertical="top" wrapText="1"/>
    </xf>
    <xf numFmtId="0" fontId="8" fillId="0" borderId="3" xfId="0" applyFont="1" applyBorder="1" applyAlignment="1">
      <alignment horizontal="justify" vertical="top"/>
    </xf>
    <xf numFmtId="0" fontId="8" fillId="0" borderId="0" xfId="0" applyFont="1" applyAlignment="1">
      <alignment vertical="top" wrapText="1"/>
    </xf>
    <xf numFmtId="0" fontId="8" fillId="0" borderId="42" xfId="0" applyFont="1" applyBorder="1" applyAlignment="1">
      <alignment vertical="top" wrapText="1"/>
    </xf>
    <xf numFmtId="164" fontId="8" fillId="0" borderId="35" xfId="0" applyNumberFormat="1" applyFont="1" applyBorder="1" applyAlignment="1">
      <alignment horizontal="center" vertical="center" wrapText="1"/>
    </xf>
    <xf numFmtId="0" fontId="57" fillId="7" borderId="36" xfId="4" applyFont="1" applyFill="1" applyBorder="1" applyAlignment="1">
      <alignment horizontal="center" vertical="top" wrapText="1"/>
    </xf>
    <xf numFmtId="0" fontId="57" fillId="7" borderId="35" xfId="4" applyFont="1" applyFill="1" applyBorder="1" applyAlignment="1">
      <alignment vertical="top" wrapText="1"/>
    </xf>
    <xf numFmtId="49" fontId="30" fillId="2" borderId="63" xfId="0" applyNumberFormat="1" applyFont="1" applyFill="1" applyBorder="1" applyAlignment="1">
      <alignment vertical="top"/>
    </xf>
    <xf numFmtId="49" fontId="4" fillId="3" borderId="48" xfId="0" applyNumberFormat="1" applyFont="1" applyFill="1" applyBorder="1" applyAlignment="1">
      <alignment vertical="top"/>
    </xf>
    <xf numFmtId="49" fontId="4" fillId="7" borderId="62" xfId="0" applyNumberFormat="1" applyFont="1" applyFill="1" applyBorder="1" applyAlignment="1">
      <alignment vertical="top" wrapText="1"/>
    </xf>
    <xf numFmtId="0" fontId="57" fillId="7" borderId="4" xfId="0" applyFont="1" applyFill="1" applyBorder="1" applyAlignment="1">
      <alignment vertical="center" wrapText="1"/>
    </xf>
    <xf numFmtId="49" fontId="57" fillId="0" borderId="71" xfId="0" applyNumberFormat="1" applyFont="1" applyBorder="1" applyAlignment="1">
      <alignment vertical="top"/>
    </xf>
    <xf numFmtId="49" fontId="57" fillId="0" borderId="48" xfId="0" applyNumberFormat="1" applyFont="1" applyBorder="1" applyAlignment="1">
      <alignment vertical="top"/>
    </xf>
    <xf numFmtId="0" fontId="57" fillId="7" borderId="33" xfId="0" applyFont="1" applyFill="1" applyBorder="1" applyAlignment="1">
      <alignment vertical="center" wrapText="1"/>
    </xf>
    <xf numFmtId="164" fontId="57" fillId="7" borderId="25" xfId="0" applyNumberFormat="1" applyFont="1" applyFill="1" applyBorder="1" applyAlignment="1">
      <alignment horizontal="center" vertical="center" wrapText="1"/>
    </xf>
    <xf numFmtId="0" fontId="57" fillId="7" borderId="25" xfId="0" applyFont="1" applyFill="1" applyBorder="1" applyAlignment="1">
      <alignment horizontal="center" vertical="center" wrapText="1"/>
    </xf>
    <xf numFmtId="0" fontId="57" fillId="7" borderId="26" xfId="0" applyFont="1" applyFill="1" applyBorder="1" applyAlignment="1">
      <alignment vertical="center" wrapText="1"/>
    </xf>
    <xf numFmtId="49" fontId="30" fillId="2" borderId="42" xfId="0" applyNumberFormat="1" applyFont="1" applyFill="1" applyBorder="1" applyAlignment="1">
      <alignment vertical="top"/>
    </xf>
    <xf numFmtId="49" fontId="4" fillId="3" borderId="40" xfId="0" applyNumberFormat="1" applyFont="1" applyFill="1" applyBorder="1" applyAlignment="1">
      <alignment vertical="top"/>
    </xf>
    <xf numFmtId="49" fontId="4" fillId="7" borderId="39" xfId="0" applyNumberFormat="1" applyFont="1" applyFill="1" applyBorder="1" applyAlignment="1">
      <alignment vertical="top" wrapText="1"/>
    </xf>
    <xf numFmtId="49" fontId="4" fillId="7" borderId="38" xfId="0" applyNumberFormat="1" applyFont="1" applyFill="1" applyBorder="1" applyAlignment="1">
      <alignment horizontal="center" vertical="top" wrapText="1"/>
    </xf>
    <xf numFmtId="0" fontId="57" fillId="7" borderId="40" xfId="0" applyFont="1" applyFill="1" applyBorder="1" applyAlignment="1">
      <alignment horizontal="left" vertical="center" wrapText="1"/>
    </xf>
    <xf numFmtId="49" fontId="57" fillId="0" borderId="43" xfId="0" applyNumberFormat="1" applyFont="1" applyBorder="1" applyAlignment="1">
      <alignment vertical="top"/>
    </xf>
    <xf numFmtId="49" fontId="57" fillId="0" borderId="40" xfId="0" applyNumberFormat="1" applyFont="1" applyBorder="1" applyAlignment="1">
      <alignment vertical="top"/>
    </xf>
    <xf numFmtId="0" fontId="57" fillId="7" borderId="11" xfId="0" applyFont="1" applyFill="1" applyBorder="1" applyAlignment="1">
      <alignment horizontal="center" vertical="top"/>
    </xf>
    <xf numFmtId="164" fontId="57" fillId="7" borderId="11" xfId="0" applyNumberFormat="1" applyFont="1" applyFill="1" applyBorder="1" applyAlignment="1">
      <alignment horizontal="center" vertical="top"/>
    </xf>
    <xf numFmtId="164" fontId="59" fillId="7" borderId="11" xfId="0" applyNumberFormat="1" applyFont="1" applyFill="1" applyBorder="1" applyAlignment="1">
      <alignment horizontal="center" vertical="top"/>
    </xf>
    <xf numFmtId="164" fontId="57" fillId="7" borderId="46" xfId="0" applyNumberFormat="1" applyFont="1" applyFill="1" applyBorder="1" applyAlignment="1">
      <alignment horizontal="center" vertical="top"/>
    </xf>
    <xf numFmtId="0" fontId="57" fillId="7" borderId="37" xfId="0" applyFont="1" applyFill="1" applyBorder="1" applyAlignment="1">
      <alignment horizontal="left" vertical="center" wrapText="1"/>
    </xf>
    <xf numFmtId="164" fontId="57" fillId="7" borderId="39" xfId="0" applyNumberFormat="1" applyFont="1" applyFill="1" applyBorder="1" applyAlignment="1">
      <alignment horizontal="left" vertical="center" wrapText="1"/>
    </xf>
    <xf numFmtId="0" fontId="57" fillId="7" borderId="29" xfId="0" applyFont="1" applyFill="1" applyBorder="1" applyAlignment="1">
      <alignment horizontal="center" vertical="center" wrapText="1"/>
    </xf>
    <xf numFmtId="1" fontId="57" fillId="7" borderId="29" xfId="0" applyNumberFormat="1" applyFont="1" applyFill="1" applyBorder="1" applyAlignment="1">
      <alignment horizontal="center" vertical="center" wrapText="1"/>
    </xf>
    <xf numFmtId="164" fontId="57" fillId="7" borderId="30" xfId="0" applyNumberFormat="1" applyFont="1" applyFill="1" applyBorder="1" applyAlignment="1">
      <alignment horizontal="left" vertical="center" wrapText="1"/>
    </xf>
    <xf numFmtId="0" fontId="100" fillId="27" borderId="43" xfId="0" applyFont="1" applyFill="1" applyBorder="1" applyAlignment="1">
      <alignment horizontal="center" vertical="center" wrapText="1"/>
    </xf>
    <xf numFmtId="0" fontId="35" fillId="27" borderId="40" xfId="0" applyFont="1" applyFill="1" applyBorder="1" applyAlignment="1">
      <alignment horizontal="center" vertical="center" wrapText="1"/>
    </xf>
    <xf numFmtId="0" fontId="35" fillId="27" borderId="43" xfId="0" applyFont="1" applyFill="1" applyBorder="1" applyAlignment="1">
      <alignment horizontal="center" vertical="center" wrapText="1"/>
    </xf>
    <xf numFmtId="0" fontId="35" fillId="0" borderId="48"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40" xfId="0" applyFont="1" applyBorder="1" applyAlignment="1">
      <alignment horizontal="center" vertical="center" wrapText="1"/>
    </xf>
    <xf numFmtId="0" fontId="35" fillId="0" borderId="43" xfId="0" applyFont="1" applyBorder="1" applyAlignment="1">
      <alignment horizontal="center" vertical="center" wrapText="1"/>
    </xf>
    <xf numFmtId="0" fontId="35" fillId="0" borderId="43" xfId="0" applyFont="1" applyBorder="1" applyAlignment="1">
      <alignment horizontal="left" vertical="center" wrapText="1"/>
    </xf>
    <xf numFmtId="0" fontId="35" fillId="0" borderId="47" xfId="0" applyFont="1" applyBorder="1" applyAlignment="1">
      <alignment horizontal="left" vertical="top" wrapText="1"/>
    </xf>
    <xf numFmtId="0" fontId="35" fillId="0" borderId="47" xfId="0" applyFont="1" applyBorder="1" applyAlignment="1">
      <alignment vertical="top" wrapText="1"/>
    </xf>
    <xf numFmtId="0" fontId="35" fillId="0" borderId="47" xfId="0" applyFont="1" applyBorder="1" applyAlignment="1">
      <alignment horizontal="center" vertical="top" wrapText="1"/>
    </xf>
    <xf numFmtId="0" fontId="11" fillId="0" borderId="23" xfId="0" applyFont="1" applyBorder="1" applyAlignment="1">
      <alignment horizontal="center" vertical="top" wrapText="1"/>
    </xf>
    <xf numFmtId="0" fontId="35" fillId="0" borderId="23" xfId="0" applyFont="1" applyBorder="1" applyAlignment="1">
      <alignment horizontal="center" vertical="center" wrapText="1"/>
    </xf>
    <xf numFmtId="0" fontId="35" fillId="0" borderId="47"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23" xfId="0" applyFont="1" applyBorder="1" applyAlignment="1">
      <alignment horizontal="center" vertical="center" wrapText="1"/>
    </xf>
    <xf numFmtId="0" fontId="88" fillId="0" borderId="43" xfId="0" applyFont="1" applyBorder="1" applyAlignment="1">
      <alignment vertical="center" wrapText="1"/>
    </xf>
    <xf numFmtId="0" fontId="88" fillId="0" borderId="43" xfId="0" applyFont="1" applyBorder="1" applyAlignment="1">
      <alignment horizontal="center" vertical="center"/>
    </xf>
    <xf numFmtId="0" fontId="88" fillId="0" borderId="43" xfId="0" applyFont="1" applyBorder="1" applyAlignment="1">
      <alignment horizontal="center" vertical="center" wrapText="1"/>
    </xf>
    <xf numFmtId="0" fontId="35" fillId="0" borderId="0" xfId="0" applyFont="1" applyAlignment="1">
      <alignment horizontal="center" vertical="center" wrapText="1"/>
    </xf>
    <xf numFmtId="0" fontId="11" fillId="0" borderId="40" xfId="0" applyFont="1" applyBorder="1" applyAlignment="1">
      <alignment horizontal="center" vertical="center" wrapText="1"/>
    </xf>
    <xf numFmtId="49" fontId="20" fillId="3" borderId="40" xfId="4" applyNumberFormat="1" applyFont="1" applyFill="1" applyBorder="1" applyAlignment="1">
      <alignment horizontal="center" vertical="top"/>
    </xf>
    <xf numFmtId="49" fontId="4" fillId="3" borderId="48" xfId="4" applyNumberFormat="1" applyFont="1" applyFill="1" applyBorder="1" applyAlignment="1">
      <alignment horizontal="center" vertical="top"/>
    </xf>
    <xf numFmtId="49" fontId="4" fillId="3" borderId="17" xfId="4" applyNumberFormat="1" applyFont="1" applyFill="1" applyBorder="1" applyAlignment="1">
      <alignment horizontal="center" vertical="top"/>
    </xf>
    <xf numFmtId="49" fontId="4" fillId="3" borderId="40" xfId="4" applyNumberFormat="1" applyFont="1" applyFill="1" applyBorder="1" applyAlignment="1">
      <alignment horizontal="center" vertical="top"/>
    </xf>
    <xf numFmtId="49" fontId="41" fillId="3" borderId="48" xfId="4" applyNumberFormat="1" applyFont="1" applyFill="1" applyBorder="1" applyAlignment="1">
      <alignment horizontal="center" vertical="top"/>
    </xf>
    <xf numFmtId="49" fontId="41" fillId="3" borderId="17" xfId="4" applyNumberFormat="1" applyFont="1" applyFill="1" applyBorder="1" applyAlignment="1">
      <alignment horizontal="center" vertical="top"/>
    </xf>
    <xf numFmtId="49" fontId="41" fillId="3" borderId="40" xfId="4" applyNumberFormat="1" applyFont="1" applyFill="1" applyBorder="1" applyAlignment="1">
      <alignment horizontal="center" vertical="top"/>
    </xf>
    <xf numFmtId="0" fontId="18" fillId="7" borderId="8" xfId="4" applyFont="1" applyFill="1" applyBorder="1" applyAlignment="1">
      <alignment horizontal="center" vertical="center" wrapText="1"/>
    </xf>
    <xf numFmtId="0" fontId="105" fillId="27" borderId="43" xfId="0" applyFont="1" applyFill="1" applyBorder="1" applyAlignment="1">
      <alignment horizontal="center" vertical="center" wrapText="1"/>
    </xf>
    <xf numFmtId="0" fontId="11" fillId="27" borderId="40" xfId="0" applyFont="1" applyFill="1" applyBorder="1" applyAlignment="1">
      <alignment horizontal="center" vertical="center" wrapText="1"/>
    </xf>
    <xf numFmtId="0" fontId="11" fillId="27" borderId="43" xfId="0" applyFont="1" applyFill="1" applyBorder="1" applyAlignment="1">
      <alignment horizontal="center" vertical="center" wrapText="1"/>
    </xf>
    <xf numFmtId="0" fontId="11" fillId="0" borderId="43" xfId="0" applyFont="1" applyBorder="1" applyAlignment="1">
      <alignment horizontal="center" vertical="center" wrapText="1"/>
    </xf>
    <xf numFmtId="0" fontId="11" fillId="0" borderId="40" xfId="0" applyFont="1" applyBorder="1" applyAlignment="1">
      <alignment horizontal="left" vertical="center" wrapText="1"/>
    </xf>
    <xf numFmtId="0" fontId="35" fillId="0" borderId="40" xfId="0" applyFont="1" applyBorder="1" applyAlignment="1">
      <alignment vertical="center" wrapText="1"/>
    </xf>
    <xf numFmtId="0" fontId="35" fillId="0" borderId="54" xfId="0" applyFont="1" applyBorder="1" applyAlignment="1">
      <alignment horizontal="center" vertical="center" wrapText="1"/>
    </xf>
    <xf numFmtId="0" fontId="11" fillId="0" borderId="74" xfId="0" applyFont="1" applyBorder="1" applyAlignment="1">
      <alignment horizontal="center" vertical="center" wrapText="1"/>
    </xf>
    <xf numFmtId="0" fontId="35" fillId="0" borderId="1" xfId="0" applyFont="1" applyBorder="1" applyAlignment="1">
      <alignment horizontal="center" vertical="center" wrapText="1"/>
    </xf>
    <xf numFmtId="0" fontId="11" fillId="0" borderId="78" xfId="0" applyFont="1" applyBorder="1" applyAlignment="1">
      <alignment horizontal="center" vertical="center" wrapText="1"/>
    </xf>
    <xf numFmtId="0" fontId="35"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8" fillId="2" borderId="22" xfId="4" applyFont="1" applyFill="1" applyBorder="1" applyAlignment="1">
      <alignment horizontal="left" vertical="top"/>
    </xf>
    <xf numFmtId="0" fontId="18" fillId="14" borderId="12" xfId="4" applyFont="1" applyFill="1" applyBorder="1" applyAlignment="1">
      <alignment horizontal="left" vertical="top"/>
    </xf>
    <xf numFmtId="0" fontId="18" fillId="14" borderId="28" xfId="4" applyFont="1" applyFill="1" applyBorder="1" applyAlignment="1">
      <alignment horizontal="center" vertical="center"/>
    </xf>
    <xf numFmtId="9" fontId="18" fillId="14" borderId="1" xfId="4" applyNumberFormat="1" applyFont="1" applyFill="1" applyBorder="1" applyAlignment="1">
      <alignment horizontal="center" vertical="top"/>
    </xf>
    <xf numFmtId="9" fontId="18" fillId="14" borderId="78" xfId="4" applyNumberFormat="1" applyFont="1" applyFill="1" applyBorder="1" applyAlignment="1">
      <alignment horizontal="center" vertical="top"/>
    </xf>
    <xf numFmtId="9" fontId="18" fillId="14" borderId="30" xfId="4" applyNumberFormat="1" applyFont="1" applyFill="1" applyBorder="1" applyAlignment="1">
      <alignment horizontal="center" vertical="top"/>
    </xf>
    <xf numFmtId="9" fontId="18" fillId="14" borderId="46" xfId="4" applyNumberFormat="1" applyFont="1" applyFill="1" applyBorder="1" applyAlignment="1">
      <alignment horizontal="center" vertical="top"/>
    </xf>
    <xf numFmtId="9" fontId="18" fillId="0" borderId="41" xfId="4" applyNumberFormat="1" applyFont="1" applyBorder="1" applyAlignment="1">
      <alignment horizontal="center" vertical="top"/>
    </xf>
    <xf numFmtId="9" fontId="18" fillId="0" borderId="29" xfId="4" applyNumberFormat="1" applyFont="1" applyBorder="1" applyAlignment="1">
      <alignment horizontal="center" vertical="top"/>
    </xf>
    <xf numFmtId="0" fontId="18" fillId="14" borderId="41" xfId="4" applyFont="1" applyFill="1" applyBorder="1" applyAlignment="1">
      <alignment horizontal="left" vertical="top"/>
    </xf>
    <xf numFmtId="0" fontId="18" fillId="14" borderId="47" xfId="4" applyFont="1" applyFill="1" applyBorder="1" applyAlignment="1">
      <alignment horizontal="center" vertical="center"/>
    </xf>
    <xf numFmtId="9" fontId="18" fillId="14" borderId="41" xfId="4" applyNumberFormat="1" applyFont="1" applyFill="1" applyBorder="1" applyAlignment="1">
      <alignment horizontal="center" vertical="top"/>
    </xf>
    <xf numFmtId="9" fontId="18" fillId="14" borderId="47" xfId="4" applyNumberFormat="1" applyFont="1" applyFill="1" applyBorder="1" applyAlignment="1">
      <alignment horizontal="center" vertical="top"/>
    </xf>
    <xf numFmtId="9" fontId="18" fillId="14" borderId="43" xfId="4" applyNumberFormat="1" applyFont="1" applyFill="1" applyBorder="1" applyAlignment="1">
      <alignment horizontal="center" vertical="top"/>
    </xf>
    <xf numFmtId="0" fontId="18" fillId="7" borderId="76" xfId="4" applyFont="1" applyFill="1" applyBorder="1" applyAlignment="1">
      <alignment horizontal="left" vertical="top" wrapText="1"/>
    </xf>
    <xf numFmtId="9" fontId="18" fillId="0" borderId="35" xfId="4" applyNumberFormat="1" applyFont="1" applyBorder="1" applyAlignment="1">
      <alignment horizontal="center" vertical="top"/>
    </xf>
    <xf numFmtId="0" fontId="18" fillId="0" borderId="75" xfId="4" applyFont="1" applyBorder="1" applyAlignment="1">
      <alignment horizontal="left" vertical="top"/>
    </xf>
    <xf numFmtId="0" fontId="18" fillId="0" borderId="27" xfId="4" applyFont="1" applyBorder="1" applyAlignment="1">
      <alignment horizontal="left" vertical="top"/>
    </xf>
    <xf numFmtId="0" fontId="18" fillId="0" borderId="27" xfId="4" applyFont="1" applyBorder="1" applyAlignment="1">
      <alignment horizontal="center" vertical="center"/>
    </xf>
    <xf numFmtId="9" fontId="18" fillId="0" borderId="18" xfId="4" applyNumberFormat="1" applyFont="1" applyBorder="1" applyAlignment="1">
      <alignment horizontal="center" vertical="top"/>
    </xf>
    <xf numFmtId="9" fontId="18" fillId="0" borderId="8" xfId="4" applyNumberFormat="1" applyFont="1" applyBorder="1" applyAlignment="1">
      <alignment horizontal="center" vertical="top"/>
    </xf>
    <xf numFmtId="9" fontId="18" fillId="14" borderId="21" xfId="4" applyNumberFormat="1" applyFont="1" applyFill="1" applyBorder="1" applyAlignment="1">
      <alignment horizontal="center" vertical="top"/>
    </xf>
    <xf numFmtId="49" fontId="30" fillId="2" borderId="48" xfId="4" applyNumberFormat="1" applyFont="1" applyFill="1" applyBorder="1" applyAlignment="1">
      <alignment horizontal="center" vertical="top"/>
    </xf>
    <xf numFmtId="49" fontId="30" fillId="2" borderId="17" xfId="4" applyNumberFormat="1" applyFont="1" applyFill="1" applyBorder="1" applyAlignment="1">
      <alignment horizontal="center" vertical="top"/>
    </xf>
    <xf numFmtId="0" fontId="28" fillId="17" borderId="31" xfId="4" applyFont="1" applyFill="1" applyBorder="1" applyAlignment="1">
      <alignment vertical="top"/>
    </xf>
    <xf numFmtId="0" fontId="28" fillId="17" borderId="22" xfId="4" applyFont="1" applyFill="1" applyBorder="1" applyAlignment="1">
      <alignment vertical="top"/>
    </xf>
    <xf numFmtId="0" fontId="5" fillId="0" borderId="15" xfId="4" applyFont="1" applyBorder="1" applyAlignment="1">
      <alignment horizontal="center" vertical="top"/>
    </xf>
    <xf numFmtId="0" fontId="5" fillId="0" borderId="73" xfId="4" applyFont="1" applyBorder="1" applyAlignment="1">
      <alignment horizontal="center" vertical="top"/>
    </xf>
    <xf numFmtId="0" fontId="5" fillId="14" borderId="2" xfId="4" applyFont="1" applyFill="1" applyBorder="1" applyAlignment="1">
      <alignment horizontal="left" vertical="top"/>
    </xf>
    <xf numFmtId="0" fontId="5" fillId="14" borderId="32" xfId="4" applyFont="1" applyFill="1" applyBorder="1" applyAlignment="1">
      <alignment horizontal="center" vertical="center"/>
    </xf>
    <xf numFmtId="9" fontId="5" fillId="14" borderId="3" xfId="4" applyNumberFormat="1" applyFont="1" applyFill="1" applyBorder="1" applyAlignment="1">
      <alignment horizontal="center" vertical="top"/>
    </xf>
    <xf numFmtId="9" fontId="5" fillId="14" borderId="57" xfId="4" applyNumberFormat="1" applyFont="1" applyFill="1" applyBorder="1" applyAlignment="1">
      <alignment horizontal="center" vertical="top"/>
    </xf>
    <xf numFmtId="0" fontId="19" fillId="2" borderId="64" xfId="4" applyFont="1" applyFill="1" applyBorder="1" applyAlignment="1">
      <alignment horizontal="left" vertical="top"/>
    </xf>
    <xf numFmtId="0" fontId="11" fillId="0" borderId="57" xfId="4" applyFont="1" applyBorder="1" applyAlignment="1">
      <alignment horizontal="center" vertical="top"/>
    </xf>
    <xf numFmtId="0" fontId="19" fillId="0" borderId="15" xfId="4" applyFont="1" applyBorder="1" applyAlignment="1">
      <alignment horizontal="center" vertical="top"/>
    </xf>
    <xf numFmtId="0" fontId="19" fillId="14" borderId="32" xfId="4" applyFont="1" applyFill="1" applyBorder="1" applyAlignment="1">
      <alignment horizontal="center" vertical="center"/>
    </xf>
    <xf numFmtId="9" fontId="19" fillId="14" borderId="3" xfId="4" applyNumberFormat="1" applyFont="1" applyFill="1" applyBorder="1" applyAlignment="1">
      <alignment horizontal="center" vertical="top"/>
    </xf>
    <xf numFmtId="9" fontId="19" fillId="14" borderId="57" xfId="4" applyNumberFormat="1" applyFont="1" applyFill="1" applyBorder="1" applyAlignment="1">
      <alignment horizontal="center" vertical="top"/>
    </xf>
    <xf numFmtId="49" fontId="41" fillId="2" borderId="48" xfId="4" applyNumberFormat="1" applyFont="1" applyFill="1" applyBorder="1" applyAlignment="1">
      <alignment horizontal="center" vertical="top"/>
    </xf>
    <xf numFmtId="49" fontId="41" fillId="2" borderId="17" xfId="4" applyNumberFormat="1" applyFont="1" applyFill="1" applyBorder="1" applyAlignment="1">
      <alignment horizontal="center" vertical="top"/>
    </xf>
    <xf numFmtId="0" fontId="11" fillId="0" borderId="3" xfId="4" applyFont="1" applyBorder="1" applyAlignment="1">
      <alignment horizontal="center" vertical="top" wrapText="1"/>
    </xf>
    <xf numFmtId="0" fontId="19" fillId="18" borderId="2" xfId="4" applyFont="1" applyFill="1" applyBorder="1" applyAlignment="1">
      <alignment horizontal="left" vertical="top"/>
    </xf>
    <xf numFmtId="0" fontId="19" fillId="18" borderId="32" xfId="4" applyFont="1" applyFill="1" applyBorder="1" applyAlignment="1">
      <alignment horizontal="center" vertical="center"/>
    </xf>
    <xf numFmtId="9" fontId="19" fillId="18" borderId="3" xfId="4" applyNumberFormat="1" applyFont="1" applyFill="1" applyBorder="1" applyAlignment="1">
      <alignment horizontal="center" vertical="top"/>
    </xf>
    <xf numFmtId="9" fontId="19" fillId="18" borderId="21" xfId="4" applyNumberFormat="1" applyFont="1" applyFill="1" applyBorder="1" applyAlignment="1">
      <alignment horizontal="center" vertical="top"/>
    </xf>
    <xf numFmtId="9" fontId="19" fillId="18" borderId="57" xfId="4" applyNumberFormat="1" applyFont="1" applyFill="1" applyBorder="1" applyAlignment="1">
      <alignment horizontal="center" vertical="top"/>
    </xf>
    <xf numFmtId="0" fontId="20" fillId="7" borderId="17" xfId="4" applyFont="1" applyFill="1" applyBorder="1" applyAlignment="1">
      <alignment vertical="top" wrapText="1"/>
    </xf>
    <xf numFmtId="0" fontId="18" fillId="14" borderId="3" xfId="4" applyFont="1" applyFill="1" applyBorder="1" applyAlignment="1">
      <alignment horizontal="center" vertical="center"/>
    </xf>
    <xf numFmtId="9" fontId="18" fillId="14" borderId="32" xfId="4" applyNumberFormat="1" applyFont="1" applyFill="1" applyBorder="1" applyAlignment="1">
      <alignment horizontal="center" vertical="top"/>
    </xf>
    <xf numFmtId="0" fontId="18" fillId="0" borderId="16" xfId="4" applyFont="1" applyBorder="1" applyAlignment="1">
      <alignment horizontal="center" vertical="top"/>
    </xf>
    <xf numFmtId="0" fontId="18" fillId="15" borderId="64" xfId="4" applyFont="1" applyFill="1" applyBorder="1" applyAlignment="1">
      <alignment horizontal="left" vertical="top"/>
    </xf>
    <xf numFmtId="0" fontId="18" fillId="15" borderId="22" xfId="4" applyFont="1" applyFill="1" applyBorder="1" applyAlignment="1">
      <alignment horizontal="left" vertical="top"/>
    </xf>
    <xf numFmtId="0" fontId="18" fillId="18" borderId="2" xfId="4" applyFont="1" applyFill="1" applyBorder="1" applyAlignment="1">
      <alignment horizontal="left" vertical="top"/>
    </xf>
    <xf numFmtId="0" fontId="18" fillId="18" borderId="32" xfId="4" applyFont="1" applyFill="1" applyBorder="1" applyAlignment="1">
      <alignment horizontal="center" vertical="center"/>
    </xf>
    <xf numFmtId="9" fontId="18" fillId="18" borderId="3" xfId="4" applyNumberFormat="1" applyFont="1" applyFill="1" applyBorder="1" applyAlignment="1">
      <alignment horizontal="center" vertical="top"/>
    </xf>
    <xf numFmtId="9" fontId="18" fillId="18" borderId="57" xfId="4" applyNumberFormat="1" applyFont="1" applyFill="1" applyBorder="1" applyAlignment="1">
      <alignment horizontal="center" vertical="top"/>
    </xf>
    <xf numFmtId="0" fontId="43" fillId="0" borderId="0" xfId="4" applyFont="1"/>
    <xf numFmtId="0" fontId="20" fillId="0" borderId="0" xfId="4" applyFont="1"/>
    <xf numFmtId="0" fontId="18" fillId="7" borderId="52" xfId="4" applyFont="1" applyFill="1" applyBorder="1" applyAlignment="1">
      <alignment vertical="top" wrapText="1"/>
    </xf>
    <xf numFmtId="0" fontId="11" fillId="0" borderId="3" xfId="4" applyFont="1" applyBorder="1" applyAlignment="1">
      <alignment vertical="top" wrapText="1"/>
    </xf>
    <xf numFmtId="0" fontId="18" fillId="0" borderId="3" xfId="4" applyFont="1" applyBorder="1" applyAlignment="1">
      <alignment vertical="top" wrapText="1"/>
    </xf>
    <xf numFmtId="0" fontId="11" fillId="7" borderId="52" xfId="4" applyFont="1" applyFill="1" applyBorder="1" applyAlignment="1">
      <alignment vertical="top" wrapText="1"/>
    </xf>
    <xf numFmtId="0" fontId="5" fillId="7" borderId="54" xfId="4" applyFont="1" applyFill="1" applyBorder="1" applyAlignment="1">
      <alignment horizontal="center" vertical="top" wrapText="1"/>
    </xf>
    <xf numFmtId="0" fontId="18" fillId="7" borderId="80" xfId="4" applyFont="1" applyFill="1" applyBorder="1" applyAlignment="1">
      <alignment horizontal="center" vertical="top" wrapText="1"/>
    </xf>
    <xf numFmtId="0" fontId="18" fillId="14" borderId="32" xfId="4" applyFont="1" applyFill="1" applyBorder="1" applyAlignment="1">
      <alignment horizontal="center" vertical="top"/>
    </xf>
    <xf numFmtId="0" fontId="18" fillId="7" borderId="13" xfId="4" applyFont="1" applyFill="1" applyBorder="1" applyAlignment="1">
      <alignment horizontal="left" vertical="top" wrapText="1"/>
    </xf>
    <xf numFmtId="0" fontId="41" fillId="7" borderId="22" xfId="4" applyFont="1" applyFill="1" applyBorder="1" applyAlignment="1">
      <alignment horizontal="left" vertical="top"/>
    </xf>
    <xf numFmtId="0" fontId="19" fillId="0" borderId="3" xfId="4" applyFont="1" applyBorder="1" applyAlignment="1">
      <alignment vertical="center" wrapText="1"/>
    </xf>
    <xf numFmtId="0" fontId="19" fillId="0" borderId="3" xfId="4" applyFont="1" applyBorder="1" applyAlignment="1">
      <alignment horizontal="center" vertical="center" wrapText="1"/>
    </xf>
    <xf numFmtId="0" fontId="19" fillId="0" borderId="3" xfId="4" applyFont="1" applyBorder="1" applyAlignment="1">
      <alignment horizontal="center" vertical="top"/>
    </xf>
    <xf numFmtId="0" fontId="19" fillId="0" borderId="57" xfId="4" applyFont="1" applyBorder="1" applyAlignment="1">
      <alignment horizontal="left" vertical="top"/>
    </xf>
    <xf numFmtId="0" fontId="19" fillId="7" borderId="54" xfId="4" applyFont="1" applyFill="1" applyBorder="1" applyAlignment="1">
      <alignment horizontal="center" vertical="top" wrapText="1"/>
    </xf>
    <xf numFmtId="0" fontId="19" fillId="7" borderId="77" xfId="4" applyFont="1" applyFill="1" applyBorder="1" applyAlignment="1">
      <alignment horizontal="center" vertical="top" wrapText="1"/>
    </xf>
    <xf numFmtId="0" fontId="35" fillId="0" borderId="43" xfId="0" applyFont="1" applyBorder="1" applyAlignment="1">
      <alignment horizontal="left" vertical="top" wrapText="1"/>
    </xf>
    <xf numFmtId="0" fontId="35" fillId="0" borderId="54" xfId="0" applyFont="1" applyBorder="1" applyAlignment="1">
      <alignment horizontal="left" vertical="top" wrapText="1"/>
    </xf>
    <xf numFmtId="0" fontId="35" fillId="0" borderId="1" xfId="0" applyFont="1" applyBorder="1" applyAlignment="1">
      <alignment horizontal="left" vertical="top" wrapText="1"/>
    </xf>
    <xf numFmtId="0" fontId="11" fillId="0" borderId="4" xfId="0" applyFont="1" applyBorder="1" applyAlignment="1">
      <alignment horizontal="left" vertical="top"/>
    </xf>
    <xf numFmtId="0" fontId="11" fillId="0" borderId="49" xfId="0" applyFont="1" applyBorder="1" applyAlignment="1">
      <alignment horizontal="left" vertical="top" wrapText="1"/>
    </xf>
    <xf numFmtId="0" fontId="11" fillId="0" borderId="11" xfId="0" applyFont="1" applyBorder="1" applyAlignment="1">
      <alignment horizontal="left" vertical="top" wrapText="1"/>
    </xf>
    <xf numFmtId="0" fontId="35" fillId="0" borderId="67" xfId="0" applyFont="1" applyBorder="1" applyAlignment="1">
      <alignment horizontal="center" vertical="top"/>
    </xf>
    <xf numFmtId="0" fontId="35" fillId="0" borderId="67" xfId="0" applyFont="1" applyBorder="1" applyAlignment="1">
      <alignment horizontal="center" vertical="top" wrapText="1"/>
    </xf>
    <xf numFmtId="0" fontId="35" fillId="0" borderId="60" xfId="0" applyFont="1" applyBorder="1" applyAlignment="1">
      <alignment horizontal="center" vertical="top" wrapText="1"/>
    </xf>
    <xf numFmtId="0" fontId="14" fillId="0" borderId="63" xfId="0" applyFont="1" applyBorder="1" applyAlignment="1">
      <alignment horizontal="center" vertical="top" wrapText="1"/>
    </xf>
    <xf numFmtId="0" fontId="14" fillId="0" borderId="48" xfId="0" applyFont="1" applyBorder="1" applyAlignment="1">
      <alignment horizontal="center" vertical="top" wrapText="1"/>
    </xf>
    <xf numFmtId="0" fontId="14" fillId="0" borderId="48" xfId="0" applyFont="1" applyBorder="1" applyAlignment="1">
      <alignment horizontal="center" vertical="center" wrapText="1"/>
    </xf>
    <xf numFmtId="0" fontId="18" fillId="0" borderId="30" xfId="4" applyFont="1" applyBorder="1" applyAlignment="1">
      <alignment horizontal="left" vertical="top" wrapText="1"/>
    </xf>
    <xf numFmtId="0" fontId="14" fillId="0" borderId="26" xfId="0" applyFont="1" applyBorder="1" applyAlignment="1">
      <alignment horizontal="left" vertical="top" wrapText="1"/>
    </xf>
    <xf numFmtId="0" fontId="18" fillId="7" borderId="3" xfId="0" applyFont="1" applyFill="1" applyBorder="1" applyAlignment="1">
      <alignment horizontal="center" vertical="top"/>
    </xf>
    <xf numFmtId="0" fontId="38" fillId="7" borderId="58" xfId="0" applyFont="1" applyFill="1" applyBorder="1" applyAlignment="1">
      <alignment horizontal="left" vertical="top" wrapText="1"/>
    </xf>
    <xf numFmtId="0" fontId="38" fillId="7" borderId="54" xfId="0" applyFont="1" applyFill="1" applyBorder="1" applyAlignment="1">
      <alignment horizontal="center" vertical="center" wrapText="1"/>
    </xf>
    <xf numFmtId="0" fontId="38" fillId="7" borderId="54" xfId="0" applyFont="1" applyFill="1" applyBorder="1" applyAlignment="1">
      <alignment horizontal="center" vertical="top"/>
    </xf>
    <xf numFmtId="0" fontId="18" fillId="7" borderId="29" xfId="0" applyFont="1" applyFill="1" applyBorder="1" applyAlignment="1">
      <alignment horizontal="center" vertical="center" wrapText="1"/>
    </xf>
    <xf numFmtId="0" fontId="20" fillId="7" borderId="43" xfId="0" applyFont="1" applyFill="1" applyBorder="1" applyAlignment="1">
      <alignment vertical="top" wrapText="1"/>
    </xf>
    <xf numFmtId="164" fontId="18" fillId="7" borderId="3" xfId="0" applyNumberFormat="1" applyFont="1" applyFill="1" applyBorder="1" applyAlignment="1">
      <alignment horizontal="center" vertical="top"/>
    </xf>
    <xf numFmtId="1" fontId="18" fillId="7" borderId="3" xfId="0" applyNumberFormat="1" applyFont="1" applyFill="1" applyBorder="1" applyAlignment="1">
      <alignment horizontal="center" vertical="top"/>
    </xf>
    <xf numFmtId="0" fontId="18" fillId="0" borderId="25" xfId="0" applyFont="1" applyBorder="1" applyAlignment="1">
      <alignment vertical="top" wrapText="1"/>
    </xf>
    <xf numFmtId="0" fontId="18" fillId="0" borderId="25" xfId="0" applyFont="1" applyBorder="1" applyAlignment="1">
      <alignment horizontal="center" vertical="top" wrapText="1"/>
    </xf>
    <xf numFmtId="0" fontId="18" fillId="0" borderId="3" xfId="0" applyFont="1" applyBorder="1" applyAlignment="1">
      <alignment vertical="top" wrapText="1"/>
    </xf>
    <xf numFmtId="0" fontId="36" fillId="7" borderId="37" xfId="0" applyFont="1" applyFill="1" applyBorder="1" applyAlignment="1">
      <alignment horizontal="left" vertical="top"/>
    </xf>
    <xf numFmtId="0" fontId="36" fillId="7" borderId="39" xfId="0" applyFont="1" applyFill="1" applyBorder="1" applyAlignment="1">
      <alignment horizontal="center" vertical="center"/>
    </xf>
    <xf numFmtId="9" fontId="36" fillId="7" borderId="29" xfId="0" applyNumberFormat="1" applyFont="1" applyFill="1" applyBorder="1" applyAlignment="1">
      <alignment horizontal="center" vertical="top"/>
    </xf>
    <xf numFmtId="9" fontId="36" fillId="0" borderId="30" xfId="0" applyNumberFormat="1" applyFont="1" applyBorder="1" applyAlignment="1">
      <alignment horizontal="center" vertical="top"/>
    </xf>
    <xf numFmtId="9" fontId="36" fillId="7" borderId="13" xfId="0" applyNumberFormat="1" applyFont="1" applyFill="1" applyBorder="1" applyAlignment="1">
      <alignment horizontal="center" vertical="top"/>
    </xf>
    <xf numFmtId="164" fontId="18" fillId="0" borderId="73" xfId="0" applyNumberFormat="1" applyFont="1" applyBorder="1" applyAlignment="1">
      <alignment horizontal="left" vertical="top"/>
    </xf>
    <xf numFmtId="0" fontId="18" fillId="0" borderId="21" xfId="0" applyFont="1" applyBorder="1" applyAlignment="1">
      <alignment vertical="top" wrapText="1"/>
    </xf>
    <xf numFmtId="164" fontId="18" fillId="0" borderId="57" xfId="0" applyNumberFormat="1" applyFont="1" applyBorder="1" applyAlignment="1">
      <alignment horizontal="left" vertical="top" wrapText="1"/>
    </xf>
    <xf numFmtId="0" fontId="18" fillId="7" borderId="67" xfId="0" applyFont="1" applyFill="1" applyBorder="1" applyAlignment="1">
      <alignment horizontal="center" vertical="top"/>
    </xf>
    <xf numFmtId="3" fontId="18" fillId="7" borderId="3" xfId="0" applyNumberFormat="1" applyFont="1" applyFill="1" applyBorder="1" applyAlignment="1">
      <alignment horizontal="center" vertical="top"/>
    </xf>
    <xf numFmtId="0" fontId="18" fillId="0" borderId="57" xfId="4" applyFont="1" applyBorder="1" applyAlignment="1">
      <alignment horizontal="left" vertical="top" wrapText="1"/>
    </xf>
    <xf numFmtId="49" fontId="20" fillId="9" borderId="42" xfId="0" applyNumberFormat="1" applyFont="1" applyFill="1" applyBorder="1" applyAlignment="1">
      <alignment horizontal="center" vertical="top"/>
    </xf>
    <xf numFmtId="0" fontId="18" fillId="0" borderId="57" xfId="4" applyFont="1" applyBorder="1" applyAlignment="1">
      <alignment horizontal="left" vertical="center" wrapText="1"/>
    </xf>
    <xf numFmtId="0" fontId="18" fillId="0" borderId="59" xfId="0" applyFont="1" applyBorder="1" applyAlignment="1">
      <alignment vertical="top" wrapText="1"/>
    </xf>
    <xf numFmtId="49" fontId="20" fillId="16" borderId="56" xfId="0" applyNumberFormat="1" applyFont="1" applyFill="1" applyBorder="1" applyAlignment="1">
      <alignment horizontal="center" vertical="top" wrapText="1"/>
    </xf>
    <xf numFmtId="0" fontId="20" fillId="0" borderId="56" xfId="0" applyFont="1" applyBorder="1" applyAlignment="1">
      <alignment vertical="top"/>
    </xf>
    <xf numFmtId="0" fontId="20" fillId="0" borderId="0" xfId="0" applyFont="1" applyAlignment="1">
      <alignment horizontal="left" vertical="top"/>
    </xf>
    <xf numFmtId="0" fontId="18" fillId="0" borderId="0" xfId="0" applyFont="1" applyAlignment="1">
      <alignment horizontal="left" vertical="top"/>
    </xf>
    <xf numFmtId="0" fontId="18" fillId="0" borderId="18" xfId="0" applyFont="1" applyBorder="1" applyAlignment="1">
      <alignment vertical="top" wrapText="1"/>
    </xf>
    <xf numFmtId="0" fontId="18" fillId="0" borderId="18" xfId="0" applyFont="1" applyBorder="1" applyAlignment="1">
      <alignment horizontal="center" vertical="top" wrapText="1"/>
    </xf>
    <xf numFmtId="0" fontId="18" fillId="7" borderId="18" xfId="0" applyFont="1" applyFill="1" applyBorder="1" applyAlignment="1">
      <alignment horizontal="center" vertical="top"/>
    </xf>
    <xf numFmtId="0" fontId="18" fillId="2" borderId="22" xfId="0" applyFont="1" applyFill="1" applyBorder="1" applyAlignment="1">
      <alignment horizontal="left" vertical="top"/>
    </xf>
    <xf numFmtId="0" fontId="18" fillId="16" borderId="22" xfId="0" applyFont="1" applyFill="1" applyBorder="1"/>
    <xf numFmtId="0" fontId="14" fillId="0" borderId="3" xfId="0" applyFont="1" applyBorder="1" applyAlignment="1">
      <alignment horizontal="center" vertical="top"/>
    </xf>
    <xf numFmtId="0" fontId="18" fillId="0" borderId="74" xfId="0" applyFont="1" applyBorder="1" applyAlignment="1">
      <alignment horizontal="left" vertical="top" wrapText="1"/>
    </xf>
    <xf numFmtId="0" fontId="18" fillId="0" borderId="8" xfId="4" applyFont="1" applyBorder="1" applyAlignment="1">
      <alignment horizontal="left" vertical="top" wrapText="1"/>
    </xf>
    <xf numFmtId="0" fontId="18" fillId="0" borderId="52" xfId="0" applyFont="1" applyBorder="1" applyAlignment="1">
      <alignment vertical="top" wrapText="1"/>
    </xf>
    <xf numFmtId="164" fontId="18" fillId="7" borderId="16" xfId="0" applyNumberFormat="1" applyFont="1" applyFill="1" applyBorder="1" applyAlignment="1">
      <alignment horizontal="center" vertical="top"/>
    </xf>
    <xf numFmtId="0" fontId="18" fillId="0" borderId="16" xfId="0" applyFont="1" applyBorder="1" applyAlignment="1">
      <alignment vertical="top" wrapText="1"/>
    </xf>
    <xf numFmtId="0" fontId="18" fillId="0" borderId="74" xfId="4" applyFont="1" applyBorder="1" applyAlignment="1">
      <alignment horizontal="left" vertical="center" wrapText="1"/>
    </xf>
    <xf numFmtId="0" fontId="18" fillId="0" borderId="81" xfId="0" applyFont="1" applyBorder="1" applyAlignment="1">
      <alignment vertical="top" wrapText="1"/>
    </xf>
    <xf numFmtId="0" fontId="38" fillId="0" borderId="38" xfId="0" applyFont="1" applyBorder="1" applyAlignment="1">
      <alignment vertical="top" wrapText="1"/>
    </xf>
    <xf numFmtId="0" fontId="38" fillId="0" borderId="29" xfId="0" applyFont="1" applyBorder="1" applyAlignment="1">
      <alignment horizontal="center" vertical="top" wrapText="1"/>
    </xf>
    <xf numFmtId="0" fontId="38" fillId="0" borderId="29" xfId="0" applyFont="1" applyBorder="1" applyAlignment="1">
      <alignment horizontal="center" vertical="top"/>
    </xf>
    <xf numFmtId="0" fontId="38" fillId="0" borderId="78" xfId="4" applyFont="1" applyBorder="1" applyAlignment="1">
      <alignment horizontal="left" vertical="top" wrapText="1"/>
    </xf>
    <xf numFmtId="0" fontId="38" fillId="0" borderId="74" xfId="4" applyFont="1" applyBorder="1" applyAlignment="1">
      <alignment horizontal="left" vertical="top" wrapText="1"/>
    </xf>
    <xf numFmtId="0" fontId="38" fillId="7" borderId="52" xfId="0" applyFont="1" applyFill="1" applyBorder="1" applyAlignment="1">
      <alignment horizontal="left" vertical="top" wrapText="1"/>
    </xf>
    <xf numFmtId="0" fontId="18" fillId="0" borderId="78" xfId="4" applyFont="1" applyBorder="1" applyAlignment="1">
      <alignment horizontal="left" vertical="center" wrapText="1"/>
    </xf>
    <xf numFmtId="0" fontId="11" fillId="7" borderId="29" xfId="0" applyFont="1" applyFill="1" applyBorder="1" applyAlignment="1">
      <alignment vertical="top"/>
    </xf>
    <xf numFmtId="0" fontId="5" fillId="0" borderId="29" xfId="0" applyFont="1" applyBorder="1" applyAlignment="1">
      <alignment vertical="center" wrapText="1"/>
    </xf>
    <xf numFmtId="0" fontId="5" fillId="0" borderId="29" xfId="0" applyFont="1" applyBorder="1" applyAlignment="1">
      <alignment horizontal="center" vertical="top" wrapText="1"/>
    </xf>
    <xf numFmtId="0" fontId="5" fillId="0" borderId="29" xfId="0" applyFont="1" applyBorder="1" applyAlignment="1">
      <alignment horizontal="center" vertical="top"/>
    </xf>
    <xf numFmtId="49" fontId="11" fillId="7" borderId="74" xfId="0" applyNumberFormat="1" applyFont="1" applyFill="1" applyBorder="1" applyAlignment="1">
      <alignment horizontal="center" vertical="top"/>
    </xf>
    <xf numFmtId="0" fontId="11" fillId="7" borderId="27" xfId="0" applyFont="1" applyFill="1" applyBorder="1" applyAlignment="1">
      <alignment horizontal="center" vertical="center"/>
    </xf>
    <xf numFmtId="49" fontId="8" fillId="5" borderId="35" xfId="0" applyNumberFormat="1" applyFont="1" applyFill="1" applyBorder="1" applyAlignment="1">
      <alignment horizontal="center" vertical="center" wrapText="1"/>
    </xf>
    <xf numFmtId="49" fontId="8" fillId="7" borderId="35" xfId="0" applyNumberFormat="1" applyFont="1" applyFill="1" applyBorder="1" applyAlignment="1">
      <alignment horizontal="center" vertical="center" wrapText="1"/>
    </xf>
    <xf numFmtId="49" fontId="9" fillId="9" borderId="48" xfId="0" applyNumberFormat="1" applyFont="1" applyFill="1" applyBorder="1" applyAlignment="1">
      <alignment horizontal="center" vertical="top" wrapText="1"/>
    </xf>
    <xf numFmtId="0" fontId="11" fillId="0" borderId="5" xfId="4" applyFont="1" applyBorder="1" applyAlignment="1">
      <alignment horizontal="center" vertical="center" wrapText="1"/>
    </xf>
    <xf numFmtId="0" fontId="11" fillId="0" borderId="37" xfId="4" applyFont="1" applyBorder="1" applyAlignment="1">
      <alignment horizontal="center" vertical="center" wrapText="1"/>
    </xf>
    <xf numFmtId="0" fontId="11" fillId="0" borderId="25" xfId="4" applyFont="1" applyBorder="1" applyAlignment="1">
      <alignment horizontal="center" vertical="center" wrapText="1"/>
    </xf>
    <xf numFmtId="0" fontId="11" fillId="0" borderId="29" xfId="4" applyFont="1" applyBorder="1" applyAlignment="1">
      <alignment horizontal="center" vertical="center" wrapText="1"/>
    </xf>
    <xf numFmtId="0" fontId="28" fillId="0" borderId="13" xfId="4" applyFont="1" applyBorder="1" applyAlignment="1">
      <alignment horizontal="center" vertical="center"/>
    </xf>
    <xf numFmtId="0" fontId="28" fillId="0" borderId="15" xfId="4" applyFont="1" applyBorder="1" applyAlignment="1">
      <alignment horizontal="center" vertical="center"/>
    </xf>
    <xf numFmtId="49" fontId="28" fillId="0" borderId="25" xfId="0" applyNumberFormat="1" applyFont="1" applyBorder="1" applyAlignment="1">
      <alignment horizontal="center" vertical="top"/>
    </xf>
    <xf numFmtId="49" fontId="28" fillId="0" borderId="18" xfId="0" applyNumberFormat="1" applyFont="1" applyBorder="1" applyAlignment="1">
      <alignment horizontal="center" vertical="top"/>
    </xf>
    <xf numFmtId="49" fontId="28" fillId="0" borderId="29" xfId="0" applyNumberFormat="1" applyFont="1" applyBorder="1" applyAlignment="1">
      <alignment horizontal="center" vertical="top"/>
    </xf>
    <xf numFmtId="49" fontId="3" fillId="0" borderId="4" xfId="0" applyNumberFormat="1" applyFont="1" applyBorder="1" applyAlignment="1">
      <alignment horizontal="center" vertical="top"/>
    </xf>
    <xf numFmtId="49" fontId="3" fillId="0" borderId="17"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11" xfId="0" applyNumberFormat="1" applyFont="1" applyBorder="1" applyAlignment="1">
      <alignment horizontal="center" vertical="top"/>
    </xf>
    <xf numFmtId="49" fontId="3" fillId="0" borderId="50" xfId="0" applyNumberFormat="1" applyFont="1" applyBorder="1" applyAlignment="1">
      <alignment horizontal="center" vertical="top"/>
    </xf>
    <xf numFmtId="49" fontId="3" fillId="0" borderId="56" xfId="0" applyNumberFormat="1" applyFont="1" applyBorder="1" applyAlignment="1">
      <alignment horizontal="center" vertical="top"/>
    </xf>
    <xf numFmtId="49" fontId="3" fillId="0" borderId="70" xfId="0" applyNumberFormat="1" applyFont="1" applyBorder="1" applyAlignment="1">
      <alignment horizontal="center" vertical="top"/>
    </xf>
    <xf numFmtId="49" fontId="3" fillId="0" borderId="51" xfId="0" applyNumberFormat="1" applyFont="1" applyBorder="1" applyAlignment="1">
      <alignment horizontal="center" vertical="top"/>
    </xf>
    <xf numFmtId="0" fontId="11" fillId="7" borderId="48" xfId="0" applyFont="1" applyFill="1" applyBorder="1" applyAlignment="1">
      <alignment horizontal="center" vertical="top" wrapText="1"/>
    </xf>
    <xf numFmtId="0" fontId="11" fillId="7" borderId="40" xfId="0" applyFont="1" applyFill="1" applyBorder="1" applyAlignment="1">
      <alignment horizontal="center" vertical="top" wrapText="1"/>
    </xf>
    <xf numFmtId="0" fontId="11" fillId="7" borderId="71" xfId="0" applyFont="1" applyFill="1" applyBorder="1" applyAlignment="1">
      <alignment horizontal="center" vertical="top"/>
    </xf>
    <xf numFmtId="0" fontId="11" fillId="7" borderId="43" xfId="0" applyFont="1" applyFill="1" applyBorder="1" applyAlignment="1">
      <alignment horizontal="center" vertical="top"/>
    </xf>
    <xf numFmtId="0" fontId="11" fillId="0" borderId="48" xfId="0" applyFont="1" applyBorder="1" applyAlignment="1">
      <alignment horizontal="center" vertical="top" wrapText="1"/>
    </xf>
    <xf numFmtId="0" fontId="11" fillId="0" borderId="40" xfId="0" applyFont="1" applyBorder="1" applyAlignment="1">
      <alignment horizontal="center" vertical="top" wrapText="1"/>
    </xf>
    <xf numFmtId="0" fontId="11" fillId="7" borderId="63" xfId="0" applyFont="1" applyFill="1" applyBorder="1" applyAlignment="1">
      <alignment horizontal="left" vertical="top" wrapText="1"/>
    </xf>
    <xf numFmtId="0" fontId="11" fillId="7" borderId="42" xfId="0" applyFont="1" applyFill="1" applyBorder="1" applyAlignment="1">
      <alignment horizontal="left" vertical="top" wrapText="1"/>
    </xf>
    <xf numFmtId="0" fontId="11" fillId="0" borderId="71" xfId="0" applyFont="1" applyBorder="1" applyAlignment="1">
      <alignment horizontal="center" vertical="top" wrapText="1"/>
    </xf>
    <xf numFmtId="0" fontId="11" fillId="0" borderId="43" xfId="0" applyFont="1" applyBorder="1" applyAlignment="1">
      <alignment horizontal="center" vertical="top" wrapText="1"/>
    </xf>
    <xf numFmtId="0" fontId="26" fillId="0" borderId="48" xfId="0" applyFont="1" applyBorder="1" applyAlignment="1">
      <alignment vertical="top" wrapText="1"/>
    </xf>
    <xf numFmtId="0" fontId="26" fillId="0" borderId="17" xfId="0" applyFont="1" applyBorder="1" applyAlignment="1">
      <alignment vertical="top" wrapText="1"/>
    </xf>
    <xf numFmtId="0" fontId="25" fillId="0" borderId="17" xfId="0" applyFont="1" applyBorder="1" applyAlignment="1">
      <alignment vertical="top" wrapText="1"/>
    </xf>
    <xf numFmtId="0" fontId="25" fillId="0" borderId="40" xfId="0" applyFont="1" applyBorder="1" applyAlignment="1">
      <alignment vertical="top" wrapText="1"/>
    </xf>
    <xf numFmtId="0" fontId="26" fillId="0" borderId="48" xfId="0" applyFont="1" applyBorder="1" applyAlignment="1">
      <alignment horizontal="center" vertical="top" wrapText="1"/>
    </xf>
    <xf numFmtId="0" fontId="26" fillId="0" borderId="17" xfId="0" applyFont="1" applyBorder="1" applyAlignment="1">
      <alignment horizontal="center" vertical="top" wrapText="1"/>
    </xf>
    <xf numFmtId="0" fontId="25" fillId="0" borderId="40" xfId="0" applyFont="1" applyBorder="1" applyAlignment="1">
      <alignment horizontal="center" vertical="top" wrapText="1"/>
    </xf>
    <xf numFmtId="0" fontId="11" fillId="0" borderId="48" xfId="4" applyFont="1" applyBorder="1" applyAlignment="1">
      <alignment horizontal="center" vertical="center" textRotation="90" wrapText="1"/>
    </xf>
    <xf numFmtId="0" fontId="11" fillId="0" borderId="17" xfId="4" applyFont="1" applyBorder="1" applyAlignment="1">
      <alignment horizontal="center" vertical="center" textRotation="90" wrapText="1"/>
    </xf>
    <xf numFmtId="0" fontId="11" fillId="0" borderId="40" xfId="4" applyFont="1" applyBorder="1" applyAlignment="1">
      <alignment horizontal="center" vertical="center" textRotation="90" wrapText="1"/>
    </xf>
    <xf numFmtId="0" fontId="11" fillId="0" borderId="4" xfId="4" applyFont="1" applyBorder="1" applyAlignment="1">
      <alignment horizontal="center" vertical="center" textRotation="90" wrapText="1"/>
    </xf>
    <xf numFmtId="0" fontId="11" fillId="0" borderId="49" xfId="4" applyFont="1" applyBorder="1" applyAlignment="1">
      <alignment horizontal="center" vertical="center" textRotation="90" wrapText="1"/>
    </xf>
    <xf numFmtId="0" fontId="11" fillId="0" borderId="11" xfId="4" applyFont="1" applyBorder="1" applyAlignment="1">
      <alignment horizontal="center" vertical="center" textRotation="90" wrapText="1"/>
    </xf>
    <xf numFmtId="0" fontId="11" fillId="0" borderId="16" xfId="4" applyFont="1" applyBorder="1" applyAlignment="1">
      <alignment horizontal="center" vertical="center" textRotation="90" wrapText="1"/>
    </xf>
    <xf numFmtId="0" fontId="11" fillId="0" borderId="59" xfId="4" applyFont="1" applyBorder="1" applyAlignment="1">
      <alignment horizontal="center" vertical="center" textRotation="90" wrapText="1"/>
    </xf>
    <xf numFmtId="0" fontId="11" fillId="0" borderId="20" xfId="4" applyFont="1" applyBorder="1" applyAlignment="1">
      <alignment horizontal="center" vertical="center" textRotation="90" wrapText="1"/>
    </xf>
    <xf numFmtId="0" fontId="11" fillId="0" borderId="71" xfId="4" applyFont="1" applyBorder="1" applyAlignment="1">
      <alignment horizontal="center" vertical="center" wrapText="1"/>
    </xf>
    <xf numFmtId="0" fontId="11" fillId="0" borderId="45" xfId="4" applyFont="1" applyBorder="1" applyAlignment="1">
      <alignment horizontal="center" vertical="center" wrapText="1"/>
    </xf>
    <xf numFmtId="0" fontId="11" fillId="0" borderId="43" xfId="4" applyFont="1" applyBorder="1" applyAlignment="1">
      <alignment horizontal="center" vertical="center" wrapText="1"/>
    </xf>
    <xf numFmtId="0" fontId="11" fillId="0" borderId="63" xfId="4" applyFont="1" applyBorder="1" applyAlignment="1">
      <alignment horizontal="center" vertical="center" textRotation="90"/>
    </xf>
    <xf numFmtId="0" fontId="11" fillId="0" borderId="56" xfId="4" applyFont="1" applyBorder="1" applyAlignment="1">
      <alignment horizontal="center" vertical="center" textRotation="90"/>
    </xf>
    <xf numFmtId="0" fontId="11" fillId="0" borderId="42" xfId="4" applyFont="1" applyBorder="1" applyAlignment="1">
      <alignment horizontal="center" vertical="center" textRotation="90"/>
    </xf>
    <xf numFmtId="0" fontId="11" fillId="0" borderId="52" xfId="0" applyFont="1" applyBorder="1" applyAlignment="1">
      <alignment vertical="center"/>
    </xf>
    <xf numFmtId="0" fontId="11" fillId="0" borderId="59" xfId="0" applyFont="1" applyBorder="1" applyAlignment="1">
      <alignment vertical="center"/>
    </xf>
    <xf numFmtId="0" fontId="11" fillId="0" borderId="66" xfId="0" applyFont="1" applyBorder="1" applyAlignment="1">
      <alignment vertical="center"/>
    </xf>
    <xf numFmtId="49" fontId="28" fillId="0" borderId="35" xfId="0" applyNumberFormat="1" applyFont="1" applyBorder="1" applyAlignment="1">
      <alignment horizontal="center" vertical="top"/>
    </xf>
    <xf numFmtId="49" fontId="28" fillId="0" borderId="1" xfId="0" applyNumberFormat="1" applyFont="1" applyBorder="1" applyAlignment="1">
      <alignment horizontal="center" vertical="top"/>
    </xf>
    <xf numFmtId="0" fontId="11" fillId="0" borderId="26" xfId="0" applyFont="1" applyBorder="1" applyAlignment="1">
      <alignment vertical="top" wrapText="1"/>
    </xf>
    <xf numFmtId="0" fontId="11" fillId="0" borderId="30" xfId="0" applyFont="1" applyBorder="1" applyAlignment="1">
      <alignment vertical="top" wrapText="1"/>
    </xf>
    <xf numFmtId="49" fontId="11" fillId="0" borderId="4" xfId="0" applyNumberFormat="1" applyFont="1" applyBorder="1" applyAlignment="1">
      <alignment horizontal="center" vertical="top"/>
    </xf>
    <xf numFmtId="49" fontId="11" fillId="0" borderId="11" xfId="0" applyNumberFormat="1" applyFont="1" applyBorder="1" applyAlignment="1">
      <alignment horizontal="center" vertical="top"/>
    </xf>
    <xf numFmtId="49" fontId="3" fillId="0" borderId="63" xfId="0" applyNumberFormat="1" applyFont="1" applyBorder="1" applyAlignment="1">
      <alignment horizontal="center" vertical="top"/>
    </xf>
    <xf numFmtId="49" fontId="3" fillId="0" borderId="42" xfId="0" applyNumberFormat="1" applyFont="1" applyBorder="1" applyAlignment="1">
      <alignment horizontal="center" vertical="top"/>
    </xf>
    <xf numFmtId="49" fontId="28" fillId="3" borderId="2" xfId="0" applyNumberFormat="1" applyFont="1" applyFill="1" applyBorder="1" applyAlignment="1">
      <alignment horizontal="right" vertical="top"/>
    </xf>
    <xf numFmtId="49" fontId="28" fillId="3" borderId="32" xfId="0" applyNumberFormat="1" applyFont="1" applyFill="1" applyBorder="1" applyAlignment="1">
      <alignment horizontal="right" vertical="top"/>
    </xf>
    <xf numFmtId="49" fontId="28" fillId="3" borderId="3" xfId="0" applyNumberFormat="1" applyFont="1" applyFill="1" applyBorder="1" applyAlignment="1">
      <alignment horizontal="right" vertical="top"/>
    </xf>
    <xf numFmtId="49" fontId="28" fillId="3" borderId="57" xfId="0" applyNumberFormat="1" applyFont="1" applyFill="1" applyBorder="1" applyAlignment="1">
      <alignment horizontal="right" vertical="top"/>
    </xf>
    <xf numFmtId="0" fontId="28" fillId="7" borderId="21" xfId="0" applyFont="1" applyFill="1" applyBorder="1" applyAlignment="1">
      <alignment horizontal="left" vertical="top" wrapText="1"/>
    </xf>
    <xf numFmtId="0" fontId="28" fillId="7" borderId="22" xfId="0" applyFont="1" applyFill="1" applyBorder="1" applyAlignment="1">
      <alignment horizontal="left" vertical="top" wrapText="1"/>
    </xf>
    <xf numFmtId="0" fontId="11" fillId="0" borderId="26" xfId="0" applyFont="1" applyBorder="1" applyAlignment="1">
      <alignment horizontal="left" vertical="top" wrapText="1"/>
    </xf>
    <xf numFmtId="0" fontId="11" fillId="0" borderId="30" xfId="0" applyFont="1" applyBorder="1" applyAlignment="1">
      <alignment horizontal="left" vertical="top" wrapText="1"/>
    </xf>
    <xf numFmtId="49" fontId="28" fillId="3" borderId="13" xfId="0" applyNumberFormat="1" applyFont="1" applyFill="1" applyBorder="1" applyAlignment="1">
      <alignment horizontal="center" vertical="top"/>
    </xf>
    <xf numFmtId="49" fontId="28" fillId="3" borderId="1" xfId="0" applyNumberFormat="1" applyFont="1" applyFill="1" applyBorder="1" applyAlignment="1">
      <alignment horizontal="center" vertical="top"/>
    </xf>
    <xf numFmtId="0" fontId="11" fillId="0" borderId="62" xfId="0" applyFont="1" applyBorder="1" applyAlignment="1">
      <alignment horizontal="left" vertical="top" wrapText="1"/>
    </xf>
    <xf numFmtId="0" fontId="7" fillId="0" borderId="39" xfId="0" applyFont="1" applyBorder="1" applyAlignment="1">
      <alignment horizontal="left" vertical="top" wrapText="1"/>
    </xf>
    <xf numFmtId="0" fontId="11" fillId="0" borderId="24" xfId="0" applyFont="1" applyBorder="1" applyAlignment="1">
      <alignment vertical="top" wrapText="1"/>
    </xf>
    <xf numFmtId="0" fontId="11" fillId="0" borderId="69" xfId="0" applyFont="1" applyBorder="1" applyAlignment="1">
      <alignment vertical="top" wrapText="1"/>
    </xf>
    <xf numFmtId="0" fontId="11" fillId="0" borderId="36" xfId="0" applyFont="1" applyBorder="1" applyAlignment="1">
      <alignment vertical="top" wrapText="1"/>
    </xf>
    <xf numFmtId="0" fontId="11" fillId="0" borderId="60" xfId="0" applyFont="1" applyBorder="1" applyAlignment="1">
      <alignment vertical="top" wrapText="1"/>
    </xf>
    <xf numFmtId="49" fontId="3" fillId="0" borderId="53" xfId="0" applyNumberFormat="1" applyFont="1" applyBorder="1" applyAlignment="1">
      <alignment horizontal="center" vertical="top"/>
    </xf>
    <xf numFmtId="49" fontId="3" fillId="0" borderId="61" xfId="0" applyNumberFormat="1" applyFont="1" applyBorder="1" applyAlignment="1">
      <alignment horizontal="center" vertical="top"/>
    </xf>
    <xf numFmtId="49" fontId="3" fillId="0" borderId="46" xfId="0" applyNumberFormat="1" applyFont="1" applyBorder="1" applyAlignment="1">
      <alignment horizontal="center" vertical="top"/>
    </xf>
    <xf numFmtId="0" fontId="11" fillId="0" borderId="27" xfId="0" applyFont="1" applyBorder="1" applyAlignment="1">
      <alignment horizontal="left" vertical="top" wrapText="1"/>
    </xf>
    <xf numFmtId="49" fontId="28" fillId="0" borderId="13" xfId="0" applyNumberFormat="1" applyFont="1" applyBorder="1" applyAlignment="1">
      <alignment horizontal="center" vertical="top"/>
    </xf>
    <xf numFmtId="0" fontId="11" fillId="0" borderId="39" xfId="0" applyFont="1" applyBorder="1" applyAlignment="1">
      <alignment horizontal="left" vertical="top" wrapText="1"/>
    </xf>
    <xf numFmtId="49" fontId="11" fillId="0" borderId="44" xfId="0" applyNumberFormat="1" applyFont="1" applyBorder="1" applyAlignment="1">
      <alignment horizontal="center" vertical="top"/>
    </xf>
    <xf numFmtId="49" fontId="11" fillId="0" borderId="46" xfId="0" applyNumberFormat="1" applyFont="1" applyBorder="1" applyAlignment="1">
      <alignment horizontal="center" vertical="top"/>
    </xf>
    <xf numFmtId="0" fontId="20" fillId="0" borderId="0" xfId="0" applyFont="1" applyAlignment="1">
      <alignment horizontal="center" vertical="top" wrapText="1"/>
    </xf>
    <xf numFmtId="0" fontId="22" fillId="0" borderId="0" xfId="0" applyFont="1" applyAlignment="1">
      <alignment horizontal="center" vertical="top" wrapText="1"/>
    </xf>
    <xf numFmtId="0" fontId="22" fillId="0" borderId="0" xfId="0" applyFont="1" applyAlignment="1">
      <alignment horizontal="center" wrapText="1"/>
    </xf>
    <xf numFmtId="0" fontId="26" fillId="0" borderId="40" xfId="0" applyFont="1" applyBorder="1" applyAlignment="1">
      <alignment vertical="top" wrapText="1"/>
    </xf>
    <xf numFmtId="0" fontId="21" fillId="0" borderId="0" xfId="0" applyFont="1" applyAlignment="1">
      <alignment horizontal="center" vertical="top" wrapText="1"/>
    </xf>
    <xf numFmtId="0" fontId="24" fillId="0" borderId="0" xfId="0" applyFont="1" applyAlignment="1">
      <alignment horizontal="center" vertical="top" wrapText="1"/>
    </xf>
    <xf numFmtId="49" fontId="3" fillId="0" borderId="49" xfId="0" applyNumberFormat="1" applyFont="1" applyBorder="1" applyAlignment="1">
      <alignment horizontal="center" vertical="top"/>
    </xf>
    <xf numFmtId="49" fontId="28" fillId="2" borderId="14" xfId="0" applyNumberFormat="1" applyFont="1" applyFill="1" applyBorder="1" applyAlignment="1">
      <alignment horizontal="center" vertical="top"/>
    </xf>
    <xf numFmtId="49" fontId="28" fillId="2" borderId="5" xfId="0" applyNumberFormat="1" applyFont="1" applyFill="1" applyBorder="1" applyAlignment="1">
      <alignment horizontal="center" vertical="top"/>
    </xf>
    <xf numFmtId="49" fontId="28" fillId="2" borderId="9" xfId="0" applyNumberFormat="1" applyFont="1" applyFill="1" applyBorder="1" applyAlignment="1">
      <alignment horizontal="center" vertical="top"/>
    </xf>
    <xf numFmtId="49" fontId="28" fillId="2" borderId="12" xfId="0" applyNumberFormat="1" applyFont="1" applyFill="1" applyBorder="1" applyAlignment="1">
      <alignment horizontal="center" vertical="top"/>
    </xf>
    <xf numFmtId="49" fontId="28" fillId="3" borderId="24" xfId="0" applyNumberFormat="1" applyFont="1" applyFill="1" applyBorder="1" applyAlignment="1">
      <alignment horizontal="center" vertical="top"/>
    </xf>
    <xf numFmtId="49" fontId="28" fillId="3" borderId="6" xfId="0" applyNumberFormat="1" applyFont="1" applyFill="1" applyBorder="1" applyAlignment="1">
      <alignment horizontal="center" vertical="top"/>
    </xf>
    <xf numFmtId="49" fontId="28" fillId="3" borderId="69" xfId="0" applyNumberFormat="1" applyFont="1" applyFill="1" applyBorder="1" applyAlignment="1">
      <alignment horizontal="center" vertical="top"/>
    </xf>
    <xf numFmtId="49" fontId="28" fillId="3" borderId="60" xfId="0" applyNumberFormat="1" applyFont="1" applyFill="1" applyBorder="1" applyAlignment="1">
      <alignment horizontal="center" vertical="top"/>
    </xf>
    <xf numFmtId="49" fontId="28" fillId="0" borderId="8" xfId="0" applyNumberFormat="1" applyFont="1" applyBorder="1" applyAlignment="1">
      <alignment horizontal="center" vertical="top"/>
    </xf>
    <xf numFmtId="0" fontId="11" fillId="0" borderId="34" xfId="0" applyFont="1" applyBorder="1" applyAlignment="1">
      <alignment horizontal="left" vertical="top" wrapText="1"/>
    </xf>
    <xf numFmtId="0" fontId="11" fillId="0" borderId="6" xfId="0" applyFont="1" applyBorder="1" applyAlignment="1">
      <alignment horizontal="left" vertical="top" wrapText="1"/>
    </xf>
    <xf numFmtId="0" fontId="11" fillId="0" borderId="38" xfId="0" applyFont="1" applyBorder="1" applyAlignment="1">
      <alignment horizontal="left" vertical="top" wrapText="1"/>
    </xf>
    <xf numFmtId="49" fontId="28" fillId="3" borderId="18" xfId="0" applyNumberFormat="1" applyFont="1" applyFill="1" applyBorder="1" applyAlignment="1">
      <alignment horizontal="center" vertical="top"/>
    </xf>
    <xf numFmtId="49" fontId="28" fillId="2" borderId="50" xfId="0" applyNumberFormat="1" applyFont="1" applyFill="1" applyBorder="1" applyAlignment="1">
      <alignment horizontal="center" vertical="top"/>
    </xf>
    <xf numFmtId="49" fontId="28" fillId="2" borderId="56" xfId="0" applyNumberFormat="1" applyFont="1" applyFill="1" applyBorder="1" applyAlignment="1">
      <alignment horizontal="center" vertical="top"/>
    </xf>
    <xf numFmtId="49" fontId="28" fillId="2" borderId="51" xfId="0" applyNumberFormat="1" applyFont="1" applyFill="1" applyBorder="1" applyAlignment="1">
      <alignment horizontal="center" vertical="top"/>
    </xf>
    <xf numFmtId="0" fontId="11" fillId="0" borderId="6" xfId="0" applyFont="1" applyBorder="1" applyAlignment="1">
      <alignment vertical="top" wrapText="1"/>
    </xf>
    <xf numFmtId="0" fontId="11" fillId="0" borderId="19" xfId="0" applyFont="1" applyBorder="1" applyAlignment="1">
      <alignment horizontal="left" vertical="top" wrapText="1"/>
    </xf>
    <xf numFmtId="49" fontId="28" fillId="3" borderId="21" xfId="0" applyNumberFormat="1" applyFont="1" applyFill="1" applyBorder="1" applyAlignment="1">
      <alignment horizontal="left" vertical="top"/>
    </xf>
    <xf numFmtId="49" fontId="28" fillId="3" borderId="22" xfId="0" applyNumberFormat="1" applyFont="1" applyFill="1" applyBorder="1" applyAlignment="1">
      <alignment horizontal="left" vertical="top"/>
    </xf>
    <xf numFmtId="49" fontId="3" fillId="0" borderId="48" xfId="0" applyNumberFormat="1" applyFont="1" applyBorder="1" applyAlignment="1">
      <alignment horizontal="center" vertical="top"/>
    </xf>
    <xf numFmtId="49" fontId="3" fillId="0" borderId="40" xfId="0" applyNumberFormat="1" applyFont="1" applyBorder="1" applyAlignment="1">
      <alignment horizontal="center" vertical="top"/>
    </xf>
    <xf numFmtId="0" fontId="28" fillId="0" borderId="31" xfId="4" applyFont="1" applyBorder="1" applyAlignment="1">
      <alignment horizontal="center" vertical="center"/>
    </xf>
    <xf numFmtId="0" fontId="28" fillId="0" borderId="22" xfId="4" applyFont="1" applyBorder="1" applyAlignment="1">
      <alignment horizontal="center" vertical="center"/>
    </xf>
    <xf numFmtId="0" fontId="28" fillId="0" borderId="23" xfId="4" applyFont="1" applyBorder="1" applyAlignment="1">
      <alignment horizontal="center" vertical="center"/>
    </xf>
    <xf numFmtId="49" fontId="28" fillId="2" borderId="70" xfId="0" applyNumberFormat="1" applyFont="1" applyFill="1" applyBorder="1" applyAlignment="1">
      <alignment horizontal="center" vertical="top"/>
    </xf>
    <xf numFmtId="49" fontId="28" fillId="3" borderId="8" xfId="0" applyNumberFormat="1" applyFont="1" applyFill="1" applyBorder="1" applyAlignment="1">
      <alignment horizontal="center" vertical="top"/>
    </xf>
    <xf numFmtId="49" fontId="28" fillId="3" borderId="14" xfId="0" applyNumberFormat="1" applyFont="1" applyFill="1" applyBorder="1" applyAlignment="1">
      <alignment horizontal="center" vertical="top"/>
    </xf>
    <xf numFmtId="49" fontId="28" fillId="3" borderId="12" xfId="0" applyNumberFormat="1" applyFont="1" applyFill="1" applyBorder="1" applyAlignment="1">
      <alignment horizontal="center" vertical="top"/>
    </xf>
    <xf numFmtId="0" fontId="25" fillId="0" borderId="53" xfId="0" applyFont="1" applyBorder="1" applyAlignment="1">
      <alignment vertical="top" wrapText="1"/>
    </xf>
    <xf numFmtId="0" fontId="11" fillId="0" borderId="48" xfId="0" applyFont="1" applyBorder="1" applyAlignment="1">
      <alignment horizontal="left" vertical="top" wrapText="1"/>
    </xf>
    <xf numFmtId="0" fontId="7" fillId="0" borderId="40" xfId="0" applyFont="1" applyBorder="1" applyAlignment="1">
      <alignment horizontal="left" vertical="top" wrapText="1"/>
    </xf>
    <xf numFmtId="2" fontId="26" fillId="0" borderId="7" xfId="0" applyNumberFormat="1" applyFont="1" applyBorder="1" applyAlignment="1">
      <alignment vertical="top" wrapText="1"/>
    </xf>
    <xf numFmtId="0" fontId="11" fillId="0" borderId="48" xfId="0" applyFont="1" applyBorder="1" applyAlignment="1">
      <alignment vertical="top" wrapText="1"/>
    </xf>
    <xf numFmtId="0" fontId="7" fillId="0" borderId="40" xfId="0" applyFont="1" applyBorder="1" applyAlignment="1">
      <alignment vertical="top" wrapText="1"/>
    </xf>
    <xf numFmtId="0" fontId="11" fillId="0" borderId="7" xfId="0" applyFont="1" applyBorder="1" applyAlignment="1">
      <alignment vertical="top" wrapText="1"/>
    </xf>
    <xf numFmtId="0" fontId="7" fillId="0" borderId="17" xfId="0" applyFont="1" applyBorder="1" applyAlignment="1">
      <alignment vertical="top" wrapText="1"/>
    </xf>
    <xf numFmtId="0" fontId="7" fillId="0" borderId="53" xfId="0" applyFont="1" applyBorder="1" applyAlignment="1">
      <alignment vertical="top" wrapText="1"/>
    </xf>
    <xf numFmtId="0" fontId="26" fillId="0" borderId="7" xfId="0" applyFont="1" applyBorder="1" applyAlignment="1">
      <alignment vertical="top" wrapText="1"/>
    </xf>
    <xf numFmtId="49" fontId="3" fillId="0" borderId="4" xfId="0" applyNumberFormat="1" applyFont="1" applyBorder="1" applyAlignment="1">
      <alignment horizontal="center" vertical="top" wrapText="1"/>
    </xf>
    <xf numFmtId="49" fontId="3" fillId="0" borderId="44" xfId="0" applyNumberFormat="1" applyFont="1" applyBorder="1" applyAlignment="1">
      <alignment horizontal="center" vertical="top"/>
    </xf>
    <xf numFmtId="0" fontId="11" fillId="0" borderId="52" xfId="0" applyFont="1" applyBorder="1" applyAlignment="1">
      <alignment horizontal="left" vertical="top" wrapText="1"/>
    </xf>
    <xf numFmtId="0" fontId="11" fillId="0" borderId="59" xfId="0" applyFont="1" applyBorder="1" applyAlignment="1">
      <alignment horizontal="left" vertical="top" wrapText="1"/>
    </xf>
    <xf numFmtId="0" fontId="11" fillId="0" borderId="66" xfId="0" applyFont="1" applyBorder="1" applyAlignment="1">
      <alignment horizontal="left" vertical="top" wrapText="1"/>
    </xf>
    <xf numFmtId="49" fontId="28" fillId="2" borderId="65" xfId="0" applyNumberFormat="1" applyFont="1" applyFill="1" applyBorder="1" applyAlignment="1">
      <alignment horizontal="center" vertical="top"/>
    </xf>
    <xf numFmtId="49" fontId="28" fillId="3" borderId="35" xfId="0" applyNumberFormat="1" applyFont="1" applyFill="1" applyBorder="1" applyAlignment="1">
      <alignment horizontal="center" vertical="top"/>
    </xf>
    <xf numFmtId="0" fontId="11" fillId="6" borderId="51" xfId="0" applyFont="1" applyFill="1" applyBorder="1" applyAlignment="1">
      <alignment horizontal="center" vertical="top"/>
    </xf>
    <xf numFmtId="0" fontId="11" fillId="6" borderId="20" xfId="0" applyFont="1" applyFill="1" applyBorder="1" applyAlignment="1">
      <alignment horizontal="center" vertical="top"/>
    </xf>
    <xf numFmtId="49" fontId="28" fillId="3" borderId="21" xfId="0" applyNumberFormat="1" applyFont="1" applyFill="1" applyBorder="1" applyAlignment="1">
      <alignment horizontal="right" vertical="top"/>
    </xf>
    <xf numFmtId="49" fontId="28" fillId="3" borderId="22" xfId="0" applyNumberFormat="1" applyFont="1" applyFill="1" applyBorder="1" applyAlignment="1">
      <alignment horizontal="right" vertical="top"/>
    </xf>
    <xf numFmtId="0" fontId="11" fillId="0" borderId="51" xfId="0" applyFont="1" applyBorder="1" applyAlignment="1">
      <alignment horizontal="left" vertical="top" wrapText="1"/>
    </xf>
    <xf numFmtId="0" fontId="11" fillId="0" borderId="20" xfId="0" applyFont="1" applyBorder="1" applyAlignment="1">
      <alignment horizontal="left" vertical="top" wrapText="1"/>
    </xf>
    <xf numFmtId="0" fontId="11" fillId="0" borderId="46" xfId="0" applyFont="1" applyBorder="1" applyAlignment="1">
      <alignment horizontal="left" vertical="top" wrapText="1"/>
    </xf>
    <xf numFmtId="0" fontId="11" fillId="6" borderId="31" xfId="0" applyFont="1" applyFill="1" applyBorder="1" applyAlignment="1">
      <alignment horizontal="right" vertical="top" wrapText="1"/>
    </xf>
    <xf numFmtId="0" fontId="11" fillId="6" borderId="22" xfId="0" applyFont="1" applyFill="1" applyBorder="1" applyAlignment="1">
      <alignment horizontal="right" vertical="top" wrapText="1"/>
    </xf>
    <xf numFmtId="0" fontId="11" fillId="0" borderId="50" xfId="0" applyFont="1" applyBorder="1" applyAlignment="1">
      <alignment horizontal="left" vertical="top" wrapText="1"/>
    </xf>
    <xf numFmtId="0" fontId="11" fillId="0" borderId="16" xfId="0" applyFont="1" applyBorder="1" applyAlignment="1">
      <alignment horizontal="left" vertical="top" wrapText="1"/>
    </xf>
    <xf numFmtId="0" fontId="11" fillId="0" borderId="44" xfId="0" applyFont="1" applyBorder="1" applyAlignment="1">
      <alignment horizontal="left" vertical="top" wrapText="1"/>
    </xf>
    <xf numFmtId="0" fontId="11" fillId="0" borderId="25" xfId="0" applyFont="1" applyBorder="1" applyAlignment="1">
      <alignment horizontal="center" vertical="top" wrapText="1"/>
    </xf>
    <xf numFmtId="0" fontId="11" fillId="0" borderId="18" xfId="0" applyFont="1" applyBorder="1" applyAlignment="1">
      <alignment horizontal="center" vertical="top" wrapText="1"/>
    </xf>
    <xf numFmtId="0" fontId="11" fillId="0" borderId="29" xfId="0" applyFont="1" applyBorder="1" applyAlignment="1">
      <alignment horizontal="center" vertical="top" wrapText="1"/>
    </xf>
    <xf numFmtId="49" fontId="11" fillId="0" borderId="25" xfId="0" applyNumberFormat="1" applyFont="1" applyBorder="1" applyAlignment="1">
      <alignment horizontal="center" vertical="top"/>
    </xf>
    <xf numFmtId="49" fontId="11" fillId="0" borderId="18" xfId="0" applyNumberFormat="1" applyFont="1" applyBorder="1" applyAlignment="1">
      <alignment horizontal="center" vertical="top"/>
    </xf>
    <xf numFmtId="49" fontId="11" fillId="0" borderId="29" xfId="0" applyNumberFormat="1" applyFont="1" applyBorder="1" applyAlignment="1">
      <alignment horizontal="center" vertical="top"/>
    </xf>
    <xf numFmtId="49" fontId="11" fillId="0" borderId="26" xfId="0" applyNumberFormat="1" applyFont="1" applyBorder="1" applyAlignment="1">
      <alignment horizontal="center" vertical="top" wrapText="1"/>
    </xf>
    <xf numFmtId="49" fontId="11" fillId="0" borderId="19" xfId="0" applyNumberFormat="1" applyFont="1" applyBorder="1" applyAlignment="1">
      <alignment horizontal="center" vertical="top" wrapText="1"/>
    </xf>
    <xf numFmtId="49" fontId="11" fillId="0" borderId="30" xfId="0" applyNumberFormat="1" applyFont="1" applyBorder="1" applyAlignment="1">
      <alignment horizontal="center" vertical="top" wrapText="1"/>
    </xf>
    <xf numFmtId="49" fontId="11" fillId="0" borderId="26" xfId="0" applyNumberFormat="1" applyFont="1" applyBorder="1" applyAlignment="1">
      <alignment horizontal="center" vertical="top"/>
    </xf>
    <xf numFmtId="49" fontId="11" fillId="0" borderId="30" xfId="0" applyNumberFormat="1" applyFont="1" applyBorder="1" applyAlignment="1">
      <alignment horizontal="center" vertical="top"/>
    </xf>
    <xf numFmtId="49" fontId="28" fillId="0" borderId="0" xfId="0" applyNumberFormat="1" applyFont="1" applyAlignment="1">
      <alignment horizontal="center" vertical="top" wrapText="1"/>
    </xf>
    <xf numFmtId="0" fontId="7" fillId="0" borderId="0" xfId="0" applyFont="1" applyAlignment="1">
      <alignment vertical="top" wrapText="1"/>
    </xf>
    <xf numFmtId="49" fontId="28" fillId="3" borderId="29" xfId="0" applyNumberFormat="1" applyFont="1" applyFill="1" applyBorder="1" applyAlignment="1">
      <alignment horizontal="right" vertical="top"/>
    </xf>
    <xf numFmtId="49" fontId="28" fillId="6" borderId="22" xfId="0" applyNumberFormat="1" applyFont="1" applyFill="1" applyBorder="1" applyAlignment="1">
      <alignment horizontal="right" vertical="top"/>
    </xf>
    <xf numFmtId="49" fontId="28" fillId="2" borderId="21" xfId="0" applyNumberFormat="1" applyFont="1" applyFill="1" applyBorder="1" applyAlignment="1">
      <alignment horizontal="right" vertical="top"/>
    </xf>
    <xf numFmtId="49" fontId="28" fillId="2" borderId="22" xfId="0" applyNumberFormat="1" applyFont="1" applyFill="1" applyBorder="1" applyAlignment="1">
      <alignment horizontal="right" vertical="top"/>
    </xf>
    <xf numFmtId="0" fontId="28" fillId="6" borderId="50" xfId="0" applyFont="1" applyFill="1" applyBorder="1" applyAlignment="1">
      <alignment horizontal="right" vertical="top" wrapText="1"/>
    </xf>
    <xf numFmtId="0" fontId="28" fillId="6" borderId="16" xfId="0" applyFont="1" applyFill="1" applyBorder="1" applyAlignment="1">
      <alignment horizontal="right" vertical="top" wrapText="1"/>
    </xf>
    <xf numFmtId="0" fontId="28" fillId="6" borderId="44" xfId="0" applyFont="1" applyFill="1" applyBorder="1" applyAlignment="1">
      <alignment horizontal="right" vertical="top" wrapText="1"/>
    </xf>
    <xf numFmtId="0" fontId="11" fillId="0" borderId="52" xfId="7" applyFont="1" applyBorder="1" applyAlignment="1">
      <alignment horizontal="left" vertical="top" wrapText="1"/>
    </xf>
    <xf numFmtId="0" fontId="11" fillId="0" borderId="59" xfId="7" applyFont="1" applyBorder="1" applyAlignment="1">
      <alignment horizontal="left" vertical="top" wrapText="1"/>
    </xf>
    <xf numFmtId="0" fontId="11" fillId="0" borderId="66" xfId="7" applyFont="1" applyBorder="1" applyAlignment="1">
      <alignment horizontal="left" vertical="top" wrapText="1"/>
    </xf>
    <xf numFmtId="0" fontId="22" fillId="20" borderId="31" xfId="4" applyFont="1" applyFill="1" applyBorder="1" applyAlignment="1">
      <alignment horizontal="center" vertical="top" wrapText="1"/>
    </xf>
    <xf numFmtId="0" fontId="22" fillId="20" borderId="22" xfId="4" applyFont="1" applyFill="1" applyBorder="1" applyAlignment="1">
      <alignment horizontal="center" vertical="top" wrapText="1"/>
    </xf>
    <xf numFmtId="0" fontId="22" fillId="20" borderId="23" xfId="4" applyFont="1" applyFill="1" applyBorder="1" applyAlignment="1">
      <alignment horizontal="center" vertical="top" wrapText="1"/>
    </xf>
    <xf numFmtId="0" fontId="9" fillId="0" borderId="0" xfId="0" applyFont="1" applyAlignment="1">
      <alignment horizontal="center"/>
    </xf>
    <xf numFmtId="0" fontId="18" fillId="0" borderId="48" xfId="4" applyFont="1" applyBorder="1" applyAlignment="1">
      <alignment horizontal="left" vertical="top" wrapText="1"/>
    </xf>
    <xf numFmtId="0" fontId="18" fillId="0" borderId="17" xfId="4" applyFont="1" applyBorder="1" applyAlignment="1">
      <alignment horizontal="left" vertical="top" wrapText="1"/>
    </xf>
    <xf numFmtId="0" fontId="18" fillId="0" borderId="40" xfId="4" applyFont="1" applyBorder="1" applyAlignment="1">
      <alignment horizontal="left" vertical="top" wrapText="1"/>
    </xf>
    <xf numFmtId="0" fontId="18" fillId="0" borderId="52" xfId="4" applyFont="1" applyBorder="1" applyAlignment="1">
      <alignment horizontal="left" vertical="top" wrapText="1"/>
    </xf>
    <xf numFmtId="0" fontId="18" fillId="0" borderId="59" xfId="4" applyFont="1" applyBorder="1" applyAlignment="1">
      <alignment horizontal="left" vertical="top" wrapText="1"/>
    </xf>
    <xf numFmtId="0" fontId="18" fillId="0" borderId="66" xfId="4" applyFont="1" applyBorder="1" applyAlignment="1">
      <alignment horizontal="left" vertical="top" wrapText="1"/>
    </xf>
    <xf numFmtId="0" fontId="18" fillId="0" borderId="51" xfId="4" applyFont="1" applyBorder="1" applyAlignment="1">
      <alignment horizontal="left" vertical="top" wrapText="1"/>
    </xf>
    <xf numFmtId="0" fontId="18" fillId="0" borderId="20" xfId="4" applyFont="1" applyBorder="1" applyAlignment="1">
      <alignment horizontal="left" vertical="top" wrapText="1"/>
    </xf>
    <xf numFmtId="0" fontId="18" fillId="0" borderId="46" xfId="4" applyFont="1" applyBorder="1" applyAlignment="1">
      <alignment horizontal="left" vertical="top" wrapText="1"/>
    </xf>
    <xf numFmtId="0" fontId="20" fillId="6" borderId="31" xfId="4" applyFont="1" applyFill="1" applyBorder="1" applyAlignment="1">
      <alignment horizontal="right" vertical="top" wrapText="1"/>
    </xf>
    <xf numFmtId="0" fontId="20" fillId="6" borderId="22" xfId="4" applyFont="1" applyFill="1" applyBorder="1" applyAlignment="1">
      <alignment horizontal="right" vertical="top" wrapText="1"/>
    </xf>
    <xf numFmtId="0" fontId="19" fillId="0" borderId="50" xfId="4" applyFont="1" applyBorder="1" applyAlignment="1">
      <alignment horizontal="left" vertical="top" wrapText="1"/>
    </xf>
    <xf numFmtId="0" fontId="19" fillId="0" borderId="16" xfId="4" applyFont="1" applyBorder="1" applyAlignment="1">
      <alignment horizontal="left" vertical="top" wrapText="1"/>
    </xf>
    <xf numFmtId="0" fontId="19" fillId="0" borderId="44" xfId="4" applyFont="1" applyBorder="1" applyAlignment="1">
      <alignment horizontal="left" vertical="top" wrapText="1"/>
    </xf>
    <xf numFmtId="0" fontId="18" fillId="0" borderId="52" xfId="7" applyFont="1" applyBorder="1" applyAlignment="1">
      <alignment horizontal="left" vertical="top" wrapText="1"/>
    </xf>
    <xf numFmtId="0" fontId="18" fillId="0" borderId="59" xfId="7" applyFont="1" applyBorder="1" applyAlignment="1">
      <alignment horizontal="left" vertical="top" wrapText="1"/>
    </xf>
    <xf numFmtId="0" fontId="18" fillId="0" borderId="66" xfId="7" applyFont="1" applyBorder="1" applyAlignment="1">
      <alignment horizontal="left" vertical="top" wrapText="1"/>
    </xf>
    <xf numFmtId="0" fontId="20" fillId="9" borderId="41" xfId="4" applyFont="1" applyFill="1" applyBorder="1" applyAlignment="1">
      <alignment horizontal="right" vertical="top" wrapText="1"/>
    </xf>
    <xf numFmtId="0" fontId="20" fillId="9" borderId="43" xfId="4" applyFont="1" applyFill="1" applyBorder="1" applyAlignment="1">
      <alignment horizontal="right" vertical="top" wrapText="1"/>
    </xf>
    <xf numFmtId="0" fontId="20" fillId="15" borderId="41" xfId="4" applyFont="1" applyFill="1" applyBorder="1" applyAlignment="1">
      <alignment horizontal="right" vertical="top" wrapText="1"/>
    </xf>
    <xf numFmtId="0" fontId="20" fillId="15" borderId="43" xfId="4" applyFont="1" applyFill="1" applyBorder="1" applyAlignment="1">
      <alignment horizontal="right" vertical="top" wrapText="1"/>
    </xf>
    <xf numFmtId="0" fontId="20" fillId="19" borderId="41" xfId="4" applyFont="1" applyFill="1" applyBorder="1" applyAlignment="1">
      <alignment horizontal="right" vertical="top" wrapText="1"/>
    </xf>
    <xf numFmtId="0" fontId="20" fillId="19" borderId="43" xfId="4" applyFont="1" applyFill="1" applyBorder="1" applyAlignment="1">
      <alignment horizontal="right" vertical="top" wrapText="1"/>
    </xf>
    <xf numFmtId="0" fontId="20" fillId="0" borderId="0" xfId="4" applyFont="1" applyAlignment="1">
      <alignment horizontal="center"/>
    </xf>
    <xf numFmtId="0" fontId="41" fillId="6" borderId="50" xfId="4" applyFont="1" applyFill="1" applyBorder="1" applyAlignment="1">
      <alignment horizontal="right" vertical="top" wrapText="1"/>
    </xf>
    <xf numFmtId="0" fontId="41" fillId="6" borderId="16" xfId="4" applyFont="1" applyFill="1" applyBorder="1" applyAlignment="1">
      <alignment horizontal="right" vertical="top" wrapText="1"/>
    </xf>
    <xf numFmtId="0" fontId="41" fillId="6" borderId="44" xfId="4" applyFont="1" applyFill="1" applyBorder="1" applyAlignment="1">
      <alignment horizontal="right" vertical="top" wrapText="1"/>
    </xf>
    <xf numFmtId="49" fontId="11" fillId="7" borderId="48" xfId="4" applyNumberFormat="1" applyFont="1" applyFill="1" applyBorder="1" applyAlignment="1">
      <alignment horizontal="center" vertical="center" textRotation="90"/>
    </xf>
    <xf numFmtId="49" fontId="11" fillId="7" borderId="17" xfId="4" applyNumberFormat="1" applyFont="1" applyFill="1" applyBorder="1" applyAlignment="1">
      <alignment horizontal="center" vertical="center" textRotation="90"/>
    </xf>
    <xf numFmtId="49" fontId="11" fillId="7" borderId="40" xfId="4" applyNumberFormat="1" applyFont="1" applyFill="1" applyBorder="1" applyAlignment="1">
      <alignment horizontal="center" vertical="center" textRotation="90"/>
    </xf>
    <xf numFmtId="49" fontId="18" fillId="7" borderId="48" xfId="4" applyNumberFormat="1" applyFont="1" applyFill="1" applyBorder="1" applyAlignment="1">
      <alignment horizontal="center" vertical="top"/>
    </xf>
    <xf numFmtId="49" fontId="18" fillId="7" borderId="17" xfId="4" applyNumberFormat="1" applyFont="1" applyFill="1" applyBorder="1" applyAlignment="1">
      <alignment horizontal="center" vertical="top"/>
    </xf>
    <xf numFmtId="49" fontId="18" fillId="7" borderId="40" xfId="4" applyNumberFormat="1" applyFont="1" applyFill="1" applyBorder="1" applyAlignment="1">
      <alignment horizontal="center" vertical="top"/>
    </xf>
    <xf numFmtId="49" fontId="20" fillId="2" borderId="50" xfId="4" applyNumberFormat="1" applyFont="1" applyFill="1" applyBorder="1" applyAlignment="1">
      <alignment horizontal="center" vertical="top"/>
    </xf>
    <xf numFmtId="49" fontId="20" fillId="2" borderId="56" xfId="4" applyNumberFormat="1" applyFont="1" applyFill="1" applyBorder="1" applyAlignment="1">
      <alignment horizontal="center" vertical="top"/>
    </xf>
    <xf numFmtId="49" fontId="20" fillId="2" borderId="51" xfId="4" applyNumberFormat="1" applyFont="1" applyFill="1" applyBorder="1" applyAlignment="1">
      <alignment horizontal="center" vertical="top"/>
    </xf>
    <xf numFmtId="49" fontId="20" fillId="3" borderId="4" xfId="4" applyNumberFormat="1" applyFont="1" applyFill="1" applyBorder="1" applyAlignment="1">
      <alignment horizontal="center" vertical="top"/>
    </xf>
    <xf numFmtId="49" fontId="20" fillId="3" borderId="17" xfId="4" applyNumberFormat="1" applyFont="1" applyFill="1" applyBorder="1" applyAlignment="1">
      <alignment horizontal="center" vertical="top"/>
    </xf>
    <xf numFmtId="49" fontId="20" fillId="3" borderId="11" xfId="4" applyNumberFormat="1" applyFont="1" applyFill="1" applyBorder="1" applyAlignment="1">
      <alignment horizontal="center" vertical="top"/>
    </xf>
    <xf numFmtId="49" fontId="20" fillId="7" borderId="48" xfId="4" applyNumberFormat="1" applyFont="1" applyFill="1" applyBorder="1" applyAlignment="1">
      <alignment horizontal="center" vertical="top" wrapText="1"/>
    </xf>
    <xf numFmtId="49" fontId="20" fillId="7" borderId="17" xfId="4" applyNumberFormat="1" applyFont="1" applyFill="1" applyBorder="1" applyAlignment="1">
      <alignment horizontal="center" vertical="top" wrapText="1"/>
    </xf>
    <xf numFmtId="0" fontId="22" fillId="7" borderId="40" xfId="4" applyFont="1" applyFill="1" applyBorder="1" applyAlignment="1">
      <alignment horizontal="center" vertical="top" wrapText="1"/>
    </xf>
    <xf numFmtId="0" fontId="18" fillId="7" borderId="48" xfId="4" applyFont="1" applyFill="1" applyBorder="1" applyAlignment="1">
      <alignment horizontal="left" vertical="top" wrapText="1"/>
    </xf>
    <xf numFmtId="0" fontId="18" fillId="7" borderId="17" xfId="4" applyFont="1" applyFill="1" applyBorder="1" applyAlignment="1">
      <alignment horizontal="left" vertical="top" wrapText="1"/>
    </xf>
    <xf numFmtId="0" fontId="18" fillId="7" borderId="40" xfId="4" applyFont="1" applyFill="1" applyBorder="1" applyAlignment="1">
      <alignment horizontal="left" vertical="top" wrapText="1"/>
    </xf>
    <xf numFmtId="49" fontId="11" fillId="7" borderId="4" xfId="4" applyNumberFormat="1" applyFont="1" applyFill="1" applyBorder="1" applyAlignment="1">
      <alignment horizontal="center" vertical="center" textRotation="90"/>
    </xf>
    <xf numFmtId="49" fontId="11" fillId="7" borderId="11" xfId="4" applyNumberFormat="1" applyFont="1" applyFill="1" applyBorder="1" applyAlignment="1">
      <alignment horizontal="center" vertical="center" textRotation="90"/>
    </xf>
    <xf numFmtId="49" fontId="11" fillId="7" borderId="4" xfId="4" applyNumberFormat="1" applyFont="1" applyFill="1" applyBorder="1" applyAlignment="1">
      <alignment horizontal="center" vertical="center" textRotation="89"/>
    </xf>
    <xf numFmtId="49" fontId="11" fillId="7" borderId="17" xfId="4" applyNumberFormat="1" applyFont="1" applyFill="1" applyBorder="1" applyAlignment="1">
      <alignment horizontal="center" vertical="center" textRotation="89"/>
    </xf>
    <xf numFmtId="49" fontId="11" fillId="7" borderId="11" xfId="4" applyNumberFormat="1" applyFont="1" applyFill="1" applyBorder="1" applyAlignment="1">
      <alignment horizontal="center" vertical="center" textRotation="89"/>
    </xf>
    <xf numFmtId="49" fontId="11" fillId="7" borderId="48" xfId="4" applyNumberFormat="1" applyFont="1" applyFill="1" applyBorder="1" applyAlignment="1">
      <alignment horizontal="center" vertical="top" wrapText="1"/>
    </xf>
    <xf numFmtId="49" fontId="11" fillId="7" borderId="17" xfId="4" applyNumberFormat="1" applyFont="1" applyFill="1" applyBorder="1" applyAlignment="1">
      <alignment horizontal="center" vertical="top" wrapText="1"/>
    </xf>
    <xf numFmtId="49" fontId="11" fillId="7" borderId="40" xfId="4" applyNumberFormat="1" applyFont="1" applyFill="1" applyBorder="1" applyAlignment="1">
      <alignment horizontal="center" vertical="top" wrapText="1"/>
    </xf>
    <xf numFmtId="49" fontId="18" fillId="0" borderId="48" xfId="4" applyNumberFormat="1" applyFont="1" applyBorder="1" applyAlignment="1">
      <alignment horizontal="center" vertical="top"/>
    </xf>
    <xf numFmtId="49" fontId="18" fillId="0" borderId="17" xfId="4" applyNumberFormat="1" applyFont="1" applyBorder="1" applyAlignment="1">
      <alignment horizontal="center" vertical="top"/>
    </xf>
    <xf numFmtId="49" fontId="18" fillId="0" borderId="40" xfId="4" applyNumberFormat="1" applyFont="1" applyBorder="1" applyAlignment="1">
      <alignment horizontal="center" vertical="top"/>
    </xf>
    <xf numFmtId="0" fontId="20" fillId="17" borderId="22" xfId="4" applyFont="1" applyFill="1" applyBorder="1" applyAlignment="1">
      <alignment horizontal="center" vertical="top"/>
    </xf>
    <xf numFmtId="0" fontId="20" fillId="17" borderId="23" xfId="4" applyFont="1" applyFill="1" applyBorder="1" applyAlignment="1">
      <alignment horizontal="center" vertical="top"/>
    </xf>
    <xf numFmtId="49" fontId="20" fillId="3" borderId="48" xfId="4" applyNumberFormat="1" applyFont="1" applyFill="1" applyBorder="1" applyAlignment="1">
      <alignment horizontal="center" vertical="top"/>
    </xf>
    <xf numFmtId="49" fontId="20" fillId="3" borderId="40" xfId="4" applyNumberFormat="1" applyFont="1" applyFill="1" applyBorder="1" applyAlignment="1">
      <alignment horizontal="center" vertical="top"/>
    </xf>
    <xf numFmtId="49" fontId="11" fillId="7" borderId="48" xfId="4" applyNumberFormat="1" applyFont="1" applyFill="1" applyBorder="1" applyAlignment="1">
      <alignment horizontal="center" vertical="center" textRotation="88"/>
    </xf>
    <xf numFmtId="49" fontId="11" fillId="7" borderId="17" xfId="4" applyNumberFormat="1" applyFont="1" applyFill="1" applyBorder="1" applyAlignment="1">
      <alignment horizontal="center" vertical="center" textRotation="88"/>
    </xf>
    <xf numFmtId="49" fontId="11" fillId="7" borderId="40" xfId="4" applyNumberFormat="1" applyFont="1" applyFill="1" applyBorder="1" applyAlignment="1">
      <alignment horizontal="center" vertical="center" textRotation="88"/>
    </xf>
    <xf numFmtId="0" fontId="11" fillId="7" borderId="48" xfId="4" applyFont="1" applyFill="1" applyBorder="1" applyAlignment="1">
      <alignment horizontal="left" vertical="top" wrapText="1"/>
    </xf>
    <xf numFmtId="0" fontId="11" fillId="7" borderId="17" xfId="4" applyFont="1" applyFill="1" applyBorder="1" applyAlignment="1">
      <alignment horizontal="left" vertical="top" wrapText="1"/>
    </xf>
    <xf numFmtId="0" fontId="11" fillId="7" borderId="40" xfId="4" applyFont="1" applyFill="1" applyBorder="1" applyAlignment="1">
      <alignment horizontal="left" vertical="top" wrapText="1"/>
    </xf>
    <xf numFmtId="49" fontId="5" fillId="7" borderId="48" xfId="4" applyNumberFormat="1" applyFont="1" applyFill="1" applyBorder="1" applyAlignment="1">
      <alignment horizontal="center" vertical="center" textRotation="90"/>
    </xf>
    <xf numFmtId="49" fontId="5" fillId="7" borderId="17" xfId="4" applyNumberFormat="1" applyFont="1" applyFill="1" applyBorder="1" applyAlignment="1">
      <alignment horizontal="center" vertical="center" textRotation="90"/>
    </xf>
    <xf numFmtId="49" fontId="5" fillId="7" borderId="40" xfId="4" applyNumberFormat="1" applyFont="1" applyFill="1" applyBorder="1" applyAlignment="1">
      <alignment horizontal="center" vertical="center" textRotation="90"/>
    </xf>
    <xf numFmtId="49" fontId="5" fillId="7" borderId="48" xfId="4" applyNumberFormat="1" applyFont="1" applyFill="1" applyBorder="1" applyAlignment="1">
      <alignment horizontal="center" vertical="top"/>
    </xf>
    <xf numFmtId="49" fontId="5" fillId="7" borderId="17" xfId="4" applyNumberFormat="1" applyFont="1" applyFill="1" applyBorder="1" applyAlignment="1">
      <alignment horizontal="center" vertical="top"/>
    </xf>
    <xf numFmtId="49" fontId="5" fillId="7" borderId="40" xfId="4" applyNumberFormat="1" applyFont="1" applyFill="1" applyBorder="1" applyAlignment="1">
      <alignment horizontal="center" vertical="top"/>
    </xf>
    <xf numFmtId="0" fontId="4" fillId="9" borderId="41" xfId="4" applyFont="1" applyFill="1" applyBorder="1" applyAlignment="1">
      <alignment horizontal="right" vertical="top" wrapText="1"/>
    </xf>
    <xf numFmtId="0" fontId="4" fillId="9" borderId="43" xfId="4" applyFont="1" applyFill="1" applyBorder="1" applyAlignment="1">
      <alignment horizontal="right" vertical="top" wrapText="1"/>
    </xf>
    <xf numFmtId="0" fontId="4" fillId="15" borderId="41" xfId="4" applyFont="1" applyFill="1" applyBorder="1" applyAlignment="1">
      <alignment horizontal="right" vertical="top" wrapText="1"/>
    </xf>
    <xf numFmtId="0" fontId="4" fillId="15" borderId="43" xfId="4" applyFont="1" applyFill="1" applyBorder="1" applyAlignment="1">
      <alignment horizontal="right" vertical="top" wrapText="1"/>
    </xf>
    <xf numFmtId="49" fontId="4" fillId="3" borderId="48" xfId="4" applyNumberFormat="1" applyFont="1" applyFill="1" applyBorder="1" applyAlignment="1">
      <alignment horizontal="center" vertical="top"/>
    </xf>
    <xf numFmtId="49" fontId="4" fillId="3" borderId="17" xfId="4" applyNumberFormat="1" applyFont="1" applyFill="1" applyBorder="1" applyAlignment="1">
      <alignment horizontal="center" vertical="top"/>
    </xf>
    <xf numFmtId="49" fontId="4" fillId="3" borderId="40" xfId="4" applyNumberFormat="1" applyFont="1" applyFill="1" applyBorder="1" applyAlignment="1">
      <alignment horizontal="center" vertical="top"/>
    </xf>
    <xf numFmtId="49" fontId="20" fillId="2" borderId="48" xfId="4" applyNumberFormat="1" applyFont="1" applyFill="1" applyBorder="1" applyAlignment="1">
      <alignment horizontal="center" vertical="top"/>
    </xf>
    <xf numFmtId="49" fontId="20" fillId="2" borderId="17" xfId="4" applyNumberFormat="1" applyFont="1" applyFill="1" applyBorder="1" applyAlignment="1">
      <alignment horizontal="center" vertical="top"/>
    </xf>
    <xf numFmtId="49" fontId="20" fillId="2" borderId="40" xfId="4" applyNumberFormat="1" applyFont="1" applyFill="1" applyBorder="1" applyAlignment="1">
      <alignment horizontal="center" vertical="top"/>
    </xf>
    <xf numFmtId="0" fontId="22" fillId="7" borderId="48" xfId="4" applyFont="1" applyFill="1" applyBorder="1" applyAlignment="1">
      <alignment horizontal="center" vertical="top" wrapText="1"/>
    </xf>
    <xf numFmtId="0" fontId="22" fillId="7" borderId="17" xfId="4" applyFont="1" applyFill="1" applyBorder="1" applyAlignment="1">
      <alignment horizontal="center" vertical="top" wrapText="1"/>
    </xf>
    <xf numFmtId="0" fontId="18" fillId="0" borderId="48" xfId="0" applyFont="1" applyBorder="1" applyAlignment="1">
      <alignment horizontal="left" vertical="top" wrapText="1"/>
    </xf>
    <xf numFmtId="0" fontId="18" fillId="0" borderId="17" xfId="0" applyFont="1" applyBorder="1" applyAlignment="1">
      <alignment horizontal="left" vertical="top" wrapText="1"/>
    </xf>
    <xf numFmtId="0" fontId="18" fillId="0" borderId="40" xfId="0" applyFont="1" applyBorder="1" applyAlignment="1">
      <alignment horizontal="left" vertical="top" wrapText="1"/>
    </xf>
    <xf numFmtId="49" fontId="5" fillId="7" borderId="4" xfId="4" applyNumberFormat="1" applyFont="1" applyFill="1" applyBorder="1" applyAlignment="1">
      <alignment horizontal="center" vertical="center" textRotation="90"/>
    </xf>
    <xf numFmtId="49" fontId="5" fillId="7" borderId="11" xfId="4" applyNumberFormat="1" applyFont="1" applyFill="1" applyBorder="1" applyAlignment="1">
      <alignment horizontal="center" vertical="center" textRotation="90"/>
    </xf>
    <xf numFmtId="49" fontId="19" fillId="7" borderId="48" xfId="4" applyNumberFormat="1" applyFont="1" applyFill="1" applyBorder="1" applyAlignment="1">
      <alignment horizontal="center" vertical="top"/>
    </xf>
    <xf numFmtId="49" fontId="19" fillId="7" borderId="17" xfId="4" applyNumberFormat="1" applyFont="1" applyFill="1" applyBorder="1" applyAlignment="1">
      <alignment horizontal="center" vertical="top"/>
    </xf>
    <xf numFmtId="49" fontId="19" fillId="7" borderId="40" xfId="4" applyNumberFormat="1" applyFont="1" applyFill="1" applyBorder="1" applyAlignment="1">
      <alignment horizontal="center" vertical="top"/>
    </xf>
    <xf numFmtId="0" fontId="41" fillId="9" borderId="41" xfId="4" applyFont="1" applyFill="1" applyBorder="1" applyAlignment="1">
      <alignment horizontal="right" vertical="top" wrapText="1"/>
    </xf>
    <xf numFmtId="0" fontId="41" fillId="9" borderId="43" xfId="4" applyFont="1" applyFill="1" applyBorder="1" applyAlignment="1">
      <alignment horizontal="right" vertical="top" wrapText="1"/>
    </xf>
    <xf numFmtId="49" fontId="41" fillId="2" borderId="50" xfId="4" applyNumberFormat="1" applyFont="1" applyFill="1" applyBorder="1" applyAlignment="1">
      <alignment horizontal="center" vertical="top"/>
    </xf>
    <xf numFmtId="49" fontId="41" fillId="2" borderId="56" xfId="4" applyNumberFormat="1" applyFont="1" applyFill="1" applyBorder="1" applyAlignment="1">
      <alignment horizontal="center" vertical="top"/>
    </xf>
    <xf numFmtId="49" fontId="41" fillId="2" borderId="51" xfId="4" applyNumberFormat="1" applyFont="1" applyFill="1" applyBorder="1" applyAlignment="1">
      <alignment horizontal="center" vertical="top"/>
    </xf>
    <xf numFmtId="49" fontId="41" fillId="3" borderId="4" xfId="4" applyNumberFormat="1" applyFont="1" applyFill="1" applyBorder="1" applyAlignment="1">
      <alignment horizontal="center" vertical="top"/>
    </xf>
    <xf numFmtId="49" fontId="41" fillId="3" borderId="17" xfId="4" applyNumberFormat="1" applyFont="1" applyFill="1" applyBorder="1" applyAlignment="1">
      <alignment horizontal="center" vertical="top"/>
    </xf>
    <xf numFmtId="49" fontId="41" fillId="3" borderId="11" xfId="4" applyNumberFormat="1" applyFont="1" applyFill="1" applyBorder="1" applyAlignment="1">
      <alignment horizontal="center" vertical="top"/>
    </xf>
    <xf numFmtId="49" fontId="41" fillId="7" borderId="48" xfId="4" applyNumberFormat="1" applyFont="1" applyFill="1" applyBorder="1" applyAlignment="1">
      <alignment horizontal="center" vertical="top" wrapText="1"/>
    </xf>
    <xf numFmtId="49" fontId="41" fillId="7" borderId="17" xfId="4" applyNumberFormat="1" applyFont="1" applyFill="1" applyBorder="1" applyAlignment="1">
      <alignment horizontal="center" vertical="top" wrapText="1"/>
    </xf>
    <xf numFmtId="0" fontId="42" fillId="7" borderId="40" xfId="4" applyFont="1" applyFill="1" applyBorder="1" applyAlignment="1">
      <alignment horizontal="center" vertical="top" wrapText="1"/>
    </xf>
    <xf numFmtId="0" fontId="19" fillId="7" borderId="9" xfId="4" applyFont="1" applyFill="1" applyBorder="1" applyAlignment="1">
      <alignment horizontal="left" vertical="top" wrapText="1"/>
    </xf>
    <xf numFmtId="0" fontId="19" fillId="7" borderId="68" xfId="4" applyFont="1" applyFill="1" applyBorder="1" applyAlignment="1">
      <alignment horizontal="left" vertical="top" wrapText="1"/>
    </xf>
    <xf numFmtId="0" fontId="18" fillId="7" borderId="9" xfId="4" applyFont="1" applyFill="1" applyBorder="1" applyAlignment="1">
      <alignment horizontal="left" vertical="top" wrapText="1"/>
    </xf>
    <xf numFmtId="0" fontId="18" fillId="7" borderId="68" xfId="4" applyFont="1" applyFill="1" applyBorder="1" applyAlignment="1">
      <alignment horizontal="left" vertical="top" wrapText="1"/>
    </xf>
    <xf numFmtId="0" fontId="18" fillId="7" borderId="8" xfId="4" applyFont="1" applyFill="1" applyBorder="1" applyAlignment="1">
      <alignment horizontal="center" vertical="center" wrapText="1"/>
    </xf>
    <xf numFmtId="0" fontId="18" fillId="7" borderId="35" xfId="4" applyFont="1" applyFill="1" applyBorder="1" applyAlignment="1">
      <alignment horizontal="center" vertical="center" wrapText="1"/>
    </xf>
    <xf numFmtId="0" fontId="18" fillId="7" borderId="8" xfId="4" applyFont="1" applyFill="1" applyBorder="1" applyAlignment="1">
      <alignment horizontal="center" vertical="center"/>
    </xf>
    <xf numFmtId="0" fontId="18" fillId="7" borderId="35" xfId="4" applyFont="1" applyFill="1" applyBorder="1" applyAlignment="1">
      <alignment horizontal="center" vertical="center"/>
    </xf>
    <xf numFmtId="0" fontId="18" fillId="0" borderId="10" xfId="4" applyFont="1" applyBorder="1" applyAlignment="1">
      <alignment horizontal="center" vertical="top"/>
    </xf>
    <xf numFmtId="0" fontId="18" fillId="0" borderId="73" xfId="4" applyFont="1" applyBorder="1" applyAlignment="1">
      <alignment horizontal="center" vertical="top"/>
    </xf>
    <xf numFmtId="49" fontId="11" fillId="7" borderId="4" xfId="4" applyNumberFormat="1" applyFont="1" applyFill="1" applyBorder="1" applyAlignment="1">
      <alignment horizontal="center" vertical="center" textRotation="87"/>
    </xf>
    <xf numFmtId="49" fontId="11" fillId="7" borderId="17" xfId="4" applyNumberFormat="1" applyFont="1" applyFill="1" applyBorder="1" applyAlignment="1">
      <alignment horizontal="center" vertical="center" textRotation="87"/>
    </xf>
    <xf numFmtId="49" fontId="11" fillId="7" borderId="11" xfId="4" applyNumberFormat="1" applyFont="1" applyFill="1" applyBorder="1" applyAlignment="1">
      <alignment horizontal="center" vertical="center" textRotation="87"/>
    </xf>
    <xf numFmtId="49" fontId="2" fillId="7" borderId="48" xfId="4" applyNumberFormat="1" applyFont="1" applyFill="1" applyBorder="1" applyAlignment="1">
      <alignment horizontal="center" vertical="center" textRotation="90"/>
    </xf>
    <xf numFmtId="49" fontId="2" fillId="7" borderId="17" xfId="4" applyNumberFormat="1" applyFont="1" applyFill="1" applyBorder="1" applyAlignment="1">
      <alignment horizontal="center" vertical="center" textRotation="90"/>
    </xf>
    <xf numFmtId="49" fontId="2" fillId="7" borderId="40" xfId="4" applyNumberFormat="1" applyFont="1" applyFill="1" applyBorder="1" applyAlignment="1">
      <alignment horizontal="center" vertical="center" textRotation="90"/>
    </xf>
    <xf numFmtId="0" fontId="7" fillId="0" borderId="17" xfId="4" applyBorder="1" applyAlignment="1">
      <alignment vertical="top" wrapText="1"/>
    </xf>
    <xf numFmtId="0" fontId="7" fillId="0" borderId="40" xfId="4" applyBorder="1" applyAlignment="1">
      <alignment vertical="top" wrapText="1"/>
    </xf>
    <xf numFmtId="0" fontId="28" fillId="17" borderId="22" xfId="4" applyFont="1" applyFill="1" applyBorder="1" applyAlignment="1">
      <alignment horizontal="center" vertical="top"/>
    </xf>
    <xf numFmtId="0" fontId="28" fillId="17" borderId="23" xfId="4" applyFont="1" applyFill="1" applyBorder="1" applyAlignment="1">
      <alignment horizontal="center" vertical="top"/>
    </xf>
    <xf numFmtId="0" fontId="28" fillId="7" borderId="48" xfId="4" applyFont="1" applyFill="1" applyBorder="1" applyAlignment="1">
      <alignment horizontal="left" vertical="top" wrapText="1"/>
    </xf>
    <xf numFmtId="0" fontId="28" fillId="7" borderId="17" xfId="4" applyFont="1" applyFill="1" applyBorder="1" applyAlignment="1">
      <alignment horizontal="left" vertical="top" wrapText="1"/>
    </xf>
    <xf numFmtId="0" fontId="28" fillId="7" borderId="40" xfId="4" applyFont="1" applyFill="1" applyBorder="1" applyAlignment="1">
      <alignment horizontal="left" vertical="top" wrapText="1"/>
    </xf>
    <xf numFmtId="49" fontId="41" fillId="3" borderId="48" xfId="4" applyNumberFormat="1" applyFont="1" applyFill="1" applyBorder="1" applyAlignment="1">
      <alignment horizontal="center" vertical="top"/>
    </xf>
    <xf numFmtId="49" fontId="41" fillId="3" borderId="40" xfId="4" applyNumberFormat="1" applyFont="1" applyFill="1" applyBorder="1" applyAlignment="1">
      <alignment horizontal="center" vertical="top"/>
    </xf>
    <xf numFmtId="49" fontId="11" fillId="7" borderId="48" xfId="4" applyNumberFormat="1" applyFont="1" applyFill="1" applyBorder="1" applyAlignment="1">
      <alignment horizontal="center" vertical="center" textRotation="89"/>
    </xf>
    <xf numFmtId="49" fontId="11" fillId="7" borderId="40" xfId="4" applyNumberFormat="1" applyFont="1" applyFill="1" applyBorder="1" applyAlignment="1">
      <alignment horizontal="center" vertical="center" textRotation="89"/>
    </xf>
    <xf numFmtId="0" fontId="7" fillId="0" borderId="68" xfId="0" applyFont="1" applyBorder="1" applyAlignment="1">
      <alignment horizontal="left" vertical="top" wrapText="1"/>
    </xf>
    <xf numFmtId="49" fontId="18" fillId="7" borderId="48" xfId="4" applyNumberFormat="1" applyFont="1" applyFill="1" applyBorder="1" applyAlignment="1">
      <alignment horizontal="center" vertical="center" textRotation="90"/>
    </xf>
    <xf numFmtId="49" fontId="18" fillId="7" borderId="17" xfId="4" applyNumberFormat="1" applyFont="1" applyFill="1" applyBorder="1" applyAlignment="1">
      <alignment horizontal="center" vertical="center" textRotation="90"/>
    </xf>
    <xf numFmtId="49" fontId="18" fillId="7" borderId="40" xfId="4" applyNumberFormat="1" applyFont="1" applyFill="1" applyBorder="1" applyAlignment="1">
      <alignment horizontal="center" vertical="center" textRotation="90"/>
    </xf>
    <xf numFmtId="0" fontId="4" fillId="9" borderId="22" xfId="4" applyFont="1" applyFill="1" applyBorder="1" applyAlignment="1">
      <alignment horizontal="right" vertical="top" wrapText="1"/>
    </xf>
    <xf numFmtId="0" fontId="4" fillId="9" borderId="23" xfId="4" applyFont="1" applyFill="1" applyBorder="1" applyAlignment="1">
      <alignment horizontal="right" vertical="top" wrapText="1"/>
    </xf>
    <xf numFmtId="49" fontId="20" fillId="7" borderId="40" xfId="4" applyNumberFormat="1" applyFont="1" applyFill="1" applyBorder="1" applyAlignment="1">
      <alignment horizontal="center" vertical="top" wrapText="1"/>
    </xf>
    <xf numFmtId="0" fontId="22" fillId="7" borderId="71" xfId="4" applyFont="1" applyFill="1" applyBorder="1" applyAlignment="1">
      <alignment horizontal="center" vertical="top" wrapText="1"/>
    </xf>
    <xf numFmtId="0" fontId="22" fillId="7" borderId="45" xfId="4" applyFont="1" applyFill="1" applyBorder="1" applyAlignment="1">
      <alignment horizontal="center" vertical="top" wrapText="1"/>
    </xf>
    <xf numFmtId="0" fontId="22" fillId="7" borderId="43" xfId="4" applyFont="1" applyFill="1" applyBorder="1" applyAlignment="1">
      <alignment horizontal="center" vertical="top" wrapText="1"/>
    </xf>
    <xf numFmtId="49" fontId="3" fillId="7" borderId="48" xfId="4" applyNumberFormat="1" applyFont="1" applyFill="1" applyBorder="1" applyAlignment="1">
      <alignment horizontal="center" vertical="center" textRotation="90"/>
    </xf>
    <xf numFmtId="49" fontId="3" fillId="7" borderId="17" xfId="4" applyNumberFormat="1" applyFont="1" applyFill="1" applyBorder="1" applyAlignment="1">
      <alignment horizontal="center" vertical="center" textRotation="90"/>
    </xf>
    <xf numFmtId="49" fontId="3" fillId="7" borderId="40" xfId="4" applyNumberFormat="1" applyFont="1" applyFill="1" applyBorder="1" applyAlignment="1">
      <alignment horizontal="center" vertical="center" textRotation="90"/>
    </xf>
    <xf numFmtId="0" fontId="19" fillId="7" borderId="48" xfId="4" applyFont="1" applyFill="1" applyBorder="1" applyAlignment="1">
      <alignment horizontal="left" vertical="top" wrapText="1"/>
    </xf>
    <xf numFmtId="0" fontId="18" fillId="0" borderId="63" xfId="4" applyFont="1" applyBorder="1" applyAlignment="1">
      <alignment horizontal="center" vertical="center" textRotation="90"/>
    </xf>
    <xf numFmtId="0" fontId="18" fillId="0" borderId="56" xfId="4" applyFont="1" applyBorder="1" applyAlignment="1">
      <alignment horizontal="center" vertical="center" textRotation="90"/>
    </xf>
    <xf numFmtId="0" fontId="18" fillId="0" borderId="48" xfId="4" applyFont="1" applyBorder="1" applyAlignment="1">
      <alignment horizontal="center" vertical="center" textRotation="90" wrapText="1"/>
    </xf>
    <xf numFmtId="0" fontId="18" fillId="0" borderId="17" xfId="4" applyFont="1" applyBorder="1" applyAlignment="1">
      <alignment horizontal="center" vertical="center" textRotation="90" wrapText="1"/>
    </xf>
    <xf numFmtId="0" fontId="20" fillId="0" borderId="31" xfId="4" applyFont="1" applyBorder="1" applyAlignment="1">
      <alignment horizontal="center" vertical="center"/>
    </xf>
    <xf numFmtId="0" fontId="20" fillId="0" borderId="22" xfId="4" applyFont="1" applyBorder="1" applyAlignment="1">
      <alignment horizontal="center" vertical="center"/>
    </xf>
    <xf numFmtId="0" fontId="20" fillId="0" borderId="23" xfId="4" applyFont="1" applyBorder="1" applyAlignment="1">
      <alignment horizontal="center" vertical="center"/>
    </xf>
    <xf numFmtId="0" fontId="18" fillId="0" borderId="5" xfId="4" applyFont="1" applyBorder="1" applyAlignment="1">
      <alignment horizontal="center" vertical="center" wrapText="1"/>
    </xf>
    <xf numFmtId="0" fontId="18" fillId="0" borderId="25" xfId="4" applyFont="1" applyBorder="1" applyAlignment="1">
      <alignment horizontal="center" vertical="center" wrapText="1"/>
    </xf>
    <xf numFmtId="0" fontId="18" fillId="0" borderId="18" xfId="4" applyFont="1" applyBorder="1" applyAlignment="1">
      <alignment horizontal="center" vertical="center" wrapText="1"/>
    </xf>
    <xf numFmtId="0" fontId="20" fillId="0" borderId="13" xfId="4" applyFont="1" applyBorder="1" applyAlignment="1">
      <alignment horizontal="center" vertical="center"/>
    </xf>
    <xf numFmtId="0" fontId="20" fillId="0" borderId="15" xfId="4" applyFont="1" applyBorder="1" applyAlignment="1">
      <alignment horizontal="center" vertical="center"/>
    </xf>
    <xf numFmtId="0" fontId="18" fillId="7" borderId="5" xfId="4" applyFont="1" applyFill="1" applyBorder="1" applyAlignment="1">
      <alignment horizontal="left" vertical="top" wrapText="1"/>
    </xf>
    <xf numFmtId="0" fontId="18" fillId="0" borderId="26" xfId="4" applyFont="1" applyBorder="1" applyAlignment="1">
      <alignment horizontal="left" vertical="top" wrapText="1"/>
    </xf>
    <xf numFmtId="0" fontId="18" fillId="0" borderId="19" xfId="4" applyFont="1" applyBorder="1" applyAlignment="1">
      <alignment horizontal="left" vertical="top" wrapText="1"/>
    </xf>
    <xf numFmtId="0" fontId="18" fillId="0" borderId="30" xfId="4" applyFont="1" applyBorder="1" applyAlignment="1">
      <alignment horizontal="left" vertical="top" wrapText="1"/>
    </xf>
    <xf numFmtId="0" fontId="18" fillId="0" borderId="4" xfId="4" applyFont="1" applyBorder="1" applyAlignment="1">
      <alignment horizontal="center" vertical="center" textRotation="90" wrapText="1"/>
    </xf>
    <xf numFmtId="0" fontId="18" fillId="0" borderId="49" xfId="4" applyFont="1" applyBorder="1" applyAlignment="1">
      <alignment horizontal="center" vertical="center" textRotation="90" wrapText="1"/>
    </xf>
    <xf numFmtId="0" fontId="18" fillId="0" borderId="7" xfId="4" applyFont="1" applyBorder="1" applyAlignment="1">
      <alignment horizontal="center" vertical="center" textRotation="90" wrapText="1"/>
    </xf>
    <xf numFmtId="0" fontId="18" fillId="0" borderId="16" xfId="4" applyFont="1" applyBorder="1" applyAlignment="1">
      <alignment horizontal="center" vertical="center" textRotation="90" wrapText="1"/>
    </xf>
    <xf numFmtId="0" fontId="18" fillId="0" borderId="59" xfId="4" applyFont="1" applyBorder="1" applyAlignment="1">
      <alignment horizontal="center" vertical="center" textRotation="90" wrapText="1"/>
    </xf>
    <xf numFmtId="0" fontId="18" fillId="0" borderId="79" xfId="4" applyFont="1" applyBorder="1" applyAlignment="1">
      <alignment horizontal="center" vertical="center" textRotation="90" wrapText="1"/>
    </xf>
    <xf numFmtId="0" fontId="18" fillId="0" borderId="71" xfId="4" applyFont="1" applyBorder="1" applyAlignment="1">
      <alignment horizontal="center" vertical="center" wrapText="1"/>
    </xf>
    <xf numFmtId="0" fontId="18" fillId="0" borderId="45" xfId="4" applyFont="1" applyBorder="1" applyAlignment="1">
      <alignment horizontal="center" vertical="center" wrapText="1"/>
    </xf>
    <xf numFmtId="0" fontId="18" fillId="0" borderId="52" xfId="4" applyFont="1" applyBorder="1" applyAlignment="1">
      <alignment horizontal="left"/>
    </xf>
    <xf numFmtId="0" fontId="18" fillId="0" borderId="59" xfId="4" applyFont="1" applyBorder="1" applyAlignment="1">
      <alignment horizontal="left"/>
    </xf>
    <xf numFmtId="0" fontId="18" fillId="0" borderId="66" xfId="4" applyFont="1" applyBorder="1" applyAlignment="1">
      <alignment horizontal="left"/>
    </xf>
    <xf numFmtId="0" fontId="41" fillId="0" borderId="31" xfId="4" applyFont="1" applyBorder="1" applyAlignment="1">
      <alignment horizontal="left" vertical="center" wrapText="1"/>
    </xf>
    <xf numFmtId="0" fontId="41" fillId="0" borderId="22" xfId="4" applyFont="1" applyBorder="1" applyAlignment="1">
      <alignment horizontal="left" vertical="center" wrapText="1"/>
    </xf>
    <xf numFmtId="0" fontId="41" fillId="0" borderId="23" xfId="4" applyFont="1" applyBorder="1" applyAlignment="1">
      <alignment horizontal="left" vertical="center" wrapText="1"/>
    </xf>
    <xf numFmtId="49" fontId="18" fillId="7" borderId="48" xfId="4" applyNumberFormat="1" applyFont="1" applyFill="1" applyBorder="1" applyAlignment="1">
      <alignment horizontal="center" vertical="top" wrapText="1"/>
    </xf>
    <xf numFmtId="0" fontId="18" fillId="0" borderId="19" xfId="4" applyFont="1" applyBorder="1" applyAlignment="1">
      <alignment horizontal="left" vertical="top"/>
    </xf>
    <xf numFmtId="0" fontId="18" fillId="0" borderId="30" xfId="4" applyFont="1" applyBorder="1" applyAlignment="1">
      <alignment horizontal="left" vertical="top"/>
    </xf>
    <xf numFmtId="0" fontId="18" fillId="7" borderId="26" xfId="4" applyFont="1" applyFill="1" applyBorder="1" applyAlignment="1">
      <alignment horizontal="left" vertical="center" wrapText="1"/>
    </xf>
    <xf numFmtId="0" fontId="18" fillId="7" borderId="19" xfId="4" applyFont="1" applyFill="1" applyBorder="1" applyAlignment="1">
      <alignment horizontal="left" vertical="center" wrapText="1"/>
    </xf>
    <xf numFmtId="0" fontId="18" fillId="7" borderId="30" xfId="4" applyFont="1" applyFill="1" applyBorder="1" applyAlignment="1">
      <alignment horizontal="left" vertical="center" wrapText="1"/>
    </xf>
    <xf numFmtId="0" fontId="18" fillId="0" borderId="25" xfId="4" applyFont="1" applyBorder="1" applyAlignment="1">
      <alignment horizontal="left" vertical="top" wrapText="1"/>
    </xf>
    <xf numFmtId="0" fontId="18" fillId="0" borderId="18" xfId="4" applyFont="1" applyBorder="1" applyAlignment="1">
      <alignment horizontal="left" vertical="top" wrapText="1"/>
    </xf>
    <xf numFmtId="0" fontId="18" fillId="0" borderId="35" xfId="4" applyFont="1" applyBorder="1" applyAlignment="1">
      <alignment horizontal="left" vertical="top" wrapText="1"/>
    </xf>
    <xf numFmtId="0" fontId="18" fillId="0" borderId="73" xfId="4" applyFont="1" applyBorder="1" applyAlignment="1">
      <alignment horizontal="left" vertical="top" wrapText="1"/>
    </xf>
    <xf numFmtId="1" fontId="18" fillId="0" borderId="26" xfId="4" applyNumberFormat="1" applyFont="1" applyBorder="1" applyAlignment="1">
      <alignment horizontal="left" vertical="top" wrapText="1"/>
    </xf>
    <xf numFmtId="1" fontId="18" fillId="0" borderId="19" xfId="4" applyNumberFormat="1" applyFont="1" applyBorder="1" applyAlignment="1">
      <alignment horizontal="left" vertical="top" wrapText="1"/>
    </xf>
    <xf numFmtId="1" fontId="18" fillId="0" borderId="30" xfId="4" applyNumberFormat="1" applyFont="1" applyBorder="1" applyAlignment="1">
      <alignment horizontal="left" vertical="top" wrapText="1"/>
    </xf>
    <xf numFmtId="9" fontId="18" fillId="0" borderId="26" xfId="4" applyNumberFormat="1" applyFont="1" applyBorder="1" applyAlignment="1">
      <alignment horizontal="left" vertical="top" wrapText="1"/>
    </xf>
    <xf numFmtId="9" fontId="18" fillId="0" borderId="19" xfId="4" applyNumberFormat="1" applyFont="1" applyBorder="1" applyAlignment="1">
      <alignment horizontal="left" vertical="top" wrapText="1"/>
    </xf>
    <xf numFmtId="9" fontId="18" fillId="0" borderId="30" xfId="4" applyNumberFormat="1" applyFont="1" applyBorder="1" applyAlignment="1">
      <alignment horizontal="left" vertical="top" wrapText="1"/>
    </xf>
    <xf numFmtId="0" fontId="19" fillId="0" borderId="26" xfId="4" applyFont="1" applyBorder="1" applyAlignment="1">
      <alignment horizontal="left" vertical="top" wrapText="1"/>
    </xf>
    <xf numFmtId="0" fontId="19" fillId="0" borderId="19" xfId="4" applyFont="1" applyBorder="1" applyAlignment="1">
      <alignment horizontal="left" vertical="top" wrapText="1"/>
    </xf>
    <xf numFmtId="0" fontId="19" fillId="0" borderId="30" xfId="4" applyFont="1" applyBorder="1" applyAlignment="1">
      <alignment horizontal="left" vertical="top" wrapText="1"/>
    </xf>
    <xf numFmtId="0" fontId="7" fillId="20" borderId="31" xfId="0" applyFont="1" applyFill="1" applyBorder="1" applyAlignment="1">
      <alignment horizontal="center" vertical="top" wrapText="1"/>
    </xf>
    <xf numFmtId="0" fontId="7" fillId="20" borderId="22" xfId="0" applyFont="1" applyFill="1" applyBorder="1" applyAlignment="1">
      <alignment horizontal="center" vertical="top" wrapText="1"/>
    </xf>
    <xf numFmtId="0" fontId="7" fillId="20" borderId="23" xfId="0" applyFont="1" applyFill="1" applyBorder="1" applyAlignment="1">
      <alignment horizontal="center" vertical="top" wrapText="1"/>
    </xf>
    <xf numFmtId="0" fontId="14" fillId="0" borderId="52" xfId="0" applyFont="1" applyBorder="1" applyAlignment="1">
      <alignment horizontal="left" vertical="top" wrapText="1"/>
    </xf>
    <xf numFmtId="0" fontId="14" fillId="0" borderId="59" xfId="0" applyFont="1" applyBorder="1" applyAlignment="1">
      <alignment horizontal="left" vertical="top" wrapText="1"/>
    </xf>
    <xf numFmtId="0" fontId="14" fillId="0" borderId="66" xfId="0" applyFont="1" applyBorder="1" applyAlignment="1">
      <alignment horizontal="left" vertical="top" wrapText="1"/>
    </xf>
    <xf numFmtId="0" fontId="14" fillId="0" borderId="51" xfId="0" applyFont="1" applyBorder="1" applyAlignment="1">
      <alignment horizontal="left" vertical="top" wrapText="1"/>
    </xf>
    <xf numFmtId="0" fontId="14" fillId="0" borderId="20" xfId="0" applyFont="1" applyBorder="1" applyAlignment="1">
      <alignment horizontal="left" vertical="top" wrapText="1"/>
    </xf>
    <xf numFmtId="0" fontId="14" fillId="0" borderId="46" xfId="0" applyFont="1" applyBorder="1" applyAlignment="1">
      <alignment horizontal="left" vertical="top" wrapText="1"/>
    </xf>
    <xf numFmtId="0" fontId="6" fillId="0" borderId="50" xfId="0" applyFont="1" applyBorder="1" applyAlignment="1">
      <alignment horizontal="left" vertical="top" wrapText="1"/>
    </xf>
    <xf numFmtId="0" fontId="6" fillId="0" borderId="16" xfId="0" applyFont="1" applyBorder="1" applyAlignment="1">
      <alignment horizontal="left" vertical="top" wrapText="1"/>
    </xf>
    <xf numFmtId="0" fontId="6" fillId="0" borderId="44" xfId="0" applyFont="1" applyBorder="1" applyAlignment="1">
      <alignment horizontal="left" vertical="top" wrapText="1"/>
    </xf>
    <xf numFmtId="0" fontId="14" fillId="0" borderId="52" xfId="7" applyFont="1" applyBorder="1" applyAlignment="1">
      <alignment horizontal="left" vertical="top" wrapText="1"/>
    </xf>
    <xf numFmtId="0" fontId="14" fillId="0" borderId="59" xfId="7" applyFont="1" applyBorder="1" applyAlignment="1">
      <alignment horizontal="left" vertical="top" wrapText="1"/>
    </xf>
    <xf numFmtId="0" fontId="14" fillId="0" borderId="66" xfId="7" applyFont="1" applyBorder="1" applyAlignment="1">
      <alignment horizontal="left" vertical="top" wrapText="1"/>
    </xf>
    <xf numFmtId="0" fontId="5" fillId="12" borderId="31" xfId="0" applyFont="1" applyFill="1" applyBorder="1" applyAlignment="1">
      <alignment horizontal="center" vertical="top"/>
    </xf>
    <xf numFmtId="0" fontId="5" fillId="12" borderId="22" xfId="0" applyFont="1" applyFill="1" applyBorder="1" applyAlignment="1">
      <alignment horizontal="center" vertical="top"/>
    </xf>
    <xf numFmtId="0" fontId="5" fillId="12" borderId="23" xfId="0" applyFont="1" applyFill="1" applyBorder="1" applyAlignment="1">
      <alignment horizontal="center" vertical="top"/>
    </xf>
    <xf numFmtId="49" fontId="45" fillId="0" borderId="41" xfId="0" applyNumberFormat="1" applyFont="1" applyBorder="1" applyAlignment="1">
      <alignment horizontal="center" vertical="top" wrapText="1"/>
    </xf>
    <xf numFmtId="0" fontId="4" fillId="6" borderId="50" xfId="0" applyFont="1" applyFill="1" applyBorder="1" applyAlignment="1">
      <alignment horizontal="right" vertical="top" wrapText="1"/>
    </xf>
    <xf numFmtId="0" fontId="4" fillId="6" borderId="16" xfId="0" applyFont="1" applyFill="1" applyBorder="1" applyAlignment="1">
      <alignment horizontal="right" vertical="top" wrapText="1"/>
    </xf>
    <xf numFmtId="0" fontId="4" fillId="6" borderId="44" xfId="0" applyFont="1" applyFill="1" applyBorder="1" applyAlignment="1">
      <alignment horizontal="right" vertical="top" wrapText="1"/>
    </xf>
    <xf numFmtId="49" fontId="5" fillId="7" borderId="48" xfId="0" applyNumberFormat="1" applyFont="1" applyFill="1" applyBorder="1" applyAlignment="1">
      <alignment horizontal="center" vertical="top"/>
    </xf>
    <xf numFmtId="49" fontId="5" fillId="7" borderId="17" xfId="0" applyNumberFormat="1" applyFont="1" applyFill="1" applyBorder="1" applyAlignment="1">
      <alignment horizontal="center" vertical="top"/>
    </xf>
    <xf numFmtId="49" fontId="5" fillId="7" borderId="40" xfId="0" applyNumberFormat="1" applyFont="1" applyFill="1" applyBorder="1" applyAlignment="1">
      <alignment horizontal="center" vertical="top"/>
    </xf>
    <xf numFmtId="0" fontId="4" fillId="11" borderId="41" xfId="0" applyFont="1" applyFill="1" applyBorder="1" applyAlignment="1">
      <alignment horizontal="center" vertical="top" wrapText="1"/>
    </xf>
    <xf numFmtId="0" fontId="4" fillId="11" borderId="43" xfId="0" applyFont="1" applyFill="1" applyBorder="1" applyAlignment="1">
      <alignment horizontal="center" vertical="top" wrapText="1"/>
    </xf>
    <xf numFmtId="0" fontId="4" fillId="9" borderId="41" xfId="0" applyFont="1" applyFill="1" applyBorder="1" applyAlignment="1">
      <alignment horizontal="center" vertical="top" wrapText="1"/>
    </xf>
    <xf numFmtId="0" fontId="4" fillId="9" borderId="43" xfId="0" applyFont="1" applyFill="1" applyBorder="1" applyAlignment="1">
      <alignment horizontal="center" vertical="top" wrapText="1"/>
    </xf>
    <xf numFmtId="49" fontId="4" fillId="12" borderId="31" xfId="0" applyNumberFormat="1" applyFont="1" applyFill="1" applyBorder="1" applyAlignment="1">
      <alignment horizontal="right" vertical="top"/>
    </xf>
    <xf numFmtId="49" fontId="4" fillId="12" borderId="22" xfId="0" applyNumberFormat="1" applyFont="1" applyFill="1" applyBorder="1" applyAlignment="1">
      <alignment horizontal="right" vertical="top"/>
    </xf>
    <xf numFmtId="49" fontId="4" fillId="12" borderId="23" xfId="0" applyNumberFormat="1" applyFont="1" applyFill="1" applyBorder="1" applyAlignment="1">
      <alignment horizontal="right" vertical="top"/>
    </xf>
    <xf numFmtId="49" fontId="30" fillId="2" borderId="50" xfId="0" applyNumberFormat="1" applyFont="1" applyFill="1" applyBorder="1" applyAlignment="1">
      <alignment horizontal="center" vertical="top"/>
    </xf>
    <xf numFmtId="49" fontId="30" fillId="2" borderId="56" xfId="0" applyNumberFormat="1" applyFont="1" applyFill="1" applyBorder="1" applyAlignment="1">
      <alignment horizontal="center" vertical="top"/>
    </xf>
    <xf numFmtId="49" fontId="30" fillId="2" borderId="51" xfId="0" applyNumberFormat="1" applyFont="1" applyFill="1" applyBorder="1" applyAlignment="1">
      <alignment horizontal="center" vertical="top"/>
    </xf>
    <xf numFmtId="49" fontId="4" fillId="3" borderId="4" xfId="0" applyNumberFormat="1" applyFont="1" applyFill="1" applyBorder="1" applyAlignment="1">
      <alignment horizontal="center" vertical="top"/>
    </xf>
    <xf numFmtId="49" fontId="4" fillId="3" borderId="17" xfId="0" applyNumberFormat="1" applyFont="1" applyFill="1" applyBorder="1" applyAlignment="1">
      <alignment horizontal="center" vertical="top"/>
    </xf>
    <xf numFmtId="49" fontId="4" fillId="3" borderId="11" xfId="0" applyNumberFormat="1" applyFont="1" applyFill="1" applyBorder="1" applyAlignment="1">
      <alignment horizontal="center" vertical="top"/>
    </xf>
    <xf numFmtId="49" fontId="4" fillId="7" borderId="62" xfId="0" applyNumberFormat="1" applyFont="1" applyFill="1" applyBorder="1" applyAlignment="1">
      <alignment horizontal="center" vertical="top" wrapText="1"/>
    </xf>
    <xf numFmtId="49" fontId="4" fillId="7" borderId="27" xfId="0" applyNumberFormat="1" applyFont="1" applyFill="1" applyBorder="1" applyAlignment="1">
      <alignment horizontal="center" vertical="top" wrapText="1"/>
    </xf>
    <xf numFmtId="0" fontId="24" fillId="7" borderId="39" xfId="0" applyFont="1" applyFill="1" applyBorder="1" applyAlignment="1">
      <alignment horizontal="center" vertical="top" wrapText="1"/>
    </xf>
    <xf numFmtId="0" fontId="11" fillId="7" borderId="48" xfId="0" applyFont="1" applyFill="1" applyBorder="1" applyAlignment="1">
      <alignment horizontal="left" vertical="top" wrapText="1"/>
    </xf>
    <xf numFmtId="0" fontId="11" fillId="7" borderId="17" xfId="0" applyFont="1" applyFill="1" applyBorder="1" applyAlignment="1">
      <alignment horizontal="left" vertical="top" wrapText="1"/>
    </xf>
    <xf numFmtId="49" fontId="2" fillId="7" borderId="4" xfId="0" applyNumberFormat="1" applyFont="1" applyFill="1" applyBorder="1" applyAlignment="1">
      <alignment horizontal="center" vertical="top"/>
    </xf>
    <xf numFmtId="49" fontId="2" fillId="7" borderId="17" xfId="0" applyNumberFormat="1" applyFont="1" applyFill="1" applyBorder="1" applyAlignment="1">
      <alignment horizontal="center" vertical="top"/>
    </xf>
    <xf numFmtId="49" fontId="2" fillId="7" borderId="11" xfId="0" applyNumberFormat="1" applyFont="1" applyFill="1" applyBorder="1" applyAlignment="1">
      <alignment horizontal="center" vertical="top"/>
    </xf>
    <xf numFmtId="0" fontId="0" fillId="0" borderId="40" xfId="0" applyBorder="1" applyAlignment="1">
      <alignment vertical="top" wrapText="1"/>
    </xf>
    <xf numFmtId="0" fontId="11" fillId="7" borderId="17" xfId="0" applyFont="1" applyFill="1" applyBorder="1" applyAlignment="1">
      <alignment vertical="top" wrapText="1"/>
    </xf>
    <xf numFmtId="0" fontId="18" fillId="0" borderId="40" xfId="4" applyFont="1" applyBorder="1" applyAlignment="1">
      <alignment horizontal="center" vertical="center" textRotation="90" wrapText="1"/>
    </xf>
    <xf numFmtId="0" fontId="18" fillId="0" borderId="20" xfId="4" applyFont="1" applyBorder="1" applyAlignment="1">
      <alignment horizontal="center" vertical="center" textRotation="90" wrapText="1"/>
    </xf>
    <xf numFmtId="0" fontId="18" fillId="0" borderId="11" xfId="4" applyFont="1" applyBorder="1" applyAlignment="1">
      <alignment horizontal="center" vertical="center" textRotation="90" wrapText="1"/>
    </xf>
    <xf numFmtId="0" fontId="18" fillId="0" borderId="43" xfId="4" applyFont="1" applyBorder="1" applyAlignment="1">
      <alignment horizontal="center" vertical="center" wrapText="1"/>
    </xf>
    <xf numFmtId="0" fontId="4" fillId="11" borderId="22" xfId="0" applyFont="1" applyFill="1" applyBorder="1" applyAlignment="1">
      <alignment horizontal="center" vertical="top" wrapText="1"/>
    </xf>
    <xf numFmtId="0" fontId="4" fillId="11" borderId="23" xfId="0" applyFont="1" applyFill="1" applyBorder="1" applyAlignment="1">
      <alignment horizontal="center" vertical="top" wrapText="1"/>
    </xf>
    <xf numFmtId="0" fontId="4" fillId="9" borderId="22" xfId="0" applyFont="1" applyFill="1" applyBorder="1" applyAlignment="1">
      <alignment horizontal="center" vertical="top" wrapText="1"/>
    </xf>
    <xf numFmtId="0" fontId="4" fillId="9" borderId="23" xfId="0" applyFont="1" applyFill="1" applyBorder="1" applyAlignment="1">
      <alignment horizontal="center" vertical="top" wrapText="1"/>
    </xf>
    <xf numFmtId="0" fontId="28" fillId="10" borderId="31" xfId="0" applyFont="1" applyFill="1" applyBorder="1" applyAlignment="1">
      <alignment horizontal="left" vertical="top"/>
    </xf>
    <xf numFmtId="0" fontId="28" fillId="10" borderId="22" xfId="0" applyFont="1" applyFill="1" applyBorder="1" applyAlignment="1">
      <alignment horizontal="left" vertical="top"/>
    </xf>
    <xf numFmtId="0" fontId="28" fillId="7" borderId="31" xfId="0" applyFont="1" applyFill="1" applyBorder="1" applyAlignment="1">
      <alignment horizontal="left" vertical="top"/>
    </xf>
    <xf numFmtId="0" fontId="28" fillId="7" borderId="22" xfId="0" applyFont="1" applyFill="1" applyBorder="1" applyAlignment="1">
      <alignment horizontal="left" vertical="top"/>
    </xf>
    <xf numFmtId="0" fontId="0" fillId="0" borderId="41" xfId="0" applyBorder="1" applyAlignment="1">
      <alignment horizontal="center"/>
    </xf>
    <xf numFmtId="0" fontId="18" fillId="0" borderId="37" xfId="4" applyFont="1" applyBorder="1" applyAlignment="1">
      <alignment horizontal="center" vertical="center" wrapText="1"/>
    </xf>
    <xf numFmtId="0" fontId="18" fillId="0" borderId="29" xfId="4" applyFont="1" applyBorder="1" applyAlignment="1">
      <alignment horizontal="center" vertical="center" wrapText="1"/>
    </xf>
    <xf numFmtId="0" fontId="20" fillId="0" borderId="0" xfId="0" applyFont="1" applyAlignment="1">
      <alignment horizontal="center" wrapText="1"/>
    </xf>
    <xf numFmtId="0" fontId="18" fillId="0" borderId="42" xfId="4" applyFont="1" applyBorder="1" applyAlignment="1">
      <alignment horizontal="center" vertical="center" textRotation="90"/>
    </xf>
    <xf numFmtId="0" fontId="5" fillId="0" borderId="26" xfId="0" applyFont="1" applyBorder="1" applyAlignment="1">
      <alignment horizontal="left" vertical="top" wrapText="1"/>
    </xf>
    <xf numFmtId="0" fontId="0" fillId="0" borderId="19" xfId="0" applyBorder="1" applyAlignment="1">
      <alignment horizontal="left" vertical="top" wrapText="1"/>
    </xf>
    <xf numFmtId="0" fontId="0" fillId="0" borderId="30" xfId="0" applyBorder="1" applyAlignment="1">
      <alignment horizontal="left" vertical="top" wrapText="1"/>
    </xf>
    <xf numFmtId="0" fontId="5" fillId="0" borderId="30" xfId="0" applyFont="1" applyBorder="1" applyAlignment="1">
      <alignment horizontal="left" vertical="top" wrapText="1"/>
    </xf>
    <xf numFmtId="0" fontId="28" fillId="0" borderId="0" xfId="0" applyFont="1" applyAlignment="1">
      <alignment horizontal="left" wrapText="1"/>
    </xf>
    <xf numFmtId="0" fontId="7" fillId="0" borderId="0" xfId="0" applyFont="1" applyAlignment="1">
      <alignment horizontal="left" wrapText="1"/>
    </xf>
    <xf numFmtId="49" fontId="3" fillId="7" borderId="4" xfId="0" applyNumberFormat="1" applyFont="1" applyFill="1" applyBorder="1" applyAlignment="1">
      <alignment horizontal="center" vertical="top"/>
    </xf>
    <xf numFmtId="49" fontId="3" fillId="7" borderId="49" xfId="0" applyNumberFormat="1" applyFont="1" applyFill="1" applyBorder="1" applyAlignment="1">
      <alignment horizontal="center" vertical="top"/>
    </xf>
    <xf numFmtId="49" fontId="3" fillId="7" borderId="11" xfId="0" applyNumberFormat="1" applyFont="1" applyFill="1" applyBorder="1" applyAlignment="1">
      <alignment horizontal="center" vertical="top"/>
    </xf>
    <xf numFmtId="49" fontId="16" fillId="2" borderId="50" xfId="0" applyNumberFormat="1" applyFont="1" applyFill="1" applyBorder="1" applyAlignment="1">
      <alignment horizontal="center" vertical="top"/>
    </xf>
    <xf numFmtId="49" fontId="16" fillId="2" borderId="56" xfId="0" applyNumberFormat="1" applyFont="1" applyFill="1" applyBorder="1" applyAlignment="1">
      <alignment horizontal="center" vertical="top"/>
    </xf>
    <xf numFmtId="49" fontId="16" fillId="2" borderId="51" xfId="0" applyNumberFormat="1" applyFont="1" applyFill="1" applyBorder="1" applyAlignment="1">
      <alignment horizontal="center" vertical="top"/>
    </xf>
    <xf numFmtId="49" fontId="16" fillId="2" borderId="48" xfId="0" applyNumberFormat="1" applyFont="1" applyFill="1" applyBorder="1" applyAlignment="1">
      <alignment horizontal="center" vertical="top"/>
    </xf>
    <xf numFmtId="49" fontId="16" fillId="2" borderId="40" xfId="0" applyNumberFormat="1" applyFont="1" applyFill="1" applyBorder="1" applyAlignment="1">
      <alignment horizontal="center" vertical="top"/>
    </xf>
    <xf numFmtId="49" fontId="16" fillId="9" borderId="48" xfId="0" applyNumberFormat="1" applyFont="1" applyFill="1" applyBorder="1" applyAlignment="1">
      <alignment horizontal="center" vertical="top"/>
    </xf>
    <xf numFmtId="49" fontId="16" fillId="9" borderId="40" xfId="0" applyNumberFormat="1" applyFont="1" applyFill="1" applyBorder="1" applyAlignment="1">
      <alignment horizontal="center" vertical="top"/>
    </xf>
    <xf numFmtId="49" fontId="28" fillId="3" borderId="4" xfId="0" applyNumberFormat="1" applyFont="1" applyFill="1" applyBorder="1" applyAlignment="1">
      <alignment horizontal="center" vertical="top"/>
    </xf>
    <xf numFmtId="49" fontId="28" fillId="3" borderId="17" xfId="0" applyNumberFormat="1" applyFont="1" applyFill="1" applyBorder="1" applyAlignment="1">
      <alignment horizontal="center" vertical="top"/>
    </xf>
    <xf numFmtId="49" fontId="28" fillId="3" borderId="11" xfId="0" applyNumberFormat="1" applyFont="1" applyFill="1" applyBorder="1" applyAlignment="1">
      <alignment horizontal="center" vertical="top"/>
    </xf>
    <xf numFmtId="49" fontId="28" fillId="7" borderId="62" xfId="0" applyNumberFormat="1" applyFont="1" applyFill="1" applyBorder="1" applyAlignment="1">
      <alignment horizontal="center" vertical="top" wrapText="1"/>
    </xf>
    <xf numFmtId="49" fontId="28" fillId="7" borderId="27" xfId="0" applyNumberFormat="1" applyFont="1" applyFill="1" applyBorder="1" applyAlignment="1">
      <alignment horizontal="center" vertical="top" wrapText="1"/>
    </xf>
    <xf numFmtId="0" fontId="7" fillId="7" borderId="39" xfId="0" applyFont="1" applyFill="1" applyBorder="1" applyAlignment="1">
      <alignment horizontal="center" vertical="top" wrapText="1"/>
    </xf>
    <xf numFmtId="49" fontId="16" fillId="2" borderId="4" xfId="0" applyNumberFormat="1" applyFont="1" applyFill="1" applyBorder="1" applyAlignment="1">
      <alignment horizontal="center" vertical="top"/>
    </xf>
    <xf numFmtId="49" fontId="16" fillId="2" borderId="49" xfId="0" applyNumberFormat="1" applyFont="1" applyFill="1" applyBorder="1" applyAlignment="1">
      <alignment horizontal="center" vertical="top"/>
    </xf>
    <xf numFmtId="49" fontId="16" fillId="2" borderId="11" xfId="0" applyNumberFormat="1" applyFont="1" applyFill="1" applyBorder="1" applyAlignment="1">
      <alignment horizontal="center" vertical="top"/>
    </xf>
    <xf numFmtId="49" fontId="28" fillId="3" borderId="49" xfId="0" applyNumberFormat="1" applyFont="1" applyFill="1" applyBorder="1" applyAlignment="1">
      <alignment horizontal="center" vertical="top"/>
    </xf>
    <xf numFmtId="49" fontId="28" fillId="7" borderId="76" xfId="0" applyNumberFormat="1" applyFont="1" applyFill="1" applyBorder="1" applyAlignment="1">
      <alignment horizontal="center" vertical="top" wrapText="1"/>
    </xf>
    <xf numFmtId="49" fontId="28" fillId="7" borderId="75" xfId="0" applyNumberFormat="1" applyFont="1" applyFill="1" applyBorder="1" applyAlignment="1">
      <alignment horizontal="center" vertical="top" wrapText="1"/>
    </xf>
    <xf numFmtId="49" fontId="28" fillId="7" borderId="28" xfId="0" applyNumberFormat="1" applyFont="1" applyFill="1" applyBorder="1" applyAlignment="1">
      <alignment horizontal="center" vertical="top" wrapText="1"/>
    </xf>
    <xf numFmtId="49" fontId="28" fillId="7" borderId="26" xfId="0" applyNumberFormat="1" applyFont="1" applyFill="1" applyBorder="1" applyAlignment="1">
      <alignment horizontal="center" vertical="top" wrapText="1"/>
    </xf>
    <xf numFmtId="49" fontId="28" fillId="7" borderId="19" xfId="0" applyNumberFormat="1" applyFont="1" applyFill="1" applyBorder="1" applyAlignment="1">
      <alignment horizontal="center" vertical="top" wrapText="1"/>
    </xf>
    <xf numFmtId="49" fontId="28" fillId="7" borderId="30" xfId="0" applyNumberFormat="1" applyFont="1" applyFill="1" applyBorder="1" applyAlignment="1">
      <alignment horizontal="center" vertical="top" wrapText="1"/>
    </xf>
    <xf numFmtId="0" fontId="11" fillId="7" borderId="16" xfId="0" applyFont="1" applyFill="1" applyBorder="1" applyAlignment="1">
      <alignment horizontal="left" vertical="top" wrapText="1"/>
    </xf>
    <xf numFmtId="0" fontId="11" fillId="7" borderId="59" xfId="0" applyFont="1" applyFill="1" applyBorder="1" applyAlignment="1">
      <alignment horizontal="left" vertical="top" wrapText="1"/>
    </xf>
    <xf numFmtId="0" fontId="11" fillId="7" borderId="20" xfId="0" applyFont="1" applyFill="1" applyBorder="1" applyAlignment="1">
      <alignment horizontal="left" vertical="top" wrapText="1"/>
    </xf>
    <xf numFmtId="0" fontId="11" fillId="0" borderId="74" xfId="0" applyFont="1" applyBorder="1" applyAlignment="1">
      <alignment horizontal="left" vertical="top" wrapText="1"/>
    </xf>
    <xf numFmtId="49" fontId="16" fillId="2" borderId="17" xfId="0" applyNumberFormat="1" applyFont="1" applyFill="1" applyBorder="1" applyAlignment="1">
      <alignment horizontal="center" vertical="top"/>
    </xf>
    <xf numFmtId="49" fontId="28" fillId="3" borderId="48" xfId="0" applyNumberFormat="1" applyFont="1" applyFill="1" applyBorder="1" applyAlignment="1">
      <alignment horizontal="center" vertical="top"/>
    </xf>
    <xf numFmtId="49" fontId="28" fillId="3" borderId="40" xfId="0" applyNumberFormat="1" applyFont="1" applyFill="1" applyBorder="1" applyAlignment="1">
      <alignment horizontal="center" vertical="top"/>
    </xf>
    <xf numFmtId="49" fontId="28" fillId="7" borderId="33" xfId="0" applyNumberFormat="1" applyFont="1" applyFill="1" applyBorder="1" applyAlignment="1">
      <alignment horizontal="center" vertical="top" wrapText="1"/>
    </xf>
    <xf numFmtId="49" fontId="28" fillId="7" borderId="5" xfId="0" applyNumberFormat="1" applyFont="1" applyFill="1" applyBorder="1" applyAlignment="1">
      <alignment horizontal="center" vertical="top" wrapText="1"/>
    </xf>
    <xf numFmtId="49" fontId="28" fillId="7" borderId="37" xfId="0" applyNumberFormat="1" applyFont="1" applyFill="1" applyBorder="1" applyAlignment="1">
      <alignment horizontal="center" vertical="top" wrapText="1"/>
    </xf>
    <xf numFmtId="0" fontId="11" fillId="7" borderId="40" xfId="0" applyFont="1" applyFill="1" applyBorder="1" applyAlignment="1">
      <alignment horizontal="left" vertical="top" wrapText="1"/>
    </xf>
    <xf numFmtId="49" fontId="3" fillId="7" borderId="48" xfId="0" applyNumberFormat="1" applyFont="1" applyFill="1" applyBorder="1" applyAlignment="1">
      <alignment horizontal="center" vertical="top"/>
    </xf>
    <xf numFmtId="49" fontId="3" fillId="7" borderId="17" xfId="0" applyNumberFormat="1" applyFont="1" applyFill="1" applyBorder="1" applyAlignment="1">
      <alignment horizontal="center" vertical="top"/>
    </xf>
    <xf numFmtId="49" fontId="3" fillId="7" borderId="40" xfId="0" applyNumberFormat="1" applyFont="1" applyFill="1" applyBorder="1" applyAlignment="1">
      <alignment horizontal="center" vertical="top"/>
    </xf>
    <xf numFmtId="49" fontId="11" fillId="7" borderId="48" xfId="0" applyNumberFormat="1" applyFont="1" applyFill="1" applyBorder="1" applyAlignment="1">
      <alignment horizontal="center" vertical="top"/>
    </xf>
    <xf numFmtId="49" fontId="11" fillId="7" borderId="17" xfId="0" applyNumberFormat="1" applyFont="1" applyFill="1" applyBorder="1" applyAlignment="1">
      <alignment horizontal="center" vertical="top"/>
    </xf>
    <xf numFmtId="49" fontId="11" fillId="7" borderId="40" xfId="0" applyNumberFormat="1" applyFont="1" applyFill="1" applyBorder="1" applyAlignment="1">
      <alignment horizontal="center" vertical="top"/>
    </xf>
    <xf numFmtId="0" fontId="11" fillId="7" borderId="33" xfId="0" applyFont="1" applyFill="1" applyBorder="1" applyAlignment="1">
      <alignment horizontal="left" vertical="top"/>
    </xf>
    <xf numFmtId="0" fontId="11" fillId="7" borderId="68" xfId="0" applyFont="1" applyFill="1" applyBorder="1" applyAlignment="1">
      <alignment horizontal="left" vertical="top"/>
    </xf>
    <xf numFmtId="0" fontId="11" fillId="7" borderId="25" xfId="0" applyFont="1" applyFill="1" applyBorder="1" applyAlignment="1">
      <alignment horizontal="center" vertical="top"/>
    </xf>
    <xf numFmtId="0" fontId="11" fillId="7" borderId="35" xfId="0" applyFont="1" applyFill="1" applyBorder="1" applyAlignment="1">
      <alignment horizontal="center" vertical="top"/>
    </xf>
    <xf numFmtId="0" fontId="11" fillId="7" borderId="26" xfId="0" applyFont="1" applyFill="1" applyBorder="1" applyAlignment="1">
      <alignment horizontal="left" vertical="top" wrapText="1"/>
    </xf>
    <xf numFmtId="0" fontId="11" fillId="7" borderId="73" xfId="0" applyFont="1" applyFill="1" applyBorder="1" applyAlignment="1">
      <alignment horizontal="left" vertical="top" wrapText="1"/>
    </xf>
    <xf numFmtId="0" fontId="11" fillId="0" borderId="10" xfId="0" applyFont="1" applyBorder="1" applyAlignment="1">
      <alignment horizontal="center" vertical="top" wrapText="1"/>
    </xf>
    <xf numFmtId="0" fontId="11" fillId="0" borderId="30" xfId="0" applyFont="1" applyBorder="1" applyAlignment="1">
      <alignment horizontal="center" vertical="top" wrapText="1"/>
    </xf>
    <xf numFmtId="0" fontId="4" fillId="0" borderId="31" xfId="0" applyFont="1" applyBorder="1" applyAlignment="1">
      <alignment horizontal="center" vertical="top"/>
    </xf>
    <xf numFmtId="0" fontId="4" fillId="0" borderId="22" xfId="0" applyFont="1" applyBorder="1" applyAlignment="1">
      <alignment horizontal="center" vertical="top"/>
    </xf>
    <xf numFmtId="0" fontId="4" fillId="0" borderId="32" xfId="0" applyFont="1" applyBorder="1" applyAlignment="1">
      <alignment horizontal="center" vertical="top"/>
    </xf>
    <xf numFmtId="0" fontId="4" fillId="7" borderId="31" xfId="0" applyFont="1" applyFill="1" applyBorder="1" applyAlignment="1">
      <alignment horizontal="left" vertical="top"/>
    </xf>
    <xf numFmtId="0" fontId="4" fillId="7" borderId="22" xfId="0" applyFont="1" applyFill="1" applyBorder="1" applyAlignment="1">
      <alignment horizontal="left" vertical="top"/>
    </xf>
    <xf numFmtId="0" fontId="11" fillId="7" borderId="9" xfId="0" applyFont="1" applyFill="1" applyBorder="1" applyAlignment="1">
      <alignment horizontal="left" vertical="top" wrapText="1"/>
    </xf>
    <xf numFmtId="0" fontId="11" fillId="7" borderId="68" xfId="0" applyFont="1" applyFill="1" applyBorder="1" applyAlignment="1">
      <alignment horizontal="left" vertical="top" wrapText="1"/>
    </xf>
    <xf numFmtId="0" fontId="11" fillId="7" borderId="8" xfId="0" applyFont="1" applyFill="1" applyBorder="1" applyAlignment="1">
      <alignment horizontal="center" vertical="top" wrapText="1"/>
    </xf>
    <xf numFmtId="0" fontId="11" fillId="7" borderId="35" xfId="0" applyFont="1" applyFill="1" applyBorder="1" applyAlignment="1">
      <alignment horizontal="center" vertical="top" wrapText="1"/>
    </xf>
    <xf numFmtId="0" fontId="11" fillId="7" borderId="8" xfId="0" applyFont="1" applyFill="1" applyBorder="1" applyAlignment="1">
      <alignment horizontal="center" vertical="top"/>
    </xf>
    <xf numFmtId="0" fontId="11" fillId="7" borderId="54" xfId="0" applyFont="1" applyFill="1" applyBorder="1" applyAlignment="1">
      <alignment horizontal="center" vertical="top"/>
    </xf>
    <xf numFmtId="0" fontId="11" fillId="0" borderId="10" xfId="0" applyFont="1" applyBorder="1" applyAlignment="1">
      <alignment horizontal="left" vertical="top" wrapText="1"/>
    </xf>
    <xf numFmtId="0" fontId="28" fillId="9" borderId="22" xfId="0" applyFont="1" applyFill="1" applyBorder="1" applyAlignment="1">
      <alignment horizontal="center" vertical="top" wrapText="1"/>
    </xf>
    <xf numFmtId="0" fontId="28" fillId="9" borderId="23" xfId="0" applyFont="1" applyFill="1" applyBorder="1" applyAlignment="1">
      <alignment horizontal="center" vertical="top" wrapText="1"/>
    </xf>
    <xf numFmtId="0" fontId="28" fillId="7" borderId="63" xfId="0" applyFont="1" applyFill="1" applyBorder="1" applyAlignment="1">
      <alignment horizontal="center" vertical="top"/>
    </xf>
    <xf numFmtId="0" fontId="28" fillId="7" borderId="64" xfId="0" applyFont="1" applyFill="1" applyBorder="1" applyAlignment="1">
      <alignment horizontal="center" vertical="top"/>
    </xf>
    <xf numFmtId="0" fontId="28" fillId="7" borderId="71" xfId="0" applyFont="1" applyFill="1" applyBorder="1" applyAlignment="1">
      <alignment horizontal="center" vertical="top"/>
    </xf>
    <xf numFmtId="0" fontId="28" fillId="7" borderId="42" xfId="0" applyFont="1" applyFill="1" applyBorder="1" applyAlignment="1">
      <alignment horizontal="center" vertical="top"/>
    </xf>
    <xf numFmtId="0" fontId="28" fillId="7" borderId="41" xfId="0" applyFont="1" applyFill="1" applyBorder="1" applyAlignment="1">
      <alignment horizontal="center" vertical="top"/>
    </xf>
    <xf numFmtId="0" fontId="28" fillId="7" borderId="43" xfId="0" applyFont="1" applyFill="1" applyBorder="1" applyAlignment="1">
      <alignment horizontal="center" vertical="top"/>
    </xf>
    <xf numFmtId="0" fontId="11" fillId="7" borderId="48" xfId="0" applyFont="1" applyFill="1" applyBorder="1" applyAlignment="1">
      <alignment vertical="top" wrapText="1"/>
    </xf>
    <xf numFmtId="49" fontId="11" fillId="7" borderId="63" xfId="0" applyNumberFormat="1" applyFont="1" applyFill="1" applyBorder="1" applyAlignment="1">
      <alignment horizontal="center" vertical="top"/>
    </xf>
    <xf numFmtId="49" fontId="11" fillId="7" borderId="56" xfId="0" applyNumberFormat="1" applyFont="1" applyFill="1" applyBorder="1" applyAlignment="1">
      <alignment horizontal="center" vertical="top"/>
    </xf>
    <xf numFmtId="49" fontId="11" fillId="7" borderId="16"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28" xfId="0" applyNumberFormat="1" applyFont="1" applyFill="1" applyBorder="1" applyAlignment="1">
      <alignment horizontal="center" vertical="top"/>
    </xf>
    <xf numFmtId="0" fontId="11" fillId="7" borderId="79" xfId="0" applyFont="1" applyFill="1" applyBorder="1" applyAlignment="1">
      <alignment horizontal="left" vertical="top" wrapText="1"/>
    </xf>
    <xf numFmtId="0" fontId="11" fillId="7" borderId="41" xfId="0" applyFont="1" applyFill="1" applyBorder="1" applyAlignment="1">
      <alignment horizontal="left" vertical="top" wrapText="1"/>
    </xf>
    <xf numFmtId="0" fontId="11" fillId="7" borderId="29" xfId="0" applyFont="1" applyFill="1" applyBorder="1" applyAlignment="1">
      <alignment horizontal="center" vertical="top" wrapText="1"/>
    </xf>
    <xf numFmtId="0" fontId="11" fillId="7" borderId="29" xfId="0" applyFont="1" applyFill="1" applyBorder="1" applyAlignment="1">
      <alignment horizontal="center" vertical="top"/>
    </xf>
    <xf numFmtId="0" fontId="11" fillId="7" borderId="37" xfId="0" applyFont="1" applyFill="1" applyBorder="1" applyAlignment="1">
      <alignment horizontal="left" vertical="top" wrapText="1"/>
    </xf>
    <xf numFmtId="0" fontId="11" fillId="7" borderId="33" xfId="0" applyFont="1" applyFill="1" applyBorder="1" applyAlignment="1">
      <alignment horizontal="left" vertical="top" wrapText="1"/>
    </xf>
    <xf numFmtId="0" fontId="11" fillId="7" borderId="25" xfId="0" applyFont="1" applyFill="1" applyBorder="1" applyAlignment="1">
      <alignment horizontal="center" vertical="top" wrapText="1"/>
    </xf>
    <xf numFmtId="0" fontId="11" fillId="0" borderId="73" xfId="0" applyFont="1" applyBorder="1" applyAlignment="1">
      <alignment horizontal="left" vertical="top" wrapText="1"/>
    </xf>
    <xf numFmtId="0" fontId="7" fillId="0" borderId="17" xfId="0" applyFont="1" applyBorder="1" applyAlignment="1">
      <alignment horizontal="left" vertical="top" wrapText="1"/>
    </xf>
    <xf numFmtId="0" fontId="28" fillId="9" borderId="31" xfId="0" applyFont="1" applyFill="1" applyBorder="1" applyAlignment="1">
      <alignment horizontal="right" vertical="top" wrapText="1"/>
    </xf>
    <xf numFmtId="0" fontId="28" fillId="9" borderId="22" xfId="0" applyFont="1" applyFill="1" applyBorder="1" applyAlignment="1">
      <alignment horizontal="right" vertical="top" wrapText="1"/>
    </xf>
    <xf numFmtId="0" fontId="28" fillId="9" borderId="23" xfId="0" applyFont="1" applyFill="1" applyBorder="1" applyAlignment="1">
      <alignment horizontal="right" vertical="top" wrapText="1"/>
    </xf>
    <xf numFmtId="0" fontId="28" fillId="23" borderId="31" xfId="0" applyFont="1" applyFill="1" applyBorder="1" applyAlignment="1">
      <alignment horizontal="right" vertical="top" wrapText="1"/>
    </xf>
    <xf numFmtId="0" fontId="28" fillId="23" borderId="22" xfId="0" applyFont="1" applyFill="1" applyBorder="1" applyAlignment="1">
      <alignment horizontal="right" vertical="top" wrapText="1"/>
    </xf>
    <xf numFmtId="0" fontId="28" fillId="23" borderId="23" xfId="0" applyFont="1" applyFill="1" applyBorder="1" applyAlignment="1">
      <alignment horizontal="right" vertical="top" wrapText="1"/>
    </xf>
    <xf numFmtId="49" fontId="16" fillId="7" borderId="31" xfId="0" applyNumberFormat="1" applyFont="1" applyFill="1" applyBorder="1" applyAlignment="1">
      <alignment horizontal="right" vertical="top"/>
    </xf>
    <xf numFmtId="49" fontId="16" fillId="7" borderId="22" xfId="0" applyNumberFormat="1" applyFont="1" applyFill="1" applyBorder="1" applyAlignment="1">
      <alignment horizontal="right" vertical="top"/>
    </xf>
    <xf numFmtId="49" fontId="16" fillId="7" borderId="23" xfId="0" applyNumberFormat="1" applyFont="1" applyFill="1" applyBorder="1" applyAlignment="1">
      <alignment horizontal="right" vertical="top"/>
    </xf>
    <xf numFmtId="49" fontId="16" fillId="24" borderId="31" xfId="0" applyNumberFormat="1" applyFont="1" applyFill="1" applyBorder="1" applyAlignment="1">
      <alignment horizontal="right" vertical="top"/>
    </xf>
    <xf numFmtId="49" fontId="16" fillId="24" borderId="22" xfId="0" applyNumberFormat="1" applyFont="1" applyFill="1" applyBorder="1" applyAlignment="1">
      <alignment horizontal="right" vertical="top"/>
    </xf>
    <xf numFmtId="49" fontId="16" fillId="24" borderId="23" xfId="0" applyNumberFormat="1" applyFont="1" applyFill="1" applyBorder="1" applyAlignment="1">
      <alignment horizontal="right" vertical="top"/>
    </xf>
    <xf numFmtId="49" fontId="28" fillId="12" borderId="31" xfId="0" applyNumberFormat="1" applyFont="1" applyFill="1" applyBorder="1" applyAlignment="1">
      <alignment horizontal="right" vertical="top"/>
    </xf>
    <xf numFmtId="49" fontId="28" fillId="12" borderId="22" xfId="0" applyNumberFormat="1" applyFont="1" applyFill="1" applyBorder="1" applyAlignment="1">
      <alignment horizontal="right" vertical="top"/>
    </xf>
    <xf numFmtId="49" fontId="28" fillId="12" borderId="23" xfId="0" applyNumberFormat="1" applyFont="1" applyFill="1" applyBorder="1" applyAlignment="1">
      <alignment horizontal="right" vertical="top"/>
    </xf>
    <xf numFmtId="49" fontId="20" fillId="2" borderId="48" xfId="0" applyNumberFormat="1" applyFont="1" applyFill="1" applyBorder="1" applyAlignment="1">
      <alignment horizontal="center" vertical="top"/>
    </xf>
    <xf numFmtId="49" fontId="20" fillId="2" borderId="17" xfId="0" applyNumberFormat="1" applyFont="1" applyFill="1" applyBorder="1" applyAlignment="1">
      <alignment horizontal="center" vertical="top"/>
    </xf>
    <xf numFmtId="49" fontId="20" fillId="2" borderId="40" xfId="0" applyNumberFormat="1" applyFont="1" applyFill="1" applyBorder="1" applyAlignment="1">
      <alignment horizontal="center" vertical="top"/>
    </xf>
    <xf numFmtId="49" fontId="20" fillId="3" borderId="48" xfId="0" applyNumberFormat="1" applyFont="1" applyFill="1" applyBorder="1" applyAlignment="1">
      <alignment horizontal="center" vertical="top"/>
    </xf>
    <xf numFmtId="49" fontId="20" fillId="3" borderId="17" xfId="0" applyNumberFormat="1" applyFont="1" applyFill="1" applyBorder="1" applyAlignment="1">
      <alignment horizontal="center" vertical="top"/>
    </xf>
    <xf numFmtId="49" fontId="20" fillId="3" borderId="40" xfId="0" applyNumberFormat="1" applyFont="1" applyFill="1" applyBorder="1" applyAlignment="1">
      <alignment horizontal="center" vertical="top"/>
    </xf>
    <xf numFmtId="49" fontId="20" fillId="7" borderId="33" xfId="0" applyNumberFormat="1" applyFont="1" applyFill="1" applyBorder="1" applyAlignment="1">
      <alignment horizontal="center" vertical="top" wrapText="1"/>
    </xf>
    <xf numFmtId="49" fontId="20" fillId="7" borderId="5" xfId="0" applyNumberFormat="1" applyFont="1" applyFill="1" applyBorder="1" applyAlignment="1">
      <alignment horizontal="center" vertical="top" wrapText="1"/>
    </xf>
    <xf numFmtId="49" fontId="20" fillId="7" borderId="37" xfId="0" applyNumberFormat="1" applyFont="1" applyFill="1" applyBorder="1" applyAlignment="1">
      <alignment horizontal="center" vertical="top" wrapText="1"/>
    </xf>
    <xf numFmtId="49" fontId="20" fillId="7" borderId="26" xfId="0" applyNumberFormat="1" applyFont="1" applyFill="1" applyBorder="1" applyAlignment="1">
      <alignment horizontal="center" vertical="top" wrapText="1"/>
    </xf>
    <xf numFmtId="49" fontId="20" fillId="7" borderId="19" xfId="0" applyNumberFormat="1" applyFont="1" applyFill="1" applyBorder="1" applyAlignment="1">
      <alignment horizontal="center" vertical="top" wrapText="1"/>
    </xf>
    <xf numFmtId="49" fontId="20" fillId="7" borderId="30" xfId="0" applyNumberFormat="1" applyFont="1" applyFill="1" applyBorder="1" applyAlignment="1">
      <alignment horizontal="center" vertical="top" wrapText="1"/>
    </xf>
    <xf numFmtId="0" fontId="18" fillId="7" borderId="48" xfId="0" applyFont="1" applyFill="1" applyBorder="1" applyAlignment="1">
      <alignment horizontal="left" vertical="top" wrapText="1"/>
    </xf>
    <xf numFmtId="0" fontId="18" fillId="7" borderId="17" xfId="0" applyFont="1" applyFill="1" applyBorder="1" applyAlignment="1">
      <alignment horizontal="left" vertical="top" wrapText="1"/>
    </xf>
    <xf numFmtId="0" fontId="18" fillId="7" borderId="40" xfId="0" applyFont="1" applyFill="1" applyBorder="1" applyAlignment="1">
      <alignment horizontal="left" vertical="top" wrapText="1"/>
    </xf>
    <xf numFmtId="49" fontId="20" fillId="2" borderId="50" xfId="0" applyNumberFormat="1" applyFont="1" applyFill="1" applyBorder="1" applyAlignment="1">
      <alignment horizontal="center" vertical="top"/>
    </xf>
    <xf numFmtId="49" fontId="20" fillId="2" borderId="56" xfId="0" applyNumberFormat="1" applyFont="1" applyFill="1" applyBorder="1" applyAlignment="1">
      <alignment horizontal="center" vertical="top"/>
    </xf>
    <xf numFmtId="49" fontId="20" fillId="2" borderId="51" xfId="0" applyNumberFormat="1" applyFont="1" applyFill="1" applyBorder="1" applyAlignment="1">
      <alignment horizontal="center" vertical="top"/>
    </xf>
    <xf numFmtId="49" fontId="20" fillId="3" borderId="4" xfId="0" applyNumberFormat="1" applyFont="1" applyFill="1" applyBorder="1" applyAlignment="1">
      <alignment horizontal="center" vertical="top"/>
    </xf>
    <xf numFmtId="49" fontId="20" fillId="3" borderId="11" xfId="0" applyNumberFormat="1" applyFont="1" applyFill="1" applyBorder="1" applyAlignment="1">
      <alignment horizontal="center" vertical="top"/>
    </xf>
    <xf numFmtId="49" fontId="20" fillId="7" borderId="62" xfId="0" applyNumberFormat="1" applyFont="1" applyFill="1" applyBorder="1" applyAlignment="1">
      <alignment horizontal="center" vertical="top" wrapText="1"/>
    </xf>
    <xf numFmtId="49" fontId="20" fillId="7" borderId="27" xfId="0" applyNumberFormat="1" applyFont="1" applyFill="1" applyBorder="1" applyAlignment="1">
      <alignment horizontal="center" vertical="top" wrapText="1"/>
    </xf>
    <xf numFmtId="0" fontId="18" fillId="7" borderId="39" xfId="0" applyFont="1" applyFill="1" applyBorder="1" applyAlignment="1">
      <alignment horizontal="center" vertical="top" wrapText="1"/>
    </xf>
    <xf numFmtId="0" fontId="20" fillId="9" borderId="41" xfId="0" applyFont="1" applyFill="1" applyBorder="1" applyAlignment="1">
      <alignment horizontal="center" vertical="top" wrapText="1"/>
    </xf>
    <xf numFmtId="0" fontId="20" fillId="9" borderId="43" xfId="0" applyFont="1" applyFill="1" applyBorder="1" applyAlignment="1">
      <alignment horizontal="center" vertical="top" wrapText="1"/>
    </xf>
    <xf numFmtId="0" fontId="20" fillId="10" borderId="22" xfId="0" applyFont="1" applyFill="1" applyBorder="1" applyAlignment="1">
      <alignment horizontal="left" vertical="top"/>
    </xf>
    <xf numFmtId="0" fontId="20" fillId="10" borderId="23" xfId="0" applyFont="1" applyFill="1" applyBorder="1" applyAlignment="1">
      <alignment horizontal="left" vertical="top"/>
    </xf>
    <xf numFmtId="49" fontId="18" fillId="7" borderId="48" xfId="0" applyNumberFormat="1" applyFont="1" applyFill="1" applyBorder="1" applyAlignment="1">
      <alignment horizontal="center" vertical="top"/>
    </xf>
    <xf numFmtId="49" fontId="18" fillId="7" borderId="17" xfId="0" applyNumberFormat="1" applyFont="1" applyFill="1" applyBorder="1" applyAlignment="1">
      <alignment horizontal="center" vertical="top"/>
    </xf>
    <xf numFmtId="49" fontId="18" fillId="7" borderId="40" xfId="0" applyNumberFormat="1" applyFont="1" applyFill="1" applyBorder="1" applyAlignment="1">
      <alignment horizontal="center" vertical="top"/>
    </xf>
    <xf numFmtId="0" fontId="20" fillId="11" borderId="41" xfId="0" applyFont="1" applyFill="1" applyBorder="1" applyAlignment="1">
      <alignment horizontal="center" vertical="top" wrapText="1"/>
    </xf>
    <xf numFmtId="0" fontId="20" fillId="11" borderId="43" xfId="0" applyFont="1" applyFill="1" applyBorder="1" applyAlignment="1">
      <alignment horizontal="center" vertical="top" wrapText="1"/>
    </xf>
    <xf numFmtId="0" fontId="20" fillId="0" borderId="63" xfId="0" applyFont="1" applyBorder="1" applyAlignment="1">
      <alignment horizontal="center" vertical="top"/>
    </xf>
    <xf numFmtId="0" fontId="20" fillId="0" borderId="64" xfId="0" applyFont="1" applyBorder="1" applyAlignment="1">
      <alignment horizontal="center" vertical="top"/>
    </xf>
    <xf numFmtId="0" fontId="20" fillId="0" borderId="62" xfId="0" applyFont="1" applyBorder="1" applyAlignment="1">
      <alignment horizontal="center" vertical="top"/>
    </xf>
    <xf numFmtId="0" fontId="20" fillId="0" borderId="31" xfId="0" applyFont="1" applyBorder="1" applyAlignment="1">
      <alignment horizontal="center" vertical="top"/>
    </xf>
    <xf numFmtId="0" fontId="20" fillId="0" borderId="22" xfId="0" applyFont="1" applyBorder="1" applyAlignment="1">
      <alignment horizontal="center" vertical="top"/>
    </xf>
    <xf numFmtId="0" fontId="20" fillId="0" borderId="32" xfId="0" applyFont="1" applyBorder="1" applyAlignment="1">
      <alignment horizontal="center" vertical="top"/>
    </xf>
    <xf numFmtId="0" fontId="20" fillId="7" borderId="42" xfId="0" applyFont="1" applyFill="1" applyBorder="1" applyAlignment="1">
      <alignment horizontal="left" vertical="top"/>
    </xf>
    <xf numFmtId="0" fontId="20" fillId="7" borderId="41" xfId="0" applyFont="1" applyFill="1" applyBorder="1" applyAlignment="1">
      <alignment horizontal="left" vertical="top"/>
    </xf>
    <xf numFmtId="0" fontId="18" fillId="0" borderId="0" xfId="0" applyFont="1" applyAlignment="1">
      <alignment horizontal="left" vertical="top" wrapText="1"/>
    </xf>
    <xf numFmtId="0" fontId="22" fillId="0" borderId="0" xfId="0" applyFont="1" applyAlignment="1">
      <alignment vertical="top"/>
    </xf>
    <xf numFmtId="0" fontId="20" fillId="0" borderId="0" xfId="0" applyFont="1" applyAlignment="1">
      <alignment vertical="top" wrapText="1"/>
    </xf>
    <xf numFmtId="0" fontId="20" fillId="7" borderId="31" xfId="0" applyFont="1" applyFill="1" applyBorder="1" applyAlignment="1">
      <alignment horizontal="left" vertical="top"/>
    </xf>
    <xf numFmtId="0" fontId="20" fillId="7" borderId="22" xfId="0" applyFont="1" applyFill="1" applyBorder="1" applyAlignment="1">
      <alignment horizontal="left" vertical="top"/>
    </xf>
    <xf numFmtId="0" fontId="18" fillId="7" borderId="26" xfId="4" applyFont="1" applyFill="1" applyBorder="1" applyAlignment="1">
      <alignment vertical="top" wrapText="1"/>
    </xf>
    <xf numFmtId="0" fontId="0" fillId="0" borderId="30" xfId="0" applyBorder="1" applyAlignment="1">
      <alignment vertical="top" wrapText="1"/>
    </xf>
    <xf numFmtId="0" fontId="20" fillId="10" borderId="31" xfId="0" applyFont="1" applyFill="1" applyBorder="1" applyAlignment="1">
      <alignment horizontal="left" vertical="top"/>
    </xf>
    <xf numFmtId="49" fontId="20" fillId="7" borderId="63" xfId="0" applyNumberFormat="1" applyFont="1" applyFill="1" applyBorder="1" applyAlignment="1">
      <alignment horizontal="center" vertical="top" wrapText="1"/>
    </xf>
    <xf numFmtId="49" fontId="20" fillId="7" borderId="56" xfId="0" applyNumberFormat="1" applyFont="1" applyFill="1" applyBorder="1" applyAlignment="1">
      <alignment horizontal="center" vertical="top" wrapText="1"/>
    </xf>
    <xf numFmtId="49" fontId="20" fillId="7" borderId="42" xfId="0" applyNumberFormat="1" applyFont="1" applyFill="1" applyBorder="1" applyAlignment="1">
      <alignment horizontal="center" vertical="top" wrapText="1"/>
    </xf>
    <xf numFmtId="0" fontId="18" fillId="7" borderId="34" xfId="0" applyFont="1" applyFill="1" applyBorder="1" applyAlignment="1">
      <alignment horizontal="center" vertical="top" wrapText="1"/>
    </xf>
    <xf numFmtId="0" fontId="18" fillId="7" borderId="6" xfId="0" applyFont="1" applyFill="1" applyBorder="1" applyAlignment="1">
      <alignment horizontal="center" vertical="top" wrapText="1"/>
    </xf>
    <xf numFmtId="0" fontId="18" fillId="7" borderId="38" xfId="0" applyFont="1" applyFill="1" applyBorder="1" applyAlignment="1">
      <alignment horizontal="center" vertical="top" wrapText="1"/>
    </xf>
    <xf numFmtId="0" fontId="36" fillId="7" borderId="48" xfId="0" applyFont="1" applyFill="1" applyBorder="1" applyAlignment="1">
      <alignment horizontal="left" vertical="top" wrapText="1"/>
    </xf>
    <xf numFmtId="0" fontId="0" fillId="0" borderId="17" xfId="0" applyBorder="1" applyAlignment="1">
      <alignment horizontal="left" vertical="top" wrapText="1"/>
    </xf>
    <xf numFmtId="0" fontId="0" fillId="0" borderId="40" xfId="0" applyBorder="1" applyAlignment="1">
      <alignment horizontal="left" vertical="top" wrapText="1"/>
    </xf>
    <xf numFmtId="0" fontId="20" fillId="9" borderId="22" xfId="0" applyFont="1" applyFill="1" applyBorder="1" applyAlignment="1">
      <alignment horizontal="center" vertical="top" wrapText="1"/>
    </xf>
    <xf numFmtId="0" fontId="20" fillId="9" borderId="23" xfId="0" applyFont="1" applyFill="1" applyBorder="1" applyAlignment="1">
      <alignment horizontal="center" vertical="top" wrapText="1"/>
    </xf>
    <xf numFmtId="49" fontId="18" fillId="7" borderId="63" xfId="0" applyNumberFormat="1" applyFont="1" applyFill="1" applyBorder="1" applyAlignment="1">
      <alignment horizontal="center" vertical="top"/>
    </xf>
    <xf numFmtId="49" fontId="18" fillId="7" borderId="56" xfId="0" applyNumberFormat="1" applyFont="1" applyFill="1" applyBorder="1" applyAlignment="1">
      <alignment horizontal="center" vertical="top"/>
    </xf>
    <xf numFmtId="49" fontId="18" fillId="7" borderId="42" xfId="0" applyNumberFormat="1" applyFont="1" applyFill="1" applyBorder="1" applyAlignment="1">
      <alignment horizontal="center" vertical="top"/>
    </xf>
    <xf numFmtId="49" fontId="41" fillId="12" borderId="31" xfId="0" applyNumberFormat="1" applyFont="1" applyFill="1" applyBorder="1" applyAlignment="1">
      <alignment horizontal="right" vertical="top"/>
    </xf>
    <xf numFmtId="49" fontId="41" fillId="12" borderId="22" xfId="0" applyNumberFormat="1" applyFont="1" applyFill="1" applyBorder="1" applyAlignment="1">
      <alignment horizontal="right" vertical="top"/>
    </xf>
    <xf numFmtId="49" fontId="41" fillId="12" borderId="23" xfId="0" applyNumberFormat="1" applyFont="1" applyFill="1" applyBorder="1" applyAlignment="1">
      <alignment horizontal="right" vertical="top"/>
    </xf>
    <xf numFmtId="0" fontId="18" fillId="12" borderId="31" xfId="0" applyFont="1" applyFill="1" applyBorder="1" applyAlignment="1">
      <alignment horizontal="center" vertical="top"/>
    </xf>
    <xf numFmtId="0" fontId="18" fillId="12" borderId="22" xfId="0" applyFont="1" applyFill="1" applyBorder="1" applyAlignment="1">
      <alignment horizontal="center" vertical="top"/>
    </xf>
    <xf numFmtId="0" fontId="18" fillId="12" borderId="23" xfId="0" applyFont="1" applyFill="1" applyBorder="1" applyAlignment="1">
      <alignment horizontal="center" vertical="top"/>
    </xf>
    <xf numFmtId="49" fontId="41" fillId="0" borderId="41" xfId="0" applyNumberFormat="1" applyFont="1" applyBorder="1" applyAlignment="1">
      <alignment horizontal="center" vertical="top" wrapText="1"/>
    </xf>
    <xf numFmtId="0" fontId="41" fillId="6" borderId="50" xfId="0" applyFont="1" applyFill="1" applyBorder="1" applyAlignment="1">
      <alignment horizontal="right" vertical="top" wrapText="1"/>
    </xf>
    <xf numFmtId="0" fontId="41" fillId="6" borderId="16" xfId="0" applyFont="1" applyFill="1" applyBorder="1" applyAlignment="1">
      <alignment horizontal="right" vertical="top" wrapText="1"/>
    </xf>
    <xf numFmtId="0" fontId="41" fillId="6" borderId="44" xfId="0" applyFont="1" applyFill="1" applyBorder="1" applyAlignment="1">
      <alignment horizontal="right" vertical="top" wrapText="1"/>
    </xf>
    <xf numFmtId="0" fontId="19" fillId="0" borderId="52" xfId="0" applyFont="1" applyBorder="1" applyAlignment="1">
      <alignment horizontal="left" vertical="top" wrapText="1"/>
    </xf>
    <xf numFmtId="0" fontId="19" fillId="0" borderId="59" xfId="0" applyFont="1" applyBorder="1" applyAlignment="1">
      <alignment horizontal="left" vertical="top" wrapText="1"/>
    </xf>
    <xf numFmtId="0" fontId="19" fillId="0" borderId="66" xfId="0" applyFont="1" applyBorder="1" applyAlignment="1">
      <alignment horizontal="left" vertical="top" wrapText="1"/>
    </xf>
    <xf numFmtId="0" fontId="18" fillId="0" borderId="52" xfId="0" applyFont="1" applyBorder="1" applyAlignment="1">
      <alignment horizontal="left" vertical="top" wrapText="1"/>
    </xf>
    <xf numFmtId="0" fontId="18" fillId="0" borderId="59" xfId="0" applyFont="1" applyBorder="1" applyAlignment="1">
      <alignment horizontal="left" vertical="top" wrapText="1"/>
    </xf>
    <xf numFmtId="0" fontId="18" fillId="0" borderId="66" xfId="0" applyFont="1" applyBorder="1" applyAlignment="1">
      <alignment horizontal="left" vertical="top" wrapText="1"/>
    </xf>
    <xf numFmtId="0" fontId="18" fillId="0" borderId="51" xfId="0" applyFont="1" applyBorder="1" applyAlignment="1">
      <alignment horizontal="left" vertical="top" wrapText="1"/>
    </xf>
    <xf numFmtId="0" fontId="18" fillId="0" borderId="20" xfId="0" applyFont="1" applyBorder="1" applyAlignment="1">
      <alignment horizontal="left" vertical="top" wrapText="1"/>
    </xf>
    <xf numFmtId="0" fontId="18" fillId="0" borderId="46" xfId="0" applyFont="1" applyBorder="1" applyAlignment="1">
      <alignment horizontal="left" vertical="top" wrapText="1"/>
    </xf>
    <xf numFmtId="0" fontId="18" fillId="6" borderId="31" xfId="0" applyFont="1" applyFill="1" applyBorder="1" applyAlignment="1">
      <alignment horizontal="right" vertical="top" wrapText="1"/>
    </xf>
    <xf numFmtId="0" fontId="18" fillId="6" borderId="22" xfId="0" applyFont="1" applyFill="1" applyBorder="1" applyAlignment="1">
      <alignment horizontal="right" vertical="top" wrapText="1"/>
    </xf>
    <xf numFmtId="0" fontId="18" fillId="0" borderId="50" xfId="0" applyFont="1" applyBorder="1" applyAlignment="1">
      <alignment horizontal="left" vertical="top" wrapText="1"/>
    </xf>
    <xf numFmtId="0" fontId="18" fillId="0" borderId="16" xfId="0" applyFont="1" applyBorder="1" applyAlignment="1">
      <alignment horizontal="left" vertical="top" wrapText="1"/>
    </xf>
    <xf numFmtId="0" fontId="18" fillId="0" borderId="44" xfId="0" applyFont="1" applyBorder="1" applyAlignment="1">
      <alignment horizontal="left" vertical="top" wrapText="1"/>
    </xf>
    <xf numFmtId="0" fontId="18" fillId="20" borderId="31" xfId="0" applyFont="1" applyFill="1" applyBorder="1" applyAlignment="1">
      <alignment horizontal="center" vertical="top" wrapText="1"/>
    </xf>
    <xf numFmtId="0" fontId="18" fillId="20" borderId="22" xfId="0" applyFont="1" applyFill="1" applyBorder="1" applyAlignment="1">
      <alignment horizontal="center" vertical="top" wrapText="1"/>
    </xf>
    <xf numFmtId="0" fontId="18" fillId="20" borderId="23" xfId="0" applyFont="1" applyFill="1" applyBorder="1" applyAlignment="1">
      <alignment horizontal="center" vertical="top" wrapText="1"/>
    </xf>
    <xf numFmtId="1" fontId="20" fillId="0" borderId="0" xfId="0" applyNumberFormat="1" applyFont="1" applyAlignment="1">
      <alignment vertical="top" wrapText="1"/>
    </xf>
    <xf numFmtId="1" fontId="20" fillId="0" borderId="0" xfId="0" applyNumberFormat="1" applyFont="1" applyAlignment="1">
      <alignment horizontal="left" wrapText="1"/>
    </xf>
    <xf numFmtId="0" fontId="28" fillId="9" borderId="31" xfId="0" applyFont="1" applyFill="1" applyBorder="1" applyAlignment="1">
      <alignment horizontal="left" vertical="top"/>
    </xf>
    <xf numFmtId="0" fontId="28" fillId="9" borderId="22" xfId="0" applyFont="1" applyFill="1" applyBorder="1" applyAlignment="1">
      <alignment horizontal="left" vertical="top"/>
    </xf>
    <xf numFmtId="0" fontId="11" fillId="0" borderId="71" xfId="0" applyFont="1" applyBorder="1" applyAlignment="1">
      <alignment vertical="top" wrapText="1"/>
    </xf>
    <xf numFmtId="0" fontId="11" fillId="0" borderId="45" xfId="0" applyFont="1" applyBorder="1" applyAlignment="1">
      <alignment vertical="top" wrapText="1"/>
    </xf>
    <xf numFmtId="0" fontId="11" fillId="0" borderId="43" xfId="0" applyFont="1" applyBorder="1" applyAlignment="1">
      <alignment vertical="top" wrapText="1"/>
    </xf>
    <xf numFmtId="0" fontId="11" fillId="7" borderId="33" xfId="0" applyFont="1" applyFill="1" applyBorder="1" applyAlignment="1">
      <alignment vertical="top" wrapText="1"/>
    </xf>
    <xf numFmtId="0" fontId="11" fillId="7" borderId="5" xfId="0" applyFont="1" applyFill="1" applyBorder="1" applyAlignment="1">
      <alignment vertical="top" wrapText="1"/>
    </xf>
    <xf numFmtId="0" fontId="7" fillId="0" borderId="37" xfId="0" applyFont="1" applyBorder="1" applyAlignment="1">
      <alignment vertical="top" wrapText="1"/>
    </xf>
    <xf numFmtId="0" fontId="11" fillId="7" borderId="71" xfId="0" applyFont="1" applyFill="1" applyBorder="1" applyAlignment="1">
      <alignment horizontal="left" vertical="top" wrapText="1"/>
    </xf>
    <xf numFmtId="0" fontId="11" fillId="7" borderId="43" xfId="0" applyFont="1" applyFill="1" applyBorder="1" applyAlignment="1">
      <alignment horizontal="left" vertical="top" wrapText="1"/>
    </xf>
    <xf numFmtId="0" fontId="11" fillId="7" borderId="45" xfId="0" applyFont="1" applyFill="1" applyBorder="1" applyAlignment="1">
      <alignment horizontal="left" vertical="top" wrapText="1"/>
    </xf>
    <xf numFmtId="0" fontId="11" fillId="7" borderId="5" xfId="0" applyFont="1" applyFill="1" applyBorder="1" applyAlignment="1">
      <alignment horizontal="left" vertical="top" wrapText="1"/>
    </xf>
    <xf numFmtId="0" fontId="11" fillId="0" borderId="40" xfId="0" applyFont="1" applyBorder="1" applyAlignment="1">
      <alignment vertical="top" wrapText="1"/>
    </xf>
    <xf numFmtId="0" fontId="11" fillId="0" borderId="19" xfId="0" applyFont="1" applyBorder="1" applyAlignment="1">
      <alignment vertical="top" wrapText="1"/>
    </xf>
    <xf numFmtId="1" fontId="11" fillId="0" borderId="26" xfId="0" applyNumberFormat="1" applyFont="1" applyBorder="1" applyAlignment="1">
      <alignment horizontal="left" vertical="top" wrapText="1"/>
    </xf>
    <xf numFmtId="0" fontId="7" fillId="0" borderId="19" xfId="0" applyFont="1" applyBorder="1" applyAlignment="1">
      <alignment horizontal="left" vertical="top" wrapText="1"/>
    </xf>
    <xf numFmtId="0" fontId="7" fillId="0" borderId="30" xfId="0" applyFont="1" applyBorder="1" applyAlignment="1">
      <alignment horizontal="left" vertical="top" wrapText="1"/>
    </xf>
    <xf numFmtId="0" fontId="28" fillId="9" borderId="41" xfId="0" applyFont="1" applyFill="1" applyBorder="1" applyAlignment="1">
      <alignment horizontal="right" vertical="top" wrapText="1"/>
    </xf>
    <xf numFmtId="0" fontId="28" fillId="9" borderId="43" xfId="0" applyFont="1" applyFill="1" applyBorder="1" applyAlignment="1">
      <alignment horizontal="right" vertical="top" wrapText="1"/>
    </xf>
    <xf numFmtId="0" fontId="28" fillId="11" borderId="41" xfId="0" applyFont="1" applyFill="1" applyBorder="1" applyAlignment="1">
      <alignment horizontal="right" vertical="top" wrapText="1"/>
    </xf>
    <xf numFmtId="0" fontId="28" fillId="11" borderId="43" xfId="0" applyFont="1" applyFill="1" applyBorder="1" applyAlignment="1">
      <alignment horizontal="right" vertical="top" wrapText="1"/>
    </xf>
    <xf numFmtId="0" fontId="11" fillId="12" borderId="31" xfId="0" applyFont="1" applyFill="1" applyBorder="1" applyAlignment="1">
      <alignment horizontal="center" vertical="top"/>
    </xf>
    <xf numFmtId="0" fontId="11" fillId="12" borderId="22" xfId="0" applyFont="1" applyFill="1" applyBorder="1" applyAlignment="1">
      <alignment horizontal="center" vertical="top"/>
    </xf>
    <xf numFmtId="0" fontId="11" fillId="12" borderId="23" xfId="0" applyFont="1" applyFill="1" applyBorder="1" applyAlignment="1">
      <alignment horizontal="center" vertical="top"/>
    </xf>
    <xf numFmtId="0" fontId="20" fillId="0" borderId="0" xfId="0" applyFont="1" applyAlignment="1">
      <alignment horizontal="left" wrapText="1"/>
    </xf>
    <xf numFmtId="0" fontId="22" fillId="0" borderId="0" xfId="0" applyFont="1" applyAlignment="1">
      <alignment horizontal="left" wrapText="1"/>
    </xf>
    <xf numFmtId="49" fontId="30" fillId="23" borderId="50" xfId="0" applyNumberFormat="1" applyFont="1" applyFill="1" applyBorder="1" applyAlignment="1">
      <alignment horizontal="center" vertical="top"/>
    </xf>
    <xf numFmtId="49" fontId="30" fillId="23" borderId="56" xfId="0" applyNumberFormat="1" applyFont="1" applyFill="1" applyBorder="1" applyAlignment="1">
      <alignment horizontal="center" vertical="top"/>
    </xf>
    <xf numFmtId="49" fontId="30" fillId="23" borderId="51" xfId="0" applyNumberFormat="1" applyFont="1" applyFill="1" applyBorder="1" applyAlignment="1">
      <alignment horizontal="center" vertical="top"/>
    </xf>
    <xf numFmtId="49" fontId="4" fillId="9" borderId="4" xfId="0" applyNumberFormat="1" applyFont="1" applyFill="1" applyBorder="1" applyAlignment="1">
      <alignment horizontal="center" vertical="top"/>
    </xf>
    <xf numFmtId="49" fontId="4" fillId="9" borderId="17" xfId="0" applyNumberFormat="1" applyFont="1" applyFill="1" applyBorder="1" applyAlignment="1">
      <alignment horizontal="center" vertical="top"/>
    </xf>
    <xf numFmtId="49" fontId="4" fillId="9" borderId="11" xfId="0" applyNumberFormat="1" applyFont="1" applyFill="1" applyBorder="1" applyAlignment="1">
      <alignment horizontal="center" vertical="top"/>
    </xf>
    <xf numFmtId="0" fontId="5" fillId="0" borderId="48" xfId="0" applyFont="1" applyBorder="1" applyAlignment="1">
      <alignment horizontal="center" vertical="top"/>
    </xf>
    <xf numFmtId="0" fontId="5" fillId="0" borderId="17" xfId="0" applyFont="1" applyBorder="1" applyAlignment="1">
      <alignment horizontal="center" vertical="top"/>
    </xf>
    <xf numFmtId="0" fontId="5" fillId="0" borderId="53" xfId="0" applyFont="1" applyBorder="1" applyAlignment="1">
      <alignment horizontal="center" vertical="top"/>
    </xf>
    <xf numFmtId="49" fontId="4" fillId="0" borderId="62" xfId="0" applyNumberFormat="1" applyFont="1" applyBorder="1" applyAlignment="1">
      <alignment horizontal="center" vertical="top" wrapText="1"/>
    </xf>
    <xf numFmtId="49" fontId="4" fillId="0" borderId="27" xfId="0" applyNumberFormat="1" applyFont="1" applyBorder="1" applyAlignment="1">
      <alignment horizontal="center" vertical="top" wrapText="1"/>
    </xf>
    <xf numFmtId="0" fontId="24" fillId="0" borderId="39" xfId="0" applyFont="1" applyBorder="1" applyAlignment="1">
      <alignment horizontal="center" vertical="top" wrapText="1"/>
    </xf>
    <xf numFmtId="49" fontId="4" fillId="0" borderId="26" xfId="0" applyNumberFormat="1" applyFont="1" applyBorder="1" applyAlignment="1">
      <alignment horizontal="center" vertical="top" wrapText="1"/>
    </xf>
    <xf numFmtId="49" fontId="4" fillId="0" borderId="19" xfId="0" applyNumberFormat="1" applyFont="1" applyBorder="1" applyAlignment="1">
      <alignment horizontal="center" vertical="top" wrapText="1"/>
    </xf>
    <xf numFmtId="49" fontId="4" fillId="0" borderId="30" xfId="0" applyNumberFormat="1" applyFont="1" applyBorder="1" applyAlignment="1">
      <alignment horizontal="center" vertical="top" wrapText="1"/>
    </xf>
    <xf numFmtId="0" fontId="11" fillId="0" borderId="17" xfId="0" applyFont="1" applyBorder="1" applyAlignment="1">
      <alignment horizontal="left" vertical="top" wrapText="1"/>
    </xf>
    <xf numFmtId="0" fontId="11" fillId="0" borderId="40" xfId="0" applyFont="1" applyBorder="1" applyAlignment="1">
      <alignment horizontal="left" vertical="top" wrapText="1"/>
    </xf>
    <xf numFmtId="49" fontId="2" fillId="0" borderId="4" xfId="0" applyNumberFormat="1" applyFont="1" applyBorder="1" applyAlignment="1">
      <alignment horizontal="center" vertical="top" wrapText="1"/>
    </xf>
    <xf numFmtId="49" fontId="2" fillId="0" borderId="17" xfId="0" applyNumberFormat="1" applyFont="1" applyBorder="1" applyAlignment="1">
      <alignment horizontal="center" vertical="top"/>
    </xf>
    <xf numFmtId="49" fontId="2" fillId="0" borderId="11" xfId="0" applyNumberFormat="1" applyFont="1" applyBorder="1" applyAlignment="1">
      <alignment horizontal="center" vertical="top"/>
    </xf>
    <xf numFmtId="49" fontId="5" fillId="0" borderId="48" xfId="0" applyNumberFormat="1" applyFont="1" applyBorder="1" applyAlignment="1">
      <alignment horizontal="center" vertical="top"/>
    </xf>
    <xf numFmtId="49" fontId="5" fillId="0" borderId="17" xfId="0" applyNumberFormat="1" applyFont="1" applyBorder="1" applyAlignment="1">
      <alignment horizontal="center" vertical="top"/>
    </xf>
    <xf numFmtId="49" fontId="5" fillId="0" borderId="40" xfId="0" applyNumberFormat="1" applyFont="1" applyBorder="1" applyAlignment="1">
      <alignment horizontal="center" vertical="top"/>
    </xf>
    <xf numFmtId="164" fontId="5" fillId="0" borderId="48" xfId="0" applyNumberFormat="1" applyFont="1" applyBorder="1" applyAlignment="1">
      <alignment horizontal="center" vertical="top"/>
    </xf>
    <xf numFmtId="164" fontId="5" fillId="0" borderId="53" xfId="0" applyNumberFormat="1" applyFont="1" applyBorder="1" applyAlignment="1">
      <alignment horizontal="center" vertical="top"/>
    </xf>
    <xf numFmtId="0" fontId="14" fillId="0" borderId="52" xfId="0" applyFont="1" applyBorder="1" applyAlignment="1">
      <alignment horizontal="left"/>
    </xf>
    <xf numFmtId="0" fontId="14" fillId="0" borderId="59" xfId="0" applyFont="1" applyBorder="1" applyAlignment="1">
      <alignment horizontal="left"/>
    </xf>
    <xf numFmtId="0" fontId="14" fillId="0" borderId="66" xfId="0" applyFont="1" applyBorder="1" applyAlignment="1">
      <alignment horizontal="left"/>
    </xf>
    <xf numFmtId="164" fontId="5" fillId="0" borderId="17" xfId="0" applyNumberFormat="1" applyFont="1" applyBorder="1" applyAlignment="1">
      <alignment horizontal="center" vertical="top"/>
    </xf>
    <xf numFmtId="0" fontId="28" fillId="10" borderId="32" xfId="0" applyFont="1" applyFill="1" applyBorder="1" applyAlignment="1">
      <alignment horizontal="left" vertical="top"/>
    </xf>
    <xf numFmtId="0" fontId="5" fillId="7" borderId="48" xfId="0" applyFont="1" applyFill="1" applyBorder="1" applyAlignment="1">
      <alignment horizontal="center" vertical="top"/>
    </xf>
    <xf numFmtId="0" fontId="5" fillId="7" borderId="40" xfId="0" applyFont="1" applyFill="1" applyBorder="1" applyAlignment="1">
      <alignment horizontal="center" vertical="top"/>
    </xf>
    <xf numFmtId="164" fontId="5" fillId="7" borderId="48" xfId="0" applyNumberFormat="1" applyFont="1" applyFill="1" applyBorder="1" applyAlignment="1">
      <alignment horizontal="center" vertical="top"/>
    </xf>
    <xf numFmtId="164" fontId="5" fillId="7" borderId="40" xfId="0" applyNumberFormat="1" applyFont="1" applyFill="1" applyBorder="1" applyAlignment="1">
      <alignment horizontal="center" vertical="top"/>
    </xf>
    <xf numFmtId="0" fontId="22" fillId="7" borderId="39" xfId="0" applyFont="1" applyFill="1" applyBorder="1" applyAlignment="1">
      <alignment horizontal="center" vertical="top" wrapText="1"/>
    </xf>
    <xf numFmtId="0" fontId="22" fillId="0" borderId="40" xfId="0" applyFont="1" applyBorder="1" applyAlignment="1">
      <alignment vertical="top" wrapText="1"/>
    </xf>
    <xf numFmtId="0" fontId="18" fillId="0" borderId="26" xfId="0" applyFont="1" applyBorder="1" applyAlignment="1">
      <alignment horizontal="left" vertical="top" wrapText="1"/>
    </xf>
    <xf numFmtId="0" fontId="18" fillId="0" borderId="30" xfId="0" applyFont="1" applyBorder="1" applyAlignment="1">
      <alignment horizontal="left" vertical="top" wrapText="1"/>
    </xf>
    <xf numFmtId="0" fontId="20" fillId="0" borderId="31" xfId="0" applyFont="1" applyBorder="1" applyAlignment="1">
      <alignment horizontal="left" vertical="top"/>
    </xf>
    <xf numFmtId="0" fontId="20" fillId="0" borderId="22" xfId="0" applyFont="1" applyBorder="1" applyAlignment="1">
      <alignment horizontal="left" vertical="top"/>
    </xf>
    <xf numFmtId="0" fontId="20" fillId="0" borderId="32" xfId="0" applyFont="1" applyBorder="1" applyAlignment="1">
      <alignment horizontal="left" vertical="top"/>
    </xf>
    <xf numFmtId="49" fontId="20" fillId="12" borderId="31" xfId="0" applyNumberFormat="1" applyFont="1" applyFill="1" applyBorder="1" applyAlignment="1">
      <alignment horizontal="right" vertical="top"/>
    </xf>
    <xf numFmtId="49" fontId="20" fillId="12" borderId="22" xfId="0" applyNumberFormat="1" applyFont="1" applyFill="1" applyBorder="1" applyAlignment="1">
      <alignment horizontal="right" vertical="top"/>
    </xf>
    <xf numFmtId="49" fontId="20" fillId="12" borderId="23" xfId="0" applyNumberFormat="1" applyFont="1" applyFill="1" applyBorder="1" applyAlignment="1">
      <alignment horizontal="right" vertical="top"/>
    </xf>
    <xf numFmtId="0" fontId="8" fillId="7" borderId="26" xfId="0" applyFont="1" applyFill="1" applyBorder="1" applyAlignment="1">
      <alignment horizontal="left" vertical="top" wrapText="1"/>
    </xf>
    <xf numFmtId="0" fontId="8" fillId="7" borderId="73" xfId="0" applyFont="1" applyFill="1" applyBorder="1" applyAlignment="1">
      <alignment horizontal="left" vertical="top" wrapText="1"/>
    </xf>
    <xf numFmtId="9" fontId="8" fillId="7" borderId="26" xfId="0" applyNumberFormat="1" applyFont="1" applyFill="1" applyBorder="1" applyAlignment="1">
      <alignment horizontal="left" vertical="top" wrapText="1"/>
    </xf>
    <xf numFmtId="9" fontId="8" fillId="7" borderId="30" xfId="0" applyNumberFormat="1" applyFont="1" applyFill="1" applyBorder="1" applyAlignment="1">
      <alignment horizontal="left" vertical="top" wrapText="1"/>
    </xf>
    <xf numFmtId="0" fontId="7" fillId="0" borderId="0" xfId="0" applyFont="1" applyAlignment="1">
      <alignment horizontal="center" wrapText="1"/>
    </xf>
    <xf numFmtId="0" fontId="8" fillId="7" borderId="25" xfId="0" applyFont="1" applyFill="1" applyBorder="1" applyAlignment="1">
      <alignment horizontal="center" vertical="top" wrapText="1"/>
    </xf>
    <xf numFmtId="0" fontId="8" fillId="7" borderId="35" xfId="0" applyFont="1" applyFill="1" applyBorder="1" applyAlignment="1">
      <alignment horizontal="center" vertical="top" wrapText="1"/>
    </xf>
    <xf numFmtId="0" fontId="8" fillId="7" borderId="26" xfId="0" applyFont="1" applyFill="1" applyBorder="1" applyAlignment="1">
      <alignment horizontal="center" vertical="top" wrapText="1"/>
    </xf>
    <xf numFmtId="0" fontId="8" fillId="7" borderId="73" xfId="0" applyFont="1" applyFill="1" applyBorder="1" applyAlignment="1">
      <alignment horizontal="center" vertical="top" wrapText="1"/>
    </xf>
    <xf numFmtId="0" fontId="8" fillId="7" borderId="8"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73" xfId="0" applyFont="1" applyFill="1" applyBorder="1" applyAlignment="1">
      <alignment horizontal="center" vertical="center" wrapText="1"/>
    </xf>
    <xf numFmtId="49" fontId="9" fillId="2" borderId="50" xfId="0" applyNumberFormat="1" applyFont="1" applyFill="1" applyBorder="1" applyAlignment="1">
      <alignment horizontal="center" vertical="top"/>
    </xf>
    <xf numFmtId="49" fontId="9" fillId="2" borderId="56" xfId="0" applyNumberFormat="1" applyFont="1" applyFill="1" applyBorder="1" applyAlignment="1">
      <alignment horizontal="center" vertical="top"/>
    </xf>
    <xf numFmtId="49" fontId="9" fillId="2" borderId="51" xfId="0" applyNumberFormat="1" applyFont="1" applyFill="1" applyBorder="1" applyAlignment="1">
      <alignment horizontal="center" vertical="top"/>
    </xf>
    <xf numFmtId="49" fontId="9" fillId="3" borderId="4" xfId="0" applyNumberFormat="1" applyFont="1" applyFill="1" applyBorder="1" applyAlignment="1">
      <alignment horizontal="center" vertical="top"/>
    </xf>
    <xf numFmtId="49" fontId="9" fillId="3" borderId="17" xfId="0" applyNumberFormat="1" applyFont="1" applyFill="1" applyBorder="1" applyAlignment="1">
      <alignment horizontal="center" vertical="top"/>
    </xf>
    <xf numFmtId="49" fontId="9" fillId="3" borderId="11" xfId="0" applyNumberFormat="1" applyFont="1" applyFill="1" applyBorder="1" applyAlignment="1">
      <alignment horizontal="center" vertical="top"/>
    </xf>
    <xf numFmtId="0" fontId="8" fillId="7" borderId="58" xfId="0" applyFont="1" applyFill="1" applyBorder="1" applyAlignment="1">
      <alignment horizontal="left" vertical="center" wrapText="1"/>
    </xf>
    <xf numFmtId="164" fontId="8" fillId="7" borderId="54" xfId="0" applyNumberFormat="1" applyFont="1" applyFill="1" applyBorder="1" applyAlignment="1">
      <alignment horizontal="center" vertical="center" wrapText="1"/>
    </xf>
    <xf numFmtId="49" fontId="9" fillId="7" borderId="62" xfId="0" applyNumberFormat="1" applyFont="1" applyFill="1" applyBorder="1" applyAlignment="1">
      <alignment horizontal="center" vertical="top" wrapText="1"/>
    </xf>
    <xf numFmtId="49" fontId="9" fillId="7" borderId="27" xfId="0" applyNumberFormat="1" applyFont="1" applyFill="1" applyBorder="1" applyAlignment="1">
      <alignment horizontal="center" vertical="top" wrapText="1"/>
    </xf>
    <xf numFmtId="0" fontId="55" fillId="7" borderId="39" xfId="0" applyFont="1" applyFill="1" applyBorder="1" applyAlignment="1">
      <alignment horizontal="center" vertical="top" wrapText="1"/>
    </xf>
    <xf numFmtId="0" fontId="9" fillId="7" borderId="48" xfId="0" applyFont="1" applyFill="1" applyBorder="1" applyAlignment="1">
      <alignment horizontal="left" vertical="top" wrapText="1"/>
    </xf>
    <xf numFmtId="0" fontId="9" fillId="7" borderId="17" xfId="0" applyFont="1" applyFill="1" applyBorder="1" applyAlignment="1">
      <alignment horizontal="left" vertical="top" wrapText="1"/>
    </xf>
    <xf numFmtId="164" fontId="8" fillId="5" borderId="13" xfId="0" applyNumberFormat="1" applyFont="1" applyFill="1" applyBorder="1" applyAlignment="1">
      <alignment horizontal="left" vertical="top" wrapText="1"/>
    </xf>
    <xf numFmtId="164" fontId="8" fillId="5" borderId="1" xfId="0" applyNumberFormat="1" applyFont="1" applyFill="1" applyBorder="1" applyAlignment="1">
      <alignment horizontal="left" vertical="top" wrapText="1"/>
    </xf>
    <xf numFmtId="0" fontId="8" fillId="7" borderId="48" xfId="0" applyFont="1" applyFill="1" applyBorder="1" applyAlignment="1">
      <alignment horizontal="left" vertical="top" wrapText="1"/>
    </xf>
    <xf numFmtId="0" fontId="8" fillId="7" borderId="17" xfId="0" applyFont="1" applyFill="1" applyBorder="1" applyAlignment="1">
      <alignment horizontal="left" vertical="top" wrapText="1"/>
    </xf>
    <xf numFmtId="49" fontId="66" fillId="0" borderId="4" xfId="0" applyNumberFormat="1" applyFont="1" applyBorder="1" applyAlignment="1">
      <alignment horizontal="center" vertical="top"/>
    </xf>
    <xf numFmtId="49" fontId="66" fillId="0" borderId="17" xfId="0" applyNumberFormat="1" applyFont="1" applyBorder="1" applyAlignment="1">
      <alignment horizontal="center" vertical="top"/>
    </xf>
    <xf numFmtId="49" fontId="66" fillId="0" borderId="40" xfId="0" applyNumberFormat="1" applyFont="1" applyBorder="1" applyAlignment="1">
      <alignment horizontal="center" vertical="top"/>
    </xf>
    <xf numFmtId="49" fontId="66" fillId="0" borderId="48" xfId="0" applyNumberFormat="1" applyFont="1" applyBorder="1" applyAlignment="1">
      <alignment horizontal="center" vertical="top"/>
    </xf>
    <xf numFmtId="164" fontId="8" fillId="5" borderId="54" xfId="0" applyNumberFormat="1" applyFont="1" applyFill="1" applyBorder="1" applyAlignment="1">
      <alignment horizontal="left" vertical="top" wrapText="1"/>
    </xf>
    <xf numFmtId="164" fontId="8" fillId="5" borderId="8" xfId="0" applyNumberFormat="1" applyFont="1" applyFill="1" applyBorder="1" applyAlignment="1">
      <alignment horizontal="left" vertical="top" wrapText="1"/>
    </xf>
    <xf numFmtId="49" fontId="64" fillId="2" borderId="65" xfId="0" applyNumberFormat="1" applyFont="1" applyFill="1" applyBorder="1" applyAlignment="1">
      <alignment horizontal="center" vertical="top"/>
    </xf>
    <xf numFmtId="49" fontId="64" fillId="2" borderId="56" xfId="0" applyNumberFormat="1" applyFont="1" applyFill="1" applyBorder="1" applyAlignment="1">
      <alignment horizontal="center" vertical="top"/>
    </xf>
    <xf numFmtId="49" fontId="64" fillId="3" borderId="53" xfId="0" applyNumberFormat="1" applyFont="1" applyFill="1" applyBorder="1" applyAlignment="1">
      <alignment horizontal="center" vertical="top"/>
    </xf>
    <xf numFmtId="49" fontId="64" fillId="3" borderId="17" xfId="0" applyNumberFormat="1" applyFont="1" applyFill="1" applyBorder="1" applyAlignment="1">
      <alignment horizontal="center" vertical="top"/>
    </xf>
    <xf numFmtId="49" fontId="64" fillId="7" borderId="27" xfId="0" applyNumberFormat="1" applyFont="1" applyFill="1" applyBorder="1" applyAlignment="1">
      <alignment horizontal="center" vertical="top" wrapText="1"/>
    </xf>
    <xf numFmtId="49" fontId="64" fillId="0" borderId="48" xfId="0" applyNumberFormat="1" applyFont="1" applyBorder="1" applyAlignment="1">
      <alignment horizontal="center" vertical="top"/>
    </xf>
    <xf numFmtId="49" fontId="64" fillId="0" borderId="40" xfId="0" applyNumberFormat="1" applyFont="1" applyBorder="1" applyAlignment="1">
      <alignment horizontal="center" vertical="top"/>
    </xf>
    <xf numFmtId="49" fontId="68" fillId="3" borderId="4" xfId="0" applyNumberFormat="1" applyFont="1" applyFill="1" applyBorder="1" applyAlignment="1">
      <alignment horizontal="center" vertical="top"/>
    </xf>
    <xf numFmtId="49" fontId="68" fillId="3" borderId="17" xfId="0" applyNumberFormat="1" applyFont="1" applyFill="1" applyBorder="1" applyAlignment="1">
      <alignment horizontal="center" vertical="top"/>
    </xf>
    <xf numFmtId="49" fontId="68" fillId="7" borderId="62" xfId="0" applyNumberFormat="1" applyFont="1" applyFill="1" applyBorder="1" applyAlignment="1">
      <alignment horizontal="center" vertical="top" wrapText="1"/>
    </xf>
    <xf numFmtId="49" fontId="68" fillId="7" borderId="27" xfId="0" applyNumberFormat="1" applyFont="1" applyFill="1" applyBorder="1" applyAlignment="1">
      <alignment horizontal="center" vertical="top" wrapText="1"/>
    </xf>
    <xf numFmtId="49" fontId="8" fillId="0" borderId="48" xfId="0" applyNumberFormat="1" applyFont="1" applyBorder="1" applyAlignment="1">
      <alignment horizontal="center" vertical="top"/>
    </xf>
    <xf numFmtId="49" fontId="8" fillId="0" borderId="17" xfId="0" applyNumberFormat="1" applyFont="1" applyBorder="1" applyAlignment="1">
      <alignment horizontal="center" vertical="top"/>
    </xf>
    <xf numFmtId="49" fontId="8" fillId="0" borderId="40" xfId="0" applyNumberFormat="1" applyFont="1" applyBorder="1" applyAlignment="1">
      <alignment horizontal="center" vertical="top"/>
    </xf>
    <xf numFmtId="0" fontId="9" fillId="0" borderId="48" xfId="0" applyFont="1" applyBorder="1" applyAlignment="1">
      <alignment horizontal="left" vertical="top" wrapText="1"/>
    </xf>
    <xf numFmtId="0" fontId="9" fillId="0" borderId="40" xfId="0" applyFont="1" applyBorder="1" applyAlignment="1">
      <alignment horizontal="left" vertical="top" wrapText="1"/>
    </xf>
    <xf numFmtId="49" fontId="9" fillId="2" borderId="48" xfId="0" applyNumberFormat="1" applyFont="1" applyFill="1" applyBorder="1" applyAlignment="1">
      <alignment horizontal="center" vertical="top"/>
    </xf>
    <xf numFmtId="49" fontId="9" fillId="2" borderId="40" xfId="0" applyNumberFormat="1" applyFont="1" applyFill="1" applyBorder="1" applyAlignment="1">
      <alignment horizontal="center" vertical="top"/>
    </xf>
    <xf numFmtId="49" fontId="9" fillId="3" borderId="48" xfId="0" applyNumberFormat="1" applyFont="1" applyFill="1" applyBorder="1" applyAlignment="1">
      <alignment horizontal="center" vertical="top"/>
    </xf>
    <xf numFmtId="49" fontId="9" fillId="3" borderId="40" xfId="0" applyNumberFormat="1" applyFont="1" applyFill="1" applyBorder="1" applyAlignment="1">
      <alignment horizontal="center" vertical="top"/>
    </xf>
    <xf numFmtId="0" fontId="9" fillId="0" borderId="63" xfId="0" applyFont="1" applyBorder="1" applyAlignment="1">
      <alignment horizontal="center"/>
    </xf>
    <xf numFmtId="0" fontId="9" fillId="0" borderId="64" xfId="0" applyFont="1" applyBorder="1" applyAlignment="1">
      <alignment horizontal="center"/>
    </xf>
    <xf numFmtId="0" fontId="9" fillId="0" borderId="71" xfId="0" applyFont="1" applyBorder="1" applyAlignment="1">
      <alignment horizontal="center"/>
    </xf>
    <xf numFmtId="0" fontId="9" fillId="0" borderId="42" xfId="0" applyFont="1" applyBorder="1" applyAlignment="1">
      <alignment horizontal="center"/>
    </xf>
    <xf numFmtId="0" fontId="9" fillId="0" borderId="41" xfId="0" applyFont="1" applyBorder="1" applyAlignment="1">
      <alignment horizontal="center"/>
    </xf>
    <xf numFmtId="0" fontId="9" fillId="0" borderId="43" xfId="0" applyFont="1" applyBorder="1" applyAlignment="1">
      <alignment horizontal="center"/>
    </xf>
    <xf numFmtId="0" fontId="9" fillId="9" borderId="22" xfId="0" applyFont="1" applyFill="1" applyBorder="1" applyAlignment="1">
      <alignment horizontal="center" vertical="top" wrapText="1"/>
    </xf>
    <xf numFmtId="0" fontId="9" fillId="9" borderId="23" xfId="0" applyFont="1" applyFill="1" applyBorder="1" applyAlignment="1">
      <alignment horizontal="center" vertical="top" wrapText="1"/>
    </xf>
    <xf numFmtId="0" fontId="9" fillId="9" borderId="31" xfId="0" applyFont="1" applyFill="1" applyBorder="1" applyAlignment="1">
      <alignment horizontal="center" vertical="top" wrapText="1"/>
    </xf>
    <xf numFmtId="49" fontId="9" fillId="16" borderId="31" xfId="4" applyNumberFormat="1" applyFont="1" applyFill="1" applyBorder="1" applyAlignment="1">
      <alignment horizontal="right" vertical="top"/>
    </xf>
    <xf numFmtId="49" fontId="9" fillId="16" borderId="22" xfId="4" applyNumberFormat="1" applyFont="1" applyFill="1" applyBorder="1" applyAlignment="1">
      <alignment horizontal="right" vertical="top"/>
    </xf>
    <xf numFmtId="0" fontId="9" fillId="16" borderId="31" xfId="0" applyFont="1" applyFill="1" applyBorder="1" applyAlignment="1">
      <alignment horizontal="left" vertical="top"/>
    </xf>
    <xf numFmtId="0" fontId="9" fillId="16" borderId="22" xfId="0" applyFont="1" applyFill="1" applyBorder="1" applyAlignment="1">
      <alignment horizontal="left" vertical="top"/>
    </xf>
    <xf numFmtId="0" fontId="9" fillId="16" borderId="23" xfId="0" applyFont="1" applyFill="1" applyBorder="1" applyAlignment="1">
      <alignment horizontal="left" vertical="top"/>
    </xf>
    <xf numFmtId="0" fontId="9" fillId="7" borderId="40" xfId="0" applyFont="1" applyFill="1" applyBorder="1" applyAlignment="1">
      <alignment horizontal="left" vertical="top" wrapText="1"/>
    </xf>
    <xf numFmtId="0" fontId="8" fillId="0" borderId="9" xfId="0" applyFont="1" applyBorder="1" applyAlignment="1">
      <alignment horizontal="left" vertical="top" wrapText="1"/>
    </xf>
    <xf numFmtId="0" fontId="0" fillId="0" borderId="37" xfId="0" applyBorder="1" applyAlignment="1">
      <alignment horizontal="left" vertical="top" wrapText="1"/>
    </xf>
    <xf numFmtId="0" fontId="8" fillId="0" borderId="26" xfId="0" applyFont="1" applyBorder="1" applyAlignment="1">
      <alignment horizontal="left" vertical="top" wrapText="1"/>
    </xf>
    <xf numFmtId="0" fontId="0" fillId="0" borderId="19" xfId="0" applyBorder="1" applyAlignment="1">
      <alignment vertical="top" wrapText="1"/>
    </xf>
    <xf numFmtId="0" fontId="8" fillId="7" borderId="14" xfId="0" applyFont="1" applyFill="1" applyBorder="1" applyAlignment="1">
      <alignment horizontal="left" wrapText="1"/>
    </xf>
    <xf numFmtId="0" fontId="8" fillId="7" borderId="58" xfId="0" applyFont="1" applyFill="1" applyBorder="1" applyAlignment="1">
      <alignment horizontal="left" wrapText="1"/>
    </xf>
    <xf numFmtId="0" fontId="62" fillId="9" borderId="42" xfId="0" applyFont="1" applyFill="1" applyBorder="1" applyAlignment="1">
      <alignment horizontal="center" vertical="top"/>
    </xf>
    <xf numFmtId="0" fontId="62" fillId="9" borderId="41" xfId="0" applyFont="1" applyFill="1" applyBorder="1" applyAlignment="1">
      <alignment horizontal="center" vertical="top"/>
    </xf>
    <xf numFmtId="0" fontId="62" fillId="9" borderId="43" xfId="0" applyFont="1" applyFill="1" applyBorder="1" applyAlignment="1">
      <alignment horizontal="center" vertical="top"/>
    </xf>
    <xf numFmtId="0" fontId="9" fillId="9" borderId="41" xfId="0" applyFont="1" applyFill="1" applyBorder="1" applyAlignment="1">
      <alignment horizontal="center" vertical="top" wrapText="1"/>
    </xf>
    <xf numFmtId="0" fontId="9" fillId="9" borderId="43" xfId="0" applyFont="1" applyFill="1" applyBorder="1" applyAlignment="1">
      <alignment horizontal="center" vertical="top" wrapText="1"/>
    </xf>
    <xf numFmtId="49" fontId="14" fillId="0" borderId="48" xfId="0" applyNumberFormat="1" applyFont="1" applyBorder="1" applyAlignment="1">
      <alignment horizontal="center" vertical="top" wrapText="1"/>
    </xf>
    <xf numFmtId="49" fontId="14" fillId="0" borderId="40" xfId="0" applyNumberFormat="1" applyFont="1" applyBorder="1" applyAlignment="1">
      <alignment horizontal="center" vertical="top"/>
    </xf>
    <xf numFmtId="49" fontId="9" fillId="9" borderId="48" xfId="0" applyNumberFormat="1" applyFont="1" applyFill="1" applyBorder="1" applyAlignment="1">
      <alignment horizontal="center" vertical="top"/>
    </xf>
    <xf numFmtId="49" fontId="9" fillId="9" borderId="40" xfId="0" applyNumberFormat="1" applyFont="1" applyFill="1" applyBorder="1" applyAlignment="1">
      <alignment horizontal="center" vertical="top"/>
    </xf>
    <xf numFmtId="49" fontId="9" fillId="7" borderId="33" xfId="0" applyNumberFormat="1" applyFont="1" applyFill="1" applyBorder="1" applyAlignment="1">
      <alignment horizontal="center" vertical="top" wrapText="1"/>
    </xf>
    <xf numFmtId="49" fontId="9" fillId="7" borderId="37" xfId="0" applyNumberFormat="1" applyFont="1" applyFill="1" applyBorder="1" applyAlignment="1">
      <alignment horizontal="center" vertical="top" wrapText="1"/>
    </xf>
    <xf numFmtId="164" fontId="8" fillId="7" borderId="13" xfId="0" applyNumberFormat="1" applyFont="1" applyFill="1" applyBorder="1" applyAlignment="1">
      <alignment horizontal="center" vertical="center" wrapText="1"/>
    </xf>
    <xf numFmtId="0" fontId="8" fillId="9" borderId="31" xfId="0" applyFont="1" applyFill="1" applyBorder="1" applyAlignment="1">
      <alignment horizontal="center" vertical="top"/>
    </xf>
    <xf numFmtId="0" fontId="8" fillId="9" borderId="22" xfId="0" applyFont="1" applyFill="1" applyBorder="1" applyAlignment="1">
      <alignment horizontal="center" vertical="top"/>
    </xf>
    <xf numFmtId="0" fontId="8" fillId="9" borderId="23" xfId="0" applyFont="1" applyFill="1" applyBorder="1" applyAlignment="1">
      <alignment horizontal="center" vertical="top"/>
    </xf>
    <xf numFmtId="49" fontId="9" fillId="2" borderId="17" xfId="0" applyNumberFormat="1" applyFont="1" applyFill="1" applyBorder="1" applyAlignment="1">
      <alignment horizontal="center" vertical="top"/>
    </xf>
    <xf numFmtId="0" fontId="9" fillId="0" borderId="33" xfId="0" applyFont="1" applyBorder="1" applyAlignment="1">
      <alignment horizontal="center" vertical="center"/>
    </xf>
    <xf numFmtId="0" fontId="9" fillId="0" borderId="5" xfId="0" applyFont="1" applyBorder="1" applyAlignment="1">
      <alignment horizontal="center" vertical="center"/>
    </xf>
    <xf numFmtId="0" fontId="9" fillId="0" borderId="37" xfId="0" applyFont="1" applyBorder="1" applyAlignment="1">
      <alignment horizontal="center" vertical="center"/>
    </xf>
    <xf numFmtId="49" fontId="9" fillId="0" borderId="34" xfId="0" applyNumberFormat="1" applyFont="1" applyBorder="1" applyAlignment="1">
      <alignment horizontal="center" vertical="top" wrapText="1"/>
    </xf>
    <xf numFmtId="49" fontId="9" fillId="0" borderId="6" xfId="0" applyNumberFormat="1" applyFont="1" applyBorder="1" applyAlignment="1">
      <alignment horizontal="center" vertical="top" wrapText="1"/>
    </xf>
    <xf numFmtId="49" fontId="9" fillId="0" borderId="38" xfId="0" applyNumberFormat="1" applyFont="1" applyBorder="1" applyAlignment="1">
      <alignment horizontal="center" vertical="top" wrapText="1"/>
    </xf>
    <xf numFmtId="49" fontId="9" fillId="0" borderId="63" xfId="0" applyNumberFormat="1" applyFont="1" applyBorder="1" applyAlignment="1">
      <alignment horizontal="center" vertical="top" wrapText="1"/>
    </xf>
    <xf numFmtId="49" fontId="9" fillId="0" borderId="64" xfId="0" applyNumberFormat="1" applyFont="1" applyBorder="1" applyAlignment="1">
      <alignment horizontal="center" vertical="top" wrapText="1"/>
    </xf>
    <xf numFmtId="49" fontId="9" fillId="0" borderId="71" xfId="0" applyNumberFormat="1" applyFont="1" applyBorder="1" applyAlignment="1">
      <alignment horizontal="center" vertical="top" wrapText="1"/>
    </xf>
    <xf numFmtId="49" fontId="9" fillId="0" borderId="56" xfId="0" applyNumberFormat="1" applyFont="1" applyBorder="1" applyAlignment="1">
      <alignment horizontal="center" vertical="top" wrapText="1"/>
    </xf>
    <xf numFmtId="49" fontId="9" fillId="0" borderId="0" xfId="0" applyNumberFormat="1" applyFont="1" applyAlignment="1">
      <alignment horizontal="center" vertical="top" wrapText="1"/>
    </xf>
    <xf numFmtId="49" fontId="9" fillId="0" borderId="45" xfId="0" applyNumberFormat="1" applyFont="1" applyBorder="1" applyAlignment="1">
      <alignment horizontal="center" vertical="top" wrapText="1"/>
    </xf>
    <xf numFmtId="49" fontId="9" fillId="0" borderId="42" xfId="0" applyNumberFormat="1" applyFont="1" applyBorder="1" applyAlignment="1">
      <alignment horizontal="center" vertical="top" wrapText="1"/>
    </xf>
    <xf numFmtId="49" fontId="9" fillId="0" borderId="41" xfId="0" applyNumberFormat="1" applyFont="1" applyBorder="1" applyAlignment="1">
      <alignment horizontal="center" vertical="top" wrapText="1"/>
    </xf>
    <xf numFmtId="49" fontId="9" fillId="0" borderId="43" xfId="0" applyNumberFormat="1" applyFont="1" applyBorder="1" applyAlignment="1">
      <alignment horizontal="center" vertical="top" wrapText="1"/>
    </xf>
    <xf numFmtId="0" fontId="57" fillId="0" borderId="48" xfId="0" applyFont="1" applyBorder="1" applyAlignment="1">
      <alignment horizontal="center" vertical="center"/>
    </xf>
    <xf numFmtId="0" fontId="57" fillId="0" borderId="40" xfId="0" applyFont="1" applyBorder="1" applyAlignment="1">
      <alignment horizontal="center" vertical="center"/>
    </xf>
    <xf numFmtId="49" fontId="64" fillId="0" borderId="4" xfId="0" applyNumberFormat="1" applyFont="1" applyBorder="1" applyAlignment="1">
      <alignment horizontal="center" vertical="top"/>
    </xf>
    <xf numFmtId="49" fontId="64" fillId="0" borderId="17" xfId="0" applyNumberFormat="1" applyFont="1" applyBorder="1" applyAlignment="1">
      <alignment horizontal="center" vertical="top"/>
    </xf>
    <xf numFmtId="49" fontId="30" fillId="2" borderId="48" xfId="0" applyNumberFormat="1" applyFont="1" applyFill="1" applyBorder="1" applyAlignment="1">
      <alignment horizontal="center" vertical="top"/>
    </xf>
    <xf numFmtId="49" fontId="30" fillId="2" borderId="17" xfId="0" applyNumberFormat="1" applyFont="1" applyFill="1" applyBorder="1" applyAlignment="1">
      <alignment horizontal="center" vertical="top"/>
    </xf>
    <xf numFmtId="49" fontId="4" fillId="3" borderId="48" xfId="0" applyNumberFormat="1" applyFont="1" applyFill="1" applyBorder="1" applyAlignment="1">
      <alignment horizontal="center" vertical="top"/>
    </xf>
    <xf numFmtId="49" fontId="4" fillId="7" borderId="33" xfId="0" applyNumberFormat="1" applyFont="1" applyFill="1" applyBorder="1" applyAlignment="1">
      <alignment horizontal="center" vertical="top" wrapText="1"/>
    </xf>
    <xf numFmtId="49" fontId="4" fillId="7" borderId="5" xfId="0" applyNumberFormat="1" applyFont="1" applyFill="1" applyBorder="1" applyAlignment="1">
      <alignment horizontal="center" vertical="top" wrapText="1"/>
    </xf>
    <xf numFmtId="49" fontId="4" fillId="3" borderId="56" xfId="0" applyNumberFormat="1" applyFont="1" applyFill="1" applyBorder="1" applyAlignment="1">
      <alignment horizontal="center" vertical="top"/>
    </xf>
    <xf numFmtId="49" fontId="4" fillId="7" borderId="63" xfId="0" applyNumberFormat="1" applyFont="1" applyFill="1" applyBorder="1" applyAlignment="1">
      <alignment horizontal="center" vertical="top" wrapText="1"/>
    </xf>
    <xf numFmtId="49" fontId="4" fillId="7" borderId="56" xfId="0" applyNumberFormat="1" applyFont="1" applyFill="1" applyBorder="1" applyAlignment="1">
      <alignment horizontal="center" vertical="top" wrapText="1"/>
    </xf>
    <xf numFmtId="0" fontId="8" fillId="7" borderId="40" xfId="0" applyFont="1" applyFill="1" applyBorder="1" applyAlignment="1">
      <alignment horizontal="left" vertical="top" wrapText="1"/>
    </xf>
    <xf numFmtId="164" fontId="57" fillId="0" borderId="48" xfId="0" applyNumberFormat="1" applyFont="1" applyBorder="1" applyAlignment="1">
      <alignment horizontal="center" vertical="top"/>
    </xf>
    <xf numFmtId="164" fontId="57" fillId="0" borderId="40" xfId="0" applyNumberFormat="1" applyFont="1" applyBorder="1" applyAlignment="1">
      <alignment horizontal="center" vertical="top"/>
    </xf>
    <xf numFmtId="49" fontId="9" fillId="7" borderId="5" xfId="0" applyNumberFormat="1" applyFont="1" applyFill="1" applyBorder="1" applyAlignment="1">
      <alignment horizontal="center" vertical="top" wrapText="1"/>
    </xf>
    <xf numFmtId="49" fontId="9" fillId="7" borderId="19" xfId="0" applyNumberFormat="1" applyFont="1" applyFill="1" applyBorder="1" applyAlignment="1">
      <alignment horizontal="center" vertical="top" wrapText="1"/>
    </xf>
    <xf numFmtId="49" fontId="9" fillId="7" borderId="30" xfId="0" applyNumberFormat="1" applyFont="1" applyFill="1" applyBorder="1" applyAlignment="1">
      <alignment horizontal="center" vertical="top" wrapText="1"/>
    </xf>
    <xf numFmtId="49" fontId="9" fillId="16" borderId="48" xfId="0" applyNumberFormat="1" applyFont="1" applyFill="1" applyBorder="1" applyAlignment="1">
      <alignment horizontal="center" vertical="top"/>
    </xf>
    <xf numFmtId="49" fontId="9" fillId="16" borderId="17" xfId="0" applyNumberFormat="1" applyFont="1" applyFill="1" applyBorder="1" applyAlignment="1">
      <alignment horizontal="center" vertical="top"/>
    </xf>
    <xf numFmtId="49" fontId="9" fillId="0" borderId="48" xfId="0" applyNumberFormat="1" applyFont="1" applyBorder="1" applyAlignment="1">
      <alignment horizontal="center" vertical="top"/>
    </xf>
    <xf numFmtId="49" fontId="9" fillId="0" borderId="17" xfId="0" applyNumberFormat="1" applyFont="1" applyBorder="1" applyAlignment="1">
      <alignment horizontal="center" vertical="top"/>
    </xf>
    <xf numFmtId="49" fontId="9" fillId="0" borderId="33" xfId="0" applyNumberFormat="1" applyFont="1" applyBorder="1" applyAlignment="1">
      <alignment horizontal="center" vertical="top" wrapText="1"/>
    </xf>
    <xf numFmtId="49" fontId="9" fillId="0" borderId="5" xfId="0" applyNumberFormat="1" applyFont="1" applyBorder="1" applyAlignment="1">
      <alignment horizontal="center" vertical="top" wrapText="1"/>
    </xf>
    <xf numFmtId="49" fontId="9" fillId="0" borderId="26" xfId="0" applyNumberFormat="1" applyFont="1" applyBorder="1" applyAlignment="1">
      <alignment horizontal="center" vertical="top" wrapText="1"/>
    </xf>
    <xf numFmtId="49" fontId="9" fillId="0" borderId="19" xfId="0" applyNumberFormat="1" applyFont="1" applyBorder="1" applyAlignment="1">
      <alignment horizontal="center" vertical="top" wrapText="1"/>
    </xf>
    <xf numFmtId="49" fontId="9" fillId="0" borderId="30" xfId="0" applyNumberFormat="1" applyFont="1" applyBorder="1" applyAlignment="1">
      <alignment horizontal="center" vertical="top" wrapText="1"/>
    </xf>
    <xf numFmtId="49" fontId="45" fillId="16" borderId="48" xfId="0" applyNumberFormat="1" applyFont="1" applyFill="1" applyBorder="1" applyAlignment="1">
      <alignment horizontal="center" vertical="top"/>
    </xf>
    <xf numFmtId="49" fontId="45" fillId="16" borderId="40" xfId="0" applyNumberFormat="1" applyFont="1" applyFill="1" applyBorder="1" applyAlignment="1">
      <alignment horizontal="center" vertical="top"/>
    </xf>
    <xf numFmtId="49" fontId="45" fillId="0" borderId="48" xfId="0" applyNumberFormat="1" applyFont="1" applyBorder="1" applyAlignment="1">
      <alignment horizontal="center" vertical="top"/>
    </xf>
    <xf numFmtId="49" fontId="45" fillId="0" borderId="40" xfId="0" applyNumberFormat="1" applyFont="1" applyBorder="1" applyAlignment="1">
      <alignment horizontal="center" vertical="top"/>
    </xf>
    <xf numFmtId="49" fontId="45" fillId="0" borderId="33" xfId="0" applyNumberFormat="1" applyFont="1" applyBorder="1" applyAlignment="1">
      <alignment horizontal="center" vertical="top" wrapText="1"/>
    </xf>
    <xf numFmtId="49" fontId="45" fillId="0" borderId="37" xfId="0" applyNumberFormat="1" applyFont="1" applyBorder="1" applyAlignment="1">
      <alignment horizontal="center" vertical="top" wrapText="1"/>
    </xf>
    <xf numFmtId="0" fontId="57" fillId="7" borderId="48" xfId="0" applyFont="1" applyFill="1" applyBorder="1" applyAlignment="1">
      <alignment horizontal="left" vertical="top" wrapText="1"/>
    </xf>
    <xf numFmtId="0" fontId="57" fillId="7" borderId="40" xfId="0" applyFont="1" applyFill="1" applyBorder="1" applyAlignment="1">
      <alignment horizontal="left" vertical="top" wrapText="1"/>
    </xf>
    <xf numFmtId="49" fontId="57" fillId="0" borderId="48" xfId="0" applyNumberFormat="1" applyFont="1" applyBorder="1" applyAlignment="1">
      <alignment horizontal="center" vertical="top"/>
    </xf>
    <xf numFmtId="49" fontId="57" fillId="0" borderId="40" xfId="0" applyNumberFormat="1" applyFont="1" applyBorder="1" applyAlignment="1">
      <alignment horizontal="center" vertical="top"/>
    </xf>
    <xf numFmtId="49" fontId="9" fillId="2" borderId="42" xfId="0" applyNumberFormat="1" applyFont="1" applyFill="1" applyBorder="1" applyAlignment="1">
      <alignment horizontal="center" vertical="top"/>
    </xf>
    <xf numFmtId="49" fontId="9" fillId="7" borderId="39" xfId="0" applyNumberFormat="1" applyFont="1" applyFill="1" applyBorder="1" applyAlignment="1">
      <alignment horizontal="center" vertical="top" wrapText="1"/>
    </xf>
    <xf numFmtId="49" fontId="3" fillId="0" borderId="45" xfId="0" applyNumberFormat="1" applyFont="1" applyBorder="1" applyAlignment="1">
      <alignment horizontal="center" vertical="top"/>
    </xf>
    <xf numFmtId="49" fontId="3" fillId="0" borderId="43" xfId="0" applyNumberFormat="1" applyFont="1" applyBorder="1" applyAlignment="1">
      <alignment horizontal="center" vertical="top"/>
    </xf>
    <xf numFmtId="0" fontId="8" fillId="7" borderId="33" xfId="0" applyFont="1" applyFill="1" applyBorder="1" applyAlignment="1">
      <alignment horizontal="left" vertical="center" wrapText="1"/>
    </xf>
    <xf numFmtId="0" fontId="8" fillId="7" borderId="5" xfId="0" applyFont="1" applyFill="1" applyBorder="1" applyAlignment="1">
      <alignment horizontal="left" vertical="center" wrapText="1"/>
    </xf>
    <xf numFmtId="0" fontId="8" fillId="7" borderId="68" xfId="0" applyFont="1" applyFill="1" applyBorder="1" applyAlignment="1">
      <alignment horizontal="left" vertical="center" wrapText="1"/>
    </xf>
    <xf numFmtId="164" fontId="8" fillId="7" borderId="25" xfId="0" applyNumberFormat="1" applyFont="1" applyFill="1" applyBorder="1" applyAlignment="1">
      <alignment horizontal="center" vertical="center" wrapText="1"/>
    </xf>
    <xf numFmtId="164" fontId="8" fillId="7" borderId="18" xfId="0" applyNumberFormat="1" applyFont="1" applyFill="1" applyBorder="1" applyAlignment="1">
      <alignment horizontal="center" vertical="center" wrapText="1"/>
    </xf>
    <xf numFmtId="164" fontId="8" fillId="7" borderId="35" xfId="0" applyNumberFormat="1" applyFont="1" applyFill="1" applyBorder="1" applyAlignment="1">
      <alignment horizontal="center" vertical="center" wrapText="1"/>
    </xf>
    <xf numFmtId="0" fontId="8" fillId="7" borderId="18" xfId="0" applyFont="1" applyFill="1" applyBorder="1" applyAlignment="1">
      <alignment horizontal="center" vertical="top" wrapText="1"/>
    </xf>
    <xf numFmtId="0" fontId="1" fillId="0" borderId="48" xfId="0" applyFont="1" applyBorder="1" applyAlignment="1">
      <alignment horizontal="center" vertical="top" wrapText="1"/>
    </xf>
    <xf numFmtId="0" fontId="1" fillId="0" borderId="17" xfId="0" applyFont="1" applyBorder="1" applyAlignment="1">
      <alignment horizontal="center" vertical="top" wrapText="1"/>
    </xf>
    <xf numFmtId="0" fontId="1" fillId="0" borderId="40" xfId="0" applyFont="1" applyBorder="1" applyAlignment="1">
      <alignment horizontal="center" vertical="top" wrapText="1"/>
    </xf>
    <xf numFmtId="49" fontId="9" fillId="2" borderId="65" xfId="0" applyNumberFormat="1" applyFont="1" applyFill="1" applyBorder="1" applyAlignment="1">
      <alignment horizontal="center" vertical="top"/>
    </xf>
    <xf numFmtId="49" fontId="9" fillId="3" borderId="53" xfId="0" applyNumberFormat="1" applyFont="1" applyFill="1" applyBorder="1" applyAlignment="1">
      <alignment horizontal="center" vertical="top"/>
    </xf>
    <xf numFmtId="49" fontId="9" fillId="7" borderId="77" xfId="0" applyNumberFormat="1" applyFont="1" applyFill="1" applyBorder="1" applyAlignment="1">
      <alignment horizontal="center" vertical="top" wrapText="1"/>
    </xf>
    <xf numFmtId="0" fontId="8" fillId="7" borderId="53" xfId="0" applyFont="1" applyFill="1" applyBorder="1" applyAlignment="1">
      <alignment horizontal="left" vertical="top" wrapText="1"/>
    </xf>
    <xf numFmtId="49" fontId="8" fillId="0" borderId="4" xfId="0" applyNumberFormat="1" applyFont="1" applyBorder="1" applyAlignment="1">
      <alignment horizontal="center" vertical="top"/>
    </xf>
    <xf numFmtId="49" fontId="8" fillId="0" borderId="53" xfId="0" applyNumberFormat="1" applyFont="1" applyBorder="1" applyAlignment="1">
      <alignment horizontal="center" vertical="top"/>
    </xf>
    <xf numFmtId="0" fontId="9" fillId="9" borderId="31" xfId="0" applyFont="1" applyFill="1" applyBorder="1" applyAlignment="1">
      <alignment horizontal="left" vertical="top"/>
    </xf>
    <xf numFmtId="0" fontId="9" fillId="9" borderId="22" xfId="0" applyFont="1" applyFill="1" applyBorder="1" applyAlignment="1">
      <alignment horizontal="left" vertical="top"/>
    </xf>
    <xf numFmtId="0" fontId="9" fillId="9" borderId="23" xfId="0" applyFont="1" applyFill="1" applyBorder="1" applyAlignment="1">
      <alignment horizontal="left" vertical="top"/>
    </xf>
    <xf numFmtId="0" fontId="9" fillId="0" borderId="3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8" xfId="0" applyFont="1" applyBorder="1" applyAlignment="1">
      <alignment horizontal="center" vertical="center" wrapText="1"/>
    </xf>
    <xf numFmtId="49" fontId="9" fillId="7" borderId="64" xfId="0" applyNumberFormat="1" applyFont="1" applyFill="1" applyBorder="1" applyAlignment="1">
      <alignment horizontal="center" vertical="top" wrapText="1"/>
    </xf>
    <xf numFmtId="49" fontId="9" fillId="7" borderId="0" xfId="0" applyNumberFormat="1" applyFont="1" applyFill="1" applyAlignment="1">
      <alignment horizontal="center" vertical="top" wrapText="1"/>
    </xf>
    <xf numFmtId="0" fontId="55" fillId="7" borderId="41" xfId="0" applyFont="1" applyFill="1" applyBorder="1" applyAlignment="1">
      <alignment horizontal="center" vertical="top" wrapText="1"/>
    </xf>
    <xf numFmtId="49" fontId="2" fillId="0" borderId="4" xfId="0" applyNumberFormat="1" applyFont="1" applyBorder="1" applyAlignment="1">
      <alignment horizontal="center" vertical="top"/>
    </xf>
    <xf numFmtId="49" fontId="57" fillId="0" borderId="17" xfId="0" applyNumberFormat="1" applyFont="1" applyBorder="1" applyAlignment="1">
      <alignment horizontal="center" vertical="top"/>
    </xf>
    <xf numFmtId="49" fontId="4" fillId="7" borderId="48" xfId="0" applyNumberFormat="1" applyFont="1" applyFill="1" applyBorder="1" applyAlignment="1">
      <alignment horizontal="center" vertical="top" wrapText="1"/>
    </xf>
    <xf numFmtId="49" fontId="4" fillId="7" borderId="17" xfId="0" applyNumberFormat="1" applyFont="1" applyFill="1" applyBorder="1" applyAlignment="1">
      <alignment horizontal="center" vertical="top" wrapText="1"/>
    </xf>
    <xf numFmtId="49" fontId="2" fillId="7" borderId="48" xfId="0" applyNumberFormat="1" applyFont="1" applyFill="1" applyBorder="1" applyAlignment="1">
      <alignment horizontal="center" vertical="top"/>
    </xf>
    <xf numFmtId="49" fontId="45" fillId="2" borderId="50" xfId="0" applyNumberFormat="1" applyFont="1" applyFill="1" applyBorder="1" applyAlignment="1">
      <alignment horizontal="center" vertical="top"/>
    </xf>
    <xf numFmtId="49" fontId="45" fillId="2" borderId="56" xfId="0" applyNumberFormat="1" applyFont="1" applyFill="1" applyBorder="1" applyAlignment="1">
      <alignment horizontal="center" vertical="top"/>
    </xf>
    <xf numFmtId="49" fontId="45" fillId="2" borderId="42" xfId="0" applyNumberFormat="1" applyFont="1" applyFill="1" applyBorder="1" applyAlignment="1">
      <alignment horizontal="center" vertical="top"/>
    </xf>
    <xf numFmtId="49" fontId="9" fillId="7" borderId="41" xfId="0" applyNumberFormat="1" applyFont="1" applyFill="1" applyBorder="1" applyAlignment="1">
      <alignment horizontal="center" vertical="top" wrapText="1"/>
    </xf>
    <xf numFmtId="0" fontId="9" fillId="7" borderId="53" xfId="0" applyFont="1" applyFill="1" applyBorder="1" applyAlignment="1">
      <alignment horizontal="left" vertical="top" wrapText="1"/>
    </xf>
    <xf numFmtId="49" fontId="3" fillId="7" borderId="44" xfId="0" applyNumberFormat="1" applyFont="1" applyFill="1" applyBorder="1" applyAlignment="1">
      <alignment horizontal="center" vertical="top"/>
    </xf>
    <xf numFmtId="49" fontId="3" fillId="7" borderId="45" xfId="0" applyNumberFormat="1" applyFont="1" applyFill="1" applyBorder="1" applyAlignment="1">
      <alignment horizontal="center" vertical="top"/>
    </xf>
    <xf numFmtId="49" fontId="3" fillId="7" borderId="43" xfId="0" applyNumberFormat="1" applyFont="1" applyFill="1" applyBorder="1" applyAlignment="1">
      <alignment horizontal="center" vertical="top"/>
    </xf>
    <xf numFmtId="49" fontId="8" fillId="7" borderId="48" xfId="0" applyNumberFormat="1" applyFont="1" applyFill="1" applyBorder="1" applyAlignment="1">
      <alignment horizontal="center" vertical="top"/>
    </xf>
    <xf numFmtId="49" fontId="8" fillId="7" borderId="17" xfId="0" applyNumberFormat="1" applyFont="1" applyFill="1" applyBorder="1" applyAlignment="1">
      <alignment horizontal="center" vertical="top"/>
    </xf>
    <xf numFmtId="49" fontId="8" fillId="7" borderId="40" xfId="0" applyNumberFormat="1" applyFont="1" applyFill="1" applyBorder="1" applyAlignment="1">
      <alignment horizontal="center" vertical="top"/>
    </xf>
    <xf numFmtId="0" fontId="8" fillId="7" borderId="7" xfId="0" applyFont="1" applyFill="1" applyBorder="1" applyAlignment="1">
      <alignment horizontal="left" vertical="top" wrapText="1"/>
    </xf>
    <xf numFmtId="0" fontId="20" fillId="6" borderId="50" xfId="0" applyFont="1" applyFill="1" applyBorder="1" applyAlignment="1">
      <alignment horizontal="right" vertical="top" wrapText="1"/>
    </xf>
    <xf numFmtId="0" fontId="20" fillId="6" borderId="16" xfId="0" applyFont="1" applyFill="1" applyBorder="1" applyAlignment="1">
      <alignment horizontal="right" vertical="top" wrapText="1"/>
    </xf>
    <xf numFmtId="0" fontId="20" fillId="6" borderId="44" xfId="0" applyFont="1" applyFill="1" applyBorder="1" applyAlignment="1">
      <alignment horizontal="right" vertical="top" wrapText="1"/>
    </xf>
    <xf numFmtId="164" fontId="57" fillId="0" borderId="63" xfId="0" applyNumberFormat="1" applyFont="1" applyBorder="1" applyAlignment="1">
      <alignment horizontal="center" vertical="top"/>
    </xf>
    <xf numFmtId="164" fontId="57" fillId="0" borderId="42" xfId="0" applyNumberFormat="1" applyFont="1" applyBorder="1" applyAlignment="1">
      <alignment horizontal="center" vertical="top"/>
    </xf>
    <xf numFmtId="0" fontId="9" fillId="9" borderId="22" xfId="0" applyFont="1" applyFill="1" applyBorder="1" applyAlignment="1">
      <alignment horizontal="right" vertical="top" wrapText="1"/>
    </xf>
    <xf numFmtId="0" fontId="9" fillId="9" borderId="23" xfId="0" applyFont="1" applyFill="1" applyBorder="1" applyAlignment="1">
      <alignment horizontal="right" vertical="top" wrapText="1"/>
    </xf>
    <xf numFmtId="49" fontId="9" fillId="16" borderId="23" xfId="4" applyNumberFormat="1" applyFont="1" applyFill="1" applyBorder="1" applyAlignment="1">
      <alignment horizontal="right" vertical="top"/>
    </xf>
    <xf numFmtId="49" fontId="9" fillId="2" borderId="63" xfId="0" applyNumberFormat="1" applyFont="1" applyFill="1" applyBorder="1" applyAlignment="1">
      <alignment horizontal="center" vertical="top" wrapText="1"/>
    </xf>
    <xf numFmtId="49" fontId="9" fillId="2" borderId="42" xfId="0" applyNumberFormat="1" applyFont="1" applyFill="1" applyBorder="1" applyAlignment="1">
      <alignment horizontal="center" vertical="top" wrapText="1"/>
    </xf>
    <xf numFmtId="0" fontId="73" fillId="9" borderId="31" xfId="0" applyFont="1" applyFill="1" applyBorder="1" applyAlignment="1">
      <alignment horizontal="left" vertical="top"/>
    </xf>
    <xf numFmtId="0" fontId="73" fillId="9" borderId="22" xfId="0" applyFont="1" applyFill="1" applyBorder="1" applyAlignment="1">
      <alignment horizontal="left" vertical="top"/>
    </xf>
    <xf numFmtId="0" fontId="73" fillId="9" borderId="23" xfId="0" applyFont="1" applyFill="1" applyBorder="1" applyAlignment="1">
      <alignment horizontal="left" vertical="top"/>
    </xf>
    <xf numFmtId="49" fontId="9" fillId="0" borderId="31" xfId="4" applyNumberFormat="1" applyFont="1" applyBorder="1" applyAlignment="1">
      <alignment horizontal="center" vertical="top"/>
    </xf>
    <xf numFmtId="49" fontId="9" fillId="0" borderId="22" xfId="4" applyNumberFormat="1" applyFont="1" applyBorder="1" applyAlignment="1">
      <alignment horizontal="center" vertical="top"/>
    </xf>
    <xf numFmtId="49" fontId="9" fillId="0" borderId="23" xfId="4" applyNumberFormat="1" applyFont="1" applyBorder="1" applyAlignment="1">
      <alignment horizontal="center" vertical="top"/>
    </xf>
    <xf numFmtId="49" fontId="45" fillId="2" borderId="48" xfId="0" applyNumberFormat="1" applyFont="1" applyFill="1" applyBorder="1" applyAlignment="1">
      <alignment horizontal="center" vertical="top"/>
    </xf>
    <xf numFmtId="49" fontId="45" fillId="2" borderId="17" xfId="0" applyNumberFormat="1" applyFont="1" applyFill="1" applyBorder="1" applyAlignment="1">
      <alignment horizontal="center" vertical="top"/>
    </xf>
    <xf numFmtId="49" fontId="45" fillId="3" borderId="48" xfId="0" applyNumberFormat="1" applyFont="1" applyFill="1" applyBorder="1" applyAlignment="1">
      <alignment horizontal="center" vertical="top"/>
    </xf>
    <xf numFmtId="49" fontId="45" fillId="3" borderId="17" xfId="0" applyNumberFormat="1" applyFont="1" applyFill="1" applyBorder="1" applyAlignment="1">
      <alignment horizontal="center" vertical="top"/>
    </xf>
    <xf numFmtId="0" fontId="8" fillId="7" borderId="33" xfId="0" applyFont="1" applyFill="1" applyBorder="1" applyAlignment="1">
      <alignment vertical="center" wrapText="1"/>
    </xf>
    <xf numFmtId="0" fontId="55" fillId="0" borderId="5" xfId="0" applyFont="1" applyBorder="1" applyAlignment="1">
      <alignment vertical="center" wrapText="1"/>
    </xf>
    <xf numFmtId="0" fontId="55" fillId="0" borderId="68" xfId="0" applyFont="1" applyBorder="1" applyAlignment="1">
      <alignment vertical="center" wrapText="1"/>
    </xf>
    <xf numFmtId="0" fontId="8" fillId="7" borderId="19" xfId="0" applyFont="1" applyFill="1" applyBorder="1" applyAlignment="1">
      <alignment horizontal="left" vertical="top" wrapText="1"/>
    </xf>
    <xf numFmtId="0" fontId="8" fillId="7" borderId="25"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26"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73" xfId="0" applyFont="1" applyFill="1" applyBorder="1" applyAlignment="1">
      <alignment horizontal="left" vertical="center" wrapText="1"/>
    </xf>
    <xf numFmtId="0" fontId="9" fillId="9" borderId="21" xfId="0" applyFont="1" applyFill="1" applyBorder="1" applyAlignment="1">
      <alignment horizontal="center" vertical="top"/>
    </xf>
    <xf numFmtId="0" fontId="9" fillId="9" borderId="22" xfId="0" applyFont="1" applyFill="1" applyBorder="1" applyAlignment="1">
      <alignment horizontal="center" vertical="top"/>
    </xf>
    <xf numFmtId="0" fontId="9" fillId="9" borderId="23" xfId="0" applyFont="1" applyFill="1" applyBorder="1" applyAlignment="1">
      <alignment horizontal="center" vertical="top"/>
    </xf>
    <xf numFmtId="49" fontId="9" fillId="16" borderId="42" xfId="4" applyNumberFormat="1" applyFont="1" applyFill="1" applyBorder="1" applyAlignment="1">
      <alignment horizontal="right" vertical="top"/>
    </xf>
    <xf numFmtId="49" fontId="9" fillId="16" borderId="41" xfId="4" applyNumberFormat="1" applyFont="1" applyFill="1" applyBorder="1" applyAlignment="1">
      <alignment horizontal="right" vertical="top"/>
    </xf>
    <xf numFmtId="49" fontId="9" fillId="12" borderId="31" xfId="0" applyNumberFormat="1" applyFont="1" applyFill="1" applyBorder="1" applyAlignment="1">
      <alignment horizontal="right" vertical="top"/>
    </xf>
    <xf numFmtId="49" fontId="9" fillId="12" borderId="22" xfId="0" applyNumberFormat="1" applyFont="1" applyFill="1" applyBorder="1" applyAlignment="1">
      <alignment horizontal="right" vertical="top"/>
    </xf>
    <xf numFmtId="49" fontId="9" fillId="12" borderId="23" xfId="0" applyNumberFormat="1" applyFont="1" applyFill="1" applyBorder="1" applyAlignment="1">
      <alignment horizontal="right" vertical="top"/>
    </xf>
    <xf numFmtId="0" fontId="8" fillId="12" borderId="31" xfId="0" applyFont="1" applyFill="1" applyBorder="1" applyAlignment="1">
      <alignment horizontal="center" vertical="top"/>
    </xf>
    <xf numFmtId="0" fontId="8" fillId="12" borderId="22" xfId="0" applyFont="1" applyFill="1" applyBorder="1" applyAlignment="1">
      <alignment horizontal="center" vertical="top"/>
    </xf>
    <xf numFmtId="0" fontId="8" fillId="12" borderId="23" xfId="0" applyFont="1" applyFill="1" applyBorder="1" applyAlignment="1">
      <alignment horizontal="center" vertical="top"/>
    </xf>
    <xf numFmtId="49" fontId="41" fillId="2" borderId="48" xfId="0" applyNumberFormat="1" applyFont="1" applyFill="1" applyBorder="1" applyAlignment="1">
      <alignment horizontal="center" vertical="top"/>
    </xf>
    <xf numFmtId="49" fontId="41" fillId="2" borderId="17" xfId="0" applyNumberFormat="1" applyFont="1" applyFill="1" applyBorder="1" applyAlignment="1">
      <alignment horizontal="center" vertical="top"/>
    </xf>
    <xf numFmtId="49" fontId="41" fillId="2" borderId="40" xfId="0" applyNumberFormat="1" applyFont="1" applyFill="1" applyBorder="1" applyAlignment="1">
      <alignment horizontal="center" vertical="top"/>
    </xf>
    <xf numFmtId="0" fontId="9" fillId="0" borderId="34" xfId="0" applyFont="1" applyBorder="1" applyAlignment="1">
      <alignment horizontal="center" vertical="top"/>
    </xf>
    <xf numFmtId="0" fontId="9" fillId="0" borderId="6" xfId="0" applyFont="1" applyBorder="1" applyAlignment="1">
      <alignment horizontal="center" vertical="top"/>
    </xf>
    <xf numFmtId="0" fontId="9" fillId="0" borderId="38" xfId="0" applyFont="1" applyBorder="1" applyAlignment="1">
      <alignment horizontal="center" vertical="top"/>
    </xf>
    <xf numFmtId="0" fontId="3" fillId="0" borderId="48" xfId="0" applyFont="1" applyBorder="1" applyAlignment="1">
      <alignment horizontal="center" vertical="top"/>
    </xf>
    <xf numFmtId="0" fontId="3" fillId="0" borderId="17" xfId="0" applyFont="1" applyBorder="1" applyAlignment="1">
      <alignment horizontal="center" vertical="top"/>
    </xf>
    <xf numFmtId="0" fontId="3" fillId="0" borderId="40" xfId="0" applyFont="1" applyBorder="1" applyAlignment="1">
      <alignment horizontal="center" vertical="top"/>
    </xf>
    <xf numFmtId="0" fontId="8" fillId="0" borderId="64" xfId="0" applyFont="1" applyBorder="1" applyAlignment="1">
      <alignment horizontal="center" vertical="top"/>
    </xf>
    <xf numFmtId="0" fontId="8" fillId="0" borderId="0" xfId="0" applyFont="1" applyAlignment="1">
      <alignment horizontal="center" vertical="top"/>
    </xf>
    <xf numFmtId="0" fontId="8" fillId="0" borderId="41" xfId="0" applyFont="1" applyBorder="1" applyAlignment="1">
      <alignment horizontal="center" vertical="top"/>
    </xf>
    <xf numFmtId="49" fontId="20" fillId="7" borderId="48" xfId="0" applyNumberFormat="1" applyFont="1" applyFill="1" applyBorder="1" applyAlignment="1">
      <alignment horizontal="center" vertical="top" wrapText="1"/>
    </xf>
    <xf numFmtId="49" fontId="20" fillId="7" borderId="17" xfId="0" applyNumberFormat="1" applyFont="1" applyFill="1" applyBorder="1" applyAlignment="1">
      <alignment horizontal="center" vertical="top" wrapText="1"/>
    </xf>
    <xf numFmtId="49" fontId="20" fillId="7" borderId="40" xfId="0" applyNumberFormat="1" applyFont="1" applyFill="1" applyBorder="1" applyAlignment="1">
      <alignment horizontal="center" vertical="top" wrapText="1"/>
    </xf>
    <xf numFmtId="49" fontId="14" fillId="0" borderId="17" xfId="0" applyNumberFormat="1" applyFont="1" applyBorder="1" applyAlignment="1">
      <alignment horizontal="center" vertical="top"/>
    </xf>
    <xf numFmtId="49" fontId="14" fillId="0" borderId="53" xfId="0" applyNumberFormat="1" applyFont="1" applyBorder="1" applyAlignment="1">
      <alignment horizontal="center" vertical="top"/>
    </xf>
    <xf numFmtId="49" fontId="18" fillId="0" borderId="17" xfId="0" applyNumberFormat="1" applyFont="1" applyBorder="1" applyAlignment="1">
      <alignment horizontal="center" vertical="top"/>
    </xf>
    <xf numFmtId="49" fontId="18" fillId="0" borderId="53" xfId="0" applyNumberFormat="1" applyFont="1" applyBorder="1" applyAlignment="1">
      <alignment horizontal="center" vertical="top"/>
    </xf>
    <xf numFmtId="49" fontId="14" fillId="0" borderId="48" xfId="0" applyNumberFormat="1" applyFont="1" applyBorder="1" applyAlignment="1">
      <alignment horizontal="center" vertical="top"/>
    </xf>
    <xf numFmtId="49" fontId="18" fillId="0" borderId="48" xfId="0" applyNumberFormat="1" applyFont="1" applyBorder="1" applyAlignment="1">
      <alignment horizontal="center" vertical="top"/>
    </xf>
    <xf numFmtId="49" fontId="18" fillId="0" borderId="40" xfId="0" applyNumberFormat="1" applyFont="1" applyBorder="1" applyAlignment="1">
      <alignment horizontal="center" vertical="top"/>
    </xf>
    <xf numFmtId="49" fontId="20" fillId="16" borderId="48" xfId="0" applyNumberFormat="1" applyFont="1" applyFill="1" applyBorder="1" applyAlignment="1">
      <alignment horizontal="center" vertical="top" wrapText="1"/>
    </xf>
    <xf numFmtId="49" fontId="20" fillId="16" borderId="40" xfId="0" applyNumberFormat="1" applyFont="1" applyFill="1" applyBorder="1" applyAlignment="1">
      <alignment horizontal="center" vertical="top" wrapText="1"/>
    </xf>
    <xf numFmtId="49" fontId="20" fillId="7" borderId="64" xfId="0" applyNumberFormat="1" applyFont="1" applyFill="1" applyBorder="1" applyAlignment="1">
      <alignment horizontal="center" vertical="top" wrapText="1"/>
    </xf>
    <xf numFmtId="0" fontId="22" fillId="7" borderId="41" xfId="0" applyFont="1" applyFill="1" applyBorder="1" applyAlignment="1">
      <alignment horizontal="center" vertical="top" wrapText="1"/>
    </xf>
    <xf numFmtId="0" fontId="22" fillId="0" borderId="40" xfId="0" applyFont="1" applyBorder="1" applyAlignment="1">
      <alignment horizontal="left" vertical="top" wrapText="1"/>
    </xf>
    <xf numFmtId="49" fontId="14" fillId="0" borderId="4" xfId="0" applyNumberFormat="1" applyFont="1" applyBorder="1" applyAlignment="1">
      <alignment horizontal="center" vertical="top"/>
    </xf>
    <xf numFmtId="49" fontId="14" fillId="0" borderId="11" xfId="0" applyNumberFormat="1" applyFont="1" applyBorder="1" applyAlignment="1">
      <alignment horizontal="center" vertical="top"/>
    </xf>
    <xf numFmtId="0" fontId="28" fillId="0" borderId="0" xfId="0" applyFont="1" applyAlignment="1">
      <alignment vertical="top" wrapText="1"/>
    </xf>
    <xf numFmtId="49" fontId="20" fillId="7" borderId="0" xfId="0" applyNumberFormat="1" applyFont="1" applyFill="1" applyAlignment="1">
      <alignment horizontal="center" vertical="top" wrapText="1"/>
    </xf>
    <xf numFmtId="164" fontId="18" fillId="0" borderId="7" xfId="0" applyNumberFormat="1" applyFont="1" applyBorder="1" applyAlignment="1">
      <alignment horizontal="center" vertical="top"/>
    </xf>
    <xf numFmtId="164" fontId="18" fillId="0" borderId="17" xfId="0" applyNumberFormat="1" applyFont="1" applyBorder="1" applyAlignment="1">
      <alignment horizontal="center" vertical="top"/>
    </xf>
    <xf numFmtId="0" fontId="20" fillId="9" borderId="41" xfId="0" applyFont="1" applyFill="1" applyBorder="1" applyAlignment="1">
      <alignment horizontal="right" vertical="top" wrapText="1"/>
    </xf>
    <xf numFmtId="0" fontId="20" fillId="9" borderId="43" xfId="0" applyFont="1" applyFill="1" applyBorder="1" applyAlignment="1">
      <alignment horizontal="right" vertical="top" wrapText="1"/>
    </xf>
    <xf numFmtId="0" fontId="18" fillId="0" borderId="48" xfId="0" applyFont="1" applyBorder="1" applyAlignment="1">
      <alignment horizontal="left" vertical="top"/>
    </xf>
    <xf numFmtId="0" fontId="18" fillId="0" borderId="40" xfId="0" applyFont="1" applyBorder="1" applyAlignment="1">
      <alignment horizontal="left" vertical="top"/>
    </xf>
    <xf numFmtId="49" fontId="20" fillId="2" borderId="53" xfId="0" applyNumberFormat="1" applyFont="1" applyFill="1" applyBorder="1" applyAlignment="1">
      <alignment horizontal="center" vertical="top"/>
    </xf>
    <xf numFmtId="49" fontId="20" fillId="3" borderId="53" xfId="0" applyNumberFormat="1" applyFont="1" applyFill="1" applyBorder="1" applyAlignment="1">
      <alignment horizontal="center" vertical="top"/>
    </xf>
    <xf numFmtId="49" fontId="20" fillId="7" borderId="53" xfId="0" applyNumberFormat="1" applyFont="1" applyFill="1" applyBorder="1" applyAlignment="1">
      <alignment horizontal="center" vertical="top" wrapText="1"/>
    </xf>
    <xf numFmtId="0" fontId="22" fillId="0" borderId="7" xfId="0" applyFont="1" applyBorder="1" applyAlignment="1">
      <alignment horizontal="center"/>
    </xf>
    <xf numFmtId="0" fontId="22" fillId="0" borderId="17" xfId="0" applyFont="1" applyBorder="1" applyAlignment="1">
      <alignment horizontal="center"/>
    </xf>
    <xf numFmtId="0" fontId="22" fillId="0" borderId="53" xfId="0" applyFont="1" applyBorder="1" applyAlignment="1">
      <alignment horizontal="center"/>
    </xf>
    <xf numFmtId="164" fontId="18" fillId="0" borderId="53" xfId="0" applyNumberFormat="1" applyFont="1" applyBorder="1" applyAlignment="1">
      <alignment horizontal="center" vertical="top"/>
    </xf>
    <xf numFmtId="0" fontId="18" fillId="0" borderId="7" xfId="0" applyFont="1" applyBorder="1" applyAlignment="1">
      <alignment horizontal="center" vertical="top"/>
    </xf>
    <xf numFmtId="0" fontId="18" fillId="0" borderId="53" xfId="0" applyFont="1" applyBorder="1" applyAlignment="1">
      <alignment horizontal="center" vertical="top"/>
    </xf>
    <xf numFmtId="0" fontId="18" fillId="9" borderId="31" xfId="0" applyFont="1" applyFill="1" applyBorder="1" applyAlignment="1">
      <alignment horizontal="center" vertical="top"/>
    </xf>
    <xf numFmtId="0" fontId="18" fillId="9" borderId="22" xfId="0" applyFont="1" applyFill="1" applyBorder="1" applyAlignment="1">
      <alignment horizontal="center" vertical="top"/>
    </xf>
    <xf numFmtId="0" fontId="18" fillId="9" borderId="23" xfId="0" applyFont="1" applyFill="1" applyBorder="1" applyAlignment="1">
      <alignment horizontal="center" vertical="top"/>
    </xf>
    <xf numFmtId="0" fontId="18" fillId="0" borderId="33" xfId="0" applyFont="1" applyBorder="1" applyAlignment="1">
      <alignment vertical="top" wrapText="1"/>
    </xf>
    <xf numFmtId="0" fontId="98" fillId="0" borderId="26" xfId="0" applyFont="1" applyBorder="1" applyAlignment="1">
      <alignment vertical="top" wrapText="1"/>
    </xf>
    <xf numFmtId="0" fontId="20" fillId="11" borderId="41" xfId="0" applyFont="1" applyFill="1" applyBorder="1" applyAlignment="1">
      <alignment horizontal="right" vertical="top" wrapText="1"/>
    </xf>
    <xf numFmtId="0" fontId="20" fillId="11" borderId="43" xfId="0" applyFont="1" applyFill="1" applyBorder="1" applyAlignment="1">
      <alignment horizontal="right" vertical="top" wrapText="1"/>
    </xf>
    <xf numFmtId="49" fontId="30" fillId="2" borderId="65" xfId="0" applyNumberFormat="1" applyFont="1" applyFill="1" applyBorder="1" applyAlignment="1">
      <alignment horizontal="center" vertical="top"/>
    </xf>
    <xf numFmtId="49" fontId="4" fillId="3" borderId="53" xfId="0" applyNumberFormat="1" applyFont="1" applyFill="1" applyBorder="1" applyAlignment="1">
      <alignment horizontal="center" vertical="top"/>
    </xf>
    <xf numFmtId="0" fontId="28" fillId="0" borderId="31" xfId="0" applyFont="1" applyBorder="1" applyAlignment="1">
      <alignment horizontal="center" vertical="center"/>
    </xf>
    <xf numFmtId="0" fontId="28" fillId="0" borderId="22" xfId="0" applyFont="1" applyBorder="1" applyAlignment="1">
      <alignment horizontal="center" vertical="center"/>
    </xf>
    <xf numFmtId="0" fontId="28" fillId="0" borderId="23" xfId="0" applyFont="1" applyBorder="1" applyAlignment="1">
      <alignment horizontal="center" vertical="center"/>
    </xf>
    <xf numFmtId="49" fontId="2" fillId="0" borderId="53" xfId="0" applyNumberFormat="1" applyFont="1" applyBorder="1" applyAlignment="1">
      <alignment horizontal="center" vertical="top" wrapText="1"/>
    </xf>
    <xf numFmtId="49" fontId="5" fillId="0" borderId="48" xfId="0" applyNumberFormat="1" applyFont="1" applyBorder="1" applyAlignment="1">
      <alignment horizontal="center" vertical="top" wrapText="1"/>
    </xf>
    <xf numFmtId="49" fontId="5" fillId="0" borderId="17" xfId="0" applyNumberFormat="1" applyFont="1" applyBorder="1" applyAlignment="1">
      <alignment horizontal="center" vertical="top" wrapText="1"/>
    </xf>
    <xf numFmtId="49" fontId="5" fillId="0" borderId="40" xfId="0" applyNumberFormat="1" applyFont="1" applyBorder="1" applyAlignment="1">
      <alignment horizontal="center" vertical="top" wrapText="1"/>
    </xf>
    <xf numFmtId="49" fontId="4" fillId="7" borderId="0" xfId="0" applyNumberFormat="1" applyFont="1" applyFill="1" applyAlignment="1">
      <alignment horizontal="center" vertical="top" wrapText="1"/>
    </xf>
    <xf numFmtId="0" fontId="24" fillId="7" borderId="41" xfId="0" applyFont="1" applyFill="1" applyBorder="1" applyAlignment="1">
      <alignment horizontal="center" vertical="top" wrapText="1"/>
    </xf>
    <xf numFmtId="0" fontId="11" fillId="0" borderId="33" xfId="0" applyFont="1" applyBorder="1" applyAlignment="1">
      <alignment horizontal="left" vertical="top" wrapText="1"/>
    </xf>
    <xf numFmtId="0" fontId="11" fillId="0" borderId="68" xfId="0" applyFont="1" applyBorder="1" applyAlignment="1">
      <alignment horizontal="left" vertical="top" wrapText="1"/>
    </xf>
    <xf numFmtId="49" fontId="4" fillId="7" borderId="64" xfId="0" applyNumberFormat="1" applyFont="1" applyFill="1" applyBorder="1" applyAlignment="1">
      <alignment horizontal="center" vertical="top" wrapText="1"/>
    </xf>
    <xf numFmtId="49" fontId="5" fillId="0" borderId="48" xfId="0" applyNumberFormat="1" applyFont="1" applyBorder="1" applyAlignment="1">
      <alignment horizontal="left" vertical="top"/>
    </xf>
    <xf numFmtId="49" fontId="5" fillId="0" borderId="40" xfId="0" applyNumberFormat="1" applyFont="1" applyBorder="1" applyAlignment="1">
      <alignment horizontal="left" vertical="top"/>
    </xf>
    <xf numFmtId="0" fontId="5" fillId="9" borderId="31" xfId="0" applyFont="1" applyFill="1" applyBorder="1" applyAlignment="1">
      <alignment horizontal="center" vertical="top"/>
    </xf>
    <xf numFmtId="0" fontId="5" fillId="9" borderId="22" xfId="0" applyFont="1" applyFill="1" applyBorder="1" applyAlignment="1">
      <alignment horizontal="center" vertical="top"/>
    </xf>
    <xf numFmtId="0" fontId="5" fillId="9" borderId="23" xfId="0" applyFont="1" applyFill="1" applyBorder="1" applyAlignment="1">
      <alignment horizontal="center" vertical="top"/>
    </xf>
    <xf numFmtId="49" fontId="4" fillId="16" borderId="31" xfId="4" applyNumberFormat="1" applyFont="1" applyFill="1" applyBorder="1" applyAlignment="1">
      <alignment horizontal="right" vertical="top"/>
    </xf>
    <xf numFmtId="49" fontId="4" fillId="16" borderId="22" xfId="4" applyNumberFormat="1" applyFont="1" applyFill="1" applyBorder="1" applyAlignment="1">
      <alignment horizontal="right" vertical="top"/>
    </xf>
    <xf numFmtId="49" fontId="4" fillId="16" borderId="23" xfId="4" applyNumberFormat="1" applyFont="1" applyFill="1" applyBorder="1" applyAlignment="1">
      <alignment horizontal="right" vertical="top"/>
    </xf>
    <xf numFmtId="49" fontId="30" fillId="2" borderId="40" xfId="0" applyNumberFormat="1" applyFont="1" applyFill="1" applyBorder="1" applyAlignment="1">
      <alignment horizontal="center" vertical="top"/>
    </xf>
    <xf numFmtId="49" fontId="4" fillId="3" borderId="40" xfId="0" applyNumberFormat="1" applyFont="1" applyFill="1" applyBorder="1" applyAlignment="1">
      <alignment horizontal="center" vertical="top"/>
    </xf>
    <xf numFmtId="49" fontId="4" fillId="7" borderId="40" xfId="0" applyNumberFormat="1" applyFont="1" applyFill="1" applyBorder="1" applyAlignment="1">
      <alignment horizontal="center" vertical="top" wrapText="1"/>
    </xf>
    <xf numFmtId="49" fontId="2" fillId="0" borderId="48" xfId="0" applyNumberFormat="1" applyFont="1" applyBorder="1" applyAlignment="1">
      <alignment horizontal="center" vertical="top"/>
    </xf>
    <xf numFmtId="49" fontId="2" fillId="0" borderId="40" xfId="0" applyNumberFormat="1" applyFont="1" applyBorder="1" applyAlignment="1">
      <alignment horizontal="center" vertical="top"/>
    </xf>
    <xf numFmtId="49" fontId="30" fillId="2" borderId="50" xfId="0" applyNumberFormat="1" applyFont="1" applyFill="1" applyBorder="1" applyAlignment="1">
      <alignment horizontal="left" vertical="top"/>
    </xf>
    <xf numFmtId="49" fontId="30" fillId="2" borderId="51" xfId="0" applyNumberFormat="1" applyFont="1" applyFill="1" applyBorder="1" applyAlignment="1">
      <alignment horizontal="left" vertical="top"/>
    </xf>
    <xf numFmtId="49" fontId="4" fillId="3" borderId="4" xfId="0" applyNumberFormat="1" applyFont="1" applyFill="1" applyBorder="1" applyAlignment="1">
      <alignment horizontal="left" vertical="top"/>
    </xf>
    <xf numFmtId="49" fontId="4" fillId="3" borderId="11" xfId="0" applyNumberFormat="1" applyFont="1" applyFill="1" applyBorder="1" applyAlignment="1">
      <alignment horizontal="left" vertical="top"/>
    </xf>
    <xf numFmtId="49" fontId="4" fillId="7" borderId="64" xfId="0" applyNumberFormat="1" applyFont="1" applyFill="1" applyBorder="1" applyAlignment="1">
      <alignment horizontal="left" vertical="top" wrapText="1"/>
    </xf>
    <xf numFmtId="0" fontId="24" fillId="7" borderId="41" xfId="0" applyFont="1" applyFill="1" applyBorder="1" applyAlignment="1">
      <alignment horizontal="left" vertical="top" wrapText="1"/>
    </xf>
    <xf numFmtId="49" fontId="2" fillId="0" borderId="4" xfId="0" applyNumberFormat="1" applyFont="1" applyBorder="1" applyAlignment="1">
      <alignment horizontal="left" vertical="top"/>
    </xf>
    <xf numFmtId="49" fontId="2" fillId="0" borderId="11" xfId="0" applyNumberFormat="1" applyFont="1" applyBorder="1" applyAlignment="1">
      <alignment horizontal="left" vertical="top"/>
    </xf>
    <xf numFmtId="0" fontId="11" fillId="0" borderId="17" xfId="0" applyFont="1" applyBorder="1" applyAlignment="1">
      <alignment vertical="top" wrapText="1"/>
    </xf>
    <xf numFmtId="0" fontId="2" fillId="0" borderId="4" xfId="0" applyFont="1" applyBorder="1" applyAlignment="1">
      <alignment horizontal="center" vertical="top"/>
    </xf>
    <xf numFmtId="0" fontId="2" fillId="0" borderId="17" xfId="0" applyFont="1" applyBorder="1" applyAlignment="1">
      <alignment horizontal="center" vertical="top"/>
    </xf>
    <xf numFmtId="49" fontId="4" fillId="16" borderId="48" xfId="0" applyNumberFormat="1" applyFont="1" applyFill="1" applyBorder="1" applyAlignment="1">
      <alignment horizontal="center" vertical="top" wrapText="1"/>
    </xf>
    <xf numFmtId="49" fontId="4" fillId="16" borderId="40" xfId="0" applyNumberFormat="1" applyFont="1" applyFill="1" applyBorder="1" applyAlignment="1">
      <alignment horizontal="center" vertical="top" wrapText="1"/>
    </xf>
    <xf numFmtId="0" fontId="41" fillId="0" borderId="48" xfId="0" applyFont="1" applyBorder="1" applyAlignment="1">
      <alignment horizontal="center" vertical="top"/>
    </xf>
    <xf numFmtId="0" fontId="41" fillId="0" borderId="40" xfId="0" applyFont="1" applyBorder="1" applyAlignment="1">
      <alignment horizontal="center" vertical="top"/>
    </xf>
    <xf numFmtId="0" fontId="4" fillId="3" borderId="53" xfId="0" applyFont="1" applyFill="1" applyBorder="1" applyAlignment="1">
      <alignment horizontal="center" vertical="top"/>
    </xf>
    <xf numFmtId="0" fontId="2" fillId="0" borderId="53" xfId="0" applyFont="1" applyBorder="1" applyAlignment="1">
      <alignment horizontal="center" vertical="top"/>
    </xf>
    <xf numFmtId="49" fontId="30" fillId="2" borderId="70" xfId="0" applyNumberFormat="1" applyFont="1" applyFill="1" applyBorder="1" applyAlignment="1">
      <alignment horizontal="center" vertical="top"/>
    </xf>
    <xf numFmtId="49" fontId="4" fillId="3" borderId="7" xfId="0" applyNumberFormat="1" applyFont="1" applyFill="1" applyBorder="1" applyAlignment="1">
      <alignment horizontal="center" vertical="top"/>
    </xf>
    <xf numFmtId="49" fontId="4" fillId="7" borderId="53" xfId="0" applyNumberFormat="1" applyFont="1" applyFill="1" applyBorder="1" applyAlignment="1">
      <alignment horizontal="center" vertical="top"/>
    </xf>
    <xf numFmtId="49" fontId="4" fillId="7" borderId="17" xfId="0" applyNumberFormat="1" applyFont="1" applyFill="1" applyBorder="1" applyAlignment="1">
      <alignment horizontal="center" vertical="top"/>
    </xf>
    <xf numFmtId="49" fontId="4" fillId="7" borderId="7" xfId="0" applyNumberFormat="1" applyFont="1" applyFill="1" applyBorder="1" applyAlignment="1">
      <alignment horizontal="center" vertical="top"/>
    </xf>
    <xf numFmtId="0" fontId="0" fillId="0" borderId="17" xfId="0" applyBorder="1" applyAlignment="1">
      <alignment vertical="top" wrapText="1"/>
    </xf>
    <xf numFmtId="49" fontId="2" fillId="0" borderId="53" xfId="0" applyNumberFormat="1" applyFont="1" applyBorder="1" applyAlignment="1">
      <alignment horizontal="center" vertical="top"/>
    </xf>
    <xf numFmtId="49" fontId="2" fillId="0" borderId="7" xfId="0" applyNumberFormat="1" applyFont="1" applyBorder="1" applyAlignment="1">
      <alignment horizontal="center" vertical="top"/>
    </xf>
    <xf numFmtId="0" fontId="30" fillId="2" borderId="50" xfId="0" applyFont="1" applyFill="1" applyBorder="1" applyAlignment="1">
      <alignment horizontal="center" vertical="top"/>
    </xf>
    <xf numFmtId="0" fontId="11" fillId="0" borderId="64" xfId="0" applyFont="1" applyBorder="1" applyAlignment="1">
      <alignment horizontal="left" vertical="top" wrapText="1"/>
    </xf>
    <xf numFmtId="0" fontId="11" fillId="0" borderId="0" xfId="0" applyFont="1" applyAlignment="1">
      <alignment horizontal="left" vertical="top" wrapText="1"/>
    </xf>
    <xf numFmtId="0" fontId="11" fillId="0" borderId="41" xfId="0" applyFont="1" applyBorder="1" applyAlignment="1">
      <alignment horizontal="left" vertical="top" wrapText="1"/>
    </xf>
    <xf numFmtId="49" fontId="2" fillId="0" borderId="48" xfId="0" applyNumberFormat="1" applyFont="1" applyBorder="1" applyAlignment="1">
      <alignment horizontal="center" vertical="top" wrapText="1"/>
    </xf>
    <xf numFmtId="49" fontId="5" fillId="0" borderId="71" xfId="0" applyNumberFormat="1" applyFont="1" applyBorder="1" applyAlignment="1">
      <alignment horizontal="center" vertical="top"/>
    </xf>
    <xf numFmtId="49" fontId="5" fillId="0" borderId="45" xfId="0" applyNumberFormat="1" applyFont="1" applyBorder="1" applyAlignment="1">
      <alignment horizontal="center" vertical="top"/>
    </xf>
    <xf numFmtId="49" fontId="5" fillId="0" borderId="43" xfId="0" applyNumberFormat="1" applyFont="1" applyBorder="1" applyAlignment="1">
      <alignment horizontal="center" vertical="top"/>
    </xf>
    <xf numFmtId="49" fontId="4" fillId="16" borderId="42" xfId="4" applyNumberFormat="1" applyFont="1" applyFill="1" applyBorder="1" applyAlignment="1">
      <alignment horizontal="right" vertical="top"/>
    </xf>
    <xf numFmtId="49" fontId="4" fillId="16" borderId="41" xfId="4" applyNumberFormat="1" applyFont="1" applyFill="1" applyBorder="1" applyAlignment="1">
      <alignment horizontal="right" vertical="top"/>
    </xf>
    <xf numFmtId="49" fontId="6" fillId="0" borderId="4" xfId="0" applyNumberFormat="1" applyFont="1" applyBorder="1" applyAlignment="1">
      <alignment horizontal="center" vertical="top"/>
    </xf>
    <xf numFmtId="49" fontId="6" fillId="0" borderId="17" xfId="0" applyNumberFormat="1" applyFont="1" applyBorder="1" applyAlignment="1">
      <alignment horizontal="center" vertical="top"/>
    </xf>
    <xf numFmtId="49" fontId="6" fillId="0" borderId="11" xfId="0" applyNumberFormat="1" applyFont="1" applyBorder="1" applyAlignment="1">
      <alignment horizontal="center" vertical="top"/>
    </xf>
    <xf numFmtId="0" fontId="11" fillId="0" borderId="52" xfId="0" applyFont="1" applyBorder="1" applyAlignment="1">
      <alignment wrapText="1"/>
    </xf>
    <xf numFmtId="0" fontId="0" fillId="0" borderId="59" xfId="0" applyBorder="1" applyAlignment="1">
      <alignment wrapText="1"/>
    </xf>
    <xf numFmtId="0" fontId="0" fillId="0" borderId="66" xfId="0" applyBorder="1" applyAlignment="1">
      <alignment wrapText="1"/>
    </xf>
    <xf numFmtId="0" fontId="20" fillId="0" borderId="0" xfId="1" applyFont="1" applyAlignment="1">
      <alignment vertical="top" wrapText="1"/>
    </xf>
    <xf numFmtId="0" fontId="5" fillId="0" borderId="0" xfId="0" applyFont="1" applyAlignment="1">
      <alignment vertical="top" wrapText="1"/>
    </xf>
    <xf numFmtId="0" fontId="20" fillId="0" borderId="0" xfId="1" applyFont="1" applyAlignment="1">
      <alignment horizontal="left" wrapText="1"/>
    </xf>
    <xf numFmtId="0" fontId="32" fillId="9" borderId="42" xfId="0" applyFont="1" applyFill="1" applyBorder="1" applyAlignment="1">
      <alignment horizontal="center" vertical="top" wrapText="1"/>
    </xf>
    <xf numFmtId="0" fontId="32" fillId="9" borderId="41" xfId="0" applyFont="1" applyFill="1" applyBorder="1" applyAlignment="1">
      <alignment horizontal="center" vertical="top" wrapText="1"/>
    </xf>
    <xf numFmtId="0" fontId="32" fillId="9" borderId="43" xfId="0" applyFont="1" applyFill="1" applyBorder="1" applyAlignment="1">
      <alignment horizontal="center" vertical="top" wrapText="1"/>
    </xf>
    <xf numFmtId="49" fontId="28" fillId="16" borderId="31" xfId="4" applyNumberFormat="1" applyFont="1" applyFill="1" applyBorder="1" applyAlignment="1">
      <alignment horizontal="right" vertical="top"/>
    </xf>
    <xf numFmtId="49" fontId="28" fillId="16" borderId="22" xfId="4" applyNumberFormat="1" applyFont="1" applyFill="1" applyBorder="1" applyAlignment="1">
      <alignment horizontal="right" vertical="top"/>
    </xf>
    <xf numFmtId="49" fontId="28" fillId="16" borderId="23" xfId="4" applyNumberFormat="1" applyFont="1" applyFill="1" applyBorder="1" applyAlignment="1">
      <alignment horizontal="right" vertical="top"/>
    </xf>
    <xf numFmtId="0" fontId="92" fillId="25" borderId="102" xfId="0" applyFont="1" applyFill="1" applyBorder="1" applyAlignment="1">
      <alignment horizontal="left" vertical="top" wrapText="1"/>
    </xf>
    <xf numFmtId="0" fontId="92" fillId="25" borderId="103" xfId="0" applyFont="1" applyFill="1" applyBorder="1" applyAlignment="1">
      <alignment horizontal="left" vertical="top" wrapText="1"/>
    </xf>
    <xf numFmtId="0" fontId="92" fillId="25" borderId="105" xfId="0" applyFont="1" applyFill="1" applyBorder="1" applyAlignment="1">
      <alignment horizontal="left" vertical="top" wrapText="1"/>
    </xf>
    <xf numFmtId="49" fontId="28" fillId="0" borderId="41" xfId="0" applyNumberFormat="1" applyFont="1" applyBorder="1" applyAlignment="1">
      <alignment horizontal="center" vertical="top" wrapText="1"/>
    </xf>
    <xf numFmtId="0" fontId="11" fillId="0" borderId="33" xfId="0" applyFont="1" applyBorder="1" applyAlignment="1">
      <alignment vertical="top" wrapText="1"/>
    </xf>
    <xf numFmtId="0" fontId="11" fillId="0" borderId="5" xfId="0" applyFont="1" applyBorder="1" applyAlignment="1">
      <alignment vertical="top" wrapText="1"/>
    </xf>
    <xf numFmtId="0" fontId="20" fillId="9" borderId="31" xfId="4" applyFont="1" applyFill="1" applyBorder="1" applyAlignment="1">
      <alignment horizontal="left" vertical="top"/>
    </xf>
    <xf numFmtId="0" fontId="20" fillId="9" borderId="22" xfId="4" applyFont="1" applyFill="1" applyBorder="1" applyAlignment="1">
      <alignment horizontal="left" vertical="top"/>
    </xf>
    <xf numFmtId="0" fontId="20" fillId="9" borderId="23" xfId="4" applyFont="1" applyFill="1" applyBorder="1" applyAlignment="1">
      <alignment horizontal="left" vertical="top"/>
    </xf>
    <xf numFmtId="49" fontId="3" fillId="0" borderId="48" xfId="4" applyNumberFormat="1" applyFont="1" applyBorder="1" applyAlignment="1">
      <alignment horizontal="center" vertical="top"/>
    </xf>
    <xf numFmtId="49" fontId="3" fillId="0" borderId="17" xfId="4" applyNumberFormat="1" applyFont="1" applyBorder="1" applyAlignment="1">
      <alignment horizontal="center" vertical="top"/>
    </xf>
    <xf numFmtId="49" fontId="3" fillId="0" borderId="40" xfId="4" applyNumberFormat="1" applyFont="1" applyBorder="1" applyAlignment="1">
      <alignment horizontal="center" vertical="top"/>
    </xf>
    <xf numFmtId="0" fontId="20" fillId="9" borderId="22" xfId="4" applyFont="1" applyFill="1" applyBorder="1" applyAlignment="1">
      <alignment horizontal="center" vertical="top" wrapText="1"/>
    </xf>
    <xf numFmtId="0" fontId="20" fillId="9" borderId="23" xfId="4" applyFont="1" applyFill="1" applyBorder="1" applyAlignment="1">
      <alignment horizontal="center" vertical="top" wrapText="1"/>
    </xf>
    <xf numFmtId="0" fontId="18" fillId="9" borderId="31" xfId="4" applyFont="1" applyFill="1" applyBorder="1" applyAlignment="1">
      <alignment horizontal="center" vertical="top"/>
    </xf>
    <xf numFmtId="0" fontId="18" fillId="9" borderId="22" xfId="4" applyFont="1" applyFill="1" applyBorder="1" applyAlignment="1">
      <alignment horizontal="center" vertical="top"/>
    </xf>
    <xf numFmtId="0" fontId="18" fillId="9" borderId="23" xfId="4" applyFont="1" applyFill="1" applyBorder="1" applyAlignment="1">
      <alignment horizontal="center" vertical="top"/>
    </xf>
    <xf numFmtId="49" fontId="20" fillId="16" borderId="50" xfId="4" applyNumberFormat="1" applyFont="1" applyFill="1" applyBorder="1" applyAlignment="1">
      <alignment horizontal="center" vertical="top"/>
    </xf>
    <xf numFmtId="49" fontId="20" fillId="16" borderId="56" xfId="4" applyNumberFormat="1" applyFont="1" applyFill="1" applyBorder="1" applyAlignment="1">
      <alignment horizontal="center" vertical="top"/>
    </xf>
    <xf numFmtId="49" fontId="20" fillId="16" borderId="51" xfId="4" applyNumberFormat="1" applyFont="1" applyFill="1" applyBorder="1" applyAlignment="1">
      <alignment horizontal="center" vertical="top"/>
    </xf>
    <xf numFmtId="49" fontId="20" fillId="7" borderId="64" xfId="4" applyNumberFormat="1" applyFont="1" applyFill="1" applyBorder="1" applyAlignment="1">
      <alignment horizontal="center" vertical="top" wrapText="1"/>
    </xf>
    <xf numFmtId="49" fontId="20" fillId="7" borderId="0" xfId="4" applyNumberFormat="1" applyFont="1" applyFill="1" applyAlignment="1">
      <alignment horizontal="center" vertical="top" wrapText="1"/>
    </xf>
    <xf numFmtId="0" fontId="22" fillId="7" borderId="41" xfId="4" applyFont="1" applyFill="1" applyBorder="1" applyAlignment="1">
      <alignment horizontal="center" vertical="top" wrapText="1"/>
    </xf>
    <xf numFmtId="0" fontId="18" fillId="7" borderId="48" xfId="4" applyFont="1" applyFill="1" applyBorder="1" applyAlignment="1">
      <alignment vertical="top" wrapText="1"/>
    </xf>
    <xf numFmtId="0" fontId="7" fillId="0" borderId="17" xfId="4" applyBorder="1" applyAlignment="1">
      <alignment wrapText="1"/>
    </xf>
    <xf numFmtId="0" fontId="7" fillId="0" borderId="40" xfId="4" applyBorder="1" applyAlignment="1">
      <alignment wrapText="1"/>
    </xf>
    <xf numFmtId="49" fontId="3" fillId="0" borderId="4" xfId="4" applyNumberFormat="1" applyFont="1" applyBorder="1" applyAlignment="1">
      <alignment horizontal="center" vertical="top"/>
    </xf>
    <xf numFmtId="49" fontId="3" fillId="0" borderId="11" xfId="4" applyNumberFormat="1" applyFont="1" applyBorder="1" applyAlignment="1">
      <alignment horizontal="center" vertical="top"/>
    </xf>
    <xf numFmtId="0" fontId="20" fillId="0" borderId="63" xfId="4" applyFont="1" applyBorder="1" applyAlignment="1">
      <alignment horizontal="center" vertical="top"/>
    </xf>
    <xf numFmtId="0" fontId="20" fillId="0" borderId="64" xfId="4" applyFont="1" applyBorder="1" applyAlignment="1">
      <alignment horizontal="center" vertical="top"/>
    </xf>
    <xf numFmtId="0" fontId="20" fillId="0" borderId="71" xfId="4" applyFont="1" applyBorder="1" applyAlignment="1">
      <alignment horizontal="center" vertical="top"/>
    </xf>
    <xf numFmtId="0" fontId="20" fillId="0" borderId="42" xfId="4" applyFont="1" applyBorder="1" applyAlignment="1">
      <alignment horizontal="center" vertical="top"/>
    </xf>
    <xf numFmtId="0" fontId="20" fillId="0" borderId="41" xfId="4" applyFont="1" applyBorder="1" applyAlignment="1">
      <alignment horizontal="center" vertical="top"/>
    </xf>
    <xf numFmtId="0" fontId="20" fillId="0" borderId="43" xfId="4" applyFont="1" applyBorder="1" applyAlignment="1">
      <alignment horizontal="center" vertical="top"/>
    </xf>
    <xf numFmtId="0" fontId="20" fillId="9" borderId="31" xfId="4" applyFont="1" applyFill="1" applyBorder="1" applyAlignment="1">
      <alignment horizontal="left" vertical="top" wrapText="1"/>
    </xf>
    <xf numFmtId="0" fontId="20" fillId="9" borderId="22" xfId="4" applyFont="1" applyFill="1" applyBorder="1" applyAlignment="1">
      <alignment horizontal="left" vertical="top" wrapText="1"/>
    </xf>
    <xf numFmtId="0" fontId="20" fillId="9" borderId="64" xfId="4" applyFont="1" applyFill="1" applyBorder="1" applyAlignment="1">
      <alignment horizontal="left" vertical="top" wrapText="1"/>
    </xf>
    <xf numFmtId="0" fontId="20" fillId="9" borderId="71" xfId="4" applyFont="1" applyFill="1" applyBorder="1" applyAlignment="1">
      <alignment horizontal="left" vertical="top" wrapText="1"/>
    </xf>
    <xf numFmtId="0" fontId="20" fillId="9" borderId="31" xfId="4" applyFont="1" applyFill="1" applyBorder="1" applyAlignment="1">
      <alignment horizontal="center" vertical="top" wrapText="1"/>
    </xf>
    <xf numFmtId="0" fontId="20" fillId="0" borderId="48" xfId="4" applyFont="1" applyBorder="1" applyAlignment="1">
      <alignment horizontal="center" vertical="top" wrapText="1"/>
    </xf>
    <xf numFmtId="0" fontId="20" fillId="0" borderId="17" xfId="4" applyFont="1" applyBorder="1" applyAlignment="1">
      <alignment horizontal="center" vertical="top" wrapText="1"/>
    </xf>
    <xf numFmtId="49" fontId="3" fillId="0" borderId="33" xfId="4" applyNumberFormat="1" applyFont="1" applyBorder="1" applyAlignment="1">
      <alignment horizontal="center" vertical="top" wrapText="1"/>
    </xf>
    <xf numFmtId="49" fontId="3" fillId="0" borderId="37" xfId="4" applyNumberFormat="1" applyFont="1" applyBorder="1" applyAlignment="1">
      <alignment horizontal="center" vertical="top" wrapText="1"/>
    </xf>
    <xf numFmtId="0" fontId="18" fillId="12" borderId="31" xfId="4" applyFont="1" applyFill="1" applyBorder="1" applyAlignment="1">
      <alignment horizontal="center" vertical="top"/>
    </xf>
    <xf numFmtId="0" fontId="18" fillId="12" borderId="22" xfId="4" applyFont="1" applyFill="1" applyBorder="1" applyAlignment="1">
      <alignment horizontal="center" vertical="top"/>
    </xf>
    <xf numFmtId="0" fontId="18" fillId="12" borderId="23" xfId="4" applyFont="1" applyFill="1" applyBorder="1" applyAlignment="1">
      <alignment horizontal="center" vertical="top"/>
    </xf>
    <xf numFmtId="49" fontId="45" fillId="0" borderId="41" xfId="4" applyNumberFormat="1" applyFont="1" applyBorder="1" applyAlignment="1">
      <alignment horizontal="center" vertical="top" wrapText="1"/>
    </xf>
    <xf numFmtId="0" fontId="4" fillId="6" borderId="50" xfId="4" applyFont="1" applyFill="1" applyBorder="1" applyAlignment="1">
      <alignment horizontal="right" vertical="top" wrapText="1"/>
    </xf>
    <xf numFmtId="0" fontId="4" fillId="6" borderId="16" xfId="4" applyFont="1" applyFill="1" applyBorder="1" applyAlignment="1">
      <alignment horizontal="right" vertical="top" wrapText="1"/>
    </xf>
    <xf numFmtId="0" fontId="4" fillId="6" borderId="44" xfId="4" applyFont="1" applyFill="1" applyBorder="1" applyAlignment="1">
      <alignment horizontal="right" vertical="top" wrapText="1"/>
    </xf>
    <xf numFmtId="0" fontId="14" fillId="0" borderId="52" xfId="4" applyFont="1" applyBorder="1" applyAlignment="1">
      <alignment horizontal="left" vertical="top" wrapText="1"/>
    </xf>
    <xf numFmtId="0" fontId="14" fillId="0" borderId="59" xfId="4" applyFont="1" applyBorder="1" applyAlignment="1">
      <alignment horizontal="left" vertical="top" wrapText="1"/>
    </xf>
    <xf numFmtId="0" fontId="14" fillId="0" borderId="66" xfId="4" applyFont="1" applyBorder="1" applyAlignment="1">
      <alignment horizontal="left" vertical="top" wrapText="1"/>
    </xf>
    <xf numFmtId="49" fontId="20" fillId="16" borderId="31" xfId="4" applyNumberFormat="1" applyFont="1" applyFill="1" applyBorder="1" applyAlignment="1">
      <alignment horizontal="right" vertical="top"/>
    </xf>
    <xf numFmtId="49" fontId="20" fillId="16" borderId="22" xfId="4" applyNumberFormat="1" applyFont="1" applyFill="1" applyBorder="1" applyAlignment="1">
      <alignment horizontal="right" vertical="top"/>
    </xf>
    <xf numFmtId="49" fontId="20" fillId="16" borderId="23" xfId="4" applyNumberFormat="1" applyFont="1" applyFill="1" applyBorder="1" applyAlignment="1">
      <alignment horizontal="right" vertical="top"/>
    </xf>
    <xf numFmtId="0" fontId="6" fillId="0" borderId="50" xfId="4" applyFont="1" applyBorder="1" applyAlignment="1">
      <alignment horizontal="left" vertical="top" wrapText="1"/>
    </xf>
    <xf numFmtId="0" fontId="6" fillId="0" borderId="16" xfId="4" applyFont="1" applyBorder="1" applyAlignment="1">
      <alignment horizontal="left" vertical="top" wrapText="1"/>
    </xf>
    <xf numFmtId="0" fontId="6" fillId="0" borderId="44" xfId="4" applyFont="1" applyBorder="1" applyAlignment="1">
      <alignment horizontal="left" vertical="top" wrapText="1"/>
    </xf>
    <xf numFmtId="0" fontId="7" fillId="20" borderId="31" xfId="4" applyFill="1" applyBorder="1" applyAlignment="1">
      <alignment horizontal="center" vertical="top" wrapText="1"/>
    </xf>
    <xf numFmtId="0" fontId="7" fillId="20" borderId="22" xfId="4" applyFill="1" applyBorder="1" applyAlignment="1">
      <alignment horizontal="center" vertical="top" wrapText="1"/>
    </xf>
    <xf numFmtId="0" fontId="7" fillId="20" borderId="23" xfId="4" applyFill="1" applyBorder="1" applyAlignment="1">
      <alignment horizontal="center" vertical="top" wrapText="1"/>
    </xf>
    <xf numFmtId="0" fontId="14" fillId="0" borderId="26" xfId="4" applyFont="1" applyBorder="1" applyAlignment="1">
      <alignment horizontal="center" vertical="top" wrapText="1"/>
    </xf>
    <xf numFmtId="0" fontId="14" fillId="0" borderId="30" xfId="4" applyFont="1" applyBorder="1" applyAlignment="1">
      <alignment horizontal="center" vertical="top" wrapText="1"/>
    </xf>
    <xf numFmtId="0" fontId="14" fillId="0" borderId="51" xfId="4" applyFont="1" applyBorder="1" applyAlignment="1">
      <alignment horizontal="left" vertical="top" wrapText="1"/>
    </xf>
    <xf numFmtId="0" fontId="14" fillId="0" borderId="20" xfId="4" applyFont="1" applyBorder="1" applyAlignment="1">
      <alignment horizontal="left" vertical="top" wrapText="1"/>
    </xf>
    <xf numFmtId="0" fontId="14" fillId="0" borderId="46" xfId="4" applyFont="1" applyBorder="1" applyAlignment="1">
      <alignment horizontal="left" vertical="top" wrapText="1"/>
    </xf>
    <xf numFmtId="0" fontId="11" fillId="6" borderId="31" xfId="4" applyFont="1" applyFill="1" applyBorder="1" applyAlignment="1">
      <alignment horizontal="right" vertical="top" wrapText="1"/>
    </xf>
    <xf numFmtId="0" fontId="11" fillId="6" borderId="22" xfId="4" applyFont="1" applyFill="1" applyBorder="1" applyAlignment="1">
      <alignment horizontal="right" vertical="top" wrapText="1"/>
    </xf>
    <xf numFmtId="49" fontId="20" fillId="12" borderId="31" xfId="4" applyNumberFormat="1" applyFont="1" applyFill="1" applyBorder="1" applyAlignment="1">
      <alignment horizontal="right" vertical="top"/>
    </xf>
    <xf numFmtId="49" fontId="20" fillId="12" borderId="22" xfId="4" applyNumberFormat="1" applyFont="1" applyFill="1" applyBorder="1" applyAlignment="1">
      <alignment horizontal="right" vertical="top"/>
    </xf>
    <xf numFmtId="49" fontId="20" fillId="12" borderId="23" xfId="4" applyNumberFormat="1" applyFont="1" applyFill="1" applyBorder="1" applyAlignment="1">
      <alignment horizontal="right" vertical="top"/>
    </xf>
    <xf numFmtId="0" fontId="7" fillId="0" borderId="0" xfId="0" applyFont="1" applyAlignment="1">
      <alignment wrapText="1"/>
    </xf>
    <xf numFmtId="49" fontId="11" fillId="5" borderId="25" xfId="0" applyNumberFormat="1" applyFont="1" applyFill="1" applyBorder="1" applyAlignment="1">
      <alignment horizontal="center" vertical="top" wrapText="1"/>
    </xf>
    <xf numFmtId="49" fontId="11" fillId="5" borderId="18" xfId="0" applyNumberFormat="1" applyFont="1" applyFill="1" applyBorder="1" applyAlignment="1">
      <alignment horizontal="center" vertical="top" wrapText="1"/>
    </xf>
    <xf numFmtId="49" fontId="11" fillId="5" borderId="29" xfId="0" applyNumberFormat="1" applyFont="1" applyFill="1" applyBorder="1" applyAlignment="1">
      <alignment horizontal="center" vertical="top" wrapText="1"/>
    </xf>
    <xf numFmtId="0" fontId="28" fillId="9" borderId="31" xfId="0" applyFont="1" applyFill="1" applyBorder="1" applyAlignment="1">
      <alignment horizontal="left" vertical="center"/>
    </xf>
    <xf numFmtId="0" fontId="28" fillId="9" borderId="22" xfId="0" applyFont="1" applyFill="1" applyBorder="1" applyAlignment="1">
      <alignment horizontal="left" vertical="center"/>
    </xf>
    <xf numFmtId="0" fontId="28" fillId="9" borderId="23" xfId="0" applyFont="1" applyFill="1" applyBorder="1" applyAlignment="1">
      <alignment horizontal="left" vertical="center"/>
    </xf>
    <xf numFmtId="49" fontId="11" fillId="5" borderId="26" xfId="0" applyNumberFormat="1" applyFont="1" applyFill="1" applyBorder="1" applyAlignment="1">
      <alignment horizontal="left" vertical="top" wrapText="1"/>
    </xf>
    <xf numFmtId="49" fontId="11" fillId="5" borderId="19" xfId="0" applyNumberFormat="1" applyFont="1" applyFill="1" applyBorder="1" applyAlignment="1">
      <alignment horizontal="left" vertical="top" wrapText="1"/>
    </xf>
    <xf numFmtId="49" fontId="11" fillId="5" borderId="30" xfId="0" applyNumberFormat="1" applyFont="1" applyFill="1" applyBorder="1" applyAlignment="1">
      <alignment horizontal="left" vertical="top" wrapText="1"/>
    </xf>
    <xf numFmtId="0" fontId="18" fillId="0" borderId="48" xfId="4" applyFont="1" applyBorder="1" applyAlignment="1">
      <alignment horizontal="center" vertical="center" wrapText="1"/>
    </xf>
    <xf numFmtId="0" fontId="18" fillId="0" borderId="17" xfId="4" applyFont="1" applyBorder="1" applyAlignment="1">
      <alignment horizontal="center" vertical="center" wrapText="1"/>
    </xf>
    <xf numFmtId="0" fontId="18" fillId="0" borderId="40" xfId="4" applyFont="1" applyBorder="1" applyAlignment="1">
      <alignment horizontal="center" vertical="center" wrapText="1"/>
    </xf>
    <xf numFmtId="0" fontId="18" fillId="0" borderId="48" xfId="4" applyFont="1" applyBorder="1" applyAlignment="1">
      <alignment horizontal="center" vertical="center" textRotation="90"/>
    </xf>
    <xf numFmtId="0" fontId="18" fillId="0" borderId="17" xfId="4" applyFont="1" applyBorder="1" applyAlignment="1">
      <alignment horizontal="center" vertical="center" textRotation="90"/>
    </xf>
    <xf numFmtId="0" fontId="18" fillId="0" borderId="40" xfId="4" applyFont="1" applyBorder="1" applyAlignment="1">
      <alignment horizontal="center" vertical="center" textRotation="90"/>
    </xf>
    <xf numFmtId="0" fontId="18" fillId="0" borderId="33" xfId="4" applyFont="1" applyBorder="1" applyAlignment="1">
      <alignment horizontal="center" vertical="center" wrapText="1"/>
    </xf>
    <xf numFmtId="0" fontId="20" fillId="0" borderId="24" xfId="4" applyFont="1" applyBorder="1" applyAlignment="1">
      <alignment horizontal="center" vertical="center"/>
    </xf>
    <xf numFmtId="0" fontId="20" fillId="0" borderId="16" xfId="4" applyFont="1" applyBorder="1" applyAlignment="1">
      <alignment horizontal="center" vertical="center"/>
    </xf>
    <xf numFmtId="0" fontId="20" fillId="0" borderId="44" xfId="4" applyFont="1" applyBorder="1" applyAlignment="1">
      <alignment horizontal="center" vertical="center"/>
    </xf>
    <xf numFmtId="0" fontId="11" fillId="0" borderId="48" xfId="0" applyFont="1" applyBorder="1" applyAlignment="1">
      <alignment horizontal="justify" vertical="top"/>
    </xf>
    <xf numFmtId="0" fontId="11" fillId="0" borderId="17" xfId="0" applyFont="1" applyBorder="1" applyAlignment="1">
      <alignment horizontal="justify" vertical="top"/>
    </xf>
    <xf numFmtId="0" fontId="11" fillId="0" borderId="40" xfId="0" applyFont="1" applyBorder="1" applyAlignment="1">
      <alignment horizontal="justify" vertical="top"/>
    </xf>
    <xf numFmtId="49" fontId="3" fillId="0" borderId="48" xfId="0" applyNumberFormat="1" applyFont="1" applyBorder="1" applyAlignment="1">
      <alignment horizontal="center" vertical="top" textRotation="90"/>
    </xf>
    <xf numFmtId="49" fontId="3" fillId="0" borderId="17" xfId="0" applyNumberFormat="1" applyFont="1" applyBorder="1" applyAlignment="1">
      <alignment horizontal="center" vertical="top" textRotation="90"/>
    </xf>
    <xf numFmtId="49" fontId="3" fillId="0" borderId="40" xfId="0" applyNumberFormat="1" applyFont="1" applyBorder="1" applyAlignment="1">
      <alignment horizontal="center" vertical="top" textRotation="90"/>
    </xf>
    <xf numFmtId="49" fontId="11" fillId="0" borderId="48" xfId="0" applyNumberFormat="1" applyFont="1" applyBorder="1" applyAlignment="1">
      <alignment vertical="top"/>
    </xf>
    <xf numFmtId="49" fontId="11" fillId="0" borderId="17" xfId="0" applyNumberFormat="1" applyFont="1" applyBorder="1" applyAlignment="1">
      <alignment vertical="top"/>
    </xf>
    <xf numFmtId="49" fontId="11" fillId="0" borderId="40" xfId="0" applyNumberFormat="1" applyFont="1" applyBorder="1" applyAlignment="1">
      <alignment vertical="top"/>
    </xf>
    <xf numFmtId="0" fontId="11" fillId="0" borderId="5" xfId="0" applyFont="1" applyBorder="1" applyAlignment="1">
      <alignment horizontal="left" vertical="top" wrapText="1"/>
    </xf>
    <xf numFmtId="0" fontId="11" fillId="0" borderId="37" xfId="0" applyFont="1" applyBorder="1" applyAlignment="1">
      <alignment horizontal="left" vertical="top" wrapText="1"/>
    </xf>
    <xf numFmtId="164" fontId="11" fillId="5" borderId="25" xfId="0" applyNumberFormat="1" applyFont="1" applyFill="1" applyBorder="1" applyAlignment="1">
      <alignment horizontal="center" vertical="center" wrapText="1"/>
    </xf>
    <xf numFmtId="164" fontId="11" fillId="5" borderId="18" xfId="0" applyNumberFormat="1" applyFont="1" applyFill="1" applyBorder="1" applyAlignment="1">
      <alignment horizontal="center" vertical="center" wrapText="1"/>
    </xf>
    <xf numFmtId="164" fontId="11" fillId="5" borderId="29"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9" xfId="0" applyFont="1" applyBorder="1" applyAlignment="1">
      <alignment horizontal="justify" vertical="center"/>
    </xf>
    <xf numFmtId="0" fontId="11" fillId="0" borderId="37" xfId="0" applyFont="1" applyBorder="1" applyAlignment="1">
      <alignment horizontal="justify" vertical="center"/>
    </xf>
    <xf numFmtId="164" fontId="11" fillId="5" borderId="8" xfId="0" applyNumberFormat="1" applyFont="1" applyFill="1" applyBorder="1" applyAlignment="1">
      <alignment horizontal="center" vertical="center" wrapText="1"/>
    </xf>
    <xf numFmtId="0" fontId="5" fillId="7" borderId="8" xfId="0" applyFont="1" applyFill="1" applyBorder="1" applyAlignment="1">
      <alignment horizontal="center" vertical="center"/>
    </xf>
    <xf numFmtId="0" fontId="5" fillId="7" borderId="29" xfId="0" applyFont="1" applyFill="1" applyBorder="1" applyAlignment="1">
      <alignment horizontal="center" vertical="center"/>
    </xf>
    <xf numFmtId="0" fontId="11" fillId="0" borderId="8" xfId="0" applyFont="1" applyBorder="1" applyAlignment="1">
      <alignment horizontal="center" vertical="center"/>
    </xf>
    <xf numFmtId="0" fontId="11" fillId="0" borderId="18" xfId="0" applyFont="1" applyBorder="1" applyAlignment="1">
      <alignment horizontal="center" vertical="center"/>
    </xf>
    <xf numFmtId="0" fontId="11" fillId="0" borderId="29" xfId="0" applyFont="1" applyBorder="1" applyAlignment="1">
      <alignment horizontal="center" vertical="center"/>
    </xf>
    <xf numFmtId="49" fontId="28" fillId="7" borderId="48" xfId="0" applyNumberFormat="1" applyFont="1" applyFill="1" applyBorder="1" applyAlignment="1">
      <alignment horizontal="center" vertical="top" wrapText="1"/>
    </xf>
    <xf numFmtId="49" fontId="28" fillId="7" borderId="17" xfId="0" applyNumberFormat="1" applyFont="1" applyFill="1" applyBorder="1" applyAlignment="1">
      <alignment horizontal="center" vertical="top" wrapText="1"/>
    </xf>
    <xf numFmtId="49" fontId="28" fillId="7" borderId="40" xfId="0" applyNumberFormat="1" applyFont="1" applyFill="1" applyBorder="1" applyAlignment="1">
      <alignment horizontal="center" vertical="top" wrapText="1"/>
    </xf>
    <xf numFmtId="49" fontId="11" fillId="0" borderId="48" xfId="0" applyNumberFormat="1" applyFont="1" applyBorder="1" applyAlignment="1">
      <alignment horizontal="center" vertical="top" textRotation="90"/>
    </xf>
    <xf numFmtId="49" fontId="11" fillId="0" borderId="17" xfId="0" applyNumberFormat="1" applyFont="1" applyBorder="1" applyAlignment="1">
      <alignment horizontal="center" vertical="top" textRotation="90"/>
    </xf>
    <xf numFmtId="49" fontId="11" fillId="0" borderId="40" xfId="0" applyNumberFormat="1" applyFont="1" applyBorder="1" applyAlignment="1">
      <alignment horizontal="center" vertical="top" textRotation="90"/>
    </xf>
    <xf numFmtId="49" fontId="11" fillId="0" borderId="48" xfId="0" applyNumberFormat="1" applyFont="1" applyBorder="1" applyAlignment="1">
      <alignment vertical="top" wrapText="1"/>
    </xf>
    <xf numFmtId="49" fontId="11" fillId="0" borderId="17" xfId="0" applyNumberFormat="1" applyFont="1" applyBorder="1" applyAlignment="1">
      <alignment vertical="top" wrapText="1"/>
    </xf>
    <xf numFmtId="49" fontId="11" fillId="0" borderId="40" xfId="0" applyNumberFormat="1" applyFont="1" applyBorder="1" applyAlignment="1">
      <alignment vertical="top" wrapText="1"/>
    </xf>
    <xf numFmtId="0" fontId="11" fillId="7" borderId="37" xfId="0" applyFont="1" applyFill="1" applyBorder="1" applyAlignment="1">
      <alignment vertical="top" wrapText="1"/>
    </xf>
    <xf numFmtId="0" fontId="11" fillId="7" borderId="18" xfId="0" applyFont="1" applyFill="1" applyBorder="1" applyAlignment="1">
      <alignment horizontal="center" vertical="top"/>
    </xf>
    <xf numFmtId="49" fontId="5" fillId="5" borderId="26" xfId="0" applyNumberFormat="1" applyFont="1" applyFill="1" applyBorder="1" applyAlignment="1">
      <alignment horizontal="center" vertical="center" wrapText="1"/>
    </xf>
    <xf numFmtId="49" fontId="5" fillId="5" borderId="19" xfId="0" applyNumberFormat="1" applyFont="1" applyFill="1" applyBorder="1" applyAlignment="1">
      <alignment horizontal="center" vertical="center" wrapText="1"/>
    </xf>
    <xf numFmtId="49" fontId="5" fillId="5" borderId="30" xfId="0" applyNumberFormat="1" applyFont="1" applyFill="1" applyBorder="1" applyAlignment="1">
      <alignment horizontal="center" vertical="center" wrapText="1"/>
    </xf>
    <xf numFmtId="0" fontId="11" fillId="7" borderId="40" xfId="0" applyFont="1" applyFill="1" applyBorder="1" applyAlignment="1">
      <alignment vertical="top" wrapText="1"/>
    </xf>
    <xf numFmtId="49" fontId="14" fillId="0" borderId="48" xfId="0" applyNumberFormat="1" applyFont="1" applyBorder="1" applyAlignment="1">
      <alignment horizontal="center" vertical="top" textRotation="90"/>
    </xf>
    <xf numFmtId="49" fontId="14" fillId="0" borderId="17" xfId="0" applyNumberFormat="1" applyFont="1" applyBorder="1" applyAlignment="1">
      <alignment horizontal="center" vertical="top" textRotation="90"/>
    </xf>
    <xf numFmtId="49" fontId="14" fillId="0" borderId="40" xfId="0" applyNumberFormat="1" applyFont="1" applyBorder="1" applyAlignment="1">
      <alignment horizontal="center" vertical="top" textRotation="90"/>
    </xf>
    <xf numFmtId="49" fontId="14" fillId="0" borderId="48" xfId="0" applyNumberFormat="1" applyFont="1" applyBorder="1" applyAlignment="1">
      <alignment vertical="top"/>
    </xf>
    <xf numFmtId="49" fontId="14" fillId="0" borderId="17" xfId="0" applyNumberFormat="1" applyFont="1" applyBorder="1" applyAlignment="1">
      <alignment vertical="top"/>
    </xf>
    <xf numFmtId="49" fontId="14" fillId="0" borderId="40" xfId="0" applyNumberFormat="1" applyFont="1" applyBorder="1" applyAlignment="1">
      <alignment vertical="top"/>
    </xf>
    <xf numFmtId="49" fontId="5" fillId="5" borderId="25" xfId="0" applyNumberFormat="1" applyFont="1" applyFill="1" applyBorder="1" applyAlignment="1">
      <alignment horizontal="center" vertical="top" wrapText="1"/>
    </xf>
    <xf numFmtId="49" fontId="5" fillId="5" borderId="18" xfId="0" applyNumberFormat="1" applyFont="1" applyFill="1" applyBorder="1" applyAlignment="1">
      <alignment horizontal="center" vertical="top" wrapText="1"/>
    </xf>
    <xf numFmtId="49" fontId="5" fillId="5" borderId="29" xfId="0" applyNumberFormat="1" applyFont="1" applyFill="1" applyBorder="1" applyAlignment="1">
      <alignment horizontal="center" vertical="top" wrapText="1"/>
    </xf>
    <xf numFmtId="49" fontId="5" fillId="7" borderId="25" xfId="0" applyNumberFormat="1" applyFont="1" applyFill="1" applyBorder="1" applyAlignment="1">
      <alignment horizontal="center" vertical="top" wrapText="1"/>
    </xf>
    <xf numFmtId="49" fontId="5" fillId="7" borderId="18" xfId="0" applyNumberFormat="1" applyFont="1" applyFill="1" applyBorder="1" applyAlignment="1">
      <alignment horizontal="center" vertical="top" wrapText="1"/>
    </xf>
    <xf numFmtId="49" fontId="5" fillId="7" borderId="29" xfId="0" applyNumberFormat="1" applyFont="1" applyFill="1" applyBorder="1" applyAlignment="1">
      <alignment horizontal="center" vertical="top" wrapText="1"/>
    </xf>
    <xf numFmtId="49" fontId="5" fillId="7" borderId="26" xfId="0" applyNumberFormat="1" applyFont="1" applyFill="1" applyBorder="1" applyAlignment="1">
      <alignment horizontal="center" vertical="center" wrapText="1"/>
    </xf>
    <xf numFmtId="49" fontId="5" fillId="7" borderId="19" xfId="0" applyNumberFormat="1" applyFont="1" applyFill="1" applyBorder="1" applyAlignment="1">
      <alignment horizontal="center" vertical="center" wrapText="1"/>
    </xf>
    <xf numFmtId="49" fontId="5" fillId="7" borderId="30" xfId="0" applyNumberFormat="1" applyFont="1" applyFill="1" applyBorder="1" applyAlignment="1">
      <alignment horizontal="center" vertical="center" wrapText="1"/>
    </xf>
    <xf numFmtId="49" fontId="5" fillId="7" borderId="10" xfId="0" applyNumberFormat="1" applyFont="1" applyFill="1" applyBorder="1" applyAlignment="1">
      <alignment horizontal="left" vertical="top" wrapText="1"/>
    </xf>
    <xf numFmtId="49" fontId="5" fillId="7" borderId="30" xfId="0" applyNumberFormat="1" applyFont="1" applyFill="1" applyBorder="1" applyAlignment="1">
      <alignment horizontal="left" vertical="top" wrapText="1"/>
    </xf>
    <xf numFmtId="0" fontId="11" fillId="7" borderId="9" xfId="0" applyFont="1" applyFill="1" applyBorder="1" applyAlignment="1">
      <alignment vertical="center" wrapText="1"/>
    </xf>
    <xf numFmtId="0" fontId="11" fillId="7" borderId="5" xfId="0" applyFont="1" applyFill="1" applyBorder="1" applyAlignment="1">
      <alignment vertical="center" wrapText="1"/>
    </xf>
    <xf numFmtId="0" fontId="11" fillId="7" borderId="37" xfId="0" applyFont="1" applyFill="1" applyBorder="1" applyAlignment="1">
      <alignment vertical="center" wrapText="1"/>
    </xf>
    <xf numFmtId="0" fontId="5" fillId="0" borderId="8" xfId="0" applyFont="1" applyBorder="1" applyAlignment="1">
      <alignment horizontal="left" vertical="top" wrapText="1"/>
    </xf>
    <xf numFmtId="0" fontId="5" fillId="0" borderId="18" xfId="0" applyFont="1" applyBorder="1" applyAlignment="1">
      <alignment horizontal="left" vertical="top" wrapText="1"/>
    </xf>
    <xf numFmtId="0" fontId="5" fillId="0" borderId="29" xfId="0" applyFont="1" applyBorder="1" applyAlignment="1">
      <alignment horizontal="left" vertical="top" wrapText="1"/>
    </xf>
    <xf numFmtId="0" fontId="5"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9" xfId="0" applyFont="1" applyBorder="1" applyAlignment="1">
      <alignment horizontal="center" vertical="center" wrapText="1"/>
    </xf>
    <xf numFmtId="0" fontId="11" fillId="0" borderId="9" xfId="0" applyFont="1" applyBorder="1" applyAlignment="1">
      <alignment horizontal="justify" vertical="top"/>
    </xf>
    <xf numFmtId="0" fontId="11" fillId="0" borderId="37" xfId="0" applyFont="1" applyBorder="1" applyAlignment="1">
      <alignment horizontal="justify" vertical="top"/>
    </xf>
    <xf numFmtId="0" fontId="11" fillId="0" borderId="8" xfId="0" applyFont="1" applyBorder="1" applyAlignment="1">
      <alignment horizontal="center" vertical="top"/>
    </xf>
    <xf numFmtId="0" fontId="11" fillId="0" borderId="29" xfId="0" applyFont="1" applyBorder="1" applyAlignment="1">
      <alignment horizontal="center" vertical="top"/>
    </xf>
    <xf numFmtId="49" fontId="5" fillId="5" borderId="8" xfId="0" applyNumberFormat="1" applyFont="1" applyFill="1" applyBorder="1" applyAlignment="1">
      <alignment horizontal="center" vertical="top" wrapText="1"/>
    </xf>
    <xf numFmtId="49" fontId="5" fillId="7" borderId="8" xfId="0" applyNumberFormat="1" applyFont="1" applyFill="1" applyBorder="1" applyAlignment="1">
      <alignment horizontal="center" vertical="top" wrapText="1"/>
    </xf>
    <xf numFmtId="0" fontId="5" fillId="7" borderId="26" xfId="0" applyFont="1" applyFill="1" applyBorder="1" applyAlignment="1">
      <alignment horizontal="left" vertical="top" wrapText="1"/>
    </xf>
    <xf numFmtId="0" fontId="5" fillId="7" borderId="19" xfId="0" applyFont="1" applyFill="1" applyBorder="1" applyAlignment="1">
      <alignment horizontal="left" vertical="top" wrapText="1"/>
    </xf>
    <xf numFmtId="0" fontId="5" fillId="7" borderId="30" xfId="0" applyFont="1" applyFill="1" applyBorder="1" applyAlignment="1">
      <alignment horizontal="left" vertical="top" wrapText="1"/>
    </xf>
    <xf numFmtId="0" fontId="5" fillId="7" borderId="10" xfId="0" applyFont="1" applyFill="1" applyBorder="1" applyAlignment="1">
      <alignment horizontal="left" vertical="center" wrapText="1"/>
    </xf>
    <xf numFmtId="0" fontId="5" fillId="7" borderId="30" xfId="0" applyFont="1" applyFill="1" applyBorder="1" applyAlignment="1">
      <alignment horizontal="left" vertical="center" wrapText="1"/>
    </xf>
    <xf numFmtId="49" fontId="16" fillId="2" borderId="48" xfId="0" applyNumberFormat="1" applyFont="1" applyFill="1" applyBorder="1" applyAlignment="1">
      <alignment vertical="top"/>
    </xf>
    <xf numFmtId="49" fontId="16" fillId="2" borderId="17" xfId="0" applyNumberFormat="1" applyFont="1" applyFill="1" applyBorder="1" applyAlignment="1">
      <alignment vertical="top"/>
    </xf>
    <xf numFmtId="49" fontId="16" fillId="2" borderId="40" xfId="0" applyNumberFormat="1" applyFont="1" applyFill="1" applyBorder="1" applyAlignment="1">
      <alignment vertical="top"/>
    </xf>
    <xf numFmtId="49" fontId="28" fillId="3" borderId="48" xfId="0" applyNumberFormat="1" applyFont="1" applyFill="1" applyBorder="1" applyAlignment="1">
      <alignment vertical="top"/>
    </xf>
    <xf numFmtId="49" fontId="28" fillId="3" borderId="17" xfId="0" applyNumberFormat="1" applyFont="1" applyFill="1" applyBorder="1" applyAlignment="1">
      <alignment vertical="top"/>
    </xf>
    <xf numFmtId="49" fontId="28" fillId="3" borderId="40" xfId="0" applyNumberFormat="1" applyFont="1" applyFill="1" applyBorder="1" applyAlignment="1">
      <alignment vertical="top"/>
    </xf>
    <xf numFmtId="0" fontId="11" fillId="0" borderId="9" xfId="0" applyFont="1" applyBorder="1" applyAlignment="1">
      <alignment vertical="center" wrapText="1"/>
    </xf>
    <xf numFmtId="0" fontId="11" fillId="0" borderId="37" xfId="0" applyFont="1" applyBorder="1" applyAlignment="1">
      <alignment vertical="center" wrapText="1"/>
    </xf>
    <xf numFmtId="0" fontId="5" fillId="7" borderId="8" xfId="0" applyFont="1" applyFill="1" applyBorder="1" applyAlignment="1">
      <alignment horizontal="center" vertical="center" wrapText="1"/>
    </xf>
    <xf numFmtId="0" fontId="5" fillId="7" borderId="29" xfId="0" applyFont="1" applyFill="1" applyBorder="1" applyAlignment="1">
      <alignment horizontal="center" vertical="center" wrapText="1"/>
    </xf>
    <xf numFmtId="49" fontId="14" fillId="0" borderId="48" xfId="0" applyNumberFormat="1" applyFont="1" applyBorder="1" applyAlignment="1">
      <alignment vertical="top" wrapText="1"/>
    </xf>
    <xf numFmtId="49" fontId="14" fillId="0" borderId="17" xfId="0" applyNumberFormat="1" applyFont="1" applyBorder="1" applyAlignment="1">
      <alignment vertical="top" wrapText="1"/>
    </xf>
    <xf numFmtId="49" fontId="14" fillId="0" borderId="40" xfId="0" applyNumberFormat="1" applyFont="1" applyBorder="1" applyAlignment="1">
      <alignment vertical="top" wrapText="1"/>
    </xf>
    <xf numFmtId="0" fontId="11" fillId="0" borderId="7" xfId="0" applyFont="1" applyBorder="1" applyAlignment="1">
      <alignment horizontal="center" vertical="top"/>
    </xf>
    <xf numFmtId="0" fontId="11" fillId="0" borderId="17" xfId="0" applyFont="1" applyBorder="1" applyAlignment="1">
      <alignment horizontal="center" vertical="top"/>
    </xf>
    <xf numFmtId="0" fontId="11" fillId="0" borderId="53" xfId="0" applyFont="1" applyBorder="1" applyAlignment="1">
      <alignment horizontal="center" vertical="top"/>
    </xf>
    <xf numFmtId="164" fontId="5" fillId="0" borderId="7" xfId="0" applyNumberFormat="1" applyFont="1" applyBorder="1" applyAlignment="1">
      <alignment horizontal="center" vertical="top"/>
    </xf>
    <xf numFmtId="164" fontId="11" fillId="0" borderId="7" xfId="0" applyNumberFormat="1" applyFont="1" applyBorder="1" applyAlignment="1">
      <alignment horizontal="center" vertical="top"/>
    </xf>
    <xf numFmtId="164" fontId="11" fillId="0" borderId="17" xfId="0" applyNumberFormat="1" applyFont="1" applyBorder="1" applyAlignment="1">
      <alignment horizontal="center" vertical="top"/>
    </xf>
    <xf numFmtId="164" fontId="11" fillId="0" borderId="53" xfId="0" applyNumberFormat="1" applyFont="1" applyBorder="1" applyAlignment="1">
      <alignment horizontal="center" vertical="top"/>
    </xf>
    <xf numFmtId="0" fontId="11" fillId="0" borderId="10" xfId="0" applyFont="1" applyBorder="1" applyAlignment="1">
      <alignment horizontal="center" vertical="center"/>
    </xf>
    <xf numFmtId="0" fontId="11" fillId="0" borderId="19" xfId="0" applyFont="1" applyBorder="1" applyAlignment="1">
      <alignment horizontal="center" vertical="center"/>
    </xf>
    <xf numFmtId="0" fontId="11" fillId="0" borderId="30" xfId="0" applyFont="1" applyBorder="1" applyAlignment="1">
      <alignment horizontal="center" vertical="center"/>
    </xf>
    <xf numFmtId="0" fontId="11" fillId="0" borderId="9" xfId="0" applyFont="1" applyBorder="1" applyAlignment="1">
      <alignment vertical="top" wrapText="1"/>
    </xf>
    <xf numFmtId="0" fontId="11" fillId="0" borderId="37" xfId="0" applyFont="1" applyBorder="1" applyAlignment="1">
      <alignment vertical="top" wrapText="1"/>
    </xf>
    <xf numFmtId="0" fontId="11" fillId="0" borderId="8" xfId="0" applyFont="1" applyBorder="1" applyAlignment="1">
      <alignment horizontal="center" vertical="center" wrapText="1"/>
    </xf>
    <xf numFmtId="0" fontId="11" fillId="7" borderId="8" xfId="0" applyFont="1" applyFill="1" applyBorder="1" applyAlignment="1">
      <alignment horizontal="center" vertical="center" wrapText="1"/>
    </xf>
    <xf numFmtId="0" fontId="11" fillId="7" borderId="18"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7" borderId="19" xfId="0" applyFont="1" applyFill="1" applyBorder="1" applyAlignment="1">
      <alignment horizontal="left" vertical="top" wrapText="1"/>
    </xf>
    <xf numFmtId="0" fontId="11" fillId="7" borderId="30" xfId="0" applyFont="1" applyFill="1" applyBorder="1" applyAlignment="1">
      <alignment horizontal="left" vertical="top" wrapText="1"/>
    </xf>
    <xf numFmtId="0" fontId="11" fillId="0" borderId="5" xfId="0" applyFont="1" applyBorder="1" applyAlignment="1">
      <alignment vertical="center" wrapText="1"/>
    </xf>
    <xf numFmtId="0" fontId="14" fillId="0" borderId="50" xfId="0" applyFont="1" applyBorder="1" applyAlignment="1">
      <alignment horizontal="left" vertical="top" wrapText="1"/>
    </xf>
    <xf numFmtId="0" fontId="14" fillId="0" borderId="16" xfId="0" applyFont="1" applyBorder="1" applyAlignment="1">
      <alignment horizontal="left" vertical="top" wrapText="1"/>
    </xf>
    <xf numFmtId="0" fontId="14" fillId="0" borderId="44" xfId="0" applyFont="1" applyBorder="1" applyAlignment="1">
      <alignment horizontal="left" vertical="top" wrapText="1"/>
    </xf>
    <xf numFmtId="0" fontId="11" fillId="7" borderId="26" xfId="0" applyFont="1" applyFill="1" applyBorder="1" applyAlignment="1">
      <alignment horizontal="left" wrapText="1"/>
    </xf>
    <xf numFmtId="0" fontId="11" fillId="7" borderId="19" xfId="0" applyFont="1" applyFill="1" applyBorder="1" applyAlignment="1">
      <alignment horizontal="left" wrapText="1"/>
    </xf>
    <xf numFmtId="0" fontId="11" fillId="7" borderId="30" xfId="0" applyFont="1" applyFill="1" applyBorder="1" applyAlignment="1">
      <alignment horizontal="left" wrapText="1"/>
    </xf>
    <xf numFmtId="0" fontId="11" fillId="9" borderId="31" xfId="0" applyFont="1" applyFill="1" applyBorder="1" applyAlignment="1">
      <alignment horizontal="center" vertical="top"/>
    </xf>
    <xf numFmtId="0" fontId="11" fillId="9" borderId="22" xfId="0" applyFont="1" applyFill="1" applyBorder="1" applyAlignment="1">
      <alignment horizontal="center" vertical="top"/>
    </xf>
    <xf numFmtId="0" fontId="11" fillId="9" borderId="23" xfId="0" applyFont="1" applyFill="1" applyBorder="1" applyAlignment="1">
      <alignment horizontal="center" vertical="top"/>
    </xf>
    <xf numFmtId="0" fontId="28" fillId="9" borderId="31" xfId="0" applyFont="1" applyFill="1" applyBorder="1" applyAlignment="1">
      <alignment horizontal="center" vertical="top" wrapText="1"/>
    </xf>
    <xf numFmtId="49" fontId="2" fillId="0" borderId="48" xfId="0" applyNumberFormat="1" applyFont="1" applyBorder="1" applyAlignment="1">
      <alignment horizontal="left" vertical="top"/>
    </xf>
    <xf numFmtId="49" fontId="2" fillId="0" borderId="40" xfId="0" applyNumberFormat="1" applyFont="1" applyBorder="1" applyAlignment="1">
      <alignment horizontal="left" vertical="top"/>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8" fillId="0" borderId="71" xfId="0" applyFont="1" applyBorder="1" applyAlignment="1">
      <alignment horizontal="center" vertical="center"/>
    </xf>
    <xf numFmtId="0" fontId="28" fillId="0" borderId="56" xfId="0" applyFont="1" applyBorder="1" applyAlignment="1">
      <alignment horizontal="center" vertical="center"/>
    </xf>
    <xf numFmtId="0" fontId="28" fillId="0" borderId="0" xfId="0" applyFont="1" applyAlignment="1">
      <alignment horizontal="center" vertical="center"/>
    </xf>
    <xf numFmtId="0" fontId="28" fillId="0" borderId="45" xfId="0" applyFont="1" applyBorder="1" applyAlignment="1">
      <alignment horizontal="center" vertical="center"/>
    </xf>
    <xf numFmtId="0" fontId="28" fillId="0" borderId="42" xfId="0" applyFont="1" applyBorder="1" applyAlignment="1">
      <alignment horizontal="center" vertical="center"/>
    </xf>
    <xf numFmtId="0" fontId="28" fillId="0" borderId="41" xfId="0" applyFont="1" applyBorder="1" applyAlignment="1">
      <alignment horizontal="center" vertical="center"/>
    </xf>
    <xf numFmtId="0" fontId="28" fillId="0" borderId="43" xfId="0" applyFont="1" applyBorder="1" applyAlignment="1">
      <alignment horizontal="center" vertical="center"/>
    </xf>
    <xf numFmtId="49" fontId="28" fillId="7" borderId="64" xfId="0" applyNumberFormat="1" applyFont="1" applyFill="1" applyBorder="1" applyAlignment="1">
      <alignment horizontal="center" vertical="top" wrapText="1"/>
    </xf>
    <xf numFmtId="49" fontId="28" fillId="7" borderId="0" xfId="0" applyNumberFormat="1" applyFont="1" applyFill="1" applyAlignment="1">
      <alignment horizontal="center" vertical="top" wrapText="1"/>
    </xf>
    <xf numFmtId="0" fontId="7" fillId="7" borderId="41" xfId="0" applyFont="1" applyFill="1" applyBorder="1" applyAlignment="1">
      <alignment horizontal="center" vertical="top" wrapText="1"/>
    </xf>
    <xf numFmtId="49" fontId="16" fillId="2" borderId="48" xfId="0" applyNumberFormat="1" applyFont="1" applyFill="1" applyBorder="1" applyAlignment="1">
      <alignment horizontal="center" vertical="top" wrapText="1"/>
    </xf>
    <xf numFmtId="0" fontId="7" fillId="0" borderId="40" xfId="0" applyFont="1" applyBorder="1" applyAlignment="1">
      <alignment horizontal="center" vertical="top" wrapText="1"/>
    </xf>
    <xf numFmtId="49" fontId="16" fillId="3" borderId="48" xfId="0" applyNumberFormat="1" applyFont="1" applyFill="1" applyBorder="1" applyAlignment="1">
      <alignment horizontal="center" vertical="top" wrapText="1"/>
    </xf>
    <xf numFmtId="49" fontId="83" fillId="7" borderId="48" xfId="0" applyNumberFormat="1" applyFont="1" applyFill="1" applyBorder="1" applyAlignment="1">
      <alignment horizontal="center" vertical="top" wrapText="1"/>
    </xf>
    <xf numFmtId="0" fontId="10" fillId="0" borderId="40" xfId="0" applyFont="1" applyBorder="1" applyAlignment="1">
      <alignment horizontal="center" vertical="top" wrapText="1"/>
    </xf>
    <xf numFmtId="0" fontId="7" fillId="7" borderId="48" xfId="0" applyFont="1" applyFill="1" applyBorder="1" applyAlignment="1">
      <alignment horizontal="center" vertical="top" wrapText="1"/>
    </xf>
    <xf numFmtId="0" fontId="26" fillId="7" borderId="48" xfId="0" applyFont="1" applyFill="1" applyBorder="1" applyAlignment="1">
      <alignment horizontal="left" vertical="top" wrapText="1"/>
    </xf>
    <xf numFmtId="0" fontId="26" fillId="7" borderId="40" xfId="0" applyFont="1" applyFill="1" applyBorder="1" applyAlignment="1">
      <alignment horizontal="left" vertical="top" wrapText="1"/>
    </xf>
    <xf numFmtId="49" fontId="5" fillId="5" borderId="10" xfId="0" applyNumberFormat="1" applyFont="1" applyFill="1" applyBorder="1" applyAlignment="1">
      <alignment horizontal="left" vertical="center" wrapText="1"/>
    </xf>
    <xf numFmtId="49" fontId="5" fillId="5" borderId="73" xfId="0" applyNumberFormat="1" applyFont="1" applyFill="1" applyBorder="1" applyAlignment="1">
      <alignment horizontal="left" vertical="center" wrapText="1"/>
    </xf>
    <xf numFmtId="0" fontId="5" fillId="9" borderId="42" xfId="0" applyFont="1" applyFill="1" applyBorder="1" applyAlignment="1">
      <alignment horizontal="center" vertical="top"/>
    </xf>
    <xf numFmtId="0" fontId="5" fillId="9" borderId="41" xfId="0" applyFont="1" applyFill="1" applyBorder="1" applyAlignment="1">
      <alignment horizontal="center" vertical="top"/>
    </xf>
    <xf numFmtId="0" fontId="5" fillId="9" borderId="43" xfId="0" applyFont="1" applyFill="1" applyBorder="1" applyAlignment="1">
      <alignment horizontal="center" vertical="top"/>
    </xf>
    <xf numFmtId="0" fontId="35" fillId="0" borderId="48"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40" xfId="0" applyFont="1" applyBorder="1" applyAlignment="1">
      <alignment horizontal="center" vertical="center" wrapText="1"/>
    </xf>
    <xf numFmtId="0" fontId="35" fillId="0" borderId="31" xfId="0" applyFont="1" applyBorder="1" applyAlignment="1">
      <alignment horizontal="justify" vertical="center" wrapText="1"/>
    </xf>
    <xf numFmtId="0" fontId="35" fillId="0" borderId="22" xfId="0" applyFont="1" applyBorder="1" applyAlignment="1">
      <alignment horizontal="justify" vertical="center" wrapText="1"/>
    </xf>
    <xf numFmtId="0" fontId="35" fillId="0" borderId="23" xfId="0" applyFont="1" applyBorder="1" applyAlignment="1">
      <alignment horizontal="justify" vertical="center" wrapText="1"/>
    </xf>
    <xf numFmtId="0" fontId="102" fillId="7" borderId="0" xfId="0" applyFont="1" applyFill="1" applyAlignment="1">
      <alignment horizontal="left" vertical="center" wrapText="1"/>
    </xf>
    <xf numFmtId="0" fontId="103" fillId="7" borderId="0" xfId="0" applyFont="1" applyFill="1" applyAlignment="1">
      <alignment horizontal="left" vertical="top" wrapText="1"/>
    </xf>
    <xf numFmtId="0" fontId="35" fillId="0" borderId="31" xfId="0" applyFont="1" applyBorder="1" applyAlignment="1">
      <alignment horizontal="left" vertical="center" wrapText="1"/>
    </xf>
    <xf numFmtId="0" fontId="35" fillId="0" borderId="22" xfId="0" applyFont="1" applyBorder="1" applyAlignment="1">
      <alignment horizontal="left" vertical="center" wrapText="1"/>
    </xf>
    <xf numFmtId="0" fontId="35" fillId="0" borderId="23" xfId="0" applyFont="1" applyBorder="1" applyAlignment="1">
      <alignment horizontal="left" vertical="center" wrapText="1"/>
    </xf>
    <xf numFmtId="0" fontId="11" fillId="0" borderId="4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40" xfId="0" applyFont="1" applyBorder="1" applyAlignment="1">
      <alignment horizontal="center" vertical="center" wrapText="1"/>
    </xf>
    <xf numFmtId="0" fontId="35" fillId="0" borderId="56"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63" xfId="0" applyFont="1" applyBorder="1" applyAlignment="1">
      <alignment horizontal="justify" vertical="center" wrapText="1"/>
    </xf>
    <xf numFmtId="0" fontId="35" fillId="0" borderId="64" xfId="0" applyFont="1" applyBorder="1" applyAlignment="1">
      <alignment horizontal="justify" vertical="center" wrapText="1"/>
    </xf>
    <xf numFmtId="0" fontId="35" fillId="0" borderId="71" xfId="0" applyFont="1" applyBorder="1" applyAlignment="1">
      <alignment horizontal="justify" vertical="center" wrapText="1"/>
    </xf>
    <xf numFmtId="0" fontId="35" fillId="0" borderId="9"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58"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31" xfId="0" applyFont="1" applyBorder="1" applyAlignment="1">
      <alignment vertical="center" wrapText="1"/>
    </xf>
    <xf numFmtId="0" fontId="35" fillId="0" borderId="22" xfId="0" applyFont="1" applyBorder="1" applyAlignment="1">
      <alignment vertical="center" wrapText="1"/>
    </xf>
    <xf numFmtId="0" fontId="35" fillId="0" borderId="23" xfId="0" applyFont="1" applyBorder="1" applyAlignment="1">
      <alignment vertical="center" wrapText="1"/>
    </xf>
    <xf numFmtId="0" fontId="99" fillId="0" borderId="0" xfId="0" applyFont="1" applyAlignment="1">
      <alignment horizontal="center" vertical="center" wrapText="1"/>
    </xf>
    <xf numFmtId="0" fontId="40" fillId="27" borderId="48" xfId="0" applyFont="1" applyFill="1" applyBorder="1" applyAlignment="1">
      <alignment horizontal="center" vertical="center" wrapText="1"/>
    </xf>
    <xf numFmtId="0" fontId="40" fillId="27" borderId="40" xfId="0" applyFont="1" applyFill="1" applyBorder="1" applyAlignment="1">
      <alignment horizontal="center" vertical="center" wrapText="1"/>
    </xf>
    <xf numFmtId="0" fontId="40" fillId="27" borderId="22" xfId="0" applyFont="1" applyFill="1" applyBorder="1" applyAlignment="1">
      <alignment horizontal="center" vertical="center" wrapText="1"/>
    </xf>
    <xf numFmtId="0" fontId="40" fillId="27" borderId="23" xfId="0" applyFont="1" applyFill="1" applyBorder="1" applyAlignment="1">
      <alignment horizontal="center" vertical="center" wrapText="1"/>
    </xf>
    <xf numFmtId="0" fontId="35" fillId="0" borderId="48" xfId="0" applyFont="1" applyBorder="1" applyAlignment="1">
      <alignment horizontal="left" vertical="center" wrapText="1"/>
    </xf>
    <xf numFmtId="0" fontId="35" fillId="0" borderId="17" xfId="0" applyFont="1" applyBorder="1" applyAlignment="1">
      <alignment horizontal="left" vertical="center" wrapText="1"/>
    </xf>
    <xf numFmtId="0" fontId="35" fillId="0" borderId="53" xfId="0" applyFont="1" applyBorder="1" applyAlignment="1">
      <alignment horizontal="left" vertical="center" wrapText="1"/>
    </xf>
    <xf numFmtId="0" fontId="11" fillId="0" borderId="31" xfId="0" applyFont="1" applyBorder="1" applyAlignment="1">
      <alignment horizontal="justify" vertical="center" wrapText="1"/>
    </xf>
    <xf numFmtId="0" fontId="11" fillId="0" borderId="22" xfId="0" applyFont="1" applyBorder="1" applyAlignment="1">
      <alignment horizontal="justify" vertical="center" wrapText="1"/>
    </xf>
    <xf numFmtId="0" fontId="11" fillId="0" borderId="23" xfId="0" applyFont="1" applyBorder="1" applyAlignment="1">
      <alignment horizontal="justify" vertical="center" wrapText="1"/>
    </xf>
    <xf numFmtId="0" fontId="11" fillId="0" borderId="31" xfId="0" applyFont="1" applyBorder="1" applyAlignment="1">
      <alignment vertical="center" wrapText="1"/>
    </xf>
    <xf numFmtId="0" fontId="11" fillId="0" borderId="22" xfId="0" applyFont="1" applyBorder="1" applyAlignment="1">
      <alignment vertical="center" wrapText="1"/>
    </xf>
    <xf numFmtId="0" fontId="11" fillId="0" borderId="23" xfId="0" applyFont="1" applyBorder="1" applyAlignment="1">
      <alignment vertical="center" wrapText="1"/>
    </xf>
    <xf numFmtId="0" fontId="35" fillId="0" borderId="53" xfId="0" applyFont="1" applyBorder="1" applyAlignment="1">
      <alignment horizontal="center" vertical="center" wrapText="1"/>
    </xf>
    <xf numFmtId="0" fontId="35" fillId="0" borderId="40" xfId="0" applyFont="1" applyBorder="1" applyAlignment="1">
      <alignment horizontal="left" vertical="center" wrapText="1"/>
    </xf>
    <xf numFmtId="0" fontId="104" fillId="0" borderId="0" xfId="0" applyFont="1" applyAlignment="1">
      <alignment horizontal="center" vertical="center" wrapText="1"/>
    </xf>
    <xf numFmtId="0" fontId="28" fillId="27" borderId="48" xfId="0" applyFont="1" applyFill="1" applyBorder="1" applyAlignment="1">
      <alignment horizontal="center" vertical="center" wrapText="1"/>
    </xf>
    <xf numFmtId="0" fontId="28" fillId="27" borderId="40" xfId="0" applyFont="1" applyFill="1" applyBorder="1" applyAlignment="1">
      <alignment horizontal="center" vertical="center" wrapText="1"/>
    </xf>
    <xf numFmtId="0" fontId="28" fillId="27" borderId="22" xfId="0" applyFont="1" applyFill="1" applyBorder="1" applyAlignment="1">
      <alignment horizontal="center" vertical="center" wrapText="1"/>
    </xf>
    <xf numFmtId="0" fontId="28" fillId="27" borderId="23" xfId="0" applyFont="1" applyFill="1" applyBorder="1" applyAlignment="1">
      <alignment horizontal="center" vertical="center" wrapText="1"/>
    </xf>
  </cellXfs>
  <cellStyles count="10">
    <cellStyle name="Comma 2" xfId="6"/>
    <cellStyle name="Geras" xfId="8" builtinId="26"/>
    <cellStyle name="Įprastas" xfId="0" builtinId="0"/>
    <cellStyle name="Įprastas 2" xfId="2"/>
    <cellStyle name="Įprastas 3" xfId="4"/>
    <cellStyle name="Įprastas 4" xfId="3"/>
    <cellStyle name="Įprastas 5" xfId="7"/>
    <cellStyle name="Kablelis 2" xfId="9"/>
    <cellStyle name="Normal 3" xfId="5"/>
    <cellStyle name="Normal_1 lentelė(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89"/>
  <sheetViews>
    <sheetView tabSelected="1" zoomScale="107" zoomScaleNormal="107" workbookViewId="0">
      <selection activeCell="G7" sqref="G7"/>
    </sheetView>
  </sheetViews>
  <sheetFormatPr defaultColWidth="9.109375" defaultRowHeight="10.199999999999999" x14ac:dyDescent="0.25"/>
  <cols>
    <col min="1" max="1" width="3.5546875" style="1" customWidth="1"/>
    <col min="2" max="2" width="2.5546875" style="1" customWidth="1"/>
    <col min="3" max="3" width="3.6640625" style="1" customWidth="1"/>
    <col min="4" max="4" width="2.5546875" style="1" customWidth="1"/>
    <col min="5" max="5" width="26.77734375" style="1" customWidth="1"/>
    <col min="6" max="6" width="7.88671875" style="1" customWidth="1"/>
    <col min="7" max="7" width="4.44140625" style="1" customWidth="1"/>
    <col min="8" max="8" width="7.33203125" style="2" customWidth="1"/>
    <col min="9" max="9" width="9.44140625" style="1" customWidth="1"/>
    <col min="10" max="10" width="9.21875" style="1" customWidth="1"/>
    <col min="11" max="11" width="8.6640625" style="1" customWidth="1"/>
    <col min="12" max="12" width="39.33203125" style="1" customWidth="1"/>
    <col min="13" max="13" width="9.109375" style="1" customWidth="1"/>
    <col min="14" max="14" width="6.88671875" style="3" customWidth="1"/>
    <col min="15" max="15" width="6.88671875" style="1" customWidth="1"/>
    <col min="16" max="16" width="35.88671875" style="1" customWidth="1"/>
    <col min="17" max="16384" width="9.109375" style="1"/>
  </cols>
  <sheetData>
    <row r="1" spans="1:20" ht="13.5" customHeight="1" x14ac:dyDescent="0.25">
      <c r="E1" s="3477" t="s">
        <v>191</v>
      </c>
      <c r="F1" s="3481"/>
      <c r="G1" s="3481"/>
      <c r="H1" s="3481"/>
      <c r="I1" s="3481"/>
      <c r="J1" s="3481"/>
      <c r="K1" s="3481"/>
      <c r="L1" s="3481"/>
      <c r="M1" s="3481"/>
      <c r="N1" s="3482"/>
      <c r="O1" s="3482"/>
      <c r="P1" s="3482"/>
      <c r="Q1" s="13"/>
      <c r="R1" s="13"/>
      <c r="S1" s="13"/>
      <c r="T1" s="13"/>
    </row>
    <row r="2" spans="1:20" ht="15.75" customHeight="1" x14ac:dyDescent="0.25">
      <c r="A2" s="28"/>
      <c r="B2" s="16"/>
      <c r="C2" s="16"/>
      <c r="D2" s="16"/>
      <c r="E2" s="3477" t="s">
        <v>44</v>
      </c>
      <c r="F2" s="3478"/>
      <c r="G2" s="3478"/>
      <c r="H2" s="3478"/>
      <c r="I2" s="3478"/>
      <c r="J2" s="3478"/>
      <c r="K2" s="3478"/>
      <c r="L2" s="3479"/>
      <c r="M2" s="2806"/>
      <c r="N2" s="2807"/>
      <c r="O2" s="2807"/>
      <c r="P2" s="2808"/>
      <c r="Q2" s="24"/>
      <c r="R2" s="18"/>
      <c r="S2" s="18"/>
      <c r="T2" s="18"/>
    </row>
    <row r="3" spans="1:20" ht="15.75" customHeight="1" thickBot="1" x14ac:dyDescent="0.3">
      <c r="A3" s="28"/>
      <c r="B3" s="16"/>
      <c r="C3" s="16"/>
      <c r="D3" s="16"/>
      <c r="E3" s="237"/>
      <c r="F3" s="833"/>
      <c r="G3" s="833"/>
      <c r="H3" s="833"/>
      <c r="I3" s="833"/>
      <c r="J3" s="833"/>
      <c r="K3" s="833"/>
      <c r="L3" s="236"/>
      <c r="M3" s="217"/>
      <c r="N3" s="20"/>
      <c r="O3" s="20"/>
      <c r="P3" s="18" t="s">
        <v>513</v>
      </c>
      <c r="Q3" s="24"/>
      <c r="R3" s="18"/>
      <c r="S3" s="18"/>
      <c r="T3" s="18"/>
    </row>
    <row r="4" spans="1:20" ht="58.2" customHeight="1" thickBot="1" x14ac:dyDescent="0.3">
      <c r="A4" s="3430" t="s">
        <v>0</v>
      </c>
      <c r="B4" s="3430" t="s">
        <v>1</v>
      </c>
      <c r="C4" s="3433" t="s">
        <v>2</v>
      </c>
      <c r="D4" s="3430" t="s">
        <v>256</v>
      </c>
      <c r="E4" s="3436" t="s">
        <v>3</v>
      </c>
      <c r="F4" s="3427" t="s">
        <v>4</v>
      </c>
      <c r="G4" s="3433" t="s">
        <v>5</v>
      </c>
      <c r="H4" s="3427" t="s">
        <v>6</v>
      </c>
      <c r="I4" s="3439" t="s">
        <v>192</v>
      </c>
      <c r="J4" s="3427" t="s">
        <v>193</v>
      </c>
      <c r="K4" s="3427" t="s">
        <v>83</v>
      </c>
      <c r="L4" s="3506" t="s">
        <v>991</v>
      </c>
      <c r="M4" s="3507"/>
      <c r="N4" s="3507"/>
      <c r="O4" s="3507"/>
      <c r="P4" s="3508"/>
      <c r="Q4" s="23"/>
    </row>
    <row r="5" spans="1:20" ht="34.799999999999997" customHeight="1" x14ac:dyDescent="0.25">
      <c r="A5" s="3431"/>
      <c r="B5" s="3431"/>
      <c r="C5" s="3434"/>
      <c r="D5" s="3431"/>
      <c r="E5" s="3437"/>
      <c r="F5" s="3428"/>
      <c r="G5" s="3434"/>
      <c r="H5" s="3428"/>
      <c r="I5" s="3440"/>
      <c r="J5" s="3428"/>
      <c r="K5" s="3428"/>
      <c r="L5" s="3393" t="s">
        <v>306</v>
      </c>
      <c r="M5" s="3395" t="s">
        <v>194</v>
      </c>
      <c r="N5" s="3397"/>
      <c r="O5" s="3397"/>
      <c r="P5" s="3398"/>
      <c r="Q5" s="23"/>
    </row>
    <row r="6" spans="1:20" ht="89.4" customHeight="1" thickBot="1" x14ac:dyDescent="0.3">
      <c r="A6" s="3432"/>
      <c r="B6" s="3432"/>
      <c r="C6" s="3435"/>
      <c r="D6" s="3432"/>
      <c r="E6" s="3438"/>
      <c r="F6" s="3429"/>
      <c r="G6" s="3435"/>
      <c r="H6" s="3429"/>
      <c r="I6" s="3441"/>
      <c r="J6" s="3429"/>
      <c r="K6" s="3429"/>
      <c r="L6" s="3394"/>
      <c r="M6" s="3396"/>
      <c r="N6" s="218" t="s">
        <v>53</v>
      </c>
      <c r="O6" s="219" t="s">
        <v>54</v>
      </c>
      <c r="P6" s="822" t="s">
        <v>446</v>
      </c>
      <c r="Q6" s="23"/>
      <c r="R6" s="14"/>
      <c r="S6" s="14"/>
      <c r="T6" s="14"/>
    </row>
    <row r="7" spans="1:20" ht="50.4" customHeight="1" thickBot="1" x14ac:dyDescent="0.3">
      <c r="A7" s="86" t="s">
        <v>7</v>
      </c>
      <c r="B7" s="100"/>
      <c r="C7" s="604"/>
      <c r="D7" s="605"/>
      <c r="E7" s="606"/>
      <c r="F7" s="660"/>
      <c r="G7" s="660"/>
      <c r="H7" s="660"/>
      <c r="I7" s="660"/>
      <c r="J7" s="660"/>
      <c r="K7" s="660"/>
      <c r="L7" s="607" t="s">
        <v>196</v>
      </c>
      <c r="M7" s="2534" t="s">
        <v>197</v>
      </c>
      <c r="N7" s="2535" t="s">
        <v>195</v>
      </c>
      <c r="O7" s="2536" t="s">
        <v>1829</v>
      </c>
      <c r="P7" s="228" t="s">
        <v>1483</v>
      </c>
      <c r="Q7" s="23"/>
      <c r="R7" s="14"/>
      <c r="S7" s="14"/>
      <c r="T7" s="14"/>
    </row>
    <row r="8" spans="1:20" ht="16.8" customHeight="1" thickBot="1" x14ac:dyDescent="0.3">
      <c r="A8" s="35" t="s">
        <v>7</v>
      </c>
      <c r="B8" s="47" t="s">
        <v>7</v>
      </c>
      <c r="C8" s="190"/>
      <c r="D8" s="191"/>
      <c r="E8" s="3457" t="s">
        <v>198</v>
      </c>
      <c r="F8" s="3458"/>
      <c r="G8" s="3458"/>
      <c r="H8" s="3458"/>
      <c r="I8" s="3458"/>
      <c r="J8" s="3458"/>
      <c r="K8" s="3458"/>
      <c r="L8" s="81"/>
      <c r="M8" s="2537"/>
      <c r="N8" s="2538"/>
      <c r="O8" s="2537"/>
      <c r="P8" s="661"/>
      <c r="Q8" s="23"/>
      <c r="R8" s="14"/>
      <c r="S8" s="14"/>
      <c r="T8" s="14"/>
    </row>
    <row r="9" spans="1:20" ht="58.8" customHeight="1" thickBot="1" x14ac:dyDescent="0.3">
      <c r="A9" s="35"/>
      <c r="B9" s="47"/>
      <c r="C9" s="190"/>
      <c r="D9" s="191"/>
      <c r="E9" s="256"/>
      <c r="F9" s="257"/>
      <c r="G9" s="257"/>
      <c r="H9" s="257"/>
      <c r="I9" s="257"/>
      <c r="J9" s="257"/>
      <c r="K9" s="257"/>
      <c r="L9" s="2793" t="s">
        <v>199</v>
      </c>
      <c r="M9" s="632" t="s">
        <v>200</v>
      </c>
      <c r="N9" s="2792">
        <v>80</v>
      </c>
      <c r="O9" s="2537">
        <v>44</v>
      </c>
      <c r="P9" s="3162" t="s">
        <v>1733</v>
      </c>
      <c r="Q9" s="23"/>
      <c r="R9" s="14"/>
      <c r="S9" s="14"/>
      <c r="T9" s="14"/>
    </row>
    <row r="10" spans="1:20" ht="28.8" customHeight="1" thickBot="1" x14ac:dyDescent="0.3">
      <c r="A10" s="35"/>
      <c r="B10" s="47"/>
      <c r="C10" s="190"/>
      <c r="D10" s="191"/>
      <c r="E10" s="256"/>
      <c r="F10" s="257"/>
      <c r="G10" s="257"/>
      <c r="H10" s="257"/>
      <c r="I10" s="257"/>
      <c r="J10" s="257"/>
      <c r="K10" s="257"/>
      <c r="L10" s="608" t="s">
        <v>201</v>
      </c>
      <c r="M10" s="632" t="s">
        <v>202</v>
      </c>
      <c r="N10" s="2809">
        <v>40</v>
      </c>
      <c r="O10" s="2537">
        <v>57</v>
      </c>
      <c r="P10" s="661"/>
      <c r="Q10" s="23"/>
      <c r="R10" s="14"/>
      <c r="S10" s="14"/>
      <c r="T10" s="14"/>
    </row>
    <row r="11" spans="1:20" ht="69.599999999999994" customHeight="1" thickBot="1" x14ac:dyDescent="0.3">
      <c r="A11" s="35"/>
      <c r="B11" s="47"/>
      <c r="C11" s="190"/>
      <c r="D11" s="191"/>
      <c r="E11" s="256"/>
      <c r="F11" s="257"/>
      <c r="G11" s="257"/>
      <c r="H11" s="257"/>
      <c r="I11" s="257"/>
      <c r="J11" s="257"/>
      <c r="K11" s="257"/>
      <c r="L11" s="2793" t="s">
        <v>203</v>
      </c>
      <c r="M11" s="632" t="s">
        <v>204</v>
      </c>
      <c r="N11" s="2792" t="s">
        <v>1492</v>
      </c>
      <c r="O11" s="2537">
        <v>6</v>
      </c>
      <c r="P11" s="3162" t="s">
        <v>1821</v>
      </c>
      <c r="Q11" s="23"/>
      <c r="R11" s="14"/>
      <c r="S11" s="14"/>
      <c r="T11" s="14"/>
    </row>
    <row r="12" spans="1:20" ht="15" customHeight="1" x14ac:dyDescent="0.25">
      <c r="A12" s="3484" t="s">
        <v>7</v>
      </c>
      <c r="B12" s="3488" t="s">
        <v>7</v>
      </c>
      <c r="C12" s="3473" t="s">
        <v>7</v>
      </c>
      <c r="D12" s="3399"/>
      <c r="E12" s="3493" t="s">
        <v>213</v>
      </c>
      <c r="F12" s="3402" t="s">
        <v>46</v>
      </c>
      <c r="G12" s="3406" t="s">
        <v>28</v>
      </c>
      <c r="H12" s="37" t="s">
        <v>27</v>
      </c>
      <c r="I12" s="41">
        <v>6105.8</v>
      </c>
      <c r="J12" s="3165">
        <v>6079.8</v>
      </c>
      <c r="K12" s="66">
        <v>5966.9</v>
      </c>
      <c r="L12" s="609" t="s">
        <v>49</v>
      </c>
      <c r="M12" s="610" t="s">
        <v>205</v>
      </c>
      <c r="N12" s="611">
        <v>123</v>
      </c>
      <c r="O12" s="174">
        <v>131</v>
      </c>
      <c r="P12" s="3420"/>
      <c r="Q12" s="23"/>
      <c r="R12" s="14"/>
      <c r="S12" s="14"/>
      <c r="T12" s="14"/>
    </row>
    <row r="13" spans="1:20" ht="25.2" customHeight="1" x14ac:dyDescent="0.25">
      <c r="A13" s="3485"/>
      <c r="B13" s="3489"/>
      <c r="C13" s="3400"/>
      <c r="D13" s="3400"/>
      <c r="E13" s="3494"/>
      <c r="F13" s="3403"/>
      <c r="G13" s="3407"/>
      <c r="H13" s="42"/>
      <c r="I13" s="43"/>
      <c r="J13" s="43"/>
      <c r="K13" s="55"/>
      <c r="L13" s="612" t="s">
        <v>206</v>
      </c>
      <c r="M13" s="613" t="s">
        <v>205</v>
      </c>
      <c r="N13" s="296" t="s">
        <v>207</v>
      </c>
      <c r="O13" s="175" t="s">
        <v>1249</v>
      </c>
      <c r="P13" s="3421"/>
      <c r="Q13" s="23"/>
      <c r="R13" s="14"/>
      <c r="S13" s="14"/>
      <c r="T13" s="14"/>
    </row>
    <row r="14" spans="1:20" ht="24.6" customHeight="1" x14ac:dyDescent="0.25">
      <c r="A14" s="3486"/>
      <c r="B14" s="3490"/>
      <c r="C14" s="3492"/>
      <c r="D14" s="3400"/>
      <c r="E14" s="3494"/>
      <c r="F14" s="3404"/>
      <c r="G14" s="3408"/>
      <c r="H14" s="40" t="s">
        <v>52</v>
      </c>
      <c r="I14" s="179">
        <v>31.7</v>
      </c>
      <c r="J14" s="179">
        <v>43.3</v>
      </c>
      <c r="K14" s="181">
        <v>42.2</v>
      </c>
      <c r="L14" s="614" t="s">
        <v>50</v>
      </c>
      <c r="M14" s="613" t="s">
        <v>205</v>
      </c>
      <c r="N14" s="296">
        <v>116</v>
      </c>
      <c r="O14" s="175">
        <v>121</v>
      </c>
      <c r="P14" s="3421"/>
      <c r="Q14" s="25"/>
      <c r="R14" s="14"/>
      <c r="S14" s="14"/>
      <c r="T14" s="14"/>
    </row>
    <row r="15" spans="1:20" ht="20.399999999999999" customHeight="1" x14ac:dyDescent="0.25">
      <c r="A15" s="3486"/>
      <c r="B15" s="3490"/>
      <c r="C15" s="3492"/>
      <c r="D15" s="3400"/>
      <c r="E15" s="3494"/>
      <c r="F15" s="3404"/>
      <c r="G15" s="3408"/>
      <c r="H15" s="40"/>
      <c r="I15" s="179"/>
      <c r="J15" s="179"/>
      <c r="K15" s="181"/>
      <c r="L15" s="615" t="s">
        <v>206</v>
      </c>
      <c r="M15" s="613" t="s">
        <v>205</v>
      </c>
      <c r="N15" s="296" t="s">
        <v>208</v>
      </c>
      <c r="O15" s="175" t="s">
        <v>1250</v>
      </c>
      <c r="P15" s="3421"/>
      <c r="Q15" s="25"/>
      <c r="R15" s="14"/>
      <c r="S15" s="14"/>
      <c r="T15" s="14"/>
    </row>
    <row r="16" spans="1:20" ht="30" customHeight="1" x14ac:dyDescent="0.25">
      <c r="A16" s="3486"/>
      <c r="B16" s="3490"/>
      <c r="C16" s="3492"/>
      <c r="D16" s="3400"/>
      <c r="E16" s="3494"/>
      <c r="F16" s="3404"/>
      <c r="G16" s="3408"/>
      <c r="H16" s="40" t="s">
        <v>84</v>
      </c>
      <c r="I16" s="3101">
        <v>25.9</v>
      </c>
      <c r="J16" s="3101">
        <v>25.9</v>
      </c>
      <c r="K16" s="3049">
        <v>25.9</v>
      </c>
      <c r="L16" s="614" t="s">
        <v>209</v>
      </c>
      <c r="M16" s="613" t="s">
        <v>205</v>
      </c>
      <c r="N16" s="296">
        <v>133</v>
      </c>
      <c r="O16" s="175">
        <v>142</v>
      </c>
      <c r="P16" s="3421"/>
      <c r="Q16" s="25"/>
      <c r="R16" s="14"/>
      <c r="S16" s="14"/>
      <c r="T16" s="14"/>
    </row>
    <row r="17" spans="1:20" ht="22.2" customHeight="1" x14ac:dyDescent="0.25">
      <c r="A17" s="3486"/>
      <c r="B17" s="3490"/>
      <c r="C17" s="3492"/>
      <c r="D17" s="3400"/>
      <c r="E17" s="3494"/>
      <c r="F17" s="3404"/>
      <c r="G17" s="3408"/>
      <c r="H17" s="40"/>
      <c r="I17" s="616"/>
      <c r="J17" s="616"/>
      <c r="K17" s="180"/>
      <c r="L17" s="615" t="s">
        <v>210</v>
      </c>
      <c r="M17" s="613" t="s">
        <v>211</v>
      </c>
      <c r="N17" s="617">
        <v>5.8</v>
      </c>
      <c r="O17" s="2672" t="s">
        <v>28</v>
      </c>
      <c r="P17" s="3421"/>
      <c r="Q17" s="25"/>
      <c r="R17" s="14"/>
      <c r="S17" s="14"/>
      <c r="T17" s="14"/>
    </row>
    <row r="18" spans="1:20" ht="33" customHeight="1" x14ac:dyDescent="0.25">
      <c r="A18" s="3486"/>
      <c r="B18" s="3490"/>
      <c r="C18" s="3492"/>
      <c r="D18" s="3400"/>
      <c r="E18" s="3494"/>
      <c r="F18" s="3404"/>
      <c r="G18" s="3408"/>
      <c r="H18" s="40"/>
      <c r="I18" s="616"/>
      <c r="J18" s="616"/>
      <c r="K18" s="180"/>
      <c r="L18" s="614" t="s">
        <v>80</v>
      </c>
      <c r="M18" s="613" t="s">
        <v>204</v>
      </c>
      <c r="N18" s="617">
        <v>71</v>
      </c>
      <c r="O18" s="2672" t="s">
        <v>1248</v>
      </c>
      <c r="P18" s="3421"/>
      <c r="Q18" s="25"/>
      <c r="R18" s="14"/>
      <c r="S18" s="14"/>
      <c r="T18" s="14"/>
    </row>
    <row r="19" spans="1:20" ht="40.799999999999997" customHeight="1" thickBot="1" x14ac:dyDescent="0.3">
      <c r="A19" s="3487"/>
      <c r="B19" s="3491"/>
      <c r="C19" s="3446"/>
      <c r="D19" s="3401"/>
      <c r="E19" s="3495"/>
      <c r="F19" s="3405"/>
      <c r="G19" s="3409"/>
      <c r="H19" s="98" t="s">
        <v>8</v>
      </c>
      <c r="I19" s="624">
        <f>SUM(I12:I16)</f>
        <v>6163.4</v>
      </c>
      <c r="J19" s="624">
        <f>SUM(J12:J16)</f>
        <v>6149</v>
      </c>
      <c r="K19" s="183">
        <f t="shared" ref="K19" si="0">SUM(K12:K16)</f>
        <v>6034.9999999999991</v>
      </c>
      <c r="L19" s="3163" t="s">
        <v>212</v>
      </c>
      <c r="M19" s="618" t="s">
        <v>204</v>
      </c>
      <c r="N19" s="3107">
        <v>2</v>
      </c>
      <c r="O19" s="3166">
        <v>2</v>
      </c>
      <c r="P19" s="3480"/>
      <c r="Q19" s="25"/>
      <c r="R19" s="14"/>
      <c r="S19" s="14"/>
      <c r="T19" s="14"/>
    </row>
    <row r="20" spans="1:20" ht="14.4" customHeight="1" x14ac:dyDescent="0.25">
      <c r="A20" s="85" t="s">
        <v>7</v>
      </c>
      <c r="B20" s="94" t="s">
        <v>7</v>
      </c>
      <c r="C20" s="3399" t="s">
        <v>9</v>
      </c>
      <c r="D20" s="3399"/>
      <c r="E20" s="3459" t="s">
        <v>214</v>
      </c>
      <c r="F20" s="3402" t="s">
        <v>46</v>
      </c>
      <c r="G20" s="3451" t="s">
        <v>28</v>
      </c>
      <c r="H20" s="95" t="s">
        <v>27</v>
      </c>
      <c r="I20" s="41">
        <v>597.79999999999995</v>
      </c>
      <c r="J20" s="58">
        <v>597.79999999999995</v>
      </c>
      <c r="K20" s="184">
        <v>508.1</v>
      </c>
      <c r="L20" s="609" t="s">
        <v>215</v>
      </c>
      <c r="M20" s="610" t="s">
        <v>205</v>
      </c>
      <c r="N20" s="611">
        <v>27</v>
      </c>
      <c r="O20" s="174">
        <v>27</v>
      </c>
      <c r="P20" s="3420"/>
      <c r="Q20" s="25"/>
      <c r="R20" s="14"/>
      <c r="S20" s="14"/>
      <c r="T20" s="14"/>
    </row>
    <row r="21" spans="1:20" ht="16.8" customHeight="1" x14ac:dyDescent="0.25">
      <c r="A21" s="86"/>
      <c r="B21" s="100"/>
      <c r="C21" s="3400"/>
      <c r="D21" s="3400"/>
      <c r="E21" s="3501"/>
      <c r="F21" s="3403"/>
      <c r="G21" s="3407"/>
      <c r="H21" s="67" t="s">
        <v>84</v>
      </c>
      <c r="I21" s="62">
        <v>2.9</v>
      </c>
      <c r="J21" s="64">
        <v>2.9</v>
      </c>
      <c r="K21" s="619">
        <v>2.9</v>
      </c>
      <c r="L21" s="620" t="s">
        <v>206</v>
      </c>
      <c r="M21" s="621" t="s">
        <v>205</v>
      </c>
      <c r="N21" s="622" t="s">
        <v>216</v>
      </c>
      <c r="O21" s="2673" t="s">
        <v>216</v>
      </c>
      <c r="P21" s="3421"/>
      <c r="Q21" s="25"/>
      <c r="R21" s="14"/>
      <c r="S21" s="14"/>
      <c r="T21" s="14"/>
    </row>
    <row r="22" spans="1:20" ht="30" customHeight="1" x14ac:dyDescent="0.25">
      <c r="A22" s="86"/>
      <c r="B22" s="100"/>
      <c r="C22" s="3400"/>
      <c r="D22" s="3400"/>
      <c r="E22" s="3501"/>
      <c r="F22" s="3404"/>
      <c r="G22" s="3407"/>
      <c r="H22" s="59"/>
      <c r="I22" s="43"/>
      <c r="J22" s="55"/>
      <c r="K22" s="144"/>
      <c r="L22" s="34" t="s">
        <v>217</v>
      </c>
      <c r="M22" s="623" t="s">
        <v>205</v>
      </c>
      <c r="N22" s="296">
        <v>8</v>
      </c>
      <c r="O22" s="175">
        <v>8</v>
      </c>
      <c r="P22" s="3422"/>
      <c r="Q22" s="25"/>
      <c r="R22" s="14"/>
      <c r="S22" s="14"/>
      <c r="T22" s="14"/>
    </row>
    <row r="23" spans="1:20" ht="17.399999999999999" customHeight="1" thickBot="1" x14ac:dyDescent="0.3">
      <c r="A23" s="88"/>
      <c r="B23" s="97"/>
      <c r="C23" s="3401"/>
      <c r="D23" s="3401"/>
      <c r="E23" s="3460"/>
      <c r="F23" s="3405"/>
      <c r="G23" s="3452"/>
      <c r="H23" s="98" t="s">
        <v>8</v>
      </c>
      <c r="I23" s="624">
        <f>I20+I22+I21</f>
        <v>600.69999999999993</v>
      </c>
      <c r="J23" s="624">
        <f t="shared" ref="J23:K23" si="1">J20+J22+J21</f>
        <v>600.69999999999993</v>
      </c>
      <c r="K23" s="624">
        <f t="shared" si="1"/>
        <v>511</v>
      </c>
      <c r="L23" s="620" t="s">
        <v>206</v>
      </c>
      <c r="M23" s="613" t="s">
        <v>205</v>
      </c>
      <c r="N23" s="622" t="s">
        <v>218</v>
      </c>
      <c r="O23" s="2673" t="s">
        <v>218</v>
      </c>
      <c r="P23" s="3423"/>
      <c r="Q23" s="25"/>
      <c r="R23" s="14"/>
      <c r="S23" s="14"/>
      <c r="T23" s="14"/>
    </row>
    <row r="24" spans="1:20" ht="14.4" customHeight="1" x14ac:dyDescent="0.25">
      <c r="A24" s="85" t="s">
        <v>7</v>
      </c>
      <c r="B24" s="94" t="s">
        <v>7</v>
      </c>
      <c r="C24" s="3399" t="s">
        <v>25</v>
      </c>
      <c r="D24" s="3399"/>
      <c r="E24" s="3459" t="s">
        <v>219</v>
      </c>
      <c r="F24" s="3504" t="s">
        <v>46</v>
      </c>
      <c r="G24" s="3504" t="s">
        <v>28</v>
      </c>
      <c r="H24" s="95" t="s">
        <v>27</v>
      </c>
      <c r="I24" s="41">
        <v>302.89999999999998</v>
      </c>
      <c r="J24" s="58">
        <v>302.89999999999998</v>
      </c>
      <c r="K24" s="184">
        <v>300.7</v>
      </c>
      <c r="L24" s="128" t="s">
        <v>51</v>
      </c>
      <c r="M24" s="610" t="s">
        <v>205</v>
      </c>
      <c r="N24" s="611">
        <v>8</v>
      </c>
      <c r="O24" s="174">
        <v>8</v>
      </c>
      <c r="P24" s="3424"/>
      <c r="Q24" s="25"/>
      <c r="R24" s="14"/>
      <c r="S24" s="14"/>
      <c r="T24" s="14"/>
    </row>
    <row r="25" spans="1:20" ht="14.4" customHeight="1" x14ac:dyDescent="0.25">
      <c r="A25" s="86"/>
      <c r="B25" s="100"/>
      <c r="C25" s="3400"/>
      <c r="D25" s="3400"/>
      <c r="E25" s="3501"/>
      <c r="F25" s="3403"/>
      <c r="G25" s="3403"/>
      <c r="H25" s="59"/>
      <c r="I25" s="43"/>
      <c r="J25" s="55"/>
      <c r="K25" s="144"/>
      <c r="L25" s="615" t="s">
        <v>206</v>
      </c>
      <c r="M25" s="613" t="s">
        <v>205</v>
      </c>
      <c r="N25" s="295" t="s">
        <v>220</v>
      </c>
      <c r="O25" s="3388" t="s">
        <v>220</v>
      </c>
      <c r="P25" s="3425"/>
      <c r="Q25" s="25"/>
      <c r="R25" s="14"/>
      <c r="S25" s="14"/>
      <c r="T25" s="14"/>
    </row>
    <row r="26" spans="1:20" ht="18" customHeight="1" thickBot="1" x14ac:dyDescent="0.3">
      <c r="A26" s="88"/>
      <c r="B26" s="97"/>
      <c r="C26" s="3401"/>
      <c r="D26" s="3401"/>
      <c r="E26" s="3460"/>
      <c r="F26" s="3505"/>
      <c r="G26" s="3505"/>
      <c r="H26" s="98" t="s">
        <v>8</v>
      </c>
      <c r="I26" s="65">
        <f>I24+I25</f>
        <v>302.89999999999998</v>
      </c>
      <c r="J26" s="65">
        <f t="shared" ref="J26:K26" si="2">J24+J25</f>
        <v>302.89999999999998</v>
      </c>
      <c r="K26" s="65">
        <f t="shared" si="2"/>
        <v>300.7</v>
      </c>
      <c r="L26" s="221"/>
      <c r="M26" s="220"/>
      <c r="N26" s="625"/>
      <c r="O26" s="46"/>
      <c r="P26" s="3426"/>
      <c r="Q26" s="25"/>
      <c r="R26" s="14"/>
      <c r="S26" s="14"/>
      <c r="T26" s="14"/>
    </row>
    <row r="27" spans="1:20" ht="22.2" customHeight="1" x14ac:dyDescent="0.25">
      <c r="A27" s="85" t="s">
        <v>7</v>
      </c>
      <c r="B27" s="94" t="s">
        <v>7</v>
      </c>
      <c r="C27" s="3399" t="s">
        <v>26</v>
      </c>
      <c r="D27" s="3399"/>
      <c r="E27" s="3459" t="s">
        <v>221</v>
      </c>
      <c r="F27" s="3402" t="s">
        <v>46</v>
      </c>
      <c r="G27" s="3451" t="s">
        <v>28</v>
      </c>
      <c r="H27" s="95" t="s">
        <v>27</v>
      </c>
      <c r="I27" s="41">
        <v>2700.6</v>
      </c>
      <c r="J27" s="58">
        <v>2700.6</v>
      </c>
      <c r="K27" s="184">
        <v>2700.5</v>
      </c>
      <c r="L27" s="3416" t="s">
        <v>225</v>
      </c>
      <c r="M27" s="3410" t="s">
        <v>211</v>
      </c>
      <c r="N27" s="3414">
        <v>2700.6</v>
      </c>
      <c r="O27" s="3418">
        <v>2700.5</v>
      </c>
      <c r="P27" s="3424"/>
      <c r="Q27" s="25"/>
      <c r="R27" s="14"/>
      <c r="S27" s="14"/>
      <c r="T27" s="14"/>
    </row>
    <row r="28" spans="1:20" ht="13.8" customHeight="1" thickBot="1" x14ac:dyDescent="0.3">
      <c r="A28" s="88"/>
      <c r="B28" s="97"/>
      <c r="C28" s="3401"/>
      <c r="D28" s="3401"/>
      <c r="E28" s="3460"/>
      <c r="F28" s="3405"/>
      <c r="G28" s="3452"/>
      <c r="H28" s="98" t="s">
        <v>8</v>
      </c>
      <c r="I28" s="65">
        <f>I27*1</f>
        <v>2700.6</v>
      </c>
      <c r="J28" s="65">
        <f t="shared" ref="J28:K28" si="3">J27*1</f>
        <v>2700.6</v>
      </c>
      <c r="K28" s="65">
        <f t="shared" si="3"/>
        <v>2700.5</v>
      </c>
      <c r="L28" s="3417"/>
      <c r="M28" s="3411"/>
      <c r="N28" s="3415"/>
      <c r="O28" s="3419"/>
      <c r="P28" s="3426"/>
      <c r="Q28" s="25"/>
      <c r="R28" s="14"/>
      <c r="S28" s="14"/>
      <c r="T28" s="14"/>
    </row>
    <row r="29" spans="1:20" ht="33.6" customHeight="1" x14ac:dyDescent="0.25">
      <c r="A29" s="85" t="s">
        <v>7</v>
      </c>
      <c r="B29" s="94" t="s">
        <v>7</v>
      </c>
      <c r="C29" s="3399" t="s">
        <v>29</v>
      </c>
      <c r="D29" s="3399"/>
      <c r="E29" s="3459" t="s">
        <v>222</v>
      </c>
      <c r="F29" s="3402" t="s">
        <v>46</v>
      </c>
      <c r="G29" s="3451" t="s">
        <v>28</v>
      </c>
      <c r="H29" s="95" t="s">
        <v>27</v>
      </c>
      <c r="I29" s="41">
        <v>65</v>
      </c>
      <c r="J29" s="58">
        <v>65</v>
      </c>
      <c r="K29" s="184">
        <v>58.5</v>
      </c>
      <c r="L29" s="3416" t="s">
        <v>226</v>
      </c>
      <c r="M29" s="3410" t="s">
        <v>202</v>
      </c>
      <c r="N29" s="3412">
        <v>100</v>
      </c>
      <c r="O29" s="3414">
        <v>100</v>
      </c>
      <c r="P29" s="3424"/>
      <c r="Q29" s="25"/>
      <c r="R29" s="14"/>
      <c r="S29" s="14"/>
      <c r="T29" s="14"/>
    </row>
    <row r="30" spans="1:20" ht="22.8" customHeight="1" thickBot="1" x14ac:dyDescent="0.3">
      <c r="A30" s="88"/>
      <c r="B30" s="97"/>
      <c r="C30" s="3401"/>
      <c r="D30" s="3401"/>
      <c r="E30" s="3460"/>
      <c r="F30" s="3405"/>
      <c r="G30" s="3452"/>
      <c r="H30" s="98" t="s">
        <v>8</v>
      </c>
      <c r="I30" s="65">
        <f>I29*1</f>
        <v>65</v>
      </c>
      <c r="J30" s="65">
        <f t="shared" ref="J30:K30" si="4">J29*1</f>
        <v>65</v>
      </c>
      <c r="K30" s="65">
        <f t="shared" si="4"/>
        <v>58.5</v>
      </c>
      <c r="L30" s="3417"/>
      <c r="M30" s="3411"/>
      <c r="N30" s="3413"/>
      <c r="O30" s="3415"/>
      <c r="P30" s="3426"/>
      <c r="Q30" s="25"/>
      <c r="R30" s="14"/>
      <c r="S30" s="14"/>
      <c r="T30" s="14"/>
    </row>
    <row r="31" spans="1:20" ht="33.6" customHeight="1" x14ac:dyDescent="0.25">
      <c r="A31" s="85" t="s">
        <v>7</v>
      </c>
      <c r="B31" s="94" t="s">
        <v>7</v>
      </c>
      <c r="C31" s="3399" t="s">
        <v>30</v>
      </c>
      <c r="D31" s="3399"/>
      <c r="E31" s="3459" t="s">
        <v>224</v>
      </c>
      <c r="F31" s="3402" t="s">
        <v>46</v>
      </c>
      <c r="G31" s="3451" t="s">
        <v>28</v>
      </c>
      <c r="H31" s="95" t="s">
        <v>27</v>
      </c>
      <c r="I31" s="41"/>
      <c r="J31" s="58"/>
      <c r="K31" s="184"/>
      <c r="L31" s="128" t="s">
        <v>227</v>
      </c>
      <c r="M31" s="610" t="s">
        <v>204</v>
      </c>
      <c r="N31" s="628">
        <v>1</v>
      </c>
      <c r="O31" s="629">
        <v>1</v>
      </c>
      <c r="P31" s="3514" t="s">
        <v>1435</v>
      </c>
      <c r="Q31" s="25"/>
      <c r="R31" s="14"/>
      <c r="S31" s="14"/>
      <c r="T31" s="14"/>
    </row>
    <row r="32" spans="1:20" ht="25.2" customHeight="1" thickBot="1" x14ac:dyDescent="0.3">
      <c r="A32" s="88"/>
      <c r="B32" s="97"/>
      <c r="C32" s="3401"/>
      <c r="D32" s="3401"/>
      <c r="E32" s="3460"/>
      <c r="F32" s="3405"/>
      <c r="G32" s="3452"/>
      <c r="H32" s="98" t="s">
        <v>8</v>
      </c>
      <c r="I32" s="65">
        <f>I31*1</f>
        <v>0</v>
      </c>
      <c r="J32" s="65">
        <f t="shared" ref="J32:K32" si="5">J31*1</f>
        <v>0</v>
      </c>
      <c r="K32" s="65">
        <f t="shared" si="5"/>
        <v>0</v>
      </c>
      <c r="L32" s="630"/>
      <c r="M32" s="618"/>
      <c r="N32" s="631"/>
      <c r="O32" s="632"/>
      <c r="P32" s="3515"/>
      <c r="Q32" s="25"/>
      <c r="R32" s="14"/>
      <c r="S32" s="14"/>
      <c r="T32" s="14"/>
    </row>
    <row r="33" spans="1:20" ht="25.8" customHeight="1" x14ac:dyDescent="0.25">
      <c r="A33" s="85" t="s">
        <v>7</v>
      </c>
      <c r="B33" s="94" t="s">
        <v>7</v>
      </c>
      <c r="C33" s="3399" t="s">
        <v>31</v>
      </c>
      <c r="D33" s="3399"/>
      <c r="E33" s="3459" t="s">
        <v>223</v>
      </c>
      <c r="F33" s="3402" t="s">
        <v>46</v>
      </c>
      <c r="G33" s="3451" t="s">
        <v>28</v>
      </c>
      <c r="H33" s="95" t="s">
        <v>27</v>
      </c>
      <c r="I33" s="41"/>
      <c r="J33" s="58">
        <v>380</v>
      </c>
      <c r="K33" s="184">
        <v>379.9</v>
      </c>
      <c r="L33" s="633" t="s">
        <v>228</v>
      </c>
      <c r="M33" s="634" t="s">
        <v>204</v>
      </c>
      <c r="N33" s="635">
        <v>50</v>
      </c>
      <c r="O33" s="629">
        <v>49</v>
      </c>
      <c r="P33" s="3514" t="s">
        <v>1830</v>
      </c>
      <c r="Q33" s="25"/>
      <c r="R33" s="14"/>
      <c r="S33" s="14"/>
      <c r="T33" s="14"/>
    </row>
    <row r="34" spans="1:20" ht="13.8" customHeight="1" thickBot="1" x14ac:dyDescent="0.3">
      <c r="A34" s="88"/>
      <c r="B34" s="97"/>
      <c r="C34" s="3401"/>
      <c r="D34" s="3401"/>
      <c r="E34" s="3460"/>
      <c r="F34" s="3405"/>
      <c r="G34" s="3452"/>
      <c r="H34" s="98" t="s">
        <v>8</v>
      </c>
      <c r="I34" s="65">
        <f>I33*1</f>
        <v>0</v>
      </c>
      <c r="J34" s="65">
        <f t="shared" ref="J34:K34" si="6">J33*1</f>
        <v>380</v>
      </c>
      <c r="K34" s="65">
        <f t="shared" si="6"/>
        <v>379.9</v>
      </c>
      <c r="L34" s="636"/>
      <c r="M34" s="637"/>
      <c r="N34" s="626"/>
      <c r="O34" s="638"/>
      <c r="P34" s="3515"/>
      <c r="Q34" s="25"/>
      <c r="R34" s="14"/>
      <c r="S34" s="14"/>
      <c r="T34" s="14"/>
    </row>
    <row r="35" spans="1:20" ht="11.25" customHeight="1" thickBot="1" x14ac:dyDescent="0.3">
      <c r="A35" s="35" t="s">
        <v>7</v>
      </c>
      <c r="B35" s="47" t="s">
        <v>7</v>
      </c>
      <c r="C35" s="3453" t="s">
        <v>10</v>
      </c>
      <c r="D35" s="3454"/>
      <c r="E35" s="3455"/>
      <c r="F35" s="3455"/>
      <c r="G35" s="3455"/>
      <c r="H35" s="3456"/>
      <c r="I35" s="146">
        <f>I28+I26+I23+I19+I30+I32+I34</f>
        <v>9832.5999999999985</v>
      </c>
      <c r="J35" s="146">
        <f t="shared" ref="J35:K35" si="7">J28+J26+J23+J19+J30+J32+J34</f>
        <v>10198.200000000001</v>
      </c>
      <c r="K35" s="147">
        <f t="shared" si="7"/>
        <v>9985.5999999999985</v>
      </c>
      <c r="L35" s="48"/>
      <c r="M35" s="48"/>
      <c r="N35" s="49"/>
      <c r="O35" s="49"/>
      <c r="P35" s="3420"/>
      <c r="Q35" s="23"/>
      <c r="R35" s="14"/>
      <c r="S35" s="14"/>
      <c r="T35" s="14"/>
    </row>
    <row r="36" spans="1:20" ht="12" customHeight="1" thickBot="1" x14ac:dyDescent="0.3">
      <c r="A36" s="35" t="s">
        <v>7</v>
      </c>
      <c r="B36" s="36" t="s">
        <v>9</v>
      </c>
      <c r="C36" s="3502" t="s">
        <v>45</v>
      </c>
      <c r="D36" s="3503"/>
      <c r="E36" s="3503"/>
      <c r="F36" s="3503"/>
      <c r="G36" s="3503"/>
      <c r="H36" s="3503"/>
      <c r="I36" s="3503"/>
      <c r="J36" s="3503"/>
      <c r="K36" s="3503"/>
      <c r="L36" s="3503"/>
      <c r="M36" s="3503"/>
      <c r="N36" s="3503"/>
      <c r="O36" s="3503"/>
      <c r="P36" s="3423"/>
      <c r="Q36" s="23"/>
      <c r="R36" s="14"/>
      <c r="S36" s="14"/>
      <c r="T36" s="14"/>
    </row>
    <row r="37" spans="1:20" ht="14.25" customHeight="1" x14ac:dyDescent="0.25">
      <c r="A37" s="3497" t="s">
        <v>7</v>
      </c>
      <c r="B37" s="3461" t="s">
        <v>9</v>
      </c>
      <c r="C37" s="3473" t="s">
        <v>7</v>
      </c>
      <c r="D37" s="3399"/>
      <c r="E37" s="3465" t="s">
        <v>37</v>
      </c>
      <c r="F37" s="3402" t="s">
        <v>46</v>
      </c>
      <c r="G37" s="3402" t="s">
        <v>64</v>
      </c>
      <c r="H37" s="116" t="s">
        <v>230</v>
      </c>
      <c r="I37" s="50">
        <v>1.4</v>
      </c>
      <c r="J37" s="52">
        <v>1.4</v>
      </c>
      <c r="K37" s="639">
        <v>1.4</v>
      </c>
      <c r="L37" s="3463"/>
      <c r="M37" s="225"/>
      <c r="N37" s="640"/>
      <c r="O37" s="212"/>
      <c r="P37" s="3420"/>
      <c r="Q37" s="25"/>
      <c r="R37" s="14"/>
      <c r="S37" s="14"/>
      <c r="T37" s="14"/>
    </row>
    <row r="38" spans="1:20" ht="12.75" customHeight="1" x14ac:dyDescent="0.25">
      <c r="A38" s="3498"/>
      <c r="B38" s="3496"/>
      <c r="C38" s="3400"/>
      <c r="D38" s="3400"/>
      <c r="E38" s="3500"/>
      <c r="F38" s="3404"/>
      <c r="G38" s="3483"/>
      <c r="H38" s="166"/>
      <c r="I38" s="60"/>
      <c r="J38" s="641"/>
      <c r="K38" s="642"/>
      <c r="L38" s="3472"/>
      <c r="M38" s="226"/>
      <c r="N38" s="196"/>
      <c r="O38" s="192"/>
      <c r="P38" s="3422"/>
      <c r="Q38" s="25"/>
      <c r="R38" s="14"/>
      <c r="S38" s="14"/>
      <c r="T38" s="14"/>
    </row>
    <row r="39" spans="1:20" ht="12.75" customHeight="1" thickBot="1" x14ac:dyDescent="0.3">
      <c r="A39" s="3499"/>
      <c r="B39" s="3462"/>
      <c r="C39" s="3446"/>
      <c r="D39" s="3401"/>
      <c r="E39" s="3468"/>
      <c r="F39" s="3405"/>
      <c r="G39" s="3405"/>
      <c r="H39" s="117" t="s">
        <v>8</v>
      </c>
      <c r="I39" s="44">
        <f>I37</f>
        <v>1.4</v>
      </c>
      <c r="J39" s="45">
        <f t="shared" ref="J39" si="8">J37</f>
        <v>1.4</v>
      </c>
      <c r="K39" s="104">
        <f>SUM(K37:K38)</f>
        <v>1.4</v>
      </c>
      <c r="L39" s="3474"/>
      <c r="M39" s="203"/>
      <c r="N39" s="195"/>
      <c r="O39" s="193"/>
      <c r="P39" s="3513"/>
      <c r="Q39" s="25"/>
      <c r="R39" s="14"/>
      <c r="S39" s="14"/>
      <c r="T39" s="14"/>
    </row>
    <row r="40" spans="1:20" ht="14.25" customHeight="1" x14ac:dyDescent="0.25">
      <c r="A40" s="3497" t="s">
        <v>7</v>
      </c>
      <c r="B40" s="3461" t="s">
        <v>9</v>
      </c>
      <c r="C40" s="3473" t="s">
        <v>9</v>
      </c>
      <c r="D40" s="3399"/>
      <c r="E40" s="3465" t="s">
        <v>38</v>
      </c>
      <c r="F40" s="3402" t="s">
        <v>46</v>
      </c>
      <c r="G40" s="3402" t="s">
        <v>64</v>
      </c>
      <c r="H40" s="116" t="s">
        <v>230</v>
      </c>
      <c r="I40" s="50">
        <v>49.9</v>
      </c>
      <c r="J40" s="52">
        <v>49.9</v>
      </c>
      <c r="K40" s="639">
        <v>49.9</v>
      </c>
      <c r="L40" s="3463" t="s">
        <v>229</v>
      </c>
      <c r="M40" s="3542" t="s">
        <v>204</v>
      </c>
      <c r="N40" s="3545" t="s">
        <v>1493</v>
      </c>
      <c r="O40" s="3548" t="s">
        <v>1494</v>
      </c>
      <c r="P40" s="3519" t="s">
        <v>1495</v>
      </c>
      <c r="Q40" s="25"/>
      <c r="R40" s="14"/>
      <c r="S40" s="14"/>
      <c r="T40" s="14"/>
    </row>
    <row r="41" spans="1:20" ht="14.25" customHeight="1" x14ac:dyDescent="0.25">
      <c r="A41" s="3498"/>
      <c r="B41" s="3496"/>
      <c r="C41" s="3400"/>
      <c r="D41" s="3400"/>
      <c r="E41" s="3500"/>
      <c r="F41" s="3404"/>
      <c r="G41" s="3483"/>
      <c r="H41" s="166"/>
      <c r="I41" s="60"/>
      <c r="J41" s="641"/>
      <c r="K41" s="642"/>
      <c r="L41" s="3472"/>
      <c r="M41" s="3543"/>
      <c r="N41" s="3546"/>
      <c r="O41" s="3549"/>
      <c r="P41" s="3520"/>
      <c r="Q41" s="25"/>
      <c r="R41" s="14"/>
      <c r="S41" s="14"/>
      <c r="T41" s="14"/>
    </row>
    <row r="42" spans="1:20" ht="16.8" customHeight="1" thickBot="1" x14ac:dyDescent="0.3">
      <c r="A42" s="3499"/>
      <c r="B42" s="3462"/>
      <c r="C42" s="3446"/>
      <c r="D42" s="3401"/>
      <c r="E42" s="3468"/>
      <c r="F42" s="3405"/>
      <c r="G42" s="3405"/>
      <c r="H42" s="117" t="s">
        <v>8</v>
      </c>
      <c r="I42" s="44">
        <f>I40</f>
        <v>49.9</v>
      </c>
      <c r="J42" s="45">
        <f t="shared" ref="J42" si="9">J40</f>
        <v>49.9</v>
      </c>
      <c r="K42" s="104">
        <f>SUM(K40:K41)</f>
        <v>49.9</v>
      </c>
      <c r="L42" s="3474"/>
      <c r="M42" s="3544"/>
      <c r="N42" s="3547"/>
      <c r="O42" s="3550"/>
      <c r="P42" s="3521"/>
      <c r="Q42" s="25"/>
      <c r="R42" s="14"/>
      <c r="S42" s="14"/>
      <c r="T42" s="14"/>
    </row>
    <row r="43" spans="1:20" ht="17.399999999999999" customHeight="1" x14ac:dyDescent="0.25">
      <c r="A43" s="3497" t="s">
        <v>7</v>
      </c>
      <c r="B43" s="3461" t="s">
        <v>9</v>
      </c>
      <c r="C43" s="3473" t="s">
        <v>25</v>
      </c>
      <c r="D43" s="3399"/>
      <c r="E43" s="3465" t="s">
        <v>48</v>
      </c>
      <c r="F43" s="3402" t="s">
        <v>46</v>
      </c>
      <c r="G43" s="3402" t="s">
        <v>28</v>
      </c>
      <c r="H43" s="116" t="s">
        <v>230</v>
      </c>
      <c r="I43" s="50">
        <v>67.2</v>
      </c>
      <c r="J43" s="52">
        <v>67.2</v>
      </c>
      <c r="K43" s="639">
        <v>67.2</v>
      </c>
      <c r="L43" s="3463" t="s">
        <v>231</v>
      </c>
      <c r="M43" s="3542" t="s">
        <v>232</v>
      </c>
      <c r="N43" s="3545" t="s">
        <v>233</v>
      </c>
      <c r="O43" s="3551" t="s">
        <v>233</v>
      </c>
      <c r="P43" s="3522"/>
      <c r="Q43" s="25"/>
      <c r="R43" s="14"/>
      <c r="S43" s="14"/>
      <c r="T43" s="14"/>
    </row>
    <row r="44" spans="1:20" ht="24.6" customHeight="1" thickBot="1" x14ac:dyDescent="0.3">
      <c r="A44" s="3499"/>
      <c r="B44" s="3462"/>
      <c r="C44" s="3446"/>
      <c r="D44" s="3401"/>
      <c r="E44" s="3468"/>
      <c r="F44" s="3405"/>
      <c r="G44" s="3405"/>
      <c r="H44" s="117" t="s">
        <v>8</v>
      </c>
      <c r="I44" s="44">
        <f>I43</f>
        <v>67.2</v>
      </c>
      <c r="J44" s="45">
        <f t="shared" ref="J44" si="10">J43</f>
        <v>67.2</v>
      </c>
      <c r="K44" s="104">
        <f>SUM(K43:K43)</f>
        <v>67.2</v>
      </c>
      <c r="L44" s="3474"/>
      <c r="M44" s="3544"/>
      <c r="N44" s="3547"/>
      <c r="O44" s="3552"/>
      <c r="P44" s="3513"/>
      <c r="Q44" s="25"/>
      <c r="R44" s="14"/>
      <c r="S44" s="14"/>
      <c r="T44" s="14"/>
    </row>
    <row r="45" spans="1:20" ht="14.25" customHeight="1" x14ac:dyDescent="0.25">
      <c r="A45" s="3497" t="s">
        <v>7</v>
      </c>
      <c r="B45" s="3461" t="s">
        <v>9</v>
      </c>
      <c r="C45" s="3473" t="s">
        <v>26</v>
      </c>
      <c r="D45" s="3399"/>
      <c r="E45" s="3465" t="s">
        <v>39</v>
      </c>
      <c r="F45" s="3402" t="s">
        <v>46</v>
      </c>
      <c r="G45" s="3402" t="s">
        <v>65</v>
      </c>
      <c r="H45" s="116" t="s">
        <v>230</v>
      </c>
      <c r="I45" s="50">
        <v>15.6</v>
      </c>
      <c r="J45" s="52">
        <v>15.6</v>
      </c>
      <c r="K45" s="639">
        <v>15.6</v>
      </c>
      <c r="L45" s="3463"/>
      <c r="M45" s="255"/>
      <c r="N45" s="643"/>
      <c r="O45" s="644"/>
      <c r="P45" s="3522"/>
      <c r="Q45" s="25"/>
      <c r="R45" s="14"/>
      <c r="S45" s="14"/>
      <c r="T45" s="14"/>
    </row>
    <row r="46" spans="1:20" ht="27.75" customHeight="1" thickBot="1" x14ac:dyDescent="0.3">
      <c r="A46" s="3499"/>
      <c r="B46" s="3462"/>
      <c r="C46" s="3446"/>
      <c r="D46" s="3401"/>
      <c r="E46" s="3468"/>
      <c r="F46" s="3405"/>
      <c r="G46" s="3405"/>
      <c r="H46" s="117" t="s">
        <v>8</v>
      </c>
      <c r="I46" s="44">
        <f>I45</f>
        <v>15.6</v>
      </c>
      <c r="J46" s="45">
        <f t="shared" ref="J46" si="11">J45</f>
        <v>15.6</v>
      </c>
      <c r="K46" s="104">
        <f>SUM(K45:K45)</f>
        <v>15.6</v>
      </c>
      <c r="L46" s="3474"/>
      <c r="M46" s="173"/>
      <c r="N46" s="645"/>
      <c r="O46" s="194"/>
      <c r="P46" s="3513"/>
      <c r="Q46" s="25"/>
      <c r="R46" s="14"/>
      <c r="S46" s="14"/>
      <c r="T46" s="14"/>
    </row>
    <row r="47" spans="1:20" ht="17.399999999999999" customHeight="1" x14ac:dyDescent="0.25">
      <c r="A47" s="3497" t="s">
        <v>7</v>
      </c>
      <c r="B47" s="3461" t="s">
        <v>9</v>
      </c>
      <c r="C47" s="3473" t="s">
        <v>29</v>
      </c>
      <c r="D47" s="3399"/>
      <c r="E47" s="3465" t="s">
        <v>40</v>
      </c>
      <c r="F47" s="3402" t="s">
        <v>46</v>
      </c>
      <c r="G47" s="3402" t="s">
        <v>66</v>
      </c>
      <c r="H47" s="116" t="s">
        <v>230</v>
      </c>
      <c r="I47" s="50">
        <v>5.2</v>
      </c>
      <c r="J47" s="52">
        <v>5.2</v>
      </c>
      <c r="K47" s="639">
        <v>5.2</v>
      </c>
      <c r="L47" s="3463"/>
      <c r="M47" s="255"/>
      <c r="N47" s="643"/>
      <c r="O47" s="644"/>
      <c r="P47" s="3522"/>
      <c r="Q47" s="25"/>
      <c r="R47" s="14"/>
      <c r="S47" s="14"/>
      <c r="T47" s="14"/>
    </row>
    <row r="48" spans="1:20" ht="12" customHeight="1" thickBot="1" x14ac:dyDescent="0.3">
      <c r="A48" s="3499"/>
      <c r="B48" s="3462"/>
      <c r="C48" s="3446"/>
      <c r="D48" s="3401"/>
      <c r="E48" s="3468"/>
      <c r="F48" s="3405"/>
      <c r="G48" s="3405"/>
      <c r="H48" s="117" t="s">
        <v>8</v>
      </c>
      <c r="I48" s="44">
        <f>I47</f>
        <v>5.2</v>
      </c>
      <c r="J48" s="45">
        <f t="shared" ref="J48" si="12">J47</f>
        <v>5.2</v>
      </c>
      <c r="K48" s="104">
        <f>SUM(K47:K47)</f>
        <v>5.2</v>
      </c>
      <c r="L48" s="3474"/>
      <c r="M48" s="173"/>
      <c r="N48" s="645"/>
      <c r="O48" s="194"/>
      <c r="P48" s="3513"/>
      <c r="Q48" s="25"/>
      <c r="R48" s="14"/>
      <c r="S48" s="14"/>
      <c r="T48" s="14"/>
    </row>
    <row r="49" spans="1:20" ht="14.25" customHeight="1" x14ac:dyDescent="0.25">
      <c r="A49" s="3497" t="s">
        <v>7</v>
      </c>
      <c r="B49" s="3461" t="s">
        <v>9</v>
      </c>
      <c r="C49" s="3473" t="s">
        <v>30</v>
      </c>
      <c r="D49" s="3399"/>
      <c r="E49" s="3465" t="s">
        <v>41</v>
      </c>
      <c r="F49" s="3402" t="s">
        <v>46</v>
      </c>
      <c r="G49" s="3402" t="s">
        <v>65</v>
      </c>
      <c r="H49" s="116" t="s">
        <v>230</v>
      </c>
      <c r="I49" s="50">
        <v>63.3</v>
      </c>
      <c r="J49" s="52">
        <v>63.3</v>
      </c>
      <c r="K49" s="639">
        <v>63.3</v>
      </c>
      <c r="L49" s="3463"/>
      <c r="M49" s="255"/>
      <c r="N49" s="127"/>
      <c r="O49" s="644"/>
      <c r="P49" s="3522"/>
      <c r="Q49" s="25"/>
      <c r="R49" s="14"/>
      <c r="S49" s="14"/>
      <c r="T49" s="14"/>
    </row>
    <row r="50" spans="1:20" ht="14.4" customHeight="1" thickBot="1" x14ac:dyDescent="0.3">
      <c r="A50" s="3499"/>
      <c r="B50" s="3462"/>
      <c r="C50" s="3446"/>
      <c r="D50" s="3401"/>
      <c r="E50" s="3468"/>
      <c r="F50" s="3405"/>
      <c r="G50" s="3405"/>
      <c r="H50" s="117" t="s">
        <v>8</v>
      </c>
      <c r="I50" s="44">
        <f>I49</f>
        <v>63.3</v>
      </c>
      <c r="J50" s="45">
        <f t="shared" ref="J50" si="13">J49</f>
        <v>63.3</v>
      </c>
      <c r="K50" s="646">
        <f t="shared" ref="K50" si="14">K49</f>
        <v>63.3</v>
      </c>
      <c r="L50" s="3474"/>
      <c r="M50" s="173"/>
      <c r="N50" s="61"/>
      <c r="O50" s="57"/>
      <c r="P50" s="3513"/>
      <c r="Q50" s="25"/>
      <c r="R50" s="14"/>
      <c r="S50" s="14"/>
      <c r="T50" s="14"/>
    </row>
    <row r="51" spans="1:20" ht="17.399999999999999" customHeight="1" x14ac:dyDescent="0.25">
      <c r="A51" s="3497" t="s">
        <v>7</v>
      </c>
      <c r="B51" s="3461" t="s">
        <v>9</v>
      </c>
      <c r="C51" s="3473" t="s">
        <v>31</v>
      </c>
      <c r="D51" s="3399"/>
      <c r="E51" s="3465" t="s">
        <v>76</v>
      </c>
      <c r="F51" s="3402" t="s">
        <v>46</v>
      </c>
      <c r="G51" s="3402" t="s">
        <v>67</v>
      </c>
      <c r="H51" s="116" t="s">
        <v>230</v>
      </c>
      <c r="I51" s="50">
        <v>8.1</v>
      </c>
      <c r="J51" s="52">
        <v>8.3000000000000007</v>
      </c>
      <c r="K51" s="639">
        <v>6.5</v>
      </c>
      <c r="L51" s="3463"/>
      <c r="M51" s="225"/>
      <c r="N51" s="53"/>
      <c r="O51" s="212"/>
      <c r="P51" s="3522"/>
      <c r="Q51" s="25"/>
      <c r="R51" s="14"/>
      <c r="S51" s="14"/>
      <c r="T51" s="14"/>
    </row>
    <row r="52" spans="1:20" ht="14.25" customHeight="1" thickBot="1" x14ac:dyDescent="0.3">
      <c r="A52" s="3499"/>
      <c r="B52" s="3462"/>
      <c r="C52" s="3446"/>
      <c r="D52" s="3401"/>
      <c r="E52" s="3468"/>
      <c r="F52" s="3405"/>
      <c r="G52" s="3405"/>
      <c r="H52" s="117" t="s">
        <v>8</v>
      </c>
      <c r="I52" s="44">
        <f>I51</f>
        <v>8.1</v>
      </c>
      <c r="J52" s="45">
        <f t="shared" ref="J52" si="15">J51</f>
        <v>8.3000000000000007</v>
      </c>
      <c r="K52" s="104">
        <f>SUM(K51:K51)</f>
        <v>6.5</v>
      </c>
      <c r="L52" s="3474"/>
      <c r="M52" s="203"/>
      <c r="N52" s="56"/>
      <c r="O52" s="71"/>
      <c r="P52" s="3513"/>
      <c r="Q52" s="25"/>
      <c r="R52" s="14"/>
      <c r="S52" s="14"/>
      <c r="T52" s="14"/>
    </row>
    <row r="53" spans="1:20" ht="20.399999999999999" customHeight="1" x14ac:dyDescent="0.25">
      <c r="A53" s="3497" t="s">
        <v>7</v>
      </c>
      <c r="B53" s="3461" t="s">
        <v>9</v>
      </c>
      <c r="C53" s="3473" t="s">
        <v>32</v>
      </c>
      <c r="D53" s="3399"/>
      <c r="E53" s="3465" t="s">
        <v>73</v>
      </c>
      <c r="F53" s="3402" t="s">
        <v>46</v>
      </c>
      <c r="G53" s="3523" t="s">
        <v>82</v>
      </c>
      <c r="H53" s="116" t="s">
        <v>230</v>
      </c>
      <c r="I53" s="50">
        <v>24.1</v>
      </c>
      <c r="J53" s="52">
        <v>24.1</v>
      </c>
      <c r="K53" s="639">
        <v>24.1</v>
      </c>
      <c r="L53" s="215"/>
      <c r="M53" s="222"/>
      <c r="N53" s="53"/>
      <c r="O53" s="212"/>
      <c r="P53" s="3516"/>
      <c r="Q53" s="25"/>
      <c r="R53" s="14"/>
      <c r="S53" s="14"/>
      <c r="T53" s="14"/>
    </row>
    <row r="54" spans="1:20" ht="13.2" customHeight="1" thickBot="1" x14ac:dyDescent="0.3">
      <c r="A54" s="3509"/>
      <c r="B54" s="3510"/>
      <c r="C54" s="3492"/>
      <c r="D54" s="3400"/>
      <c r="E54" s="3466"/>
      <c r="F54" s="3404"/>
      <c r="G54" s="3404"/>
      <c r="H54" s="121" t="s">
        <v>8</v>
      </c>
      <c r="I54" s="122">
        <f>I53</f>
        <v>24.1</v>
      </c>
      <c r="J54" s="122">
        <f t="shared" ref="J54:K54" si="16">J53</f>
        <v>24.1</v>
      </c>
      <c r="K54" s="122">
        <f t="shared" si="16"/>
        <v>24.1</v>
      </c>
      <c r="L54" s="3167"/>
      <c r="M54" s="3168"/>
      <c r="N54" s="3169"/>
      <c r="O54" s="3170"/>
      <c r="P54" s="3422"/>
      <c r="Q54" s="25"/>
      <c r="R54" s="14"/>
      <c r="S54" s="14"/>
      <c r="T54" s="14"/>
    </row>
    <row r="55" spans="1:20" ht="14.25" customHeight="1" x14ac:dyDescent="0.25">
      <c r="A55" s="3497" t="s">
        <v>7</v>
      </c>
      <c r="B55" s="3461" t="s">
        <v>9</v>
      </c>
      <c r="C55" s="3473" t="s">
        <v>33</v>
      </c>
      <c r="D55" s="3399"/>
      <c r="E55" s="3465" t="s">
        <v>42</v>
      </c>
      <c r="F55" s="3402" t="s">
        <v>46</v>
      </c>
      <c r="G55" s="3402" t="s">
        <v>68</v>
      </c>
      <c r="H55" s="116" t="s">
        <v>230</v>
      </c>
      <c r="I55" s="50">
        <v>25.4</v>
      </c>
      <c r="J55" s="52">
        <v>25.4</v>
      </c>
      <c r="K55" s="639">
        <v>25.4</v>
      </c>
      <c r="L55" s="3463" t="s">
        <v>234</v>
      </c>
      <c r="M55" s="3542" t="s">
        <v>205</v>
      </c>
      <c r="N55" s="3545" t="s">
        <v>235</v>
      </c>
      <c r="O55" s="3551" t="s">
        <v>1244</v>
      </c>
      <c r="P55" s="3420"/>
      <c r="Q55" s="25"/>
      <c r="R55" s="14"/>
      <c r="S55" s="14"/>
      <c r="T55" s="14"/>
    </row>
    <row r="56" spans="1:20" ht="15" customHeight="1" thickBot="1" x14ac:dyDescent="0.3">
      <c r="A56" s="3499"/>
      <c r="B56" s="3462"/>
      <c r="C56" s="3446"/>
      <c r="D56" s="3401"/>
      <c r="E56" s="3468"/>
      <c r="F56" s="3405"/>
      <c r="G56" s="3405"/>
      <c r="H56" s="117" t="s">
        <v>8</v>
      </c>
      <c r="I56" s="44">
        <f>I55</f>
        <v>25.4</v>
      </c>
      <c r="J56" s="45">
        <f t="shared" ref="J56" si="17">J55</f>
        <v>25.4</v>
      </c>
      <c r="K56" s="104">
        <f>SUM(K55:K55)</f>
        <v>25.4</v>
      </c>
      <c r="L56" s="3474"/>
      <c r="M56" s="3544"/>
      <c r="N56" s="3547"/>
      <c r="O56" s="3552"/>
      <c r="P56" s="3423"/>
      <c r="Q56" s="25"/>
      <c r="R56" s="14"/>
      <c r="S56" s="14"/>
      <c r="T56" s="14"/>
    </row>
    <row r="57" spans="1:20" ht="43.2" customHeight="1" x14ac:dyDescent="0.25">
      <c r="A57" s="3497" t="s">
        <v>7</v>
      </c>
      <c r="B57" s="3511" t="s">
        <v>9</v>
      </c>
      <c r="C57" s="3473" t="s">
        <v>34</v>
      </c>
      <c r="D57" s="3399"/>
      <c r="E57" s="3465" t="s">
        <v>56</v>
      </c>
      <c r="F57" s="3402" t="s">
        <v>46</v>
      </c>
      <c r="G57" s="3402" t="s">
        <v>65</v>
      </c>
      <c r="H57" s="116" t="s">
        <v>230</v>
      </c>
      <c r="I57" s="50">
        <v>12.8</v>
      </c>
      <c r="J57" s="52">
        <v>12.8</v>
      </c>
      <c r="K57" s="639">
        <v>12.8</v>
      </c>
      <c r="L57" s="647" t="s">
        <v>236</v>
      </c>
      <c r="M57" s="648" t="s">
        <v>205</v>
      </c>
      <c r="N57" s="1144">
        <v>2930</v>
      </c>
      <c r="O57" s="2605" t="s">
        <v>1489</v>
      </c>
      <c r="P57" s="3106" t="s">
        <v>1490</v>
      </c>
      <c r="Q57" s="25"/>
      <c r="R57" s="14"/>
      <c r="S57" s="14"/>
      <c r="T57" s="14"/>
    </row>
    <row r="58" spans="1:20" ht="42" customHeight="1" thickBot="1" x14ac:dyDescent="0.3">
      <c r="A58" s="3499"/>
      <c r="B58" s="3512"/>
      <c r="C58" s="3446"/>
      <c r="D58" s="3401"/>
      <c r="E58" s="3468"/>
      <c r="F58" s="3405"/>
      <c r="G58" s="3405"/>
      <c r="H58" s="117" t="s">
        <v>8</v>
      </c>
      <c r="I58" s="44">
        <f>I57</f>
        <v>12.8</v>
      </c>
      <c r="J58" s="45">
        <f t="shared" ref="J58" si="18">J57</f>
        <v>12.8</v>
      </c>
      <c r="K58" s="104">
        <f>SUM(K57:K57)</f>
        <v>12.8</v>
      </c>
      <c r="L58" s="120" t="s">
        <v>1831</v>
      </c>
      <c r="M58" s="3107" t="s">
        <v>202</v>
      </c>
      <c r="N58" s="3171">
        <v>1.5</v>
      </c>
      <c r="O58" s="193" t="s">
        <v>1491</v>
      </c>
      <c r="P58" s="2793" t="s">
        <v>1616</v>
      </c>
      <c r="Q58" s="25"/>
      <c r="R58" s="14"/>
      <c r="S58" s="14"/>
      <c r="T58" s="14"/>
    </row>
    <row r="59" spans="1:20" ht="13.95" customHeight="1" x14ac:dyDescent="0.25">
      <c r="A59" s="3497" t="s">
        <v>7</v>
      </c>
      <c r="B59" s="3461" t="s">
        <v>9</v>
      </c>
      <c r="C59" s="3473" t="s">
        <v>35</v>
      </c>
      <c r="D59" s="3399"/>
      <c r="E59" s="3465" t="s">
        <v>43</v>
      </c>
      <c r="F59" s="3402" t="s">
        <v>46</v>
      </c>
      <c r="G59" s="3524" t="s">
        <v>68</v>
      </c>
      <c r="H59" s="116" t="s">
        <v>230</v>
      </c>
      <c r="I59" s="50">
        <v>0.2</v>
      </c>
      <c r="J59" s="52">
        <v>0.2</v>
      </c>
      <c r="K59" s="639">
        <v>0.2</v>
      </c>
      <c r="L59" s="3463"/>
      <c r="M59" s="225"/>
      <c r="N59" s="640"/>
      <c r="O59" s="212"/>
      <c r="P59" s="3517"/>
      <c r="Q59" s="25"/>
      <c r="R59" s="14"/>
      <c r="S59" s="14"/>
      <c r="T59" s="14"/>
    </row>
    <row r="60" spans="1:20" ht="16.2" customHeight="1" thickBot="1" x14ac:dyDescent="0.3">
      <c r="A60" s="3499"/>
      <c r="B60" s="3462"/>
      <c r="C60" s="3446"/>
      <c r="D60" s="3401"/>
      <c r="E60" s="3468"/>
      <c r="F60" s="3405"/>
      <c r="G60" s="3471"/>
      <c r="H60" s="117" t="s">
        <v>8</v>
      </c>
      <c r="I60" s="45">
        <f t="shared" ref="I60:J60" si="19">I59</f>
        <v>0.2</v>
      </c>
      <c r="J60" s="45">
        <f t="shared" si="19"/>
        <v>0.2</v>
      </c>
      <c r="K60" s="104">
        <f>SUM(K59:K59)</f>
        <v>0.2</v>
      </c>
      <c r="L60" s="3464"/>
      <c r="M60" s="216"/>
      <c r="N60" s="195"/>
      <c r="O60" s="193"/>
      <c r="P60" s="3518"/>
      <c r="Q60" s="25"/>
      <c r="R60" s="14"/>
      <c r="S60" s="14"/>
      <c r="T60" s="14"/>
    </row>
    <row r="61" spans="1:20" ht="18" customHeight="1" x14ac:dyDescent="0.25">
      <c r="A61" s="3497" t="s">
        <v>7</v>
      </c>
      <c r="B61" s="3461" t="s">
        <v>9</v>
      </c>
      <c r="C61" s="3473" t="s">
        <v>36</v>
      </c>
      <c r="D61" s="3399"/>
      <c r="E61" s="3447" t="s">
        <v>47</v>
      </c>
      <c r="F61" s="3449" t="s">
        <v>46</v>
      </c>
      <c r="G61" s="3475" t="s">
        <v>69</v>
      </c>
      <c r="H61" s="116" t="s">
        <v>230</v>
      </c>
      <c r="I61" s="50">
        <v>114</v>
      </c>
      <c r="J61" s="52">
        <v>156.4</v>
      </c>
      <c r="K61" s="639">
        <v>145.30000000000001</v>
      </c>
      <c r="L61" s="3463"/>
      <c r="M61" s="225"/>
      <c r="N61" s="640"/>
      <c r="O61" s="212"/>
      <c r="P61" s="3517"/>
      <c r="Q61" s="25"/>
      <c r="R61" s="14"/>
      <c r="S61" s="14"/>
      <c r="T61" s="14"/>
    </row>
    <row r="62" spans="1:20" ht="12.75" customHeight="1" thickBot="1" x14ac:dyDescent="0.3">
      <c r="A62" s="3499"/>
      <c r="B62" s="3462"/>
      <c r="C62" s="3446"/>
      <c r="D62" s="3401"/>
      <c r="E62" s="3448"/>
      <c r="F62" s="3450"/>
      <c r="G62" s="3476"/>
      <c r="H62" s="117" t="s">
        <v>8</v>
      </c>
      <c r="I62" s="44">
        <f>I61</f>
        <v>114</v>
      </c>
      <c r="J62" s="45">
        <f t="shared" ref="J62:K62" si="20">J61</f>
        <v>156.4</v>
      </c>
      <c r="K62" s="646">
        <f t="shared" si="20"/>
        <v>145.30000000000001</v>
      </c>
      <c r="L62" s="3464"/>
      <c r="M62" s="216"/>
      <c r="N62" s="195"/>
      <c r="O62" s="193"/>
      <c r="P62" s="3518"/>
      <c r="Q62" s="25"/>
      <c r="R62" s="14"/>
      <c r="S62" s="14"/>
      <c r="T62" s="14"/>
    </row>
    <row r="63" spans="1:20" ht="12.75" customHeight="1" x14ac:dyDescent="0.25">
      <c r="A63" s="3497" t="s">
        <v>7</v>
      </c>
      <c r="B63" s="3461" t="s">
        <v>9</v>
      </c>
      <c r="C63" s="3473" t="s">
        <v>85</v>
      </c>
      <c r="D63" s="3399"/>
      <c r="E63" s="3465" t="s">
        <v>86</v>
      </c>
      <c r="F63" s="3449" t="s">
        <v>46</v>
      </c>
      <c r="G63" s="3475" t="s">
        <v>69</v>
      </c>
      <c r="H63" s="116" t="s">
        <v>230</v>
      </c>
      <c r="I63" s="50">
        <v>0.4</v>
      </c>
      <c r="J63" s="52">
        <v>0.4</v>
      </c>
      <c r="K63" s="639">
        <v>0</v>
      </c>
      <c r="L63" s="3463"/>
      <c r="M63" s="225"/>
      <c r="N63" s="640"/>
      <c r="O63" s="212"/>
      <c r="P63" s="3517"/>
      <c r="Q63" s="25"/>
      <c r="R63" s="14"/>
      <c r="S63" s="14"/>
      <c r="T63" s="14"/>
    </row>
    <row r="64" spans="1:20" ht="44.4" customHeight="1" thickBot="1" x14ac:dyDescent="0.3">
      <c r="A64" s="3499"/>
      <c r="B64" s="3462"/>
      <c r="C64" s="3446"/>
      <c r="D64" s="3401"/>
      <c r="E64" s="3468"/>
      <c r="F64" s="3450"/>
      <c r="G64" s="3476"/>
      <c r="H64" s="117" t="s">
        <v>8</v>
      </c>
      <c r="I64" s="44">
        <f>I63</f>
        <v>0.4</v>
      </c>
      <c r="J64" s="45">
        <f t="shared" ref="J64:K64" si="21">J63</f>
        <v>0.4</v>
      </c>
      <c r="K64" s="646">
        <f t="shared" si="21"/>
        <v>0</v>
      </c>
      <c r="L64" s="3464"/>
      <c r="M64" s="216"/>
      <c r="N64" s="195"/>
      <c r="O64" s="193"/>
      <c r="P64" s="3518"/>
      <c r="Q64" s="25"/>
      <c r="R64" s="14"/>
      <c r="S64" s="14"/>
      <c r="T64" s="14"/>
    </row>
    <row r="65" spans="1:36" ht="14.25" customHeight="1" x14ac:dyDescent="0.25">
      <c r="A65" s="3528" t="s">
        <v>7</v>
      </c>
      <c r="B65" s="3529" t="s">
        <v>9</v>
      </c>
      <c r="C65" s="3445" t="s">
        <v>74</v>
      </c>
      <c r="D65" s="3399"/>
      <c r="E65" s="3467" t="s">
        <v>75</v>
      </c>
      <c r="F65" s="3469" t="s">
        <v>46</v>
      </c>
      <c r="G65" s="3470" t="s">
        <v>70</v>
      </c>
      <c r="H65" s="116" t="s">
        <v>230</v>
      </c>
      <c r="I65" s="76">
        <v>29.5</v>
      </c>
      <c r="J65" s="114">
        <v>29.5</v>
      </c>
      <c r="K65" s="651">
        <v>29.5</v>
      </c>
      <c r="L65" s="3472"/>
      <c r="M65" s="226"/>
      <c r="N65" s="196"/>
      <c r="O65" s="192"/>
      <c r="P65" s="3517"/>
      <c r="Q65" s="25"/>
      <c r="R65" s="14"/>
      <c r="S65" s="14"/>
      <c r="T65" s="14"/>
    </row>
    <row r="66" spans="1:36" ht="13.95" customHeight="1" thickBot="1" x14ac:dyDescent="0.3">
      <c r="A66" s="3499"/>
      <c r="B66" s="3462"/>
      <c r="C66" s="3446"/>
      <c r="D66" s="3401"/>
      <c r="E66" s="3468"/>
      <c r="F66" s="3405"/>
      <c r="G66" s="3471"/>
      <c r="H66" s="117" t="s">
        <v>8</v>
      </c>
      <c r="I66" s="44">
        <f>I65</f>
        <v>29.5</v>
      </c>
      <c r="J66" s="63">
        <f t="shared" ref="J66:J68" si="22">J65</f>
        <v>29.5</v>
      </c>
      <c r="K66" s="104">
        <f>SUM(K65:K65)</f>
        <v>29.5</v>
      </c>
      <c r="L66" s="3464"/>
      <c r="M66" s="216"/>
      <c r="N66" s="195"/>
      <c r="O66" s="193"/>
      <c r="P66" s="3518"/>
      <c r="Q66" s="25"/>
      <c r="R66" s="14"/>
      <c r="S66" s="14"/>
      <c r="T66" s="14"/>
    </row>
    <row r="67" spans="1:36" ht="26.4" customHeight="1" x14ac:dyDescent="0.25">
      <c r="A67" s="3528" t="s">
        <v>7</v>
      </c>
      <c r="B67" s="3529" t="s">
        <v>9</v>
      </c>
      <c r="C67" s="3445" t="s">
        <v>87</v>
      </c>
      <c r="D67" s="3399"/>
      <c r="E67" s="3467" t="s">
        <v>88</v>
      </c>
      <c r="F67" s="3469" t="s">
        <v>46</v>
      </c>
      <c r="G67" s="3470" t="s">
        <v>70</v>
      </c>
      <c r="H67" s="116" t="s">
        <v>230</v>
      </c>
      <c r="I67" s="76">
        <v>27.1</v>
      </c>
      <c r="J67" s="114">
        <v>27.1</v>
      </c>
      <c r="K67" s="651">
        <v>27.1</v>
      </c>
      <c r="L67" s="3472"/>
      <c r="M67" s="226"/>
      <c r="N67" s="196"/>
      <c r="O67" s="192"/>
      <c r="P67" s="3517"/>
      <c r="Q67" s="25"/>
      <c r="R67" s="14"/>
      <c r="S67" s="14"/>
      <c r="T67" s="14"/>
    </row>
    <row r="68" spans="1:36" ht="14.4" customHeight="1" thickBot="1" x14ac:dyDescent="0.3">
      <c r="A68" s="3499"/>
      <c r="B68" s="3462"/>
      <c r="C68" s="3446"/>
      <c r="D68" s="3401"/>
      <c r="E68" s="3468"/>
      <c r="F68" s="3405"/>
      <c r="G68" s="3471"/>
      <c r="H68" s="117" t="s">
        <v>8</v>
      </c>
      <c r="I68" s="44">
        <f>I67</f>
        <v>27.1</v>
      </c>
      <c r="J68" s="63">
        <f t="shared" si="22"/>
        <v>27.1</v>
      </c>
      <c r="K68" s="104">
        <f>SUM(K67:K67)</f>
        <v>27.1</v>
      </c>
      <c r="L68" s="3464"/>
      <c r="M68" s="216"/>
      <c r="N68" s="195"/>
      <c r="O68" s="193"/>
      <c r="P68" s="3518"/>
      <c r="Q68" s="25"/>
      <c r="R68" s="14"/>
      <c r="S68" s="14"/>
      <c r="T68" s="14"/>
    </row>
    <row r="69" spans="1:36" ht="15.75" customHeight="1" thickBot="1" x14ac:dyDescent="0.3">
      <c r="A69" s="68" t="s">
        <v>7</v>
      </c>
      <c r="B69" s="47" t="s">
        <v>9</v>
      </c>
      <c r="C69" s="3453" t="s">
        <v>10</v>
      </c>
      <c r="D69" s="3454"/>
      <c r="E69" s="3455"/>
      <c r="F69" s="3555"/>
      <c r="G69" s="3555"/>
      <c r="H69" s="3456"/>
      <c r="I69" s="188">
        <f>I39+I42+I44+I46+I48+I50+I52+I54+I56+I58+I60+I62+I64+I66+I68</f>
        <v>444.19999999999993</v>
      </c>
      <c r="J69" s="188">
        <f t="shared" ref="J69:K69" si="23">J39+J42+J44+J46+J48+J50+J52+J54+J56+J58+J60+J62+J64+J66+J68</f>
        <v>486.79999999999995</v>
      </c>
      <c r="K69" s="188">
        <f t="shared" si="23"/>
        <v>473.5</v>
      </c>
      <c r="L69" s="48"/>
      <c r="M69" s="48"/>
      <c r="N69" s="49"/>
      <c r="O69" s="49"/>
      <c r="P69" s="662"/>
      <c r="Q69" s="25"/>
      <c r="R69" s="14"/>
      <c r="S69" s="14"/>
      <c r="T69" s="14"/>
    </row>
    <row r="70" spans="1:36" ht="12.75" customHeight="1" thickBot="1" x14ac:dyDescent="0.3">
      <c r="A70" s="88"/>
      <c r="B70" s="89"/>
      <c r="C70" s="3532" t="s">
        <v>11</v>
      </c>
      <c r="D70" s="3533"/>
      <c r="E70" s="3533"/>
      <c r="F70" s="3533"/>
      <c r="G70" s="3533"/>
      <c r="H70" s="3533"/>
      <c r="I70" s="69">
        <f>I69+I35</f>
        <v>10276.799999999999</v>
      </c>
      <c r="J70" s="69">
        <f t="shared" ref="J70:K70" si="24">J69+J35</f>
        <v>10685</v>
      </c>
      <c r="K70" s="69">
        <f t="shared" si="24"/>
        <v>10459.099999999999</v>
      </c>
      <c r="L70" s="109"/>
      <c r="M70" s="72"/>
      <c r="N70" s="72"/>
      <c r="O70" s="72"/>
      <c r="P70" s="3522"/>
      <c r="Q70" s="23"/>
      <c r="R70" s="14"/>
      <c r="S70" s="14"/>
      <c r="T70" s="14"/>
    </row>
    <row r="71" spans="1:36" ht="14.25" customHeight="1" thickBot="1" x14ac:dyDescent="0.3">
      <c r="A71" s="35"/>
      <c r="B71" s="3557" t="s">
        <v>237</v>
      </c>
      <c r="C71" s="3558"/>
      <c r="D71" s="3558"/>
      <c r="E71" s="3558"/>
      <c r="F71" s="3558"/>
      <c r="G71" s="3558"/>
      <c r="H71" s="3558"/>
      <c r="I71" s="73">
        <f>I70-I21-I16</f>
        <v>10248</v>
      </c>
      <c r="J71" s="73">
        <f t="shared" ref="J71:K71" si="25">J70-J21-J16</f>
        <v>10656.2</v>
      </c>
      <c r="K71" s="73">
        <f t="shared" si="25"/>
        <v>10430.299999999999</v>
      </c>
      <c r="L71" s="167"/>
      <c r="M71" s="189"/>
      <c r="N71" s="189"/>
      <c r="O71" s="189"/>
      <c r="P71" s="3422"/>
      <c r="Q71" s="23"/>
      <c r="R71" s="14"/>
      <c r="S71" s="14"/>
      <c r="T71" s="14"/>
    </row>
    <row r="72" spans="1:36" ht="14.25" customHeight="1" thickBot="1" x14ac:dyDescent="0.3">
      <c r="A72" s="74"/>
      <c r="B72" s="3556" t="s">
        <v>12</v>
      </c>
      <c r="C72" s="3556"/>
      <c r="D72" s="3556"/>
      <c r="E72" s="3556"/>
      <c r="F72" s="3556"/>
      <c r="G72" s="3556"/>
      <c r="H72" s="3556"/>
      <c r="I72" s="2603">
        <f>I70*1</f>
        <v>10276.799999999999</v>
      </c>
      <c r="J72" s="2603">
        <f t="shared" ref="J72:K72" si="26">J70*1</f>
        <v>10685</v>
      </c>
      <c r="K72" s="2603">
        <f t="shared" si="26"/>
        <v>10459.099999999999</v>
      </c>
      <c r="L72" s="3530"/>
      <c r="M72" s="3531"/>
      <c r="N72" s="3531"/>
      <c r="O72" s="3531"/>
      <c r="P72" s="3423"/>
      <c r="Q72" s="23"/>
      <c r="R72" s="14"/>
      <c r="S72" s="14"/>
      <c r="T72" s="14"/>
    </row>
    <row r="73" spans="1:36" s="6" customFormat="1" ht="13.2" customHeight="1" x14ac:dyDescent="0.25">
      <c r="A73" s="111"/>
      <c r="B73" s="112"/>
      <c r="C73" s="112"/>
      <c r="D73" s="112"/>
      <c r="E73" s="112"/>
      <c r="F73" s="112"/>
      <c r="G73" s="652"/>
      <c r="H73" s="129"/>
      <c r="I73" s="2604"/>
      <c r="J73" s="2604"/>
      <c r="K73" s="2604"/>
      <c r="L73" s="26"/>
      <c r="M73" s="26"/>
      <c r="N73" s="26"/>
      <c r="O73" s="26"/>
      <c r="P73" s="75"/>
      <c r="Q73" s="27"/>
      <c r="R73" s="15"/>
      <c r="S73" s="15"/>
      <c r="T73" s="15"/>
      <c r="U73" s="5"/>
      <c r="V73" s="5"/>
      <c r="W73" s="5"/>
      <c r="X73" s="5"/>
      <c r="Y73" s="5"/>
      <c r="Z73" s="5"/>
      <c r="AA73" s="5"/>
      <c r="AB73" s="5"/>
      <c r="AC73" s="5"/>
      <c r="AD73" s="5"/>
      <c r="AE73" s="5"/>
      <c r="AF73" s="5"/>
      <c r="AG73" s="5"/>
      <c r="AH73" s="5"/>
      <c r="AI73" s="5"/>
      <c r="AJ73" s="5"/>
    </row>
    <row r="74" spans="1:36" s="6" customFormat="1" ht="15.75" customHeight="1" thickBot="1" x14ac:dyDescent="0.3">
      <c r="A74" s="111"/>
      <c r="B74" s="112"/>
      <c r="C74" s="30"/>
      <c r="D74" s="30"/>
      <c r="E74" s="30"/>
      <c r="F74" s="30"/>
      <c r="G74" s="3553" t="s">
        <v>13</v>
      </c>
      <c r="H74" s="3554"/>
      <c r="I74" s="3554"/>
      <c r="J74" s="3554"/>
      <c r="K74" s="3554"/>
      <c r="L74" s="26"/>
      <c r="M74" s="26"/>
      <c r="N74" s="26"/>
      <c r="O74" s="26"/>
      <c r="P74" s="75"/>
      <c r="Q74" s="27"/>
      <c r="R74" s="15"/>
      <c r="S74" s="15"/>
      <c r="T74" s="15"/>
      <c r="U74" s="5"/>
      <c r="V74" s="5"/>
      <c r="W74" s="5"/>
      <c r="X74" s="5"/>
      <c r="Y74" s="5"/>
      <c r="Z74" s="5"/>
      <c r="AA74" s="5"/>
      <c r="AB74" s="5"/>
      <c r="AC74" s="5"/>
      <c r="AD74" s="5"/>
      <c r="AE74" s="5"/>
      <c r="AF74" s="5"/>
      <c r="AG74" s="5"/>
      <c r="AH74" s="5"/>
      <c r="AI74" s="5"/>
      <c r="AJ74" s="5"/>
    </row>
    <row r="75" spans="1:36" ht="60.6" thickBot="1" x14ac:dyDescent="0.3">
      <c r="A75" s="13"/>
      <c r="B75" s="13"/>
      <c r="C75" s="13"/>
      <c r="D75" s="13"/>
      <c r="E75" s="653"/>
      <c r="F75" s="654"/>
      <c r="G75" s="654"/>
      <c r="H75" s="655"/>
      <c r="I75" s="3330" t="s">
        <v>192</v>
      </c>
      <c r="J75" s="3331" t="s">
        <v>193</v>
      </c>
      <c r="K75" s="3332" t="s">
        <v>83</v>
      </c>
      <c r="L75" s="13"/>
      <c r="M75" s="13"/>
      <c r="N75" s="13"/>
      <c r="O75" s="13"/>
      <c r="P75" s="13"/>
    </row>
    <row r="76" spans="1:36" ht="13.8" thickBot="1" x14ac:dyDescent="0.3">
      <c r="A76" s="13"/>
      <c r="B76" s="13"/>
      <c r="C76" s="13"/>
      <c r="D76" s="13"/>
      <c r="E76" s="3559" t="s">
        <v>14</v>
      </c>
      <c r="F76" s="3560"/>
      <c r="G76" s="3560"/>
      <c r="H76" s="3561"/>
      <c r="I76" s="2486">
        <f>SUM(I77:I87)</f>
        <v>10276.800000000001</v>
      </c>
      <c r="J76" s="2486">
        <f>SUM(J77:J87)</f>
        <v>10684.999999999998</v>
      </c>
      <c r="K76" s="2486">
        <f>SUM(K77:K87)</f>
        <v>10459.1</v>
      </c>
      <c r="L76" s="13"/>
      <c r="M76" s="13"/>
      <c r="N76" s="13"/>
      <c r="O76" s="13"/>
      <c r="P76" s="13"/>
    </row>
    <row r="77" spans="1:36" ht="12.75" customHeight="1" x14ac:dyDescent="0.25">
      <c r="A77" s="13"/>
      <c r="B77" s="13"/>
      <c r="C77" s="13"/>
      <c r="D77" s="13"/>
      <c r="E77" s="3525" t="s">
        <v>447</v>
      </c>
      <c r="F77" s="3526"/>
      <c r="G77" s="3526"/>
      <c r="H77" s="3527"/>
      <c r="I77" s="96">
        <v>9772.1</v>
      </c>
      <c r="J77" s="96">
        <v>10126.1</v>
      </c>
      <c r="K77" s="96">
        <v>9914.6</v>
      </c>
      <c r="L77" s="13"/>
      <c r="M77" s="13"/>
      <c r="N77" s="13"/>
      <c r="O77" s="13"/>
      <c r="P77" s="13"/>
    </row>
    <row r="78" spans="1:36" ht="13.2" x14ac:dyDescent="0.25">
      <c r="A78" s="13"/>
      <c r="B78" s="13"/>
      <c r="C78" s="13"/>
      <c r="D78" s="13"/>
      <c r="E78" s="3525" t="s">
        <v>448</v>
      </c>
      <c r="F78" s="3526"/>
      <c r="G78" s="3526"/>
      <c r="H78" s="3527"/>
      <c r="I78" s="2487"/>
      <c r="J78" s="2597"/>
      <c r="K78" s="2598"/>
      <c r="L78" s="13"/>
      <c r="M78" s="13"/>
      <c r="N78" s="13"/>
      <c r="O78" s="13"/>
      <c r="P78" s="13"/>
    </row>
    <row r="79" spans="1:36" ht="12.75" customHeight="1" x14ac:dyDescent="0.25">
      <c r="A79" s="13"/>
      <c r="B79" s="13"/>
      <c r="C79" s="13"/>
      <c r="D79" s="13"/>
      <c r="E79" s="3525" t="s">
        <v>449</v>
      </c>
      <c r="F79" s="3526"/>
      <c r="G79" s="3526"/>
      <c r="H79" s="3527"/>
      <c r="I79" s="2487">
        <v>31.7</v>
      </c>
      <c r="J79" s="2599">
        <v>43.3</v>
      </c>
      <c r="K79" s="2487">
        <v>42.2</v>
      </c>
      <c r="L79" s="657"/>
      <c r="M79" s="657"/>
      <c r="N79" s="657"/>
      <c r="O79" s="657"/>
      <c r="P79" s="657"/>
      <c r="Q79" s="4"/>
    </row>
    <row r="80" spans="1:36" ht="31.2" customHeight="1" x14ac:dyDescent="0.25">
      <c r="A80" s="13"/>
      <c r="B80" s="13"/>
      <c r="C80" s="13"/>
      <c r="D80" s="13"/>
      <c r="E80" s="3525" t="s">
        <v>450</v>
      </c>
      <c r="F80" s="3526"/>
      <c r="G80" s="3526"/>
      <c r="H80" s="3527"/>
      <c r="I80" s="2487"/>
      <c r="J80" s="2599"/>
      <c r="K80" s="2487"/>
      <c r="L80" s="13"/>
      <c r="M80" s="13"/>
      <c r="N80" s="13"/>
      <c r="O80" s="13"/>
      <c r="P80" s="13"/>
    </row>
    <row r="81" spans="1:16" ht="16.8" customHeight="1" x14ac:dyDescent="0.25">
      <c r="A81" s="13"/>
      <c r="B81" s="13"/>
      <c r="C81" s="13"/>
      <c r="D81" s="13"/>
      <c r="E81" s="3562" t="s">
        <v>451</v>
      </c>
      <c r="F81" s="3563"/>
      <c r="G81" s="3563"/>
      <c r="H81" s="3564"/>
      <c r="I81" s="2488"/>
      <c r="J81" s="2600"/>
      <c r="K81" s="2488"/>
      <c r="L81" s="13"/>
      <c r="M81" s="13"/>
      <c r="N81" s="13"/>
      <c r="O81" s="13"/>
      <c r="P81" s="13"/>
    </row>
    <row r="82" spans="1:16" ht="13.2" x14ac:dyDescent="0.25">
      <c r="A82" s="13"/>
      <c r="B82" s="13"/>
      <c r="C82" s="13"/>
      <c r="D82" s="13"/>
      <c r="E82" s="3442" t="s">
        <v>452</v>
      </c>
      <c r="F82" s="3443"/>
      <c r="G82" s="3443"/>
      <c r="H82" s="3444"/>
      <c r="I82" s="2487"/>
      <c r="J82" s="2599"/>
      <c r="K82" s="2487"/>
      <c r="L82" s="13"/>
      <c r="M82" s="13"/>
      <c r="N82" s="13"/>
      <c r="O82" s="13"/>
      <c r="P82" s="13"/>
    </row>
    <row r="83" spans="1:16" ht="30.6" customHeight="1" x14ac:dyDescent="0.25">
      <c r="A83" s="13"/>
      <c r="B83" s="13"/>
      <c r="C83" s="13"/>
      <c r="D83" s="13"/>
      <c r="E83" s="3525" t="s">
        <v>453</v>
      </c>
      <c r="F83" s="3526"/>
      <c r="G83" s="3526"/>
      <c r="H83" s="3527"/>
      <c r="I83" s="2487">
        <v>444.2</v>
      </c>
      <c r="J83" s="2599">
        <v>486.8</v>
      </c>
      <c r="K83" s="2487">
        <v>473.5</v>
      </c>
      <c r="L83" s="13"/>
      <c r="M83" s="13"/>
      <c r="N83" s="13"/>
      <c r="O83" s="13"/>
      <c r="P83" s="13"/>
    </row>
    <row r="84" spans="1:16" ht="30.6" customHeight="1" x14ac:dyDescent="0.25">
      <c r="A84" s="13"/>
      <c r="B84" s="13"/>
      <c r="C84" s="13"/>
      <c r="D84" s="13"/>
      <c r="E84" s="3525" t="s">
        <v>454</v>
      </c>
      <c r="F84" s="3526"/>
      <c r="G84" s="3526"/>
      <c r="H84" s="3527"/>
      <c r="I84" s="2489"/>
      <c r="J84" s="2601"/>
      <c r="K84" s="2489"/>
      <c r="L84" s="13"/>
      <c r="M84" s="13"/>
      <c r="N84" s="13"/>
      <c r="O84" s="13"/>
      <c r="P84" s="13"/>
    </row>
    <row r="85" spans="1:16" ht="13.2" x14ac:dyDescent="0.25">
      <c r="A85" s="13"/>
      <c r="B85" s="13"/>
      <c r="C85" s="13"/>
      <c r="D85" s="13"/>
      <c r="E85" s="3525" t="s">
        <v>455</v>
      </c>
      <c r="F85" s="3526"/>
      <c r="G85" s="3526"/>
      <c r="H85" s="3527"/>
      <c r="I85" s="2489"/>
      <c r="J85" s="2601"/>
      <c r="K85" s="2489"/>
      <c r="L85" s="13"/>
      <c r="M85" s="13"/>
      <c r="N85" s="13"/>
      <c r="O85" s="13"/>
      <c r="P85" s="13"/>
    </row>
    <row r="86" spans="1:16" ht="13.2" x14ac:dyDescent="0.25">
      <c r="A86" s="13"/>
      <c r="B86" s="13"/>
      <c r="C86" s="13"/>
      <c r="D86" s="13"/>
      <c r="E86" s="3525" t="s">
        <v>456</v>
      </c>
      <c r="F86" s="3526"/>
      <c r="G86" s="3526"/>
      <c r="H86" s="3527"/>
      <c r="I86" s="2489"/>
      <c r="J86" s="2601"/>
      <c r="K86" s="2489"/>
      <c r="L86" s="13"/>
      <c r="M86" s="13"/>
      <c r="N86" s="13"/>
      <c r="O86" s="13"/>
      <c r="P86" s="13"/>
    </row>
    <row r="87" spans="1:16" ht="13.8" thickBot="1" x14ac:dyDescent="0.3">
      <c r="A87" s="13"/>
      <c r="B87" s="13"/>
      <c r="C87" s="13"/>
      <c r="D87" s="13"/>
      <c r="E87" s="3534" t="s">
        <v>457</v>
      </c>
      <c r="F87" s="3535"/>
      <c r="G87" s="3535"/>
      <c r="H87" s="3536"/>
      <c r="I87" s="2490">
        <v>28.8</v>
      </c>
      <c r="J87" s="2602">
        <v>28.8</v>
      </c>
      <c r="K87" s="2490">
        <v>28.8</v>
      </c>
      <c r="L87" s="13"/>
      <c r="M87" s="13"/>
      <c r="N87" s="13"/>
      <c r="O87" s="13"/>
      <c r="P87" s="13"/>
    </row>
    <row r="88" spans="1:16" ht="13.8" thickBot="1" x14ac:dyDescent="0.3">
      <c r="A88" s="13"/>
      <c r="B88" s="13"/>
      <c r="C88" s="13"/>
      <c r="D88" s="13"/>
      <c r="E88" s="3537" t="s">
        <v>15</v>
      </c>
      <c r="F88" s="3538"/>
      <c r="G88" s="3538"/>
      <c r="H88" s="3538"/>
      <c r="I88" s="2595"/>
      <c r="J88" s="2595"/>
      <c r="K88" s="2596"/>
      <c r="L88" s="13"/>
      <c r="M88" s="13"/>
      <c r="N88" s="13"/>
      <c r="O88" s="13"/>
      <c r="P88" s="13"/>
    </row>
    <row r="89" spans="1:16" ht="13.2" x14ac:dyDescent="0.25">
      <c r="A89" s="13"/>
      <c r="B89" s="13"/>
      <c r="C89" s="13"/>
      <c r="D89" s="13"/>
      <c r="E89" s="3539" t="s">
        <v>458</v>
      </c>
      <c r="F89" s="3540"/>
      <c r="G89" s="3540"/>
      <c r="H89" s="3541"/>
      <c r="I89" s="658"/>
      <c r="J89" s="658"/>
      <c r="K89" s="659"/>
      <c r="L89" s="13"/>
      <c r="M89" s="13"/>
      <c r="N89" s="13"/>
      <c r="O89" s="13"/>
      <c r="P89" s="13"/>
    </row>
  </sheetData>
  <mergeCells count="235">
    <mergeCell ref="E86:H86"/>
    <mergeCell ref="E87:H87"/>
    <mergeCell ref="E88:H88"/>
    <mergeCell ref="E89:H89"/>
    <mergeCell ref="M40:M42"/>
    <mergeCell ref="N40:N42"/>
    <mergeCell ref="O40:O42"/>
    <mergeCell ref="M43:M44"/>
    <mergeCell ref="N43:N44"/>
    <mergeCell ref="O43:O44"/>
    <mergeCell ref="M55:M56"/>
    <mergeCell ref="N55:N56"/>
    <mergeCell ref="O55:O56"/>
    <mergeCell ref="G74:K74"/>
    <mergeCell ref="C69:H69"/>
    <mergeCell ref="B72:H72"/>
    <mergeCell ref="B71:H71"/>
    <mergeCell ref="E76:H76"/>
    <mergeCell ref="E77:H77"/>
    <mergeCell ref="E78:H78"/>
    <mergeCell ref="E79:H79"/>
    <mergeCell ref="E80:H80"/>
    <mergeCell ref="E81:H81"/>
    <mergeCell ref="E83:H83"/>
    <mergeCell ref="E84:H84"/>
    <mergeCell ref="E85:H85"/>
    <mergeCell ref="A65:A66"/>
    <mergeCell ref="B65:B66"/>
    <mergeCell ref="P70:P72"/>
    <mergeCell ref="A63:A64"/>
    <mergeCell ref="A67:A68"/>
    <mergeCell ref="B67:B68"/>
    <mergeCell ref="C67:C68"/>
    <mergeCell ref="P65:P66"/>
    <mergeCell ref="L72:O72"/>
    <mergeCell ref="P67:P68"/>
    <mergeCell ref="E65:E66"/>
    <mergeCell ref="L65:L66"/>
    <mergeCell ref="D67:D68"/>
    <mergeCell ref="L63:L64"/>
    <mergeCell ref="F65:F66"/>
    <mergeCell ref="G65:G66"/>
    <mergeCell ref="F63:F64"/>
    <mergeCell ref="G63:G64"/>
    <mergeCell ref="C70:H70"/>
    <mergeCell ref="B63:B64"/>
    <mergeCell ref="C63:C64"/>
    <mergeCell ref="E63:E64"/>
    <mergeCell ref="P53:P54"/>
    <mergeCell ref="L59:L60"/>
    <mergeCell ref="E55:E56"/>
    <mergeCell ref="P63:P64"/>
    <mergeCell ref="P40:P42"/>
    <mergeCell ref="P43:P44"/>
    <mergeCell ref="P45:P46"/>
    <mergeCell ref="P47:P48"/>
    <mergeCell ref="P49:P50"/>
    <mergeCell ref="L47:L48"/>
    <mergeCell ref="E45:E46"/>
    <mergeCell ref="F59:F60"/>
    <mergeCell ref="E57:E58"/>
    <mergeCell ref="L55:L56"/>
    <mergeCell ref="G53:G54"/>
    <mergeCell ref="P61:P62"/>
    <mergeCell ref="P55:P56"/>
    <mergeCell ref="F55:F56"/>
    <mergeCell ref="F57:F58"/>
    <mergeCell ref="G57:G58"/>
    <mergeCell ref="G59:G60"/>
    <mergeCell ref="P59:P60"/>
    <mergeCell ref="G51:G52"/>
    <mergeCell ref="P51:P52"/>
    <mergeCell ref="L27:L28"/>
    <mergeCell ref="G24:G26"/>
    <mergeCell ref="C24:C26"/>
    <mergeCell ref="E24:E26"/>
    <mergeCell ref="F27:F28"/>
    <mergeCell ref="L45:L46"/>
    <mergeCell ref="E47:E48"/>
    <mergeCell ref="L43:L44"/>
    <mergeCell ref="F49:F50"/>
    <mergeCell ref="G49:G50"/>
    <mergeCell ref="F43:F44"/>
    <mergeCell ref="G47:G48"/>
    <mergeCell ref="G43:G44"/>
    <mergeCell ref="F47:F48"/>
    <mergeCell ref="C45:C46"/>
    <mergeCell ref="F45:F46"/>
    <mergeCell ref="G45:G46"/>
    <mergeCell ref="E49:E50"/>
    <mergeCell ref="E43:E44"/>
    <mergeCell ref="L49:L50"/>
    <mergeCell ref="P37:P39"/>
    <mergeCell ref="C31:C32"/>
    <mergeCell ref="E31:E32"/>
    <mergeCell ref="F31:F32"/>
    <mergeCell ref="G31:G32"/>
    <mergeCell ref="P31:P32"/>
    <mergeCell ref="C33:C34"/>
    <mergeCell ref="E33:E34"/>
    <mergeCell ref="F33:F34"/>
    <mergeCell ref="G33:G34"/>
    <mergeCell ref="P33:P34"/>
    <mergeCell ref="D33:D34"/>
    <mergeCell ref="D37:D39"/>
    <mergeCell ref="A45:A46"/>
    <mergeCell ref="F37:F39"/>
    <mergeCell ref="G37:G39"/>
    <mergeCell ref="B43:B44"/>
    <mergeCell ref="A43:A44"/>
    <mergeCell ref="C43:C44"/>
    <mergeCell ref="B45:B46"/>
    <mergeCell ref="C37:C39"/>
    <mergeCell ref="E37:E39"/>
    <mergeCell ref="A40:A42"/>
    <mergeCell ref="B40:B42"/>
    <mergeCell ref="D65:D66"/>
    <mergeCell ref="A61:A62"/>
    <mergeCell ref="B61:B62"/>
    <mergeCell ref="A59:A60"/>
    <mergeCell ref="B59:B60"/>
    <mergeCell ref="F53:F54"/>
    <mergeCell ref="E51:E52"/>
    <mergeCell ref="A47:A48"/>
    <mergeCell ref="C61:C62"/>
    <mergeCell ref="A57:A58"/>
    <mergeCell ref="A51:A52"/>
    <mergeCell ref="B51:B52"/>
    <mergeCell ref="A53:A54"/>
    <mergeCell ref="B53:B54"/>
    <mergeCell ref="C53:C54"/>
    <mergeCell ref="B57:B58"/>
    <mergeCell ref="C57:C58"/>
    <mergeCell ref="C47:C48"/>
    <mergeCell ref="B47:B48"/>
    <mergeCell ref="C51:C52"/>
    <mergeCell ref="A55:A56"/>
    <mergeCell ref="A49:A50"/>
    <mergeCell ref="B49:B50"/>
    <mergeCell ref="E2:L2"/>
    <mergeCell ref="P35:P36"/>
    <mergeCell ref="P12:P19"/>
    <mergeCell ref="E1:P1"/>
    <mergeCell ref="L40:L42"/>
    <mergeCell ref="G40:G42"/>
    <mergeCell ref="A12:A19"/>
    <mergeCell ref="B12:B19"/>
    <mergeCell ref="C12:C19"/>
    <mergeCell ref="E12:E19"/>
    <mergeCell ref="E27:E28"/>
    <mergeCell ref="B37:B39"/>
    <mergeCell ref="A37:A39"/>
    <mergeCell ref="C40:C42"/>
    <mergeCell ref="E40:E42"/>
    <mergeCell ref="C20:C23"/>
    <mergeCell ref="E20:E23"/>
    <mergeCell ref="F20:F23"/>
    <mergeCell ref="C36:O36"/>
    <mergeCell ref="F40:F42"/>
    <mergeCell ref="G20:G23"/>
    <mergeCell ref="F24:F26"/>
    <mergeCell ref="L4:P4"/>
    <mergeCell ref="A4:A6"/>
    <mergeCell ref="L61:L62"/>
    <mergeCell ref="E53:E54"/>
    <mergeCell ref="C27:C28"/>
    <mergeCell ref="E67:E68"/>
    <mergeCell ref="F67:F68"/>
    <mergeCell ref="G67:G68"/>
    <mergeCell ref="L67:L68"/>
    <mergeCell ref="C49:C50"/>
    <mergeCell ref="L51:L52"/>
    <mergeCell ref="C55:C56"/>
    <mergeCell ref="C59:C60"/>
    <mergeCell ref="E59:E60"/>
    <mergeCell ref="D40:D42"/>
    <mergeCell ref="D43:D44"/>
    <mergeCell ref="D45:D46"/>
    <mergeCell ref="D47:D48"/>
    <mergeCell ref="D49:D50"/>
    <mergeCell ref="D51:D52"/>
    <mergeCell ref="D53:D54"/>
    <mergeCell ref="D55:D56"/>
    <mergeCell ref="D57:D58"/>
    <mergeCell ref="G61:G62"/>
    <mergeCell ref="G55:G56"/>
    <mergeCell ref="L37:L39"/>
    <mergeCell ref="B4:B6"/>
    <mergeCell ref="C4:C6"/>
    <mergeCell ref="D4:D6"/>
    <mergeCell ref="E4:E6"/>
    <mergeCell ref="F4:F6"/>
    <mergeCell ref="G4:G6"/>
    <mergeCell ref="H4:H6"/>
    <mergeCell ref="I4:I6"/>
    <mergeCell ref="E82:H82"/>
    <mergeCell ref="C65:C66"/>
    <mergeCell ref="E61:E62"/>
    <mergeCell ref="F61:F62"/>
    <mergeCell ref="G27:G28"/>
    <mergeCell ref="C35:H35"/>
    <mergeCell ref="E8:K8"/>
    <mergeCell ref="C29:C30"/>
    <mergeCell ref="E29:E30"/>
    <mergeCell ref="F29:F30"/>
    <mergeCell ref="G29:G30"/>
    <mergeCell ref="F51:F52"/>
    <mergeCell ref="B55:B56"/>
    <mergeCell ref="D59:D60"/>
    <mergeCell ref="D61:D62"/>
    <mergeCell ref="D63:D64"/>
    <mergeCell ref="L5:L6"/>
    <mergeCell ref="M5:M6"/>
    <mergeCell ref="N5:P5"/>
    <mergeCell ref="D12:D19"/>
    <mergeCell ref="D20:D23"/>
    <mergeCell ref="D24:D26"/>
    <mergeCell ref="D27:D28"/>
    <mergeCell ref="D29:D30"/>
    <mergeCell ref="D31:D32"/>
    <mergeCell ref="F12:F19"/>
    <mergeCell ref="G12:G19"/>
    <mergeCell ref="M27:M28"/>
    <mergeCell ref="M29:M30"/>
    <mergeCell ref="N29:N30"/>
    <mergeCell ref="O29:O30"/>
    <mergeCell ref="L29:L30"/>
    <mergeCell ref="N27:N28"/>
    <mergeCell ref="O27:O28"/>
    <mergeCell ref="P20:P23"/>
    <mergeCell ref="P24:P26"/>
    <mergeCell ref="P27:P28"/>
    <mergeCell ref="J4:J6"/>
    <mergeCell ref="K4:K6"/>
    <mergeCell ref="P29:P30"/>
  </mergeCells>
  <phoneticPr fontId="1" type="noConversion"/>
  <pageMargins left="0.75" right="0.75" top="1" bottom="1" header="0.5" footer="0.5"/>
  <pageSetup paperSize="9" scale="72"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162"/>
  <sheetViews>
    <sheetView workbookViewId="0">
      <selection activeCell="P137" sqref="P13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44140625" customWidth="1"/>
    <col min="11" max="11" width="8.6640625" customWidth="1"/>
    <col min="12" max="12" width="26.77734375" customWidth="1"/>
    <col min="13" max="13" width="9.109375" customWidth="1"/>
    <col min="14" max="14" width="8.6640625" customWidth="1"/>
    <col min="15" max="15" width="7.33203125" customWidth="1"/>
    <col min="16" max="16" width="47.5546875" customWidth="1"/>
  </cols>
  <sheetData>
    <row r="2" spans="1:16" x14ac:dyDescent="0.25">
      <c r="A2" s="13"/>
      <c r="B2" s="13"/>
      <c r="C2" s="4355" t="s">
        <v>191</v>
      </c>
      <c r="D2" s="3554"/>
      <c r="E2" s="3554"/>
      <c r="F2" s="3554"/>
      <c r="G2" s="3554"/>
      <c r="H2" s="3554"/>
      <c r="I2" s="3554"/>
      <c r="J2" s="3554"/>
      <c r="K2" s="3554"/>
      <c r="L2" s="3554"/>
      <c r="M2" s="3554"/>
      <c r="N2" s="3554"/>
    </row>
    <row r="3" spans="1:16" ht="13.8" thickBot="1" x14ac:dyDescent="0.3">
      <c r="A3" s="16"/>
      <c r="B3" s="16"/>
      <c r="C3" s="3831" t="s">
        <v>141</v>
      </c>
      <c r="D3" s="3831"/>
      <c r="E3" s="3831"/>
      <c r="F3" s="3831"/>
      <c r="G3" s="3831"/>
      <c r="H3" s="93"/>
      <c r="I3" s="93"/>
      <c r="J3" s="93"/>
      <c r="K3" s="93"/>
      <c r="L3" s="93"/>
      <c r="M3" s="93"/>
      <c r="N3" s="93"/>
      <c r="P3" s="197" t="s">
        <v>513</v>
      </c>
    </row>
    <row r="4" spans="1:16" ht="31.2" customHeight="1" thickBot="1" x14ac:dyDescent="0.3">
      <c r="A4" s="3729" t="s">
        <v>0</v>
      </c>
      <c r="B4" s="3729" t="s">
        <v>1</v>
      </c>
      <c r="C4" s="3732" t="s">
        <v>2</v>
      </c>
      <c r="D4" s="3729" t="s">
        <v>256</v>
      </c>
      <c r="E4" s="3735" t="s">
        <v>3</v>
      </c>
      <c r="F4" s="3715" t="s">
        <v>4</v>
      </c>
      <c r="G4" s="3732" t="s">
        <v>5</v>
      </c>
      <c r="H4" s="3715" t="s">
        <v>6</v>
      </c>
      <c r="I4" s="3713" t="s">
        <v>192</v>
      </c>
      <c r="J4" s="3715" t="s">
        <v>193</v>
      </c>
      <c r="K4" s="3715" t="s">
        <v>83</v>
      </c>
      <c r="L4" s="3717" t="s">
        <v>991</v>
      </c>
      <c r="M4" s="3718"/>
      <c r="N4" s="3718"/>
      <c r="O4" s="3718"/>
      <c r="P4" s="3719"/>
    </row>
    <row r="5" spans="1:16" ht="13.8" x14ac:dyDescent="0.25">
      <c r="A5" s="3730"/>
      <c r="B5" s="3730"/>
      <c r="C5" s="3733"/>
      <c r="D5" s="3730"/>
      <c r="E5" s="3736"/>
      <c r="F5" s="3716"/>
      <c r="G5" s="3733"/>
      <c r="H5" s="3716"/>
      <c r="I5" s="3714"/>
      <c r="J5" s="3716"/>
      <c r="K5" s="3716"/>
      <c r="L5" s="3720" t="s">
        <v>306</v>
      </c>
      <c r="M5" s="3721" t="s">
        <v>194</v>
      </c>
      <c r="N5" s="3723"/>
      <c r="O5" s="3723"/>
      <c r="P5" s="3724"/>
    </row>
    <row r="6" spans="1:16" ht="162.6" customHeight="1" thickBot="1" x14ac:dyDescent="0.3">
      <c r="A6" s="3812"/>
      <c r="B6" s="3812"/>
      <c r="C6" s="3811"/>
      <c r="D6" s="3812"/>
      <c r="E6" s="3813"/>
      <c r="F6" s="3810"/>
      <c r="G6" s="3811"/>
      <c r="H6" s="3810"/>
      <c r="I6" s="3826"/>
      <c r="J6" s="3810"/>
      <c r="K6" s="3810"/>
      <c r="L6" s="3823"/>
      <c r="M6" s="3824"/>
      <c r="N6" s="218" t="s">
        <v>53</v>
      </c>
      <c r="O6" s="219" t="s">
        <v>54</v>
      </c>
      <c r="P6" s="821" t="s">
        <v>446</v>
      </c>
    </row>
    <row r="7" spans="1:16" ht="14.4" thickBot="1" x14ac:dyDescent="0.3">
      <c r="A7" s="930" t="s">
        <v>7</v>
      </c>
      <c r="B7" s="1922" t="s">
        <v>907</v>
      </c>
      <c r="C7" s="1923"/>
      <c r="D7" s="1924"/>
      <c r="E7" s="1924"/>
      <c r="F7" s="1924"/>
      <c r="G7" s="1924"/>
      <c r="H7" s="1924"/>
      <c r="I7" s="1924"/>
      <c r="J7" s="1923"/>
      <c r="K7" s="1924"/>
      <c r="L7" s="1925"/>
      <c r="M7" s="1925"/>
      <c r="N7" s="1924"/>
      <c r="O7" s="1923"/>
      <c r="P7" s="1926"/>
    </row>
    <row r="8" spans="1:16" ht="32.4" customHeight="1" x14ac:dyDescent="0.25">
      <c r="A8" s="4348"/>
      <c r="B8" s="938"/>
      <c r="C8" s="939"/>
      <c r="D8" s="939"/>
      <c r="E8" s="940"/>
      <c r="F8" s="939"/>
      <c r="G8" s="939"/>
      <c r="H8" s="939"/>
      <c r="I8" s="939"/>
      <c r="J8" s="939"/>
      <c r="K8" s="1927"/>
      <c r="L8" s="1928" t="s">
        <v>908</v>
      </c>
      <c r="M8" s="3110" t="s">
        <v>360</v>
      </c>
      <c r="N8" s="3110">
        <v>5</v>
      </c>
      <c r="O8" s="3110">
        <v>47.48</v>
      </c>
      <c r="P8" s="3111" t="s">
        <v>1499</v>
      </c>
    </row>
    <row r="9" spans="1:16" ht="45" customHeight="1" thickBot="1" x14ac:dyDescent="0.3">
      <c r="A9" s="4349"/>
      <c r="B9" s="1929"/>
      <c r="C9" s="1930"/>
      <c r="D9" s="1930"/>
      <c r="E9" s="1931"/>
      <c r="F9" s="1930"/>
      <c r="G9" s="1930"/>
      <c r="H9" s="1930"/>
      <c r="I9" s="1930"/>
      <c r="J9" s="1930"/>
      <c r="K9" s="1932"/>
      <c r="L9" s="1933" t="s">
        <v>909</v>
      </c>
      <c r="M9" s="3112" t="s">
        <v>910</v>
      </c>
      <c r="N9" s="3113" t="s">
        <v>911</v>
      </c>
      <c r="O9" s="3113" t="s">
        <v>911</v>
      </c>
      <c r="P9" s="3114" t="s">
        <v>1500</v>
      </c>
    </row>
    <row r="10" spans="1:16" ht="14.4" thickBot="1" x14ac:dyDescent="0.3">
      <c r="A10" s="941" t="s">
        <v>7</v>
      </c>
      <c r="B10" s="965" t="s">
        <v>7</v>
      </c>
      <c r="C10" s="1934" t="s">
        <v>912</v>
      </c>
      <c r="D10" s="1935"/>
      <c r="E10" s="1936"/>
      <c r="F10" s="1937"/>
      <c r="G10" s="1937"/>
      <c r="H10" s="1937"/>
      <c r="I10" s="1937"/>
      <c r="J10" s="1937"/>
      <c r="K10" s="1937"/>
      <c r="L10" s="1937"/>
      <c r="M10" s="1938"/>
      <c r="N10" s="1938"/>
      <c r="O10" s="1938"/>
      <c r="P10" s="1939"/>
    </row>
    <row r="11" spans="1:16" ht="44.4" customHeight="1" thickBot="1" x14ac:dyDescent="0.3">
      <c r="A11" s="993"/>
      <c r="B11" s="1940"/>
      <c r="C11" s="1941"/>
      <c r="D11" s="1942"/>
      <c r="E11" s="1943"/>
      <c r="F11" s="1943"/>
      <c r="G11" s="1943"/>
      <c r="H11" s="1943"/>
      <c r="I11" s="1943"/>
      <c r="J11" s="1943"/>
      <c r="K11" s="1944"/>
      <c r="L11" s="1945" t="s">
        <v>913</v>
      </c>
      <c r="M11" s="2084" t="s">
        <v>914</v>
      </c>
      <c r="N11" s="2239" t="s">
        <v>915</v>
      </c>
      <c r="O11" s="2239" t="s">
        <v>915</v>
      </c>
      <c r="P11" s="3111" t="s">
        <v>1578</v>
      </c>
    </row>
    <row r="12" spans="1:16" ht="68.400000000000006" customHeight="1" x14ac:dyDescent="0.25">
      <c r="A12" s="3949" t="s">
        <v>7</v>
      </c>
      <c r="B12" s="3952" t="s">
        <v>7</v>
      </c>
      <c r="C12" s="4350" t="s">
        <v>7</v>
      </c>
      <c r="D12" s="1947"/>
      <c r="E12" s="3653" t="s">
        <v>916</v>
      </c>
      <c r="F12" s="4353" t="s">
        <v>46</v>
      </c>
      <c r="G12" s="4346" t="s">
        <v>143</v>
      </c>
      <c r="H12" s="1948" t="s">
        <v>27</v>
      </c>
      <c r="I12" s="1958">
        <v>3</v>
      </c>
      <c r="J12" s="1958">
        <v>1.4</v>
      </c>
      <c r="K12" s="1949">
        <v>1.4</v>
      </c>
      <c r="L12" s="3115" t="s">
        <v>917</v>
      </c>
      <c r="M12" s="3116" t="s">
        <v>795</v>
      </c>
      <c r="N12" s="3117" t="s">
        <v>72</v>
      </c>
      <c r="O12" s="3117" t="s">
        <v>138</v>
      </c>
      <c r="P12" s="3111" t="s">
        <v>1501</v>
      </c>
    </row>
    <row r="13" spans="1:16" ht="13.2" customHeight="1" thickBot="1" x14ac:dyDescent="0.3">
      <c r="A13" s="3951"/>
      <c r="B13" s="3953"/>
      <c r="C13" s="4351"/>
      <c r="D13" s="1951"/>
      <c r="E13" s="4352"/>
      <c r="F13" s="4354"/>
      <c r="G13" s="4347"/>
      <c r="H13" s="1952" t="s">
        <v>8</v>
      </c>
      <c r="I13" s="1953">
        <f>SUM(I12:I12)</f>
        <v>3</v>
      </c>
      <c r="J13" s="1953">
        <f>SUM(J12:J12)</f>
        <v>1.4</v>
      </c>
      <c r="K13" s="1953">
        <f>SUM(K12:K12)</f>
        <v>1.4</v>
      </c>
      <c r="L13" s="1954"/>
      <c r="M13" s="1955"/>
      <c r="N13" s="1956"/>
      <c r="O13" s="1956"/>
      <c r="P13" s="1957"/>
    </row>
    <row r="14" spans="1:16" ht="27.6" customHeight="1" x14ac:dyDescent="0.25">
      <c r="A14" s="3949" t="s">
        <v>7</v>
      </c>
      <c r="B14" s="3952" t="s">
        <v>7</v>
      </c>
      <c r="C14" s="4350" t="s">
        <v>9</v>
      </c>
      <c r="D14" s="1947"/>
      <c r="E14" s="3653" t="s">
        <v>918</v>
      </c>
      <c r="F14" s="4353" t="s">
        <v>46</v>
      </c>
      <c r="G14" s="4346" t="s">
        <v>143</v>
      </c>
      <c r="H14" s="1948" t="s">
        <v>27</v>
      </c>
      <c r="I14" s="1958">
        <v>8</v>
      </c>
      <c r="J14" s="1958">
        <v>8</v>
      </c>
      <c r="K14" s="1949">
        <v>8</v>
      </c>
      <c r="L14" s="1959" t="s">
        <v>919</v>
      </c>
      <c r="M14" s="3118" t="s">
        <v>795</v>
      </c>
      <c r="N14" s="3119" t="s">
        <v>34</v>
      </c>
      <c r="O14" s="3119" t="s">
        <v>36</v>
      </c>
      <c r="P14" s="3111" t="s">
        <v>1502</v>
      </c>
    </row>
    <row r="15" spans="1:16" ht="28.2" customHeight="1" thickBot="1" x14ac:dyDescent="0.3">
      <c r="A15" s="3951"/>
      <c r="B15" s="3953"/>
      <c r="C15" s="4351"/>
      <c r="D15" s="1951"/>
      <c r="E15" s="4352"/>
      <c r="F15" s="4354"/>
      <c r="G15" s="4347"/>
      <c r="H15" s="1952" t="s">
        <v>8</v>
      </c>
      <c r="I15" s="1953">
        <f>SUM(I14:I14)</f>
        <v>8</v>
      </c>
      <c r="J15" s="1953">
        <f>SUM(J14:J14)</f>
        <v>8</v>
      </c>
      <c r="K15" s="1953">
        <f>SUM(K14:K14)</f>
        <v>8</v>
      </c>
      <c r="L15" s="1955"/>
      <c r="M15" s="1955"/>
      <c r="N15" s="1956"/>
      <c r="O15" s="1956"/>
      <c r="P15" s="1957"/>
    </row>
    <row r="16" spans="1:16" ht="105.6" x14ac:dyDescent="0.25">
      <c r="A16" s="3949" t="s">
        <v>7</v>
      </c>
      <c r="B16" s="3952" t="s">
        <v>7</v>
      </c>
      <c r="C16" s="4350" t="s">
        <v>25</v>
      </c>
      <c r="D16" s="1947"/>
      <c r="E16" s="3653" t="s">
        <v>920</v>
      </c>
      <c r="F16" s="4353" t="s">
        <v>46</v>
      </c>
      <c r="G16" s="4346" t="s">
        <v>143</v>
      </c>
      <c r="H16" s="1948" t="s">
        <v>27</v>
      </c>
      <c r="I16" s="1958">
        <v>130.4</v>
      </c>
      <c r="J16" s="1958">
        <v>99</v>
      </c>
      <c r="K16" s="1949">
        <v>98.2</v>
      </c>
      <c r="L16" s="3115" t="s">
        <v>921</v>
      </c>
      <c r="M16" s="3118" t="s">
        <v>264</v>
      </c>
      <c r="N16" s="1446" t="s">
        <v>161</v>
      </c>
      <c r="O16" s="1446" t="s">
        <v>156</v>
      </c>
      <c r="P16" s="3111" t="s">
        <v>1503</v>
      </c>
    </row>
    <row r="17" spans="1:16" ht="119.4" thickBot="1" x14ac:dyDescent="0.3">
      <c r="A17" s="3950"/>
      <c r="B17" s="3938"/>
      <c r="C17" s="4356"/>
      <c r="D17" s="1961"/>
      <c r="E17" s="3654"/>
      <c r="F17" s="4341"/>
      <c r="G17" s="4343"/>
      <c r="H17" s="1962"/>
      <c r="I17" s="1963"/>
      <c r="J17" s="1963"/>
      <c r="K17" s="1964"/>
      <c r="L17" s="1928" t="s">
        <v>922</v>
      </c>
      <c r="M17" s="3116" t="s">
        <v>795</v>
      </c>
      <c r="N17" s="3117" t="s">
        <v>87</v>
      </c>
      <c r="O17" s="3117" t="s">
        <v>36</v>
      </c>
      <c r="P17" s="3135" t="s">
        <v>1504</v>
      </c>
    </row>
    <row r="18" spans="1:16" ht="39.6" x14ac:dyDescent="0.25">
      <c r="A18" s="3950"/>
      <c r="B18" s="3938"/>
      <c r="C18" s="4356"/>
      <c r="D18" s="1961"/>
      <c r="E18" s="3654"/>
      <c r="F18" s="4341"/>
      <c r="G18" s="4343"/>
      <c r="H18" s="1962"/>
      <c r="I18" s="1963"/>
      <c r="J18" s="1963"/>
      <c r="K18" s="1964"/>
      <c r="L18" s="3120" t="s">
        <v>162</v>
      </c>
      <c r="M18" s="3121" t="s">
        <v>795</v>
      </c>
      <c r="N18" s="1449" t="s">
        <v>138</v>
      </c>
      <c r="O18" s="1449" t="s">
        <v>72</v>
      </c>
      <c r="P18" s="3111" t="s">
        <v>1505</v>
      </c>
    </row>
    <row r="19" spans="1:16" ht="14.4" thickBot="1" x14ac:dyDescent="0.3">
      <c r="A19" s="3951"/>
      <c r="B19" s="3953"/>
      <c r="C19" s="4351"/>
      <c r="D19" s="1951"/>
      <c r="E19" s="4352"/>
      <c r="F19" s="4354"/>
      <c r="G19" s="4347"/>
      <c r="H19" s="1952" t="s">
        <v>8</v>
      </c>
      <c r="I19" s="1953">
        <f>SUM(I16:I18)</f>
        <v>130.4</v>
      </c>
      <c r="J19" s="1953">
        <f>SUM(J16:J18)</f>
        <v>99</v>
      </c>
      <c r="K19" s="1953">
        <f>SUM(K16:K18)</f>
        <v>98.2</v>
      </c>
      <c r="L19" s="1955"/>
      <c r="M19" s="1955"/>
      <c r="N19" s="1956"/>
      <c r="O19" s="1956"/>
      <c r="P19" s="1957"/>
    </row>
    <row r="20" spans="1:16" ht="19.8" customHeight="1" x14ac:dyDescent="0.25">
      <c r="A20" s="3934" t="s">
        <v>7</v>
      </c>
      <c r="B20" s="3937" t="s">
        <v>7</v>
      </c>
      <c r="C20" s="4338" t="s">
        <v>26</v>
      </c>
      <c r="D20" s="4338"/>
      <c r="E20" s="3653" t="s">
        <v>923</v>
      </c>
      <c r="F20" s="4345" t="s">
        <v>158</v>
      </c>
      <c r="G20" s="4346" t="s">
        <v>143</v>
      </c>
      <c r="H20" s="1948" t="s">
        <v>27</v>
      </c>
      <c r="I20" s="1958">
        <v>991.7</v>
      </c>
      <c r="J20" s="1958">
        <v>1011.5</v>
      </c>
      <c r="K20" s="1949">
        <v>1011.5</v>
      </c>
      <c r="L20" s="3122" t="s">
        <v>924</v>
      </c>
      <c r="M20" s="2037" t="s">
        <v>925</v>
      </c>
      <c r="N20" s="3123">
        <v>132</v>
      </c>
      <c r="O20" s="3123">
        <v>146.69999999999999</v>
      </c>
      <c r="P20" s="3111" t="s">
        <v>1506</v>
      </c>
    </row>
    <row r="21" spans="1:16" ht="99" customHeight="1" x14ac:dyDescent="0.25">
      <c r="A21" s="3935"/>
      <c r="B21" s="3938"/>
      <c r="C21" s="4339"/>
      <c r="D21" s="4339"/>
      <c r="E21" s="3654"/>
      <c r="F21" s="4341"/>
      <c r="G21" s="4343"/>
      <c r="H21" s="1962" t="s">
        <v>52</v>
      </c>
      <c r="I21" s="1963">
        <v>50.6</v>
      </c>
      <c r="J21" s="1963">
        <v>50.6</v>
      </c>
      <c r="K21" s="1964">
        <v>50.6</v>
      </c>
      <c r="L21" s="3124" t="s">
        <v>926</v>
      </c>
      <c r="M21" s="2005" t="s">
        <v>927</v>
      </c>
      <c r="N21" s="3125">
        <v>220</v>
      </c>
      <c r="O21" s="3125">
        <v>219</v>
      </c>
      <c r="P21" s="3114" t="s">
        <v>1507</v>
      </c>
    </row>
    <row r="22" spans="1:16" ht="56.4" customHeight="1" x14ac:dyDescent="0.25">
      <c r="A22" s="3935"/>
      <c r="B22" s="3938"/>
      <c r="C22" s="4339"/>
      <c r="D22" s="4339"/>
      <c r="E22" s="3654"/>
      <c r="F22" s="4341"/>
      <c r="G22" s="4343"/>
      <c r="H22" s="1962" t="s">
        <v>112</v>
      </c>
      <c r="I22" s="1963">
        <v>3</v>
      </c>
      <c r="J22" s="1963">
        <v>3</v>
      </c>
      <c r="K22" s="1964">
        <v>0</v>
      </c>
      <c r="L22" s="3126" t="s">
        <v>928</v>
      </c>
      <c r="M22" s="1979" t="s">
        <v>264</v>
      </c>
      <c r="N22" s="3125">
        <v>400</v>
      </c>
      <c r="O22" s="3125">
        <v>753</v>
      </c>
      <c r="P22" s="3114" t="s">
        <v>1508</v>
      </c>
    </row>
    <row r="23" spans="1:16" ht="28.8" customHeight="1" x14ac:dyDescent="0.25">
      <c r="A23" s="3935"/>
      <c r="B23" s="3938"/>
      <c r="C23" s="4339"/>
      <c r="D23" s="4339"/>
      <c r="E23" s="3654"/>
      <c r="F23" s="4341"/>
      <c r="G23" s="4343"/>
      <c r="H23" s="1962" t="s">
        <v>91</v>
      </c>
      <c r="I23" s="1963"/>
      <c r="J23" s="1963"/>
      <c r="K23" s="1964"/>
      <c r="L23" s="3126" t="s">
        <v>929</v>
      </c>
      <c r="M23" s="1979" t="s">
        <v>795</v>
      </c>
      <c r="N23" s="3125">
        <v>8.9</v>
      </c>
      <c r="O23" s="3125">
        <v>14.5</v>
      </c>
      <c r="P23" s="3114" t="s">
        <v>1509</v>
      </c>
    </row>
    <row r="24" spans="1:16" ht="59.4" customHeight="1" x14ac:dyDescent="0.25">
      <c r="A24" s="3935"/>
      <c r="B24" s="3938"/>
      <c r="C24" s="4339"/>
      <c r="D24" s="4339"/>
      <c r="E24" s="3654"/>
      <c r="F24" s="4341"/>
      <c r="G24" s="4343"/>
      <c r="H24" s="1965" t="s">
        <v>84</v>
      </c>
      <c r="I24" s="1963">
        <v>9.1</v>
      </c>
      <c r="J24" s="1963">
        <v>9.1</v>
      </c>
      <c r="K24" s="1964">
        <v>9.1</v>
      </c>
      <c r="L24" s="3126" t="s">
        <v>930</v>
      </c>
      <c r="M24" s="1979" t="s">
        <v>795</v>
      </c>
      <c r="N24" s="3125">
        <v>260</v>
      </c>
      <c r="O24" s="3125">
        <v>377</v>
      </c>
      <c r="P24" s="3114" t="s">
        <v>1510</v>
      </c>
    </row>
    <row r="25" spans="1:16" ht="44.4" customHeight="1" x14ac:dyDescent="0.25">
      <c r="A25" s="3935"/>
      <c r="B25" s="3938"/>
      <c r="C25" s="4339"/>
      <c r="D25" s="4339"/>
      <c r="E25" s="3654"/>
      <c r="F25" s="4341"/>
      <c r="G25" s="4343"/>
      <c r="H25" s="1965"/>
      <c r="I25" s="1963"/>
      <c r="J25" s="1963"/>
      <c r="K25" s="1964"/>
      <c r="L25" s="3127" t="s">
        <v>931</v>
      </c>
      <c r="M25" s="1979" t="s">
        <v>795</v>
      </c>
      <c r="N25" s="3125">
        <v>4000</v>
      </c>
      <c r="O25" s="3125">
        <v>6629</v>
      </c>
      <c r="P25" s="3114" t="s">
        <v>1511</v>
      </c>
    </row>
    <row r="26" spans="1:16" ht="50.4" customHeight="1" x14ac:dyDescent="0.25">
      <c r="A26" s="3935"/>
      <c r="B26" s="3938"/>
      <c r="C26" s="4339"/>
      <c r="D26" s="4339"/>
      <c r="E26" s="3654"/>
      <c r="F26" s="4341"/>
      <c r="G26" s="4343"/>
      <c r="H26" s="1965"/>
      <c r="I26" s="1963"/>
      <c r="J26" s="1963"/>
      <c r="K26" s="1964"/>
      <c r="L26" s="1978" t="s">
        <v>932</v>
      </c>
      <c r="M26" s="1979" t="s">
        <v>360</v>
      </c>
      <c r="N26" s="3125">
        <v>85</v>
      </c>
      <c r="O26" s="3125">
        <v>87</v>
      </c>
      <c r="P26" s="3114" t="s">
        <v>1512</v>
      </c>
    </row>
    <row r="27" spans="1:16" ht="56.4" customHeight="1" x14ac:dyDescent="0.25">
      <c r="A27" s="3935"/>
      <c r="B27" s="3938"/>
      <c r="C27" s="4339"/>
      <c r="D27" s="4339"/>
      <c r="E27" s="3654"/>
      <c r="F27" s="4341"/>
      <c r="G27" s="4343"/>
      <c r="H27" s="1962"/>
      <c r="I27" s="1966"/>
      <c r="J27" s="1966"/>
      <c r="K27" s="1967"/>
      <c r="L27" s="1968" t="s">
        <v>933</v>
      </c>
      <c r="M27" s="2039" t="s">
        <v>934</v>
      </c>
      <c r="N27" s="1969" t="s">
        <v>915</v>
      </c>
      <c r="O27" s="1969" t="s">
        <v>915</v>
      </c>
      <c r="P27" s="3114" t="s">
        <v>1513</v>
      </c>
    </row>
    <row r="28" spans="1:16" ht="121.2" customHeight="1" thickBot="1" x14ac:dyDescent="0.3">
      <c r="A28" s="3935"/>
      <c r="B28" s="3938"/>
      <c r="C28" s="4339"/>
      <c r="D28" s="4339"/>
      <c r="E28" s="3654"/>
      <c r="F28" s="4341"/>
      <c r="G28" s="4343"/>
      <c r="H28" s="1970"/>
      <c r="I28" s="1971"/>
      <c r="J28" s="1971"/>
      <c r="K28" s="1972"/>
      <c r="L28" s="3128" t="s">
        <v>935</v>
      </c>
      <c r="M28" s="3129" t="s">
        <v>936</v>
      </c>
      <c r="N28" s="3130" t="s">
        <v>915</v>
      </c>
      <c r="O28" s="3130" t="s">
        <v>915</v>
      </c>
      <c r="P28" s="3114" t="s">
        <v>1514</v>
      </c>
    </row>
    <row r="29" spans="1:16" ht="24" customHeight="1" thickBot="1" x14ac:dyDescent="0.3">
      <c r="A29" s="3936"/>
      <c r="B29" s="3939"/>
      <c r="C29" s="4340"/>
      <c r="D29" s="4340"/>
      <c r="E29" s="4086"/>
      <c r="F29" s="4178"/>
      <c r="G29" s="4347"/>
      <c r="H29" s="1952" t="s">
        <v>8</v>
      </c>
      <c r="I29" s="1953">
        <f>SUM(I20:I24)</f>
        <v>1054.3999999999999</v>
      </c>
      <c r="J29" s="1953">
        <f>SUM(J20:J24)</f>
        <v>1074.1999999999998</v>
      </c>
      <c r="K29" s="1953">
        <f>SUM(K20:K24)</f>
        <v>1071.1999999999998</v>
      </c>
      <c r="L29" s="1973"/>
      <c r="M29" s="1898"/>
      <c r="N29" s="1974"/>
      <c r="O29" s="1974"/>
      <c r="P29" s="1975"/>
    </row>
    <row r="30" spans="1:16" ht="34.799999999999997" customHeight="1" thickBot="1" x14ac:dyDescent="0.3">
      <c r="A30" s="3934" t="s">
        <v>7</v>
      </c>
      <c r="B30" s="3937" t="s">
        <v>7</v>
      </c>
      <c r="C30" s="4338" t="s">
        <v>29</v>
      </c>
      <c r="D30" s="4338"/>
      <c r="E30" s="3653" t="s">
        <v>937</v>
      </c>
      <c r="F30" s="4345" t="s">
        <v>938</v>
      </c>
      <c r="G30" s="4346" t="s">
        <v>143</v>
      </c>
      <c r="H30" s="1948" t="s">
        <v>27</v>
      </c>
      <c r="I30" s="1958">
        <v>579</v>
      </c>
      <c r="J30" s="1958">
        <v>597.20000000000005</v>
      </c>
      <c r="K30" s="1949">
        <v>594.4</v>
      </c>
      <c r="L30" s="3122" t="s">
        <v>939</v>
      </c>
      <c r="M30" s="2037" t="s">
        <v>795</v>
      </c>
      <c r="N30" s="3123">
        <v>15000</v>
      </c>
      <c r="O30" s="3123">
        <v>26113</v>
      </c>
      <c r="P30" s="3155" t="s">
        <v>1515</v>
      </c>
    </row>
    <row r="31" spans="1:16" ht="58.2" customHeight="1" x14ac:dyDescent="0.25">
      <c r="A31" s="3935"/>
      <c r="B31" s="3938"/>
      <c r="C31" s="4339"/>
      <c r="D31" s="4339"/>
      <c r="E31" s="3654"/>
      <c r="F31" s="4341"/>
      <c r="G31" s="4343"/>
      <c r="H31" s="1962" t="s">
        <v>52</v>
      </c>
      <c r="I31" s="1963">
        <v>8.6999999999999993</v>
      </c>
      <c r="J31" s="1963">
        <v>8.6999999999999993</v>
      </c>
      <c r="K31" s="1964">
        <v>8.6999999999999993</v>
      </c>
      <c r="L31" s="1978" t="s">
        <v>930</v>
      </c>
      <c r="M31" s="1979" t="s">
        <v>795</v>
      </c>
      <c r="N31" s="3125">
        <v>350</v>
      </c>
      <c r="O31" s="3125">
        <v>423</v>
      </c>
      <c r="P31" s="3114" t="s">
        <v>1516</v>
      </c>
    </row>
    <row r="32" spans="1:16" ht="55.8" customHeight="1" x14ac:dyDescent="0.25">
      <c r="A32" s="3935"/>
      <c r="B32" s="3938"/>
      <c r="C32" s="4339"/>
      <c r="D32" s="4339"/>
      <c r="E32" s="3654"/>
      <c r="F32" s="4341"/>
      <c r="G32" s="4343"/>
      <c r="H32" s="1962" t="s">
        <v>112</v>
      </c>
      <c r="I32" s="1963">
        <v>4.3</v>
      </c>
      <c r="J32" s="1963">
        <v>9.9</v>
      </c>
      <c r="K32" s="1964">
        <v>9.9</v>
      </c>
      <c r="L32" s="1977" t="s">
        <v>160</v>
      </c>
      <c r="M32" s="1979" t="s">
        <v>795</v>
      </c>
      <c r="N32" s="3125">
        <v>6000</v>
      </c>
      <c r="O32" s="3125">
        <v>7581</v>
      </c>
      <c r="P32" s="3114" t="s">
        <v>1517</v>
      </c>
    </row>
    <row r="33" spans="1:16" ht="85.8" customHeight="1" x14ac:dyDescent="0.25">
      <c r="A33" s="3935"/>
      <c r="B33" s="3938"/>
      <c r="C33" s="4339"/>
      <c r="D33" s="4339"/>
      <c r="E33" s="3654"/>
      <c r="F33" s="4341"/>
      <c r="G33" s="4343"/>
      <c r="H33" s="1962" t="s">
        <v>91</v>
      </c>
      <c r="I33" s="1963"/>
      <c r="J33" s="1963"/>
      <c r="K33" s="1964"/>
      <c r="L33" s="1977" t="s">
        <v>928</v>
      </c>
      <c r="M33" s="1979" t="s">
        <v>795</v>
      </c>
      <c r="N33" s="3125">
        <v>85</v>
      </c>
      <c r="O33" s="3125">
        <v>149</v>
      </c>
      <c r="P33" s="3114" t="s">
        <v>1518</v>
      </c>
    </row>
    <row r="34" spans="1:16" ht="43.2" customHeight="1" x14ac:dyDescent="0.25">
      <c r="A34" s="3935"/>
      <c r="B34" s="3938"/>
      <c r="C34" s="4339"/>
      <c r="D34" s="4339"/>
      <c r="E34" s="3654"/>
      <c r="F34" s="4341"/>
      <c r="G34" s="4343"/>
      <c r="H34" s="1965" t="s">
        <v>84</v>
      </c>
      <c r="I34" s="1963">
        <v>5.9</v>
      </c>
      <c r="J34" s="1963">
        <v>5.9</v>
      </c>
      <c r="K34" s="1964">
        <v>5.9</v>
      </c>
      <c r="L34" s="1977" t="s">
        <v>929</v>
      </c>
      <c r="M34" s="1979" t="s">
        <v>795</v>
      </c>
      <c r="N34" s="3125">
        <v>3000</v>
      </c>
      <c r="O34" s="3125">
        <v>5170</v>
      </c>
      <c r="P34" s="3114" t="s">
        <v>1519</v>
      </c>
    </row>
    <row r="35" spans="1:16" ht="31.2" customHeight="1" x14ac:dyDescent="0.25">
      <c r="A35" s="3935"/>
      <c r="B35" s="3938"/>
      <c r="C35" s="4339"/>
      <c r="D35" s="4339"/>
      <c r="E35" s="3654"/>
      <c r="F35" s="4341"/>
      <c r="G35" s="4343"/>
      <c r="H35" s="1965"/>
      <c r="I35" s="1963"/>
      <c r="J35" s="1963"/>
      <c r="K35" s="1964"/>
      <c r="L35" s="1978" t="s">
        <v>940</v>
      </c>
      <c r="M35" s="1979" t="s">
        <v>795</v>
      </c>
      <c r="N35" s="3125">
        <v>30</v>
      </c>
      <c r="O35" s="3125">
        <v>15</v>
      </c>
      <c r="P35" s="3114" t="s">
        <v>1520</v>
      </c>
    </row>
    <row r="36" spans="1:16" ht="60.6" customHeight="1" x14ac:dyDescent="0.25">
      <c r="A36" s="3935"/>
      <c r="B36" s="3938"/>
      <c r="C36" s="4339"/>
      <c r="D36" s="4339"/>
      <c r="E36" s="3654"/>
      <c r="F36" s="4341"/>
      <c r="G36" s="4343"/>
      <c r="H36" s="1962"/>
      <c r="I36" s="1963"/>
      <c r="J36" s="1963"/>
      <c r="K36" s="1964"/>
      <c r="L36" s="1976" t="s">
        <v>941</v>
      </c>
      <c r="M36" s="1979" t="s">
        <v>795</v>
      </c>
      <c r="N36" s="3125" t="s">
        <v>942</v>
      </c>
      <c r="O36" s="3125" t="s">
        <v>1521</v>
      </c>
      <c r="P36" s="3114" t="s">
        <v>1522</v>
      </c>
    </row>
    <row r="37" spans="1:16" ht="45" customHeight="1" x14ac:dyDescent="0.25">
      <c r="A37" s="3935"/>
      <c r="B37" s="3938"/>
      <c r="C37" s="4339"/>
      <c r="D37" s="4339"/>
      <c r="E37" s="3654"/>
      <c r="F37" s="4341"/>
      <c r="G37" s="4343"/>
      <c r="H37" s="1965"/>
      <c r="I37" s="1963"/>
      <c r="J37" s="1963"/>
      <c r="K37" s="1964"/>
      <c r="L37" s="1978" t="s">
        <v>932</v>
      </c>
      <c r="M37" s="3131" t="s">
        <v>360</v>
      </c>
      <c r="N37" s="3125">
        <v>50</v>
      </c>
      <c r="O37" s="3125">
        <v>93</v>
      </c>
      <c r="P37" s="3114" t="s">
        <v>1523</v>
      </c>
    </row>
    <row r="38" spans="1:16" ht="147" customHeight="1" x14ac:dyDescent="0.25">
      <c r="A38" s="3935"/>
      <c r="B38" s="3938"/>
      <c r="C38" s="4339"/>
      <c r="D38" s="4339"/>
      <c r="E38" s="3654"/>
      <c r="F38" s="4341"/>
      <c r="G38" s="4343"/>
      <c r="H38" s="1965"/>
      <c r="I38" s="1966"/>
      <c r="J38" s="1966"/>
      <c r="K38" s="1967"/>
      <c r="L38" s="1968" t="s">
        <v>933</v>
      </c>
      <c r="M38" s="1979" t="s">
        <v>934</v>
      </c>
      <c r="N38" s="2224" t="s">
        <v>915</v>
      </c>
      <c r="O38" s="2224" t="s">
        <v>915</v>
      </c>
      <c r="P38" s="3114" t="s">
        <v>1579</v>
      </c>
    </row>
    <row r="39" spans="1:16" ht="42.6" customHeight="1" x14ac:dyDescent="0.25">
      <c r="A39" s="3935"/>
      <c r="B39" s="3938"/>
      <c r="C39" s="4339"/>
      <c r="D39" s="4339"/>
      <c r="E39" s="3654"/>
      <c r="F39" s="4341"/>
      <c r="G39" s="4343"/>
      <c r="H39" s="1965"/>
      <c r="I39" s="1966"/>
      <c r="J39" s="1966"/>
      <c r="K39" s="1967"/>
      <c r="L39" s="1976" t="s">
        <v>935</v>
      </c>
      <c r="M39" s="1980" t="s">
        <v>936</v>
      </c>
      <c r="N39" s="2224" t="s">
        <v>915</v>
      </c>
      <c r="O39" s="2224" t="s">
        <v>915</v>
      </c>
      <c r="P39" s="3114" t="s">
        <v>1524</v>
      </c>
    </row>
    <row r="40" spans="1:16" ht="22.2" customHeight="1" thickBot="1" x14ac:dyDescent="0.3">
      <c r="A40" s="3936"/>
      <c r="B40" s="3939"/>
      <c r="C40" s="4340"/>
      <c r="D40" s="4340"/>
      <c r="E40" s="4086"/>
      <c r="F40" s="4178"/>
      <c r="G40" s="4347"/>
      <c r="H40" s="1981" t="s">
        <v>8</v>
      </c>
      <c r="I40" s="1982">
        <f>SUM(I30:I34)</f>
        <v>597.9</v>
      </c>
      <c r="J40" s="1982">
        <f>SUM(J30:J34)</f>
        <v>621.70000000000005</v>
      </c>
      <c r="K40" s="1982">
        <f>SUM(K30:K34)</f>
        <v>618.9</v>
      </c>
      <c r="L40" s="1983"/>
      <c r="M40" s="1984"/>
      <c r="N40" s="1956"/>
      <c r="O40" s="1956"/>
      <c r="P40" s="1957"/>
    </row>
    <row r="41" spans="1:16" ht="13.8" customHeight="1" x14ac:dyDescent="0.25">
      <c r="A41" s="3934" t="s">
        <v>7</v>
      </c>
      <c r="B41" s="3937" t="s">
        <v>7</v>
      </c>
      <c r="C41" s="4338" t="s">
        <v>30</v>
      </c>
      <c r="D41" s="4338"/>
      <c r="E41" s="3653" t="s">
        <v>943</v>
      </c>
      <c r="F41" s="4345" t="s">
        <v>150</v>
      </c>
      <c r="G41" s="4346" t="s">
        <v>143</v>
      </c>
      <c r="H41" s="1948" t="s">
        <v>27</v>
      </c>
      <c r="I41" s="1958">
        <v>298.5</v>
      </c>
      <c r="J41" s="1958">
        <v>317.3</v>
      </c>
      <c r="K41" s="1949">
        <v>315.2</v>
      </c>
      <c r="L41" s="1985" t="s">
        <v>151</v>
      </c>
      <c r="M41" s="2037" t="s">
        <v>795</v>
      </c>
      <c r="N41" s="3123">
        <v>20</v>
      </c>
      <c r="O41" s="3123">
        <v>24</v>
      </c>
      <c r="P41" s="3111" t="s">
        <v>1525</v>
      </c>
    </row>
    <row r="42" spans="1:16" ht="51.6" customHeight="1" x14ac:dyDescent="0.25">
      <c r="A42" s="3935"/>
      <c r="B42" s="3938"/>
      <c r="C42" s="4339"/>
      <c r="D42" s="4339"/>
      <c r="E42" s="3654"/>
      <c r="F42" s="4341"/>
      <c r="G42" s="4343"/>
      <c r="H42" s="1962" t="s">
        <v>52</v>
      </c>
      <c r="I42" s="1963">
        <v>1.2</v>
      </c>
      <c r="J42" s="1963">
        <v>1.2</v>
      </c>
      <c r="K42" s="1964">
        <v>1.2</v>
      </c>
      <c r="L42" s="1968" t="s">
        <v>152</v>
      </c>
      <c r="M42" s="1979" t="s">
        <v>795</v>
      </c>
      <c r="N42" s="3125">
        <v>5500</v>
      </c>
      <c r="O42" s="3125">
        <v>9382</v>
      </c>
      <c r="P42" s="3114" t="s">
        <v>1526</v>
      </c>
    </row>
    <row r="43" spans="1:16" ht="106.2" customHeight="1" x14ac:dyDescent="0.25">
      <c r="A43" s="3935"/>
      <c r="B43" s="3938"/>
      <c r="C43" s="4339"/>
      <c r="D43" s="4339"/>
      <c r="E43" s="3654"/>
      <c r="F43" s="4341"/>
      <c r="G43" s="4343"/>
      <c r="H43" s="1962" t="s">
        <v>112</v>
      </c>
      <c r="I43" s="1963">
        <v>5.8</v>
      </c>
      <c r="J43" s="1963">
        <v>11.3</v>
      </c>
      <c r="K43" s="1964">
        <v>8.6</v>
      </c>
      <c r="L43" s="1968" t="s">
        <v>944</v>
      </c>
      <c r="M43" s="1979" t="s">
        <v>795</v>
      </c>
      <c r="N43" s="3125">
        <v>3</v>
      </c>
      <c r="O43" s="3125">
        <v>7</v>
      </c>
      <c r="P43" s="3114" t="s">
        <v>1527</v>
      </c>
    </row>
    <row r="44" spans="1:16" ht="43.8" customHeight="1" x14ac:dyDescent="0.25">
      <c r="A44" s="3935"/>
      <c r="B44" s="3938"/>
      <c r="C44" s="4339"/>
      <c r="D44" s="4339"/>
      <c r="E44" s="3654"/>
      <c r="F44" s="4341"/>
      <c r="G44" s="4343"/>
      <c r="H44" s="1962" t="s">
        <v>91</v>
      </c>
      <c r="I44" s="1963"/>
      <c r="J44" s="1963">
        <v>8.1999999999999993</v>
      </c>
      <c r="K44" s="1964">
        <v>8.1999999999999993</v>
      </c>
      <c r="L44" s="1968" t="s">
        <v>931</v>
      </c>
      <c r="M44" s="1979" t="s">
        <v>795</v>
      </c>
      <c r="N44" s="3125">
        <v>1050</v>
      </c>
      <c r="O44" s="3125">
        <v>2209</v>
      </c>
      <c r="P44" s="3114" t="s">
        <v>1528</v>
      </c>
    </row>
    <row r="45" spans="1:16" ht="111" customHeight="1" x14ac:dyDescent="0.25">
      <c r="A45" s="3935"/>
      <c r="B45" s="3938"/>
      <c r="C45" s="4339"/>
      <c r="D45" s="4339"/>
      <c r="E45" s="3654"/>
      <c r="F45" s="4341"/>
      <c r="G45" s="4343"/>
      <c r="H45" s="1965" t="s">
        <v>84</v>
      </c>
      <c r="I45" s="1963">
        <v>7.5</v>
      </c>
      <c r="J45" s="1963">
        <v>7.5</v>
      </c>
      <c r="K45" s="1964">
        <v>7.5</v>
      </c>
      <c r="L45" s="1978" t="s">
        <v>940</v>
      </c>
      <c r="M45" s="1979" t="s">
        <v>795</v>
      </c>
      <c r="N45" s="3125">
        <v>53</v>
      </c>
      <c r="O45" s="3125">
        <v>25</v>
      </c>
      <c r="P45" s="3114" t="s">
        <v>1529</v>
      </c>
    </row>
    <row r="46" spans="1:16" ht="95.4" customHeight="1" x14ac:dyDescent="0.25">
      <c r="A46" s="3935"/>
      <c r="B46" s="3938"/>
      <c r="C46" s="4339"/>
      <c r="D46" s="4339"/>
      <c r="E46" s="3654"/>
      <c r="F46" s="4341"/>
      <c r="G46" s="4343"/>
      <c r="H46" s="1986"/>
      <c r="I46" s="1963"/>
      <c r="J46" s="1963"/>
      <c r="K46" s="1964"/>
      <c r="L46" s="1978" t="s">
        <v>945</v>
      </c>
      <c r="M46" s="3132" t="s">
        <v>264</v>
      </c>
      <c r="N46" s="3125">
        <v>3</v>
      </c>
      <c r="O46" s="3125">
        <v>1</v>
      </c>
      <c r="P46" s="3114" t="s">
        <v>1530</v>
      </c>
    </row>
    <row r="47" spans="1:16" ht="48" customHeight="1" x14ac:dyDescent="0.25">
      <c r="A47" s="3935"/>
      <c r="B47" s="3938"/>
      <c r="C47" s="4339"/>
      <c r="D47" s="4339"/>
      <c r="E47" s="3654"/>
      <c r="F47" s="4341"/>
      <c r="G47" s="4343"/>
      <c r="H47" s="1986"/>
      <c r="I47" s="1987"/>
      <c r="J47" s="1987"/>
      <c r="K47" s="1987"/>
      <c r="L47" s="1978" t="s">
        <v>932</v>
      </c>
      <c r="M47" s="3131" t="s">
        <v>360</v>
      </c>
      <c r="N47" s="3125">
        <v>100</v>
      </c>
      <c r="O47" s="3125">
        <v>100</v>
      </c>
      <c r="P47" s="3114" t="s">
        <v>1531</v>
      </c>
    </row>
    <row r="48" spans="1:16" ht="66" x14ac:dyDescent="0.25">
      <c r="A48" s="3935"/>
      <c r="B48" s="3938"/>
      <c r="C48" s="4339"/>
      <c r="D48" s="4339"/>
      <c r="E48" s="3654"/>
      <c r="F48" s="4341"/>
      <c r="G48" s="4343"/>
      <c r="H48" s="1965"/>
      <c r="I48" s="1966"/>
      <c r="J48" s="1966"/>
      <c r="K48" s="1967"/>
      <c r="L48" s="1968" t="s">
        <v>933</v>
      </c>
      <c r="M48" s="1979" t="s">
        <v>934</v>
      </c>
      <c r="N48" s="2224" t="s">
        <v>915</v>
      </c>
      <c r="O48" s="2224" t="s">
        <v>915</v>
      </c>
      <c r="P48" s="3114" t="s">
        <v>1532</v>
      </c>
    </row>
    <row r="49" spans="1:16" ht="52.8" x14ac:dyDescent="0.25">
      <c r="A49" s="3935"/>
      <c r="B49" s="3938"/>
      <c r="C49" s="4339"/>
      <c r="D49" s="4339"/>
      <c r="E49" s="3654"/>
      <c r="F49" s="4341"/>
      <c r="G49" s="4343"/>
      <c r="H49" s="1965"/>
      <c r="I49" s="1966"/>
      <c r="J49" s="1966"/>
      <c r="K49" s="1967"/>
      <c r="L49" s="1976" t="s">
        <v>935</v>
      </c>
      <c r="M49" s="1980" t="s">
        <v>936</v>
      </c>
      <c r="N49" s="2224" t="s">
        <v>915</v>
      </c>
      <c r="O49" s="2224" t="s">
        <v>915</v>
      </c>
      <c r="P49" s="3114" t="s">
        <v>1533</v>
      </c>
    </row>
    <row r="50" spans="1:16" ht="14.4" thickBot="1" x14ac:dyDescent="0.3">
      <c r="A50" s="3936"/>
      <c r="B50" s="3939"/>
      <c r="C50" s="4340"/>
      <c r="D50" s="4340"/>
      <c r="E50" s="3655"/>
      <c r="F50" s="4178"/>
      <c r="G50" s="4347"/>
      <c r="H50" s="1981" t="s">
        <v>8</v>
      </c>
      <c r="I50" s="1982">
        <f>SUM(I41:I45)</f>
        <v>313</v>
      </c>
      <c r="J50" s="1982">
        <f>SUM(J41:J45)</f>
        <v>345.5</v>
      </c>
      <c r="K50" s="1982">
        <f>SUM(K41:K45)</f>
        <v>340.7</v>
      </c>
      <c r="L50" s="1983"/>
      <c r="M50" s="1988"/>
      <c r="N50" s="1956"/>
      <c r="O50" s="1956"/>
      <c r="P50" s="3133"/>
    </row>
    <row r="51" spans="1:16" ht="46.2" customHeight="1" x14ac:dyDescent="0.25">
      <c r="A51" s="3934" t="s">
        <v>7</v>
      </c>
      <c r="B51" s="3937" t="s">
        <v>7</v>
      </c>
      <c r="C51" s="4338" t="s">
        <v>31</v>
      </c>
      <c r="D51" s="4338"/>
      <c r="E51" s="3654" t="s">
        <v>946</v>
      </c>
      <c r="F51" s="4341" t="s">
        <v>947</v>
      </c>
      <c r="G51" s="4343" t="s">
        <v>143</v>
      </c>
      <c r="H51" s="1965" t="s">
        <v>27</v>
      </c>
      <c r="I51" s="1963">
        <v>161.80000000000001</v>
      </c>
      <c r="J51" s="1963">
        <v>150.9</v>
      </c>
      <c r="K51" s="1964">
        <v>138.9</v>
      </c>
      <c r="L51" s="3134" t="s">
        <v>157</v>
      </c>
      <c r="M51" s="3132" t="s">
        <v>264</v>
      </c>
      <c r="N51" s="3125">
        <v>2</v>
      </c>
      <c r="O51" s="1980">
        <v>2</v>
      </c>
      <c r="P51" s="3135" t="s">
        <v>1602</v>
      </c>
    </row>
    <row r="52" spans="1:16" ht="83.4" customHeight="1" x14ac:dyDescent="0.25">
      <c r="A52" s="3935"/>
      <c r="B52" s="3938"/>
      <c r="C52" s="4339"/>
      <c r="D52" s="4339"/>
      <c r="E52" s="3654"/>
      <c r="F52" s="4341"/>
      <c r="G52" s="4343"/>
      <c r="H52" s="1962" t="s">
        <v>52</v>
      </c>
      <c r="I52" s="1963"/>
      <c r="J52" s="1963"/>
      <c r="K52" s="1964"/>
      <c r="L52" s="1989" t="s">
        <v>930</v>
      </c>
      <c r="M52" s="1979" t="s">
        <v>264</v>
      </c>
      <c r="N52" s="3125">
        <v>30</v>
      </c>
      <c r="O52" s="1980">
        <v>8</v>
      </c>
      <c r="P52" s="3114" t="s">
        <v>1582</v>
      </c>
    </row>
    <row r="53" spans="1:16" ht="42.6" customHeight="1" x14ac:dyDescent="0.25">
      <c r="A53" s="3935"/>
      <c r="B53" s="3938"/>
      <c r="C53" s="4339"/>
      <c r="D53" s="4339"/>
      <c r="E53" s="3654"/>
      <c r="F53" s="4341"/>
      <c r="G53" s="4343"/>
      <c r="H53" s="1962" t="s">
        <v>112</v>
      </c>
      <c r="I53" s="1963"/>
      <c r="J53" s="1963">
        <v>1</v>
      </c>
      <c r="K53" s="1964">
        <v>0</v>
      </c>
      <c r="L53" s="1989" t="s">
        <v>948</v>
      </c>
      <c r="M53" s="1979" t="s">
        <v>264</v>
      </c>
      <c r="N53" s="3125">
        <v>1</v>
      </c>
      <c r="O53" s="3125">
        <v>4</v>
      </c>
      <c r="P53" s="3114" t="s">
        <v>1580</v>
      </c>
    </row>
    <row r="54" spans="1:16" ht="41.4" customHeight="1" x14ac:dyDescent="0.25">
      <c r="A54" s="3935"/>
      <c r="B54" s="3938"/>
      <c r="C54" s="4339"/>
      <c r="D54" s="4339"/>
      <c r="E54" s="3654"/>
      <c r="F54" s="4341"/>
      <c r="G54" s="4343"/>
      <c r="H54" s="1962" t="s">
        <v>91</v>
      </c>
      <c r="I54" s="1963"/>
      <c r="J54" s="1963"/>
      <c r="K54" s="1964"/>
      <c r="L54" s="1989" t="s">
        <v>949</v>
      </c>
      <c r="M54" s="1979" t="s">
        <v>264</v>
      </c>
      <c r="N54" s="3125">
        <v>1</v>
      </c>
      <c r="O54" s="3125">
        <v>1</v>
      </c>
      <c r="P54" s="3114" t="s">
        <v>1534</v>
      </c>
    </row>
    <row r="55" spans="1:16" ht="42" customHeight="1" x14ac:dyDescent="0.25">
      <c r="A55" s="3935"/>
      <c r="B55" s="3938"/>
      <c r="C55" s="4339"/>
      <c r="D55" s="4339"/>
      <c r="E55" s="3654"/>
      <c r="F55" s="4341"/>
      <c r="G55" s="4343"/>
      <c r="H55" s="1990" t="s">
        <v>84</v>
      </c>
      <c r="I55" s="1963">
        <v>0.2</v>
      </c>
      <c r="J55" s="1963">
        <v>0.2</v>
      </c>
      <c r="K55" s="1964">
        <v>0.2</v>
      </c>
      <c r="L55" s="981" t="s">
        <v>950</v>
      </c>
      <c r="M55" s="1216" t="s">
        <v>264</v>
      </c>
      <c r="N55" s="3125">
        <v>100</v>
      </c>
      <c r="O55" s="3125">
        <v>893</v>
      </c>
      <c r="P55" s="3114" t="s">
        <v>1581</v>
      </c>
    </row>
    <row r="56" spans="1:16" ht="70.2" customHeight="1" x14ac:dyDescent="0.25">
      <c r="A56" s="3935"/>
      <c r="B56" s="3938"/>
      <c r="C56" s="4339"/>
      <c r="D56" s="4339"/>
      <c r="E56" s="3654"/>
      <c r="F56" s="4341"/>
      <c r="G56" s="4343"/>
      <c r="H56" s="1986"/>
      <c r="I56" s="1963"/>
      <c r="J56" s="1963"/>
      <c r="K56" s="1964"/>
      <c r="L56" s="1978" t="s">
        <v>951</v>
      </c>
      <c r="M56" s="3132" t="s">
        <v>264</v>
      </c>
      <c r="N56" s="3125">
        <v>3</v>
      </c>
      <c r="O56" s="3125">
        <v>3</v>
      </c>
      <c r="P56" s="3114" t="s">
        <v>1583</v>
      </c>
    </row>
    <row r="57" spans="1:16" ht="30" customHeight="1" x14ac:dyDescent="0.25">
      <c r="A57" s="3935"/>
      <c r="B57" s="3938"/>
      <c r="C57" s="4339"/>
      <c r="D57" s="4339"/>
      <c r="E57" s="3654"/>
      <c r="F57" s="4341"/>
      <c r="G57" s="4343"/>
      <c r="H57" s="1986"/>
      <c r="I57" s="1963"/>
      <c r="J57" s="1963"/>
      <c r="K57" s="1964"/>
      <c r="L57" s="981" t="s">
        <v>945</v>
      </c>
      <c r="M57" s="3132" t="s">
        <v>264</v>
      </c>
      <c r="N57" s="3125"/>
      <c r="O57" s="3125">
        <v>1</v>
      </c>
      <c r="P57" s="3114" t="s">
        <v>1584</v>
      </c>
    </row>
    <row r="58" spans="1:16" ht="41.4" x14ac:dyDescent="0.25">
      <c r="A58" s="3935"/>
      <c r="B58" s="3938"/>
      <c r="C58" s="4339"/>
      <c r="D58" s="4339"/>
      <c r="E58" s="3654"/>
      <c r="F58" s="4341"/>
      <c r="G58" s="4343"/>
      <c r="H58" s="1991"/>
      <c r="I58" s="1992"/>
      <c r="J58" s="1992"/>
      <c r="K58" s="1992"/>
      <c r="L58" s="981" t="s">
        <v>952</v>
      </c>
      <c r="M58" s="3132" t="s">
        <v>264</v>
      </c>
      <c r="N58" s="3125"/>
      <c r="O58" s="3125">
        <v>2</v>
      </c>
      <c r="P58" s="3114" t="s">
        <v>1585</v>
      </c>
    </row>
    <row r="59" spans="1:16" ht="40.799999999999997" customHeight="1" x14ac:dyDescent="0.25">
      <c r="A59" s="3935"/>
      <c r="B59" s="3938"/>
      <c r="C59" s="4339"/>
      <c r="D59" s="4339"/>
      <c r="E59" s="3654"/>
      <c r="F59" s="4341"/>
      <c r="G59" s="4343"/>
      <c r="H59" s="1993"/>
      <c r="I59" s="1994"/>
      <c r="J59" s="1994"/>
      <c r="K59" s="1994"/>
      <c r="L59" s="981" t="s">
        <v>932</v>
      </c>
      <c r="M59" s="3131" t="s">
        <v>360</v>
      </c>
      <c r="N59" s="3125">
        <v>50</v>
      </c>
      <c r="O59" s="3125">
        <v>83</v>
      </c>
      <c r="P59" s="3114" t="s">
        <v>1535</v>
      </c>
    </row>
    <row r="60" spans="1:16" ht="32.4" customHeight="1" x14ac:dyDescent="0.25">
      <c r="A60" s="3935"/>
      <c r="B60" s="3938"/>
      <c r="C60" s="4339"/>
      <c r="D60" s="4339"/>
      <c r="E60" s="3654"/>
      <c r="F60" s="4341"/>
      <c r="G60" s="4343"/>
      <c r="H60" s="1965"/>
      <c r="I60" s="1966"/>
      <c r="J60" s="1966"/>
      <c r="K60" s="1967"/>
      <c r="L60" s="1995" t="s">
        <v>935</v>
      </c>
      <c r="M60" s="1996" t="s">
        <v>936</v>
      </c>
      <c r="N60" s="2224" t="s">
        <v>915</v>
      </c>
      <c r="O60" s="2224"/>
      <c r="P60" s="3114" t="s">
        <v>1536</v>
      </c>
    </row>
    <row r="61" spans="1:16" ht="40.799999999999997" customHeight="1" x14ac:dyDescent="0.25">
      <c r="A61" s="3935"/>
      <c r="B61" s="3938"/>
      <c r="C61" s="4339"/>
      <c r="D61" s="4339"/>
      <c r="E61" s="3654"/>
      <c r="F61" s="4342"/>
      <c r="G61" s="4344"/>
      <c r="H61" s="1965"/>
      <c r="I61" s="1966"/>
      <c r="J61" s="1966"/>
      <c r="K61" s="1967"/>
      <c r="L61" s="1997" t="s">
        <v>933</v>
      </c>
      <c r="M61" s="1979" t="s">
        <v>934</v>
      </c>
      <c r="N61" s="2224" t="s">
        <v>915</v>
      </c>
      <c r="O61" s="2224" t="s">
        <v>915</v>
      </c>
      <c r="P61" s="3114" t="s">
        <v>1537</v>
      </c>
    </row>
    <row r="62" spans="1:16" ht="18.600000000000001" customHeight="1" thickBot="1" x14ac:dyDescent="0.3">
      <c r="A62" s="3936"/>
      <c r="B62" s="3939"/>
      <c r="C62" s="4340"/>
      <c r="D62" s="4340"/>
      <c r="E62" s="3655"/>
      <c r="F62" s="1998"/>
      <c r="G62" s="1999"/>
      <c r="H62" s="1981" t="s">
        <v>8</v>
      </c>
      <c r="I62" s="1982">
        <f>SUM(I51:I55)</f>
        <v>162</v>
      </c>
      <c r="J62" s="1982">
        <f>SUM(J51:J55)</f>
        <v>152.1</v>
      </c>
      <c r="K62" s="1982">
        <f>SUM(K51:K55)</f>
        <v>139.1</v>
      </c>
      <c r="L62" s="2000"/>
      <c r="M62" s="2001"/>
      <c r="N62" s="2002"/>
      <c r="O62" s="2002"/>
      <c r="P62" s="2003"/>
    </row>
    <row r="63" spans="1:16" ht="13.8" customHeight="1" x14ac:dyDescent="0.25">
      <c r="A63" s="3934" t="s">
        <v>7</v>
      </c>
      <c r="B63" s="3937" t="s">
        <v>7</v>
      </c>
      <c r="C63" s="4338" t="s">
        <v>32</v>
      </c>
      <c r="D63" s="4338"/>
      <c r="E63" s="3653" t="s">
        <v>953</v>
      </c>
      <c r="F63" s="4345" t="s">
        <v>954</v>
      </c>
      <c r="G63" s="4346" t="s">
        <v>143</v>
      </c>
      <c r="H63" s="1948" t="s">
        <v>27</v>
      </c>
      <c r="I63" s="1958">
        <v>930.5</v>
      </c>
      <c r="J63" s="1958">
        <v>980.2</v>
      </c>
      <c r="K63" s="1949">
        <v>979.8</v>
      </c>
      <c r="L63" s="1985" t="s">
        <v>928</v>
      </c>
      <c r="M63" s="2037" t="s">
        <v>264</v>
      </c>
      <c r="N63" s="3123">
        <v>189</v>
      </c>
      <c r="O63" s="3123">
        <v>452</v>
      </c>
      <c r="P63" s="3114" t="s">
        <v>1538</v>
      </c>
    </row>
    <row r="64" spans="1:16" ht="27.6" x14ac:dyDescent="0.25">
      <c r="A64" s="3935"/>
      <c r="B64" s="3938"/>
      <c r="C64" s="4339"/>
      <c r="D64" s="4339"/>
      <c r="E64" s="3654"/>
      <c r="F64" s="4341"/>
      <c r="G64" s="4343"/>
      <c r="H64" s="1962" t="s">
        <v>52</v>
      </c>
      <c r="I64" s="1963">
        <v>5.5</v>
      </c>
      <c r="J64" s="1963">
        <v>5.5</v>
      </c>
      <c r="K64" s="1964">
        <v>5.5</v>
      </c>
      <c r="L64" s="1989" t="s">
        <v>955</v>
      </c>
      <c r="M64" s="1979" t="s">
        <v>264</v>
      </c>
      <c r="N64" s="3125">
        <v>65</v>
      </c>
      <c r="O64" s="3125">
        <v>194</v>
      </c>
      <c r="P64" s="3114" t="s">
        <v>1539</v>
      </c>
    </row>
    <row r="65" spans="1:16" ht="27.6" x14ac:dyDescent="0.25">
      <c r="A65" s="3935"/>
      <c r="B65" s="3938"/>
      <c r="C65" s="4339"/>
      <c r="D65" s="4339"/>
      <c r="E65" s="3654"/>
      <c r="F65" s="4341"/>
      <c r="G65" s="4343"/>
      <c r="H65" s="1962" t="s">
        <v>112</v>
      </c>
      <c r="I65" s="1963">
        <v>70</v>
      </c>
      <c r="J65" s="1963">
        <v>139</v>
      </c>
      <c r="K65" s="1964">
        <v>131</v>
      </c>
      <c r="L65" s="1989" t="s">
        <v>956</v>
      </c>
      <c r="M65" s="1979" t="s">
        <v>264</v>
      </c>
      <c r="N65" s="3125">
        <v>9</v>
      </c>
      <c r="O65" s="3125">
        <v>14</v>
      </c>
      <c r="P65" s="3114" t="s">
        <v>1586</v>
      </c>
    </row>
    <row r="66" spans="1:16" ht="27.6" x14ac:dyDescent="0.25">
      <c r="A66" s="3935"/>
      <c r="B66" s="3938"/>
      <c r="C66" s="4339"/>
      <c r="D66" s="4339"/>
      <c r="E66" s="3654"/>
      <c r="F66" s="4341"/>
      <c r="G66" s="4343"/>
      <c r="H66" s="1962" t="s">
        <v>91</v>
      </c>
      <c r="I66" s="1963"/>
      <c r="J66" s="1963"/>
      <c r="K66" s="1964"/>
      <c r="L66" s="1989" t="s">
        <v>957</v>
      </c>
      <c r="M66" s="1979" t="s">
        <v>925</v>
      </c>
      <c r="N66" s="1980">
        <v>16.899999999999999</v>
      </c>
      <c r="O66" s="3125">
        <v>53.9</v>
      </c>
      <c r="P66" s="3114" t="s">
        <v>1587</v>
      </c>
    </row>
    <row r="67" spans="1:16" ht="42" customHeight="1" x14ac:dyDescent="0.25">
      <c r="A67" s="3935"/>
      <c r="B67" s="3938"/>
      <c r="C67" s="4339"/>
      <c r="D67" s="4339"/>
      <c r="E67" s="3654"/>
      <c r="F67" s="4341"/>
      <c r="G67" s="4343"/>
      <c r="H67" s="1965" t="s">
        <v>84</v>
      </c>
      <c r="I67" s="1963">
        <v>13.9</v>
      </c>
      <c r="J67" s="1963">
        <v>13.9</v>
      </c>
      <c r="K67" s="1964">
        <v>13.9</v>
      </c>
      <c r="L67" s="1978" t="s">
        <v>958</v>
      </c>
      <c r="M67" s="1979" t="s">
        <v>795</v>
      </c>
      <c r="N67" s="3125">
        <v>27</v>
      </c>
      <c r="O67" s="3125">
        <v>27</v>
      </c>
      <c r="P67" s="3114" t="s">
        <v>1540</v>
      </c>
    </row>
    <row r="68" spans="1:16" ht="27.6" x14ac:dyDescent="0.25">
      <c r="A68" s="3935"/>
      <c r="B68" s="3938"/>
      <c r="C68" s="4339"/>
      <c r="D68" s="4339"/>
      <c r="E68" s="3654"/>
      <c r="F68" s="4341"/>
      <c r="G68" s="4343"/>
      <c r="H68" s="1965"/>
      <c r="I68" s="1963"/>
      <c r="J68" s="1963"/>
      <c r="K68" s="1964"/>
      <c r="L68" s="1978" t="s">
        <v>959</v>
      </c>
      <c r="M68" s="1979" t="s">
        <v>795</v>
      </c>
      <c r="N68" s="3125">
        <v>323</v>
      </c>
      <c r="O68" s="3125">
        <v>425</v>
      </c>
      <c r="P68" s="3114" t="s">
        <v>1541</v>
      </c>
    </row>
    <row r="69" spans="1:16" ht="31.8" customHeight="1" x14ac:dyDescent="0.25">
      <c r="A69" s="3935"/>
      <c r="B69" s="3938"/>
      <c r="C69" s="4339"/>
      <c r="D69" s="4339"/>
      <c r="E69" s="3654"/>
      <c r="F69" s="4341"/>
      <c r="G69" s="4343"/>
      <c r="H69" s="1965"/>
      <c r="I69" s="1963"/>
      <c r="J69" s="1963"/>
      <c r="K69" s="1964"/>
      <c r="L69" s="1978" t="s">
        <v>930</v>
      </c>
      <c r="M69" s="1979" t="s">
        <v>795</v>
      </c>
      <c r="N69" s="1980">
        <v>43</v>
      </c>
      <c r="O69" s="1980">
        <v>127</v>
      </c>
      <c r="P69" s="3114" t="s">
        <v>1588</v>
      </c>
    </row>
    <row r="70" spans="1:16" ht="27.6" x14ac:dyDescent="0.25">
      <c r="A70" s="3935"/>
      <c r="B70" s="3938"/>
      <c r="C70" s="4339"/>
      <c r="D70" s="4339"/>
      <c r="E70" s="3654"/>
      <c r="F70" s="4341"/>
      <c r="G70" s="4343"/>
      <c r="H70" s="1965"/>
      <c r="I70" s="1963"/>
      <c r="J70" s="1963"/>
      <c r="K70" s="1964"/>
      <c r="L70" s="1978" t="s">
        <v>960</v>
      </c>
      <c r="M70" s="1979" t="s">
        <v>795</v>
      </c>
      <c r="N70" s="3125">
        <v>6103</v>
      </c>
      <c r="O70" s="3125">
        <v>6599</v>
      </c>
      <c r="P70" s="3114" t="s">
        <v>1589</v>
      </c>
    </row>
    <row r="71" spans="1:16" ht="66.599999999999994" customHeight="1" x14ac:dyDescent="0.25">
      <c r="A71" s="3935"/>
      <c r="B71" s="3938"/>
      <c r="C71" s="4339"/>
      <c r="D71" s="4339"/>
      <c r="E71" s="3654"/>
      <c r="F71" s="4341"/>
      <c r="G71" s="4343"/>
      <c r="H71" s="1965"/>
      <c r="I71" s="1963"/>
      <c r="J71" s="1963"/>
      <c r="K71" s="1964"/>
      <c r="L71" s="981" t="s">
        <v>932</v>
      </c>
      <c r="M71" s="3131" t="s">
        <v>360</v>
      </c>
      <c r="N71" s="3125">
        <v>33</v>
      </c>
      <c r="O71" s="3125">
        <v>23</v>
      </c>
      <c r="P71" s="3114" t="s">
        <v>1542</v>
      </c>
    </row>
    <row r="72" spans="1:16" ht="93.6" customHeight="1" x14ac:dyDescent="0.25">
      <c r="A72" s="3935"/>
      <c r="B72" s="3938"/>
      <c r="C72" s="4339"/>
      <c r="D72" s="4339"/>
      <c r="E72" s="3654"/>
      <c r="F72" s="4341"/>
      <c r="G72" s="4343"/>
      <c r="H72" s="1965"/>
      <c r="I72" s="1963"/>
      <c r="J72" s="1963"/>
      <c r="K72" s="1964"/>
      <c r="L72" s="1995" t="s">
        <v>935</v>
      </c>
      <c r="M72" s="2004" t="s">
        <v>936</v>
      </c>
      <c r="N72" s="2224" t="s">
        <v>915</v>
      </c>
      <c r="O72" s="2224" t="s">
        <v>915</v>
      </c>
      <c r="P72" s="3114" t="s">
        <v>1543</v>
      </c>
    </row>
    <row r="73" spans="1:16" ht="41.4" x14ac:dyDescent="0.25">
      <c r="A73" s="3935"/>
      <c r="B73" s="3938"/>
      <c r="C73" s="4339"/>
      <c r="D73" s="4339"/>
      <c r="E73" s="3654"/>
      <c r="F73" s="4342"/>
      <c r="G73" s="4343"/>
      <c r="H73" s="1965"/>
      <c r="I73" s="1963"/>
      <c r="J73" s="1963"/>
      <c r="K73" s="1964"/>
      <c r="L73" s="1968" t="s">
        <v>933</v>
      </c>
      <c r="M73" s="2005" t="s">
        <v>934</v>
      </c>
      <c r="N73" s="2224" t="s">
        <v>915</v>
      </c>
      <c r="O73" s="2224" t="s">
        <v>915</v>
      </c>
      <c r="P73" s="3114" t="s">
        <v>1544</v>
      </c>
    </row>
    <row r="74" spans="1:16" ht="14.4" thickBot="1" x14ac:dyDescent="0.3">
      <c r="A74" s="1034"/>
      <c r="B74" s="2006"/>
      <c r="C74" s="2007"/>
      <c r="D74" s="1951"/>
      <c r="E74" s="3655"/>
      <c r="F74" s="2008"/>
      <c r="G74" s="1999"/>
      <c r="H74" s="1981" t="s">
        <v>8</v>
      </c>
      <c r="I74" s="1982">
        <f>SUM(I63:I67)</f>
        <v>1019.9</v>
      </c>
      <c r="J74" s="1982">
        <f>SUM(J63:J67)</f>
        <v>1138.6000000000001</v>
      </c>
      <c r="K74" s="1982">
        <f>SUM(K63:K67)</f>
        <v>1130.2</v>
      </c>
      <c r="L74" s="2000"/>
      <c r="M74" s="1984"/>
      <c r="N74" s="1956"/>
      <c r="O74" s="1956"/>
      <c r="P74" s="1957"/>
    </row>
    <row r="75" spans="1:16" ht="37.200000000000003" customHeight="1" x14ac:dyDescent="0.25">
      <c r="A75" s="3934" t="s">
        <v>7</v>
      </c>
      <c r="B75" s="3937" t="s">
        <v>7</v>
      </c>
      <c r="C75" s="4338" t="s">
        <v>33</v>
      </c>
      <c r="D75" s="4338"/>
      <c r="E75" s="3653" t="s">
        <v>961</v>
      </c>
      <c r="F75" s="4345" t="s">
        <v>153</v>
      </c>
      <c r="G75" s="4346" t="s">
        <v>143</v>
      </c>
      <c r="H75" s="1948" t="s">
        <v>27</v>
      </c>
      <c r="I75" s="1958">
        <v>308.3</v>
      </c>
      <c r="J75" s="1958">
        <v>308.3</v>
      </c>
      <c r="K75" s="1949">
        <v>308.2</v>
      </c>
      <c r="L75" s="2009" t="s">
        <v>154</v>
      </c>
      <c r="M75" s="3136" t="s">
        <v>360</v>
      </c>
      <c r="N75" s="3137">
        <v>72</v>
      </c>
      <c r="O75" s="3137">
        <v>73</v>
      </c>
      <c r="P75" s="3114" t="s">
        <v>1590</v>
      </c>
    </row>
    <row r="76" spans="1:16" ht="29.4" customHeight="1" x14ac:dyDescent="0.25">
      <c r="A76" s="3935"/>
      <c r="B76" s="3938"/>
      <c r="C76" s="4339"/>
      <c r="D76" s="4339"/>
      <c r="E76" s="3654"/>
      <c r="F76" s="4341"/>
      <c r="G76" s="4343"/>
      <c r="H76" s="1962" t="s">
        <v>52</v>
      </c>
      <c r="I76" s="1963"/>
      <c r="J76" s="1963"/>
      <c r="K76" s="1964"/>
      <c r="L76" s="2010" t="s">
        <v>155</v>
      </c>
      <c r="M76" s="3138" t="s">
        <v>264</v>
      </c>
      <c r="N76" s="3139">
        <v>27</v>
      </c>
      <c r="O76" s="3140">
        <v>37</v>
      </c>
      <c r="P76" s="3114" t="s">
        <v>1545</v>
      </c>
    </row>
    <row r="77" spans="1:16" ht="45" customHeight="1" x14ac:dyDescent="0.25">
      <c r="A77" s="3935"/>
      <c r="B77" s="3938"/>
      <c r="C77" s="4339"/>
      <c r="D77" s="4339"/>
      <c r="E77" s="3654"/>
      <c r="F77" s="4341"/>
      <c r="G77" s="4343"/>
      <c r="H77" s="1962" t="s">
        <v>112</v>
      </c>
      <c r="I77" s="1963">
        <v>35</v>
      </c>
      <c r="J77" s="1963">
        <v>71</v>
      </c>
      <c r="K77" s="1964">
        <v>51.4</v>
      </c>
      <c r="L77" s="2011" t="s">
        <v>962</v>
      </c>
      <c r="M77" s="3138" t="s">
        <v>264</v>
      </c>
      <c r="N77" s="3139">
        <v>95</v>
      </c>
      <c r="O77" s="3140">
        <v>254</v>
      </c>
      <c r="P77" s="3114" t="s">
        <v>1546</v>
      </c>
    </row>
    <row r="78" spans="1:16" ht="53.4" customHeight="1" x14ac:dyDescent="0.25">
      <c r="A78" s="3935"/>
      <c r="B78" s="3938"/>
      <c r="C78" s="4339"/>
      <c r="D78" s="4339"/>
      <c r="E78" s="3654"/>
      <c r="F78" s="4341"/>
      <c r="G78" s="4343"/>
      <c r="H78" s="1962" t="s">
        <v>91</v>
      </c>
      <c r="I78" s="1963"/>
      <c r="J78" s="1963"/>
      <c r="K78" s="1964"/>
      <c r="L78" s="2010" t="s">
        <v>963</v>
      </c>
      <c r="M78" s="3138" t="s">
        <v>925</v>
      </c>
      <c r="N78" s="3139">
        <v>20</v>
      </c>
      <c r="O78" s="3140">
        <v>30.7</v>
      </c>
      <c r="P78" s="3114" t="s">
        <v>1591</v>
      </c>
    </row>
    <row r="79" spans="1:16" ht="27.6" x14ac:dyDescent="0.25">
      <c r="A79" s="3935"/>
      <c r="B79" s="3938"/>
      <c r="C79" s="4339"/>
      <c r="D79" s="4339"/>
      <c r="E79" s="3654"/>
      <c r="F79" s="4341"/>
      <c r="G79" s="4343"/>
      <c r="H79" s="1965" t="s">
        <v>84</v>
      </c>
      <c r="I79" s="1963">
        <v>11.6</v>
      </c>
      <c r="J79" s="1963">
        <v>11.6</v>
      </c>
      <c r="K79" s="1964">
        <v>11.6</v>
      </c>
      <c r="L79" s="3156" t="s">
        <v>955</v>
      </c>
      <c r="M79" s="3138" t="s">
        <v>795</v>
      </c>
      <c r="N79" s="3139">
        <v>20</v>
      </c>
      <c r="O79" s="3140">
        <v>20</v>
      </c>
      <c r="P79" s="3114" t="s">
        <v>1547</v>
      </c>
    </row>
    <row r="80" spans="1:16" ht="27.6" x14ac:dyDescent="0.25">
      <c r="A80" s="3935"/>
      <c r="B80" s="3938"/>
      <c r="C80" s="4339"/>
      <c r="D80" s="4339"/>
      <c r="E80" s="3654"/>
      <c r="F80" s="4341"/>
      <c r="G80" s="4343"/>
      <c r="H80" s="1965"/>
      <c r="I80" s="1963"/>
      <c r="J80" s="1963"/>
      <c r="K80" s="1964"/>
      <c r="L80" s="3141" t="s">
        <v>964</v>
      </c>
      <c r="M80" s="3138" t="s">
        <v>264</v>
      </c>
      <c r="N80" s="3139">
        <v>1</v>
      </c>
      <c r="O80" s="3140">
        <v>1</v>
      </c>
      <c r="P80" s="3114" t="s">
        <v>1548</v>
      </c>
    </row>
    <row r="81" spans="1:16" ht="39.6" x14ac:dyDescent="0.25">
      <c r="A81" s="3935"/>
      <c r="B81" s="3938"/>
      <c r="C81" s="4339"/>
      <c r="D81" s="4339"/>
      <c r="E81" s="3654"/>
      <c r="F81" s="4341"/>
      <c r="G81" s="4343"/>
      <c r="H81" s="4366"/>
      <c r="I81" s="4357"/>
      <c r="J81" s="4357"/>
      <c r="K81" s="4357"/>
      <c r="L81" s="3156" t="s">
        <v>965</v>
      </c>
      <c r="M81" s="3138" t="s">
        <v>360</v>
      </c>
      <c r="N81" s="3139">
        <v>5</v>
      </c>
      <c r="O81" s="3139">
        <v>261</v>
      </c>
      <c r="P81" s="3114" t="s">
        <v>1549</v>
      </c>
    </row>
    <row r="82" spans="1:16" ht="27.6" x14ac:dyDescent="0.25">
      <c r="A82" s="3935"/>
      <c r="B82" s="3938"/>
      <c r="C82" s="4339"/>
      <c r="D82" s="4339"/>
      <c r="E82" s="3654"/>
      <c r="F82" s="4341"/>
      <c r="G82" s="4343"/>
      <c r="H82" s="4367"/>
      <c r="I82" s="4358"/>
      <c r="J82" s="4358"/>
      <c r="K82" s="4358"/>
      <c r="L82" s="2012" t="s">
        <v>966</v>
      </c>
      <c r="M82" s="3142" t="s">
        <v>264</v>
      </c>
      <c r="N82" s="3139">
        <v>1</v>
      </c>
      <c r="O82" s="3140">
        <v>1</v>
      </c>
      <c r="P82" s="3114" t="s">
        <v>1550</v>
      </c>
    </row>
    <row r="83" spans="1:16" ht="41.4" x14ac:dyDescent="0.25">
      <c r="A83" s="3935"/>
      <c r="B83" s="3938"/>
      <c r="C83" s="4339"/>
      <c r="D83" s="4339"/>
      <c r="E83" s="3654"/>
      <c r="F83" s="4341"/>
      <c r="G83" s="4343"/>
      <c r="H83" s="1966"/>
      <c r="I83" s="1987"/>
      <c r="J83" s="1987"/>
      <c r="K83" s="1987"/>
      <c r="L83" s="2012" t="s">
        <v>932</v>
      </c>
      <c r="M83" s="3143" t="s">
        <v>360</v>
      </c>
      <c r="N83" s="3139">
        <v>50</v>
      </c>
      <c r="O83" s="3139">
        <v>50</v>
      </c>
      <c r="P83" s="3114" t="s">
        <v>1551</v>
      </c>
    </row>
    <row r="84" spans="1:16" ht="73.2" customHeight="1" x14ac:dyDescent="0.25">
      <c r="A84" s="3935"/>
      <c r="B84" s="3938"/>
      <c r="C84" s="4339"/>
      <c r="D84" s="4339"/>
      <c r="E84" s="3654"/>
      <c r="F84" s="4341"/>
      <c r="G84" s="4343"/>
      <c r="H84" s="1965"/>
      <c r="I84" s="1966"/>
      <c r="J84" s="1966"/>
      <c r="K84" s="1967"/>
      <c r="L84" s="2010" t="s">
        <v>933</v>
      </c>
      <c r="M84" s="2013" t="s">
        <v>934</v>
      </c>
      <c r="N84" s="2224" t="s">
        <v>915</v>
      </c>
      <c r="O84" s="2224" t="s">
        <v>915</v>
      </c>
      <c r="P84" s="3114" t="s">
        <v>1552</v>
      </c>
    </row>
    <row r="85" spans="1:16" ht="39.6" x14ac:dyDescent="0.25">
      <c r="A85" s="4363"/>
      <c r="B85" s="4364"/>
      <c r="C85" s="4365"/>
      <c r="D85" s="4365"/>
      <c r="E85" s="3654"/>
      <c r="F85" s="4342"/>
      <c r="G85" s="4344"/>
      <c r="H85" s="1965"/>
      <c r="I85" s="1966"/>
      <c r="J85" s="1966"/>
      <c r="K85" s="1967"/>
      <c r="L85" s="2012" t="s">
        <v>935</v>
      </c>
      <c r="M85" s="139" t="s">
        <v>936</v>
      </c>
      <c r="N85" s="2224" t="s">
        <v>915</v>
      </c>
      <c r="O85" s="2224" t="s">
        <v>915</v>
      </c>
      <c r="P85" s="3114" t="s">
        <v>1553</v>
      </c>
    </row>
    <row r="86" spans="1:16" ht="14.4" thickBot="1" x14ac:dyDescent="0.3">
      <c r="A86" s="1034"/>
      <c r="B86" s="2006"/>
      <c r="C86" s="2014"/>
      <c r="D86" s="1951"/>
      <c r="E86" s="3655"/>
      <c r="F86" s="1998"/>
      <c r="G86" s="1999"/>
      <c r="H86" s="1981" t="s">
        <v>8</v>
      </c>
      <c r="I86" s="1982">
        <f>SUM(I75:I79)</f>
        <v>354.90000000000003</v>
      </c>
      <c r="J86" s="1982">
        <f>SUM(J75:J79)</f>
        <v>390.90000000000003</v>
      </c>
      <c r="K86" s="1982">
        <f>SUM(K75:K79)</f>
        <v>371.2</v>
      </c>
      <c r="L86" s="2000"/>
      <c r="M86" s="1984"/>
      <c r="N86" s="1956"/>
      <c r="O86" s="1956"/>
      <c r="P86" s="1957"/>
    </row>
    <row r="87" spans="1:16" ht="14.4" thickBot="1" x14ac:dyDescent="0.3">
      <c r="A87" s="2015" t="s">
        <v>7</v>
      </c>
      <c r="B87" s="1007" t="s">
        <v>7</v>
      </c>
      <c r="C87" s="2016"/>
      <c r="D87" s="2017"/>
      <c r="E87" s="4359" t="s">
        <v>308</v>
      </c>
      <c r="F87" s="4359"/>
      <c r="G87" s="4360"/>
      <c r="H87" s="2018" t="s">
        <v>8</v>
      </c>
      <c r="I87" s="2019">
        <f>SUM(I13+I15+I19+I29+I40+I50+I62+I74+I86)</f>
        <v>3643.5</v>
      </c>
      <c r="J87" s="2019">
        <f>SUM(J13+J15+J19+J29+J40+J50+J62+J74+J86)</f>
        <v>3831.4</v>
      </c>
      <c r="K87" s="2019">
        <f>SUM(K13+K15+K19+K29+K40+K50+K62+K74+K86)</f>
        <v>3778.8999999999996</v>
      </c>
      <c r="L87" s="2020"/>
      <c r="M87" s="2021"/>
      <c r="N87" s="2022"/>
      <c r="O87" s="2022"/>
      <c r="P87" s="2023"/>
    </row>
    <row r="88" spans="1:16" ht="14.4" thickBot="1" x14ac:dyDescent="0.3">
      <c r="A88" s="941" t="s">
        <v>7</v>
      </c>
      <c r="B88" s="2024" t="s">
        <v>9</v>
      </c>
      <c r="C88" s="2025" t="s">
        <v>967</v>
      </c>
      <c r="D88" s="1935"/>
      <c r="E88" s="2026"/>
      <c r="F88" s="2026"/>
      <c r="G88" s="2026"/>
      <c r="H88" s="2026"/>
      <c r="I88" s="2026"/>
      <c r="J88" s="2026"/>
      <c r="K88" s="2026"/>
      <c r="L88" s="2026"/>
      <c r="M88" s="2026"/>
      <c r="N88" s="2026"/>
      <c r="O88" s="2026"/>
      <c r="P88" s="2047"/>
    </row>
    <row r="89" spans="1:16" ht="40.200000000000003" thickBot="1" x14ac:dyDescent="0.3">
      <c r="A89" s="941"/>
      <c r="B89" s="2024"/>
      <c r="C89" s="2027"/>
      <c r="D89" s="2028"/>
      <c r="E89" s="2029"/>
      <c r="F89" s="2029"/>
      <c r="G89" s="2029"/>
      <c r="H89" s="2029"/>
      <c r="I89" s="2029"/>
      <c r="J89" s="2029"/>
      <c r="K89" s="2030"/>
      <c r="L89" s="1945" t="s">
        <v>968</v>
      </c>
      <c r="M89" s="1015" t="s">
        <v>360</v>
      </c>
      <c r="N89" s="1357">
        <v>2</v>
      </c>
      <c r="O89" s="3144">
        <v>38.200000000000003</v>
      </c>
      <c r="P89" s="3145" t="s">
        <v>1554</v>
      </c>
    </row>
    <row r="90" spans="1:16" ht="55.2" x14ac:dyDescent="0.25">
      <c r="A90" s="3949" t="s">
        <v>7</v>
      </c>
      <c r="B90" s="3952" t="s">
        <v>9</v>
      </c>
      <c r="C90" s="4356" t="s">
        <v>7</v>
      </c>
      <c r="D90" s="1961"/>
      <c r="E90" s="3654" t="s">
        <v>969</v>
      </c>
      <c r="F90" s="4342" t="s">
        <v>46</v>
      </c>
      <c r="G90" s="4343" t="s">
        <v>143</v>
      </c>
      <c r="H90" s="1965" t="s">
        <v>27</v>
      </c>
      <c r="I90" s="1963">
        <v>20</v>
      </c>
      <c r="J90" s="1963">
        <v>20</v>
      </c>
      <c r="K90" s="1964">
        <v>20</v>
      </c>
      <c r="L90" s="3146" t="s">
        <v>970</v>
      </c>
      <c r="M90" s="3125" t="s">
        <v>360</v>
      </c>
      <c r="N90" s="1032">
        <v>22.6</v>
      </c>
      <c r="O90" s="1032">
        <v>48.6</v>
      </c>
      <c r="P90" s="3135" t="s">
        <v>1588</v>
      </c>
    </row>
    <row r="91" spans="1:16" ht="27.6" x14ac:dyDescent="0.25">
      <c r="A91" s="3950"/>
      <c r="B91" s="3938"/>
      <c r="C91" s="4356"/>
      <c r="D91" s="1961"/>
      <c r="E91" s="3654"/>
      <c r="F91" s="4341"/>
      <c r="G91" s="4343"/>
      <c r="H91" s="1962"/>
      <c r="I91" s="1963"/>
      <c r="J91" s="1963"/>
      <c r="K91" s="1964"/>
      <c r="L91" s="1090" t="s">
        <v>971</v>
      </c>
      <c r="M91" s="3147" t="s">
        <v>264</v>
      </c>
      <c r="N91" s="984">
        <v>3</v>
      </c>
      <c r="O91" s="984">
        <v>3</v>
      </c>
      <c r="P91" s="3114" t="s">
        <v>1592</v>
      </c>
    </row>
    <row r="92" spans="1:16" ht="41.4" x14ac:dyDescent="0.25">
      <c r="A92" s="3950"/>
      <c r="B92" s="3938"/>
      <c r="C92" s="4356"/>
      <c r="D92" s="1961"/>
      <c r="E92" s="3654"/>
      <c r="F92" s="4341"/>
      <c r="G92" s="4343"/>
      <c r="H92" s="1962"/>
      <c r="I92" s="1963"/>
      <c r="J92" s="1963"/>
      <c r="K92" s="1964"/>
      <c r="L92" s="2032" t="s">
        <v>972</v>
      </c>
      <c r="M92" s="3125" t="s">
        <v>313</v>
      </c>
      <c r="N92" s="984">
        <v>9</v>
      </c>
      <c r="O92" s="984">
        <v>12</v>
      </c>
      <c r="P92" s="3114" t="s">
        <v>1555</v>
      </c>
    </row>
    <row r="93" spans="1:16" ht="14.4" thickBot="1" x14ac:dyDescent="0.3">
      <c r="A93" s="3951"/>
      <c r="B93" s="3953"/>
      <c r="C93" s="4351"/>
      <c r="D93" s="1951"/>
      <c r="E93" s="3655"/>
      <c r="F93" s="4354"/>
      <c r="G93" s="4347"/>
      <c r="H93" s="2033" t="s">
        <v>8</v>
      </c>
      <c r="I93" s="1982">
        <f>SUM(I90:I92)</f>
        <v>20</v>
      </c>
      <c r="J93" s="1982">
        <f>SUM(J90:J92)</f>
        <v>20</v>
      </c>
      <c r="K93" s="1982">
        <f>SUM(K90:K92)</f>
        <v>20</v>
      </c>
      <c r="L93" s="3148"/>
      <c r="M93" s="2034"/>
      <c r="N93" s="1988"/>
      <c r="O93" s="1988"/>
      <c r="P93" s="1957"/>
    </row>
    <row r="94" spans="1:16" ht="44.4" customHeight="1" x14ac:dyDescent="0.25">
      <c r="A94" s="3949" t="s">
        <v>7</v>
      </c>
      <c r="B94" s="3952" t="s">
        <v>9</v>
      </c>
      <c r="C94" s="4350" t="s">
        <v>9</v>
      </c>
      <c r="D94" s="1947"/>
      <c r="E94" s="4361" t="s">
        <v>973</v>
      </c>
      <c r="F94" s="4353" t="s">
        <v>46</v>
      </c>
      <c r="G94" s="4346" t="s">
        <v>143</v>
      </c>
      <c r="H94" s="1948" t="s">
        <v>27</v>
      </c>
      <c r="I94" s="1958"/>
      <c r="J94" s="1958"/>
      <c r="K94" s="1949"/>
      <c r="L94" s="3149" t="s">
        <v>974</v>
      </c>
      <c r="M94" s="3116" t="s">
        <v>313</v>
      </c>
      <c r="N94" s="2890">
        <v>1</v>
      </c>
      <c r="O94" s="2890">
        <v>3</v>
      </c>
      <c r="P94" s="3114" t="s">
        <v>1593</v>
      </c>
    </row>
    <row r="95" spans="1:16" ht="14.4" thickBot="1" x14ac:dyDescent="0.3">
      <c r="A95" s="3951"/>
      <c r="B95" s="3953"/>
      <c r="C95" s="4351"/>
      <c r="D95" s="1951"/>
      <c r="E95" s="4362"/>
      <c r="F95" s="4354"/>
      <c r="G95" s="4347"/>
      <c r="H95" s="1981" t="s">
        <v>8</v>
      </c>
      <c r="I95" s="1982">
        <f>SUM(I94:I94)</f>
        <v>0</v>
      </c>
      <c r="J95" s="1982">
        <f>SUM(J94:J94)</f>
        <v>0</v>
      </c>
      <c r="K95" s="1982">
        <f>SUM(K94:K94)</f>
        <v>0</v>
      </c>
      <c r="L95" s="1954"/>
      <c r="M95" s="2035"/>
      <c r="N95" s="1956"/>
      <c r="O95" s="1956"/>
      <c r="P95" s="1957"/>
    </row>
    <row r="96" spans="1:16" ht="13.8" x14ac:dyDescent="0.25">
      <c r="A96" s="1028" t="s">
        <v>7</v>
      </c>
      <c r="B96" s="3937" t="s">
        <v>9</v>
      </c>
      <c r="C96" s="4338" t="s">
        <v>25</v>
      </c>
      <c r="D96" s="4338"/>
      <c r="E96" s="3653" t="s">
        <v>975</v>
      </c>
      <c r="F96" s="4345" t="s">
        <v>146</v>
      </c>
      <c r="G96" s="4346" t="s">
        <v>143</v>
      </c>
      <c r="H96" s="1948" t="s">
        <v>27</v>
      </c>
      <c r="I96" s="1958">
        <v>534.20000000000005</v>
      </c>
      <c r="J96" s="1958">
        <v>544.20000000000005</v>
      </c>
      <c r="K96" s="1949">
        <v>525.4</v>
      </c>
      <c r="L96" s="2036" t="s">
        <v>144</v>
      </c>
      <c r="M96" s="2037" t="s">
        <v>264</v>
      </c>
      <c r="N96" s="1221">
        <v>148</v>
      </c>
      <c r="O96" s="1221">
        <v>117</v>
      </c>
      <c r="P96" s="3114" t="s">
        <v>1594</v>
      </c>
    </row>
    <row r="97" spans="1:16" ht="39.6" x14ac:dyDescent="0.25">
      <c r="A97" s="3935"/>
      <c r="B97" s="3938"/>
      <c r="C97" s="4339"/>
      <c r="D97" s="4339"/>
      <c r="E97" s="3654"/>
      <c r="F97" s="4341"/>
      <c r="G97" s="4343"/>
      <c r="H97" s="1962" t="s">
        <v>52</v>
      </c>
      <c r="I97" s="1963">
        <v>5</v>
      </c>
      <c r="J97" s="1963">
        <v>5</v>
      </c>
      <c r="K97" s="1964">
        <v>5</v>
      </c>
      <c r="L97" s="3150" t="s">
        <v>145</v>
      </c>
      <c r="M97" s="1979" t="s">
        <v>264</v>
      </c>
      <c r="N97" s="3125">
        <v>4</v>
      </c>
      <c r="O97" s="3125">
        <v>3</v>
      </c>
      <c r="P97" s="3114" t="s">
        <v>1595</v>
      </c>
    </row>
    <row r="98" spans="1:16" ht="27.6" x14ac:dyDescent="0.25">
      <c r="A98" s="3935"/>
      <c r="B98" s="3938"/>
      <c r="C98" s="4339"/>
      <c r="D98" s="4339"/>
      <c r="E98" s="3654"/>
      <c r="F98" s="4341"/>
      <c r="G98" s="4343"/>
      <c r="H98" s="1962" t="s">
        <v>112</v>
      </c>
      <c r="I98" s="1963">
        <v>30</v>
      </c>
      <c r="J98" s="1963">
        <v>38</v>
      </c>
      <c r="K98" s="1964">
        <v>27.1</v>
      </c>
      <c r="L98" s="1968" t="s">
        <v>930</v>
      </c>
      <c r="M98" s="1979" t="s">
        <v>264</v>
      </c>
      <c r="N98" s="3125">
        <v>13</v>
      </c>
      <c r="O98" s="3125">
        <v>28</v>
      </c>
      <c r="P98" s="3114" t="s">
        <v>1556</v>
      </c>
    </row>
    <row r="99" spans="1:16" ht="27.6" x14ac:dyDescent="0.25">
      <c r="A99" s="3935"/>
      <c r="B99" s="3938"/>
      <c r="C99" s="4339"/>
      <c r="D99" s="4339"/>
      <c r="E99" s="3654"/>
      <c r="F99" s="4341"/>
      <c r="G99" s="4343"/>
      <c r="H99" s="1962" t="s">
        <v>91</v>
      </c>
      <c r="I99" s="1963"/>
      <c r="J99" s="1963"/>
      <c r="K99" s="1964"/>
      <c r="L99" s="1968" t="s">
        <v>976</v>
      </c>
      <c r="M99" s="3132" t="s">
        <v>925</v>
      </c>
      <c r="N99" s="3125">
        <v>11</v>
      </c>
      <c r="O99" s="3125">
        <v>11.2</v>
      </c>
      <c r="P99" s="3114" t="s">
        <v>1557</v>
      </c>
    </row>
    <row r="100" spans="1:16" ht="47.4" customHeight="1" x14ac:dyDescent="0.25">
      <c r="A100" s="3935"/>
      <c r="B100" s="3938"/>
      <c r="C100" s="4339"/>
      <c r="D100" s="4339"/>
      <c r="E100" s="3654"/>
      <c r="F100" s="4341"/>
      <c r="G100" s="4343"/>
      <c r="H100" s="1965" t="s">
        <v>84</v>
      </c>
      <c r="I100" s="1963">
        <v>12.6</v>
      </c>
      <c r="J100" s="1963">
        <v>12.6</v>
      </c>
      <c r="K100" s="1964">
        <v>12.6</v>
      </c>
      <c r="L100" s="981" t="s">
        <v>945</v>
      </c>
      <c r="M100" s="3132" t="s">
        <v>264</v>
      </c>
      <c r="N100" s="3125">
        <v>1</v>
      </c>
      <c r="O100" s="3125">
        <v>1</v>
      </c>
      <c r="P100" s="3114" t="s">
        <v>1558</v>
      </c>
    </row>
    <row r="101" spans="1:16" ht="41.4" x14ac:dyDescent="0.25">
      <c r="A101" s="3935"/>
      <c r="B101" s="3938"/>
      <c r="C101" s="4339"/>
      <c r="D101" s="4339"/>
      <c r="E101" s="3654"/>
      <c r="F101" s="4341"/>
      <c r="G101" s="4343"/>
      <c r="H101" s="1965"/>
      <c r="I101" s="1963"/>
      <c r="J101" s="1963"/>
      <c r="K101" s="1964"/>
      <c r="L101" s="981" t="s">
        <v>952</v>
      </c>
      <c r="M101" s="1979" t="s">
        <v>264</v>
      </c>
      <c r="N101" s="3125"/>
      <c r="O101" s="3125"/>
      <c r="P101" s="3114"/>
    </row>
    <row r="102" spans="1:16" ht="40.799999999999997" customHeight="1" x14ac:dyDescent="0.25">
      <c r="A102" s="3935"/>
      <c r="B102" s="3938"/>
      <c r="C102" s="4339"/>
      <c r="D102" s="4339"/>
      <c r="E102" s="3654"/>
      <c r="F102" s="4341"/>
      <c r="G102" s="4343"/>
      <c r="H102" s="1965"/>
      <c r="I102" s="1963"/>
      <c r="J102" s="1963"/>
      <c r="K102" s="1964"/>
      <c r="L102" s="981" t="s">
        <v>932</v>
      </c>
      <c r="M102" s="3131" t="s">
        <v>360</v>
      </c>
      <c r="N102" s="3125">
        <v>7</v>
      </c>
      <c r="O102" s="3125">
        <v>30</v>
      </c>
      <c r="P102" s="3114" t="s">
        <v>1559</v>
      </c>
    </row>
    <row r="103" spans="1:16" ht="41.4" x14ac:dyDescent="0.25">
      <c r="A103" s="3935"/>
      <c r="B103" s="3938"/>
      <c r="C103" s="4339"/>
      <c r="D103" s="4339"/>
      <c r="E103" s="3654"/>
      <c r="F103" s="4341"/>
      <c r="G103" s="4343"/>
      <c r="H103" s="1965"/>
      <c r="I103" s="1963"/>
      <c r="J103" s="1963"/>
      <c r="K103" s="1964"/>
      <c r="L103" s="1968" t="s">
        <v>933</v>
      </c>
      <c r="M103" s="2039" t="s">
        <v>934</v>
      </c>
      <c r="N103" s="2224" t="s">
        <v>915</v>
      </c>
      <c r="O103" s="2224" t="s">
        <v>915</v>
      </c>
      <c r="P103" s="3114" t="s">
        <v>1560</v>
      </c>
    </row>
    <row r="104" spans="1:16" ht="27.6" x14ac:dyDescent="0.25">
      <c r="A104" s="3935"/>
      <c r="B104" s="3938"/>
      <c r="C104" s="4339"/>
      <c r="D104" s="4339"/>
      <c r="E104" s="3654"/>
      <c r="F104" s="4341"/>
      <c r="G104" s="4343"/>
      <c r="H104" s="1965"/>
      <c r="I104" s="1966"/>
      <c r="J104" s="1966"/>
      <c r="K104" s="1967"/>
      <c r="L104" s="1995" t="s">
        <v>935</v>
      </c>
      <c r="M104" s="870" t="s">
        <v>936</v>
      </c>
      <c r="N104" s="2224" t="s">
        <v>915</v>
      </c>
      <c r="O104" s="2224" t="s">
        <v>915</v>
      </c>
      <c r="P104" s="3114" t="s">
        <v>1596</v>
      </c>
    </row>
    <row r="105" spans="1:16" ht="14.4" thickBot="1" x14ac:dyDescent="0.3">
      <c r="A105" s="3936"/>
      <c r="B105" s="3939"/>
      <c r="C105" s="4340"/>
      <c r="D105" s="4340"/>
      <c r="E105" s="3655"/>
      <c r="F105" s="4178"/>
      <c r="G105" s="4347"/>
      <c r="H105" s="1981" t="s">
        <v>8</v>
      </c>
      <c r="I105" s="1982">
        <f>SUM(I96:I100)</f>
        <v>581.80000000000007</v>
      </c>
      <c r="J105" s="1982">
        <f>SUM(J96:J100)</f>
        <v>599.80000000000007</v>
      </c>
      <c r="K105" s="1982">
        <f>SUM(K96:K100)</f>
        <v>570.1</v>
      </c>
      <c r="L105" s="2000"/>
      <c r="M105" s="1984"/>
      <c r="N105" s="1956"/>
      <c r="O105" s="1956"/>
      <c r="P105" s="1957"/>
    </row>
    <row r="106" spans="1:16" ht="158.4" customHeight="1" x14ac:dyDescent="0.25">
      <c r="A106" s="3934" t="s">
        <v>7</v>
      </c>
      <c r="B106" s="3937" t="s">
        <v>9</v>
      </c>
      <c r="C106" s="4338" t="s">
        <v>26</v>
      </c>
      <c r="D106" s="4338"/>
      <c r="E106" s="3653" t="s">
        <v>977</v>
      </c>
      <c r="F106" s="4345" t="s">
        <v>142</v>
      </c>
      <c r="G106" s="4346" t="s">
        <v>143</v>
      </c>
      <c r="H106" s="1948" t="s">
        <v>27</v>
      </c>
      <c r="I106" s="1958">
        <v>432</v>
      </c>
      <c r="J106" s="1958">
        <v>439.8</v>
      </c>
      <c r="K106" s="1949">
        <v>439.7</v>
      </c>
      <c r="L106" s="2036" t="s">
        <v>144</v>
      </c>
      <c r="M106" s="2037" t="s">
        <v>264</v>
      </c>
      <c r="N106" s="3123">
        <v>190</v>
      </c>
      <c r="O106" s="3123">
        <v>259</v>
      </c>
      <c r="P106" s="3111" t="s">
        <v>1561</v>
      </c>
    </row>
    <row r="107" spans="1:16" ht="163.80000000000001" customHeight="1" x14ac:dyDescent="0.25">
      <c r="A107" s="3935"/>
      <c r="B107" s="3938"/>
      <c r="C107" s="4339"/>
      <c r="D107" s="4339"/>
      <c r="E107" s="3654"/>
      <c r="F107" s="4341"/>
      <c r="G107" s="4343"/>
      <c r="H107" s="1962" t="s">
        <v>52</v>
      </c>
      <c r="I107" s="1963">
        <v>1.7</v>
      </c>
      <c r="J107" s="1963">
        <v>1.7</v>
      </c>
      <c r="K107" s="1964">
        <v>1.7</v>
      </c>
      <c r="L107" s="2038" t="s">
        <v>145</v>
      </c>
      <c r="M107" s="1979" t="s">
        <v>264</v>
      </c>
      <c r="N107" s="3125">
        <v>2</v>
      </c>
      <c r="O107" s="3125">
        <v>3</v>
      </c>
      <c r="P107" s="3114" t="s">
        <v>1562</v>
      </c>
    </row>
    <row r="108" spans="1:16" ht="84.6" customHeight="1" x14ac:dyDescent="0.25">
      <c r="A108" s="3935"/>
      <c r="B108" s="3938"/>
      <c r="C108" s="4339"/>
      <c r="D108" s="4339"/>
      <c r="E108" s="3654"/>
      <c r="F108" s="4341"/>
      <c r="G108" s="4343"/>
      <c r="H108" s="1962" t="s">
        <v>112</v>
      </c>
      <c r="I108" s="1963">
        <v>23.5</v>
      </c>
      <c r="J108" s="1963">
        <v>35</v>
      </c>
      <c r="K108" s="1964">
        <v>25</v>
      </c>
      <c r="L108" s="1968" t="s">
        <v>930</v>
      </c>
      <c r="M108" s="1979" t="s">
        <v>264</v>
      </c>
      <c r="N108" s="3125">
        <v>30</v>
      </c>
      <c r="O108" s="3125">
        <v>63</v>
      </c>
      <c r="P108" s="3114" t="s">
        <v>1563</v>
      </c>
    </row>
    <row r="109" spans="1:16" ht="42" customHeight="1" x14ac:dyDescent="0.25">
      <c r="A109" s="3935"/>
      <c r="B109" s="3938"/>
      <c r="C109" s="4339"/>
      <c r="D109" s="4339"/>
      <c r="E109" s="3654"/>
      <c r="F109" s="4341"/>
      <c r="G109" s="4343"/>
      <c r="H109" s="1962" t="s">
        <v>91</v>
      </c>
      <c r="I109" s="1963"/>
      <c r="J109" s="1963"/>
      <c r="K109" s="1964"/>
      <c r="L109" s="1968" t="s">
        <v>976</v>
      </c>
      <c r="M109" s="1979" t="s">
        <v>264</v>
      </c>
      <c r="N109" s="3125">
        <v>14000</v>
      </c>
      <c r="O109" s="3125">
        <v>18629</v>
      </c>
      <c r="P109" s="3114" t="s">
        <v>1564</v>
      </c>
    </row>
    <row r="110" spans="1:16" ht="66" x14ac:dyDescent="0.25">
      <c r="A110" s="3935"/>
      <c r="B110" s="3938"/>
      <c r="C110" s="4339"/>
      <c r="D110" s="4339"/>
      <c r="E110" s="3654"/>
      <c r="F110" s="4341"/>
      <c r="G110" s="4343"/>
      <c r="H110" s="1965" t="s">
        <v>84</v>
      </c>
      <c r="I110" s="1963">
        <v>12.2</v>
      </c>
      <c r="J110" s="1963">
        <v>12.2</v>
      </c>
      <c r="K110" s="1964">
        <v>12.2</v>
      </c>
      <c r="L110" s="981" t="s">
        <v>945</v>
      </c>
      <c r="M110" s="3132" t="s">
        <v>264</v>
      </c>
      <c r="N110" s="3125">
        <v>1</v>
      </c>
      <c r="O110" s="3125">
        <v>1</v>
      </c>
      <c r="P110" s="3114" t="s">
        <v>1565</v>
      </c>
    </row>
    <row r="111" spans="1:16" ht="55.2" customHeight="1" x14ac:dyDescent="0.25">
      <c r="A111" s="3935"/>
      <c r="B111" s="3938"/>
      <c r="C111" s="4339"/>
      <c r="D111" s="4339"/>
      <c r="E111" s="3654"/>
      <c r="F111" s="4341"/>
      <c r="G111" s="4343"/>
      <c r="H111" s="1965"/>
      <c r="I111" s="1963"/>
      <c r="J111" s="1963"/>
      <c r="K111" s="1964"/>
      <c r="L111" s="981" t="s">
        <v>952</v>
      </c>
      <c r="M111" s="3132" t="s">
        <v>264</v>
      </c>
      <c r="N111" s="3125">
        <v>2</v>
      </c>
      <c r="O111" s="3125">
        <v>2</v>
      </c>
      <c r="P111" s="3114" t="s">
        <v>1566</v>
      </c>
    </row>
    <row r="112" spans="1:16" ht="41.4" x14ac:dyDescent="0.25">
      <c r="A112" s="3935"/>
      <c r="B112" s="3938"/>
      <c r="C112" s="4339"/>
      <c r="D112" s="4339"/>
      <c r="E112" s="3654"/>
      <c r="F112" s="4341"/>
      <c r="G112" s="4343"/>
      <c r="H112" s="2040"/>
      <c r="I112" s="1992"/>
      <c r="J112" s="1992"/>
      <c r="K112" s="1992"/>
      <c r="L112" s="981" t="s">
        <v>932</v>
      </c>
      <c r="M112" s="3131" t="s">
        <v>360</v>
      </c>
      <c r="N112" s="3125">
        <v>25</v>
      </c>
      <c r="O112" s="3125">
        <v>95</v>
      </c>
      <c r="P112" s="3114" t="s">
        <v>1567</v>
      </c>
    </row>
    <row r="113" spans="1:16" ht="189" customHeight="1" x14ac:dyDescent="0.25">
      <c r="A113" s="3935"/>
      <c r="B113" s="3938"/>
      <c r="C113" s="4339"/>
      <c r="D113" s="4339"/>
      <c r="E113" s="3654"/>
      <c r="F113" s="4341"/>
      <c r="G113" s="4343"/>
      <c r="H113" s="4366"/>
      <c r="I113" s="4357"/>
      <c r="J113" s="4357"/>
      <c r="K113" s="4357"/>
      <c r="L113" s="1968" t="s">
        <v>933</v>
      </c>
      <c r="M113" s="2039" t="s">
        <v>934</v>
      </c>
      <c r="N113" s="2224" t="s">
        <v>915</v>
      </c>
      <c r="O113" s="2224" t="s">
        <v>915</v>
      </c>
      <c r="P113" s="3114" t="s">
        <v>1597</v>
      </c>
    </row>
    <row r="114" spans="1:16" ht="184.8" x14ac:dyDescent="0.25">
      <c r="A114" s="3935"/>
      <c r="B114" s="3938"/>
      <c r="C114" s="4339"/>
      <c r="D114" s="4339"/>
      <c r="E114" s="3654"/>
      <c r="F114" s="4342"/>
      <c r="G114" s="4344"/>
      <c r="H114" s="4368"/>
      <c r="I114" s="4369"/>
      <c r="J114" s="4369"/>
      <c r="K114" s="4369"/>
      <c r="L114" s="1995" t="s">
        <v>935</v>
      </c>
      <c r="M114" s="870" t="s">
        <v>936</v>
      </c>
      <c r="N114" s="2224" t="s">
        <v>915</v>
      </c>
      <c r="O114" s="2224" t="s">
        <v>915</v>
      </c>
      <c r="P114" s="3114" t="s">
        <v>1568</v>
      </c>
    </row>
    <row r="115" spans="1:16" ht="14.4" thickBot="1" x14ac:dyDescent="0.3">
      <c r="A115" s="3936"/>
      <c r="B115" s="3939"/>
      <c r="C115" s="4340"/>
      <c r="D115" s="4340"/>
      <c r="E115" s="3655"/>
      <c r="F115" s="2008"/>
      <c r="G115" s="1998"/>
      <c r="H115" s="1952" t="s">
        <v>8</v>
      </c>
      <c r="I115" s="1953">
        <f>SUM(I106:I110)</f>
        <v>469.4</v>
      </c>
      <c r="J115" s="1953">
        <f>SUM(J106:J110)</f>
        <v>488.7</v>
      </c>
      <c r="K115" s="1953">
        <f>SUM(K106:K110)</f>
        <v>478.59999999999997</v>
      </c>
      <c r="L115" s="1983"/>
      <c r="M115" s="2041"/>
      <c r="N115" s="1956"/>
      <c r="O115" s="1956"/>
      <c r="P115" s="1957"/>
    </row>
    <row r="116" spans="1:16" ht="67.2" customHeight="1" x14ac:dyDescent="0.25">
      <c r="A116" s="3934" t="s">
        <v>7</v>
      </c>
      <c r="B116" s="3937" t="s">
        <v>9</v>
      </c>
      <c r="C116" s="4338" t="s">
        <v>29</v>
      </c>
      <c r="D116" s="4338"/>
      <c r="E116" s="3653" t="s">
        <v>978</v>
      </c>
      <c r="F116" s="4345" t="s">
        <v>147</v>
      </c>
      <c r="G116" s="4346" t="s">
        <v>143</v>
      </c>
      <c r="H116" s="1948" t="s">
        <v>27</v>
      </c>
      <c r="I116" s="1958">
        <v>1581.2</v>
      </c>
      <c r="J116" s="1958">
        <v>1594.9</v>
      </c>
      <c r="K116" s="1949">
        <v>1593.3</v>
      </c>
      <c r="L116" s="2042" t="s">
        <v>144</v>
      </c>
      <c r="M116" s="2037" t="s">
        <v>264</v>
      </c>
      <c r="N116" s="3123">
        <v>13</v>
      </c>
      <c r="O116" s="3123">
        <v>15</v>
      </c>
      <c r="P116" s="3114" t="s">
        <v>1569</v>
      </c>
    </row>
    <row r="117" spans="1:16" ht="27" customHeight="1" x14ac:dyDescent="0.25">
      <c r="A117" s="3935"/>
      <c r="B117" s="3938"/>
      <c r="C117" s="4339"/>
      <c r="D117" s="4339"/>
      <c r="E117" s="3654"/>
      <c r="F117" s="4341"/>
      <c r="G117" s="4343"/>
      <c r="H117" s="1962" t="s">
        <v>52</v>
      </c>
      <c r="I117" s="1963">
        <v>1.8</v>
      </c>
      <c r="J117" s="1963">
        <v>1.8</v>
      </c>
      <c r="K117" s="1964">
        <v>1.8</v>
      </c>
      <c r="L117" s="3151" t="s">
        <v>145</v>
      </c>
      <c r="M117" s="1979" t="s">
        <v>264</v>
      </c>
      <c r="N117" s="3125">
        <v>1</v>
      </c>
      <c r="O117" s="3125">
        <v>1</v>
      </c>
      <c r="P117" s="3114" t="s">
        <v>1598</v>
      </c>
    </row>
    <row r="118" spans="1:16" ht="68.400000000000006" customHeight="1" x14ac:dyDescent="0.25">
      <c r="A118" s="3935"/>
      <c r="B118" s="3938"/>
      <c r="C118" s="4339"/>
      <c r="D118" s="4339"/>
      <c r="E118" s="3654"/>
      <c r="F118" s="4341"/>
      <c r="G118" s="4343"/>
      <c r="H118" s="1962" t="s">
        <v>112</v>
      </c>
      <c r="I118" s="1963">
        <v>75</v>
      </c>
      <c r="J118" s="1963">
        <v>115</v>
      </c>
      <c r="K118" s="1964">
        <v>88.9</v>
      </c>
      <c r="L118" s="2043" t="s">
        <v>149</v>
      </c>
      <c r="M118" s="1979" t="s">
        <v>264</v>
      </c>
      <c r="N118" s="3125">
        <v>52</v>
      </c>
      <c r="O118" s="3125">
        <v>59</v>
      </c>
      <c r="P118" s="3114" t="s">
        <v>1570</v>
      </c>
    </row>
    <row r="119" spans="1:16" ht="83.4" customHeight="1" x14ac:dyDescent="0.25">
      <c r="A119" s="3935"/>
      <c r="B119" s="3938"/>
      <c r="C119" s="4339"/>
      <c r="D119" s="4339"/>
      <c r="E119" s="3654"/>
      <c r="F119" s="4341"/>
      <c r="G119" s="4343"/>
      <c r="H119" s="1962" t="s">
        <v>91</v>
      </c>
      <c r="I119" s="1963"/>
      <c r="J119" s="1963"/>
      <c r="K119" s="1964"/>
      <c r="L119" s="1997" t="s">
        <v>979</v>
      </c>
      <c r="M119" s="1979" t="s">
        <v>264</v>
      </c>
      <c r="N119" s="3125">
        <v>6</v>
      </c>
      <c r="O119" s="3125">
        <v>12</v>
      </c>
      <c r="P119" s="3114" t="s">
        <v>1599</v>
      </c>
    </row>
    <row r="120" spans="1:16" ht="39.6" customHeight="1" x14ac:dyDescent="0.25">
      <c r="A120" s="3935"/>
      <c r="B120" s="3938"/>
      <c r="C120" s="4339"/>
      <c r="D120" s="4339"/>
      <c r="E120" s="3654"/>
      <c r="F120" s="4341"/>
      <c r="G120" s="4343"/>
      <c r="H120" s="1965" t="s">
        <v>84</v>
      </c>
      <c r="I120" s="1963">
        <v>19.7</v>
      </c>
      <c r="J120" s="1963">
        <v>19.7</v>
      </c>
      <c r="K120" s="1964">
        <v>19.7</v>
      </c>
      <c r="L120" s="1997" t="s">
        <v>976</v>
      </c>
      <c r="M120" s="1979" t="s">
        <v>264</v>
      </c>
      <c r="N120" s="3125">
        <v>13000</v>
      </c>
      <c r="O120" s="3125">
        <v>21488</v>
      </c>
      <c r="P120" s="3114" t="s">
        <v>1600</v>
      </c>
    </row>
    <row r="121" spans="1:16" ht="71.400000000000006" customHeight="1" x14ac:dyDescent="0.25">
      <c r="A121" s="3935"/>
      <c r="B121" s="3938"/>
      <c r="C121" s="4339"/>
      <c r="D121" s="4339"/>
      <c r="E121" s="3654"/>
      <c r="F121" s="4341"/>
      <c r="G121" s="4343"/>
      <c r="H121" s="1965"/>
      <c r="I121" s="1963"/>
      <c r="J121" s="1963"/>
      <c r="K121" s="1964"/>
      <c r="L121" s="1997" t="s">
        <v>962</v>
      </c>
      <c r="M121" s="1979" t="s">
        <v>264</v>
      </c>
      <c r="N121" s="3125">
        <v>12</v>
      </c>
      <c r="O121" s="3125">
        <v>23</v>
      </c>
      <c r="P121" s="3114" t="s">
        <v>1571</v>
      </c>
    </row>
    <row r="122" spans="1:16" ht="41.4" x14ac:dyDescent="0.25">
      <c r="A122" s="3935"/>
      <c r="B122" s="3938"/>
      <c r="C122" s="4339"/>
      <c r="D122" s="4339"/>
      <c r="E122" s="3654"/>
      <c r="F122" s="4341"/>
      <c r="G122" s="4343"/>
      <c r="H122" s="1965"/>
      <c r="I122" s="1963"/>
      <c r="J122" s="1963"/>
      <c r="K122" s="1964"/>
      <c r="L122" s="981" t="s">
        <v>952</v>
      </c>
      <c r="M122" s="3132" t="s">
        <v>264</v>
      </c>
      <c r="N122" s="3125"/>
      <c r="O122" s="3125"/>
      <c r="P122" s="3152"/>
    </row>
    <row r="123" spans="1:16" ht="134.4" customHeight="1" x14ac:dyDescent="0.25">
      <c r="A123" s="3935"/>
      <c r="B123" s="3938"/>
      <c r="C123" s="4339"/>
      <c r="D123" s="4339"/>
      <c r="E123" s="3654"/>
      <c r="F123" s="4341"/>
      <c r="G123" s="4343"/>
      <c r="H123" s="4370"/>
      <c r="I123" s="4357"/>
      <c r="J123" s="4357"/>
      <c r="K123" s="4357"/>
      <c r="L123" s="981" t="s">
        <v>945</v>
      </c>
      <c r="M123" s="3132" t="s">
        <v>264</v>
      </c>
      <c r="N123" s="3125">
        <v>1</v>
      </c>
      <c r="O123" s="3125">
        <v>3</v>
      </c>
      <c r="P123" s="3114" t="s">
        <v>1572</v>
      </c>
    </row>
    <row r="124" spans="1:16" ht="41.4" x14ac:dyDescent="0.25">
      <c r="A124" s="3935"/>
      <c r="B124" s="3938"/>
      <c r="C124" s="4339"/>
      <c r="D124" s="4339"/>
      <c r="E124" s="3654"/>
      <c r="F124" s="4341"/>
      <c r="G124" s="4343"/>
      <c r="H124" s="4371"/>
      <c r="I124" s="4369"/>
      <c r="J124" s="4369"/>
      <c r="K124" s="4369"/>
      <c r="L124" s="981" t="s">
        <v>932</v>
      </c>
      <c r="M124" s="3131" t="s">
        <v>360</v>
      </c>
      <c r="N124" s="3125">
        <v>30</v>
      </c>
      <c r="O124" s="3125">
        <v>39</v>
      </c>
      <c r="P124" s="3114" t="s">
        <v>1573</v>
      </c>
    </row>
    <row r="125" spans="1:16" ht="57.6" customHeight="1" x14ac:dyDescent="0.25">
      <c r="A125" s="3935"/>
      <c r="B125" s="3938"/>
      <c r="C125" s="4339"/>
      <c r="D125" s="4339"/>
      <c r="E125" s="3654"/>
      <c r="F125" s="4341"/>
      <c r="G125" s="4343"/>
      <c r="H125" s="1965"/>
      <c r="I125" s="1966"/>
      <c r="J125" s="1966"/>
      <c r="K125" s="1967"/>
      <c r="L125" s="1997" t="s">
        <v>933</v>
      </c>
      <c r="M125" s="2039" t="s">
        <v>934</v>
      </c>
      <c r="N125" s="2224" t="s">
        <v>915</v>
      </c>
      <c r="O125" s="2224" t="s">
        <v>915</v>
      </c>
      <c r="P125" s="3114" t="s">
        <v>1601</v>
      </c>
    </row>
    <row r="126" spans="1:16" ht="73.2" customHeight="1" x14ac:dyDescent="0.25">
      <c r="A126" s="3935"/>
      <c r="B126" s="3938"/>
      <c r="C126" s="4339"/>
      <c r="D126" s="4339"/>
      <c r="E126" s="3654"/>
      <c r="F126" s="4342"/>
      <c r="G126" s="4344"/>
      <c r="H126" s="1965"/>
      <c r="I126" s="1966"/>
      <c r="J126" s="1966"/>
      <c r="K126" s="1967"/>
      <c r="L126" s="1995" t="s">
        <v>935</v>
      </c>
      <c r="M126" s="870" t="s">
        <v>936</v>
      </c>
      <c r="N126" s="2224" t="s">
        <v>915</v>
      </c>
      <c r="O126" s="2224" t="s">
        <v>915</v>
      </c>
      <c r="P126" s="3114" t="s">
        <v>1574</v>
      </c>
    </row>
    <row r="127" spans="1:16" ht="14.4" thickBot="1" x14ac:dyDescent="0.3">
      <c r="A127" s="3936"/>
      <c r="B127" s="3939"/>
      <c r="C127" s="4340"/>
      <c r="D127" s="4340"/>
      <c r="E127" s="3655"/>
      <c r="F127" s="1998"/>
      <c r="G127" s="1999"/>
      <c r="H127" s="1952" t="s">
        <v>8</v>
      </c>
      <c r="I127" s="1953">
        <f>SUM(I116:I120)</f>
        <v>1677.7</v>
      </c>
      <c r="J127" s="1953">
        <f>SUM(J116:J120)</f>
        <v>1731.4</v>
      </c>
      <c r="K127" s="1953">
        <f>SUM(K116:K120)</f>
        <v>1703.7</v>
      </c>
      <c r="L127" s="3148"/>
      <c r="M127" s="2001"/>
      <c r="N127" s="1956"/>
      <c r="O127" s="1956"/>
      <c r="P127" s="1957"/>
    </row>
    <row r="128" spans="1:16" ht="14.4" customHeight="1" thickBot="1" x14ac:dyDescent="0.3">
      <c r="A128" s="941" t="s">
        <v>7</v>
      </c>
      <c r="B128" s="2024" t="s">
        <v>9</v>
      </c>
      <c r="C128" s="3991" t="s">
        <v>308</v>
      </c>
      <c r="D128" s="3991"/>
      <c r="E128" s="3991"/>
      <c r="F128" s="3991"/>
      <c r="G128" s="3992"/>
      <c r="H128" s="2044" t="s">
        <v>8</v>
      </c>
      <c r="I128" s="2045">
        <f>SUM(I93+I95+I105+I115+I127)</f>
        <v>2748.9</v>
      </c>
      <c r="J128" s="2045">
        <f>SUM(J93+J95+J105+J115+J127)</f>
        <v>2839.9</v>
      </c>
      <c r="K128" s="2045">
        <f>SUM(K93+K95+K105+K115+K127)</f>
        <v>2772.4</v>
      </c>
      <c r="L128" s="4372"/>
      <c r="M128" s="4373"/>
      <c r="N128" s="4373"/>
      <c r="O128" s="4373"/>
      <c r="P128" s="4374"/>
    </row>
    <row r="129" spans="1:16" ht="14.4" thickBot="1" x14ac:dyDescent="0.3">
      <c r="A129" s="941" t="s">
        <v>7</v>
      </c>
      <c r="B129" s="2024" t="s">
        <v>25</v>
      </c>
      <c r="C129" s="2046" t="s">
        <v>980</v>
      </c>
      <c r="D129" s="1935"/>
      <c r="E129" s="2026"/>
      <c r="F129" s="2026"/>
      <c r="G129" s="2026"/>
      <c r="H129" s="2026"/>
      <c r="I129" s="2026"/>
      <c r="J129" s="2026"/>
      <c r="K129" s="2026"/>
      <c r="L129" s="2026"/>
      <c r="M129" s="2026"/>
      <c r="N129" s="2026"/>
      <c r="O129" s="2026"/>
      <c r="P129" s="2047"/>
    </row>
    <row r="130" spans="1:16" ht="42" thickBot="1" x14ac:dyDescent="0.3">
      <c r="A130" s="993"/>
      <c r="B130" s="998"/>
      <c r="C130" s="2048"/>
      <c r="D130" s="2028"/>
      <c r="E130" s="2029"/>
      <c r="F130" s="2029"/>
      <c r="G130" s="2029"/>
      <c r="H130" s="2029"/>
      <c r="I130" s="2029"/>
      <c r="J130" s="2029"/>
      <c r="K130" s="2030"/>
      <c r="L130" s="2031" t="s">
        <v>981</v>
      </c>
      <c r="M130" s="2239" t="s">
        <v>914</v>
      </c>
      <c r="N130" s="2239" t="s">
        <v>915</v>
      </c>
      <c r="O130" s="2239" t="s">
        <v>915</v>
      </c>
      <c r="P130" s="1946"/>
    </row>
    <row r="131" spans="1:16" ht="68.400000000000006" customHeight="1" x14ac:dyDescent="0.25">
      <c r="A131" s="3949" t="s">
        <v>7</v>
      </c>
      <c r="B131" s="3952" t="s">
        <v>25</v>
      </c>
      <c r="C131" s="3954" t="s">
        <v>7</v>
      </c>
      <c r="D131" s="949"/>
      <c r="E131" s="3653" t="s">
        <v>982</v>
      </c>
      <c r="F131" s="4353" t="s">
        <v>46</v>
      </c>
      <c r="G131" s="4346" t="s">
        <v>143</v>
      </c>
      <c r="H131" s="1948" t="s">
        <v>27</v>
      </c>
      <c r="I131" s="1958"/>
      <c r="J131" s="1958"/>
      <c r="K131" s="1949"/>
      <c r="L131" s="1066" t="s">
        <v>983</v>
      </c>
      <c r="M131" s="1960" t="s">
        <v>264</v>
      </c>
      <c r="N131" s="975"/>
      <c r="O131" s="975"/>
      <c r="P131" s="3158" t="s">
        <v>1424</v>
      </c>
    </row>
    <row r="132" spans="1:16" ht="55.8" customHeight="1" x14ac:dyDescent="0.25">
      <c r="A132" s="3950"/>
      <c r="B132" s="3938"/>
      <c r="C132" s="3955"/>
      <c r="D132" s="977"/>
      <c r="E132" s="3654"/>
      <c r="F132" s="4341"/>
      <c r="G132" s="4343"/>
      <c r="H132" s="1962" t="s">
        <v>52</v>
      </c>
      <c r="I132" s="1966"/>
      <c r="J132" s="1966"/>
      <c r="K132" s="1964"/>
      <c r="L132" s="2049" t="s">
        <v>984</v>
      </c>
      <c r="M132" s="1950" t="s">
        <v>264</v>
      </c>
      <c r="N132" s="1001"/>
      <c r="O132" s="1001"/>
      <c r="P132" s="2050"/>
    </row>
    <row r="133" spans="1:16" ht="14.4" thickBot="1" x14ac:dyDescent="0.3">
      <c r="A133" s="3951"/>
      <c r="B133" s="3953"/>
      <c r="C133" s="4085"/>
      <c r="D133" s="1217"/>
      <c r="E133" s="3655"/>
      <c r="F133" s="4354"/>
      <c r="G133" s="4347"/>
      <c r="H133" s="1981" t="s">
        <v>8</v>
      </c>
      <c r="I133" s="1982"/>
      <c r="J133" s="1982"/>
      <c r="K133" s="1982"/>
      <c r="L133" s="1093"/>
      <c r="M133" s="2051"/>
      <c r="N133" s="1956"/>
      <c r="O133" s="1956"/>
      <c r="P133" s="1957"/>
    </row>
    <row r="134" spans="1:16" ht="72.599999999999994" customHeight="1" x14ac:dyDescent="0.25">
      <c r="A134" s="3949" t="s">
        <v>7</v>
      </c>
      <c r="B134" s="3952" t="s">
        <v>25</v>
      </c>
      <c r="C134" s="3954" t="s">
        <v>9</v>
      </c>
      <c r="D134" s="949"/>
      <c r="E134" s="3946" t="s">
        <v>985</v>
      </c>
      <c r="F134" s="4353" t="s">
        <v>46</v>
      </c>
      <c r="G134" s="4346" t="s">
        <v>143</v>
      </c>
      <c r="H134" s="1948" t="s">
        <v>27</v>
      </c>
      <c r="I134" s="1958"/>
      <c r="J134" s="1958"/>
      <c r="K134" s="1949"/>
      <c r="L134" s="4375" t="s">
        <v>986</v>
      </c>
      <c r="M134" s="3118" t="s">
        <v>264</v>
      </c>
      <c r="N134" s="2890">
        <v>4</v>
      </c>
      <c r="O134" s="2890">
        <v>5</v>
      </c>
      <c r="P134" s="4376" t="s">
        <v>1575</v>
      </c>
    </row>
    <row r="135" spans="1:16" ht="13.8" customHeight="1" thickBot="1" x14ac:dyDescent="0.3">
      <c r="A135" s="3951"/>
      <c r="B135" s="3953"/>
      <c r="C135" s="4085"/>
      <c r="D135" s="1217"/>
      <c r="E135" s="3948"/>
      <c r="F135" s="4354"/>
      <c r="G135" s="4347"/>
      <c r="H135" s="1981" t="s">
        <v>8</v>
      </c>
      <c r="I135" s="1982"/>
      <c r="J135" s="1982"/>
      <c r="K135" s="1982"/>
      <c r="L135" s="4032"/>
      <c r="M135" s="1955"/>
      <c r="N135" s="1956"/>
      <c r="O135" s="1956"/>
      <c r="P135" s="3980"/>
    </row>
    <row r="136" spans="1:16" ht="58.2" customHeight="1" x14ac:dyDescent="0.25">
      <c r="A136" s="3949" t="s">
        <v>7</v>
      </c>
      <c r="B136" s="3952" t="s">
        <v>25</v>
      </c>
      <c r="C136" s="3954" t="s">
        <v>25</v>
      </c>
      <c r="D136" s="949"/>
      <c r="E136" s="3653" t="s">
        <v>987</v>
      </c>
      <c r="F136" s="4353" t="s">
        <v>46</v>
      </c>
      <c r="G136" s="4346" t="s">
        <v>143</v>
      </c>
      <c r="H136" s="1948" t="s">
        <v>27</v>
      </c>
      <c r="I136" s="1958">
        <v>28</v>
      </c>
      <c r="J136" s="1958">
        <v>12</v>
      </c>
      <c r="K136" s="1949">
        <v>12</v>
      </c>
      <c r="L136" s="3115" t="s">
        <v>988</v>
      </c>
      <c r="M136" s="3118" t="s">
        <v>264</v>
      </c>
      <c r="N136" s="2890">
        <v>1</v>
      </c>
      <c r="O136" s="2890">
        <v>1</v>
      </c>
      <c r="P136" s="3111" t="s">
        <v>1576</v>
      </c>
    </row>
    <row r="137" spans="1:16" ht="55.2" x14ac:dyDescent="0.25">
      <c r="A137" s="3950"/>
      <c r="B137" s="3938"/>
      <c r="C137" s="3955"/>
      <c r="D137" s="977"/>
      <c r="E137" s="3654"/>
      <c r="F137" s="4341"/>
      <c r="G137" s="4343"/>
      <c r="H137" s="1962"/>
      <c r="I137" s="1966"/>
      <c r="J137" s="1966"/>
      <c r="K137" s="1967"/>
      <c r="L137" s="3157" t="s">
        <v>989</v>
      </c>
      <c r="M137" s="3116" t="s">
        <v>264</v>
      </c>
      <c r="N137" s="1996"/>
      <c r="O137" s="1996"/>
      <c r="P137" s="3153"/>
    </row>
    <row r="138" spans="1:16" ht="48" customHeight="1" x14ac:dyDescent="0.25">
      <c r="A138" s="3950"/>
      <c r="B138" s="3938"/>
      <c r="C138" s="3955"/>
      <c r="D138" s="977"/>
      <c r="E138" s="3654"/>
      <c r="F138" s="4341"/>
      <c r="G138" s="4343"/>
      <c r="H138" s="1962"/>
      <c r="I138" s="1966"/>
      <c r="J138" s="1966"/>
      <c r="K138" s="1967"/>
      <c r="L138" s="2052" t="s">
        <v>990</v>
      </c>
      <c r="M138" s="3154" t="s">
        <v>264</v>
      </c>
      <c r="N138" s="3147">
        <v>1</v>
      </c>
      <c r="O138" s="3147">
        <v>0</v>
      </c>
      <c r="P138" s="3114" t="s">
        <v>1577</v>
      </c>
    </row>
    <row r="139" spans="1:16" ht="14.4" thickBot="1" x14ac:dyDescent="0.3">
      <c r="A139" s="3951"/>
      <c r="B139" s="3953"/>
      <c r="C139" s="4085"/>
      <c r="D139" s="1217"/>
      <c r="E139" s="3655"/>
      <c r="F139" s="4354"/>
      <c r="G139" s="4347"/>
      <c r="H139" s="1981" t="s">
        <v>8</v>
      </c>
      <c r="I139" s="1982">
        <f>SUM(I136:I138)</f>
        <v>28</v>
      </c>
      <c r="J139" s="1982">
        <f>SUM(J136:J138)</f>
        <v>12</v>
      </c>
      <c r="K139" s="1982">
        <f>SUM(K136:K138)</f>
        <v>12</v>
      </c>
      <c r="L139" s="1954"/>
      <c r="M139" s="1955"/>
      <c r="N139" s="1956"/>
      <c r="O139" s="1956"/>
      <c r="P139" s="1957"/>
    </row>
    <row r="140" spans="1:16" ht="14.4" customHeight="1" thickBot="1" x14ac:dyDescent="0.3">
      <c r="A140" s="964" t="s">
        <v>7</v>
      </c>
      <c r="B140" s="965" t="s">
        <v>9</v>
      </c>
      <c r="C140" s="4359" t="s">
        <v>308</v>
      </c>
      <c r="D140" s="4359"/>
      <c r="E140" s="4359"/>
      <c r="F140" s="4359"/>
      <c r="G140" s="4360"/>
      <c r="H140" s="966" t="s">
        <v>8</v>
      </c>
      <c r="I140" s="967">
        <f>SUM(I133+I135+I139)</f>
        <v>28</v>
      </c>
      <c r="J140" s="967">
        <f>SUM(J133+J135+J139)</f>
        <v>12</v>
      </c>
      <c r="K140" s="967">
        <f>SUM(K133+K135+K139)</f>
        <v>12</v>
      </c>
      <c r="L140" s="968"/>
      <c r="M140" s="968"/>
      <c r="N140" s="968"/>
      <c r="O140" s="968"/>
      <c r="P140" s="969"/>
    </row>
    <row r="141" spans="1:16" ht="14.4" customHeight="1" thickBot="1" x14ac:dyDescent="0.3">
      <c r="A141" s="964" t="s">
        <v>7</v>
      </c>
      <c r="B141" s="965"/>
      <c r="C141" s="4377" t="s">
        <v>309</v>
      </c>
      <c r="D141" s="4377"/>
      <c r="E141" s="4377"/>
      <c r="F141" s="4377"/>
      <c r="G141" s="4378"/>
      <c r="H141" s="1011" t="s">
        <v>8</v>
      </c>
      <c r="I141" s="1012">
        <f>I87+I128+I140</f>
        <v>6420.4</v>
      </c>
      <c r="J141" s="1012">
        <f>J87+J128+J140</f>
        <v>6683.3</v>
      </c>
      <c r="K141" s="1012">
        <f>K87+K128+K140</f>
        <v>6563.2999999999993</v>
      </c>
      <c r="L141" s="1013"/>
      <c r="M141" s="1013"/>
      <c r="N141" s="1013"/>
      <c r="O141" s="1013"/>
      <c r="P141" s="1014"/>
    </row>
    <row r="142" spans="1:16" ht="14.4" customHeight="1" thickBot="1" x14ac:dyDescent="0.3">
      <c r="A142" s="964"/>
      <c r="B142" s="965"/>
      <c r="C142" s="4377" t="s">
        <v>429</v>
      </c>
      <c r="D142" s="4377"/>
      <c r="E142" s="4377"/>
      <c r="F142" s="4377"/>
      <c r="G142" s="4378"/>
      <c r="H142" s="1011" t="s">
        <v>8</v>
      </c>
      <c r="I142" s="1012">
        <f>I143-I24-I34-I45-I55-I67-I79-I100-I110-I120</f>
        <v>6327.7</v>
      </c>
      <c r="J142" s="1012">
        <f>J143-J24-J34-J45-J55-J67-J79-J100-J110-J120</f>
        <v>6590.6</v>
      </c>
      <c r="K142" s="1012">
        <f t="shared" ref="K142" si="0">K143-K24-K34-K45-K55-K67-K79-K100-K110-K120</f>
        <v>6470.5999999999995</v>
      </c>
      <c r="L142" s="1013"/>
      <c r="M142" s="1013"/>
      <c r="N142" s="1013"/>
      <c r="O142" s="1013"/>
      <c r="P142" s="1014"/>
    </row>
    <row r="143" spans="1:16" ht="14.4" thickBot="1" x14ac:dyDescent="0.3">
      <c r="A143" s="4092" t="s">
        <v>12</v>
      </c>
      <c r="B143" s="4093"/>
      <c r="C143" s="4093"/>
      <c r="D143" s="4093"/>
      <c r="E143" s="4093"/>
      <c r="F143" s="4093"/>
      <c r="G143" s="4093"/>
      <c r="H143" s="4094"/>
      <c r="I143" s="1225">
        <f>I141*1</f>
        <v>6420.4</v>
      </c>
      <c r="J143" s="1225">
        <f>J141*1</f>
        <v>6683.3</v>
      </c>
      <c r="K143" s="1225">
        <f t="shared" ref="K143" si="1">K141*1</f>
        <v>6563.2999999999993</v>
      </c>
      <c r="L143" s="3999"/>
      <c r="M143" s="4000"/>
      <c r="N143" s="4000"/>
      <c r="O143" s="4000"/>
      <c r="P143" s="4001"/>
    </row>
    <row r="144" spans="1:16" x14ac:dyDescent="0.25">
      <c r="A144" s="928" t="s">
        <v>431</v>
      </c>
      <c r="B144" s="928"/>
      <c r="C144" s="928"/>
      <c r="D144" s="928"/>
      <c r="E144" s="928"/>
      <c r="F144" s="928"/>
      <c r="G144" s="928"/>
      <c r="H144" s="928"/>
      <c r="I144" s="928"/>
      <c r="J144" s="928"/>
      <c r="K144" s="928"/>
      <c r="L144" s="795"/>
      <c r="M144" s="796"/>
      <c r="N144" s="797"/>
      <c r="O144" s="797"/>
      <c r="P144" s="797"/>
    </row>
    <row r="145" spans="1:16" x14ac:dyDescent="0.25">
      <c r="A145" s="29"/>
      <c r="B145" s="29"/>
      <c r="C145" s="29"/>
      <c r="D145" s="29"/>
      <c r="E145" s="29"/>
      <c r="F145" s="29"/>
      <c r="G145" s="29"/>
      <c r="H145" s="29"/>
      <c r="I145" s="29"/>
      <c r="J145" s="29"/>
      <c r="K145" s="29"/>
      <c r="L145" s="796"/>
      <c r="M145" s="796"/>
      <c r="N145" s="797"/>
      <c r="O145" s="797"/>
      <c r="P145" s="797"/>
    </row>
    <row r="146" spans="1:16" ht="16.2" thickBot="1" x14ac:dyDescent="0.3">
      <c r="A146" s="3"/>
      <c r="B146" s="3"/>
      <c r="C146" s="3"/>
      <c r="D146" s="3"/>
      <c r="E146" s="4201" t="s">
        <v>13</v>
      </c>
      <c r="F146" s="4201"/>
      <c r="G146" s="4201"/>
      <c r="H146" s="4201"/>
      <c r="I146" s="4201"/>
      <c r="J146" s="4201"/>
      <c r="K146" s="4201"/>
      <c r="L146" s="798"/>
      <c r="M146" s="798"/>
      <c r="N146" s="23"/>
      <c r="O146" s="17"/>
      <c r="P146" s="17"/>
    </row>
    <row r="147" spans="1:16" ht="51.6" thickBot="1" x14ac:dyDescent="0.3">
      <c r="A147" s="3"/>
      <c r="B147" s="3"/>
      <c r="C147" s="3"/>
      <c r="D147" s="3"/>
      <c r="E147" s="653"/>
      <c r="F147" s="654"/>
      <c r="G147" s="654"/>
      <c r="H147" s="655"/>
      <c r="I147" s="223" t="s">
        <v>192</v>
      </c>
      <c r="J147" s="233" t="s">
        <v>193</v>
      </c>
      <c r="K147" s="31" t="s">
        <v>83</v>
      </c>
      <c r="L147" s="1"/>
      <c r="M147" s="1"/>
      <c r="N147" s="23"/>
      <c r="O147" s="17"/>
      <c r="P147" s="17"/>
    </row>
    <row r="148" spans="1:16" ht="13.8" thickBot="1" x14ac:dyDescent="0.3">
      <c r="A148" s="3"/>
      <c r="B148" s="3"/>
      <c r="C148" s="3"/>
      <c r="D148" s="3"/>
      <c r="E148" s="3559" t="s">
        <v>14</v>
      </c>
      <c r="F148" s="3560"/>
      <c r="G148" s="3560"/>
      <c r="H148" s="3561"/>
      <c r="I148" s="2053">
        <f>SUM(I149:I159)</f>
        <v>6420.4000000000005</v>
      </c>
      <c r="J148" s="2053">
        <f t="shared" ref="J148:K148" si="2">SUM(J149:J159)</f>
        <v>6683.2999999999993</v>
      </c>
      <c r="K148" s="2053">
        <f t="shared" si="2"/>
        <v>6563.2999999999993</v>
      </c>
      <c r="L148" s="123"/>
      <c r="M148" s="1"/>
      <c r="N148" s="23"/>
      <c r="O148" s="17"/>
      <c r="P148" s="17"/>
    </row>
    <row r="149" spans="1:16" x14ac:dyDescent="0.25">
      <c r="A149" s="3"/>
      <c r="B149" s="3"/>
      <c r="C149" s="3"/>
      <c r="D149" s="3"/>
      <c r="E149" s="3765" t="s">
        <v>238</v>
      </c>
      <c r="F149" s="3766"/>
      <c r="G149" s="3766"/>
      <c r="H149" s="3767"/>
      <c r="I149" s="805">
        <v>6006.6</v>
      </c>
      <c r="J149" s="2054">
        <v>6084.7</v>
      </c>
      <c r="K149" s="2054">
        <v>6046.2</v>
      </c>
      <c r="L149" s="33"/>
      <c r="M149" s="803"/>
      <c r="N149" s="23"/>
      <c r="O149" s="17"/>
      <c r="P149" s="17"/>
    </row>
    <row r="150" spans="1:16" x14ac:dyDescent="0.25">
      <c r="A150" s="3"/>
      <c r="B150" s="3"/>
      <c r="C150" s="3"/>
      <c r="D150" s="3"/>
      <c r="E150" s="3765" t="s">
        <v>239</v>
      </c>
      <c r="F150" s="3766"/>
      <c r="G150" s="3766"/>
      <c r="H150" s="3767"/>
      <c r="I150" s="806">
        <v>246.6</v>
      </c>
      <c r="J150" s="2055">
        <v>423.2</v>
      </c>
      <c r="K150" s="2055">
        <v>341.7</v>
      </c>
      <c r="L150" s="3"/>
      <c r="M150" s="1"/>
      <c r="N150" s="23"/>
      <c r="O150" s="17"/>
      <c r="P150" s="17"/>
    </row>
    <row r="151" spans="1:16" x14ac:dyDescent="0.25">
      <c r="A151" s="1"/>
      <c r="B151" s="17"/>
      <c r="C151" s="17"/>
      <c r="D151" s="17"/>
      <c r="E151" s="3765" t="s">
        <v>240</v>
      </c>
      <c r="F151" s="3766"/>
      <c r="G151" s="3766"/>
      <c r="H151" s="3767"/>
      <c r="I151" s="806">
        <v>74.5</v>
      </c>
      <c r="J151" s="2055">
        <v>74.5</v>
      </c>
      <c r="K151" s="2055">
        <v>74.5</v>
      </c>
      <c r="L151" s="3"/>
      <c r="M151" s="1"/>
      <c r="N151" s="23"/>
      <c r="O151" s="17"/>
      <c r="P151" s="17"/>
    </row>
    <row r="152" spans="1:16" x14ac:dyDescent="0.25">
      <c r="A152" s="1"/>
      <c r="B152" s="17"/>
      <c r="C152" s="17"/>
      <c r="D152" s="17"/>
      <c r="E152" s="3765" t="s">
        <v>241</v>
      </c>
      <c r="F152" s="3766"/>
      <c r="G152" s="3766"/>
      <c r="H152" s="3767"/>
      <c r="I152" s="1227"/>
      <c r="J152" s="2056"/>
      <c r="K152" s="2056"/>
      <c r="L152" s="3"/>
      <c r="M152" s="1"/>
      <c r="N152" s="23"/>
      <c r="O152" s="17"/>
      <c r="P152" s="17"/>
    </row>
    <row r="153" spans="1:16" x14ac:dyDescent="0.25">
      <c r="A153" s="1"/>
      <c r="B153" s="17"/>
      <c r="C153" s="17"/>
      <c r="D153" s="17"/>
      <c r="E153" s="3774" t="s">
        <v>242</v>
      </c>
      <c r="F153" s="3775"/>
      <c r="G153" s="3775"/>
      <c r="H153" s="3776"/>
      <c r="I153" s="1229"/>
      <c r="J153" s="2057"/>
      <c r="K153" s="2058"/>
      <c r="L153" s="3"/>
      <c r="M153" s="1"/>
      <c r="N153" s="23"/>
      <c r="O153" s="17"/>
      <c r="P153" s="17"/>
    </row>
    <row r="154" spans="1:16" x14ac:dyDescent="0.25">
      <c r="A154" s="1"/>
      <c r="B154" s="17"/>
      <c r="C154" s="17"/>
      <c r="D154" s="17"/>
      <c r="E154" s="230" t="s">
        <v>243</v>
      </c>
      <c r="F154" s="231"/>
      <c r="G154" s="231"/>
      <c r="H154" s="232"/>
      <c r="I154" s="1227"/>
      <c r="J154" s="2056"/>
      <c r="K154" s="2056"/>
      <c r="L154" s="3"/>
      <c r="M154" s="1"/>
      <c r="N154" s="23"/>
      <c r="O154" s="17"/>
      <c r="P154" s="17"/>
    </row>
    <row r="155" spans="1:16" x14ac:dyDescent="0.25">
      <c r="A155" s="1"/>
      <c r="B155" s="17"/>
      <c r="C155" s="17"/>
      <c r="D155" s="17"/>
      <c r="E155" s="3765" t="s">
        <v>244</v>
      </c>
      <c r="F155" s="3766"/>
      <c r="G155" s="3766"/>
      <c r="H155" s="3767"/>
      <c r="I155" s="1227"/>
      <c r="J155" s="2056"/>
      <c r="K155" s="2056"/>
      <c r="L155" s="3"/>
      <c r="M155" s="1"/>
      <c r="N155" s="810"/>
      <c r="O155" s="810"/>
      <c r="P155" s="810"/>
    </row>
    <row r="156" spans="1:16" x14ac:dyDescent="0.25">
      <c r="A156" s="1"/>
      <c r="B156" s="17"/>
      <c r="C156" s="17"/>
      <c r="D156" s="17"/>
      <c r="E156" s="3765" t="s">
        <v>245</v>
      </c>
      <c r="F156" s="3766"/>
      <c r="G156" s="3766"/>
      <c r="H156" s="3767"/>
      <c r="I156" s="1231"/>
      <c r="J156" s="2059"/>
      <c r="K156" s="2059"/>
      <c r="L156" s="3"/>
      <c r="M156" s="1"/>
      <c r="N156" s="23"/>
      <c r="O156" s="17"/>
      <c r="P156" s="17"/>
    </row>
    <row r="157" spans="1:16" x14ac:dyDescent="0.25">
      <c r="A157" s="1"/>
      <c r="B157" s="17"/>
      <c r="C157" s="17"/>
      <c r="D157" s="17"/>
      <c r="E157" s="3765" t="s">
        <v>246</v>
      </c>
      <c r="F157" s="3766"/>
      <c r="G157" s="3766"/>
      <c r="H157" s="3767"/>
      <c r="I157" s="1231"/>
      <c r="J157" s="2059"/>
      <c r="K157" s="2059"/>
      <c r="L157" s="3"/>
      <c r="M157" s="1"/>
      <c r="N157" s="23"/>
      <c r="O157" s="17"/>
      <c r="P157" s="17"/>
    </row>
    <row r="158" spans="1:16" x14ac:dyDescent="0.25">
      <c r="A158" s="1"/>
      <c r="B158" s="17"/>
      <c r="C158" s="17"/>
      <c r="D158" s="17"/>
      <c r="E158" s="3765" t="s">
        <v>247</v>
      </c>
      <c r="F158" s="3766"/>
      <c r="G158" s="3766"/>
      <c r="H158" s="3767"/>
      <c r="I158" s="1231"/>
      <c r="J158" s="2060">
        <v>8.1999999999999993</v>
      </c>
      <c r="K158" s="2060">
        <v>8.1999999999999993</v>
      </c>
      <c r="L158" s="3"/>
      <c r="M158" s="1"/>
      <c r="N158" s="23"/>
      <c r="O158" s="17"/>
      <c r="P158" s="17"/>
    </row>
    <row r="159" spans="1:16" ht="13.8" thickBot="1" x14ac:dyDescent="0.3">
      <c r="E159" s="3768" t="s">
        <v>248</v>
      </c>
      <c r="F159" s="3769"/>
      <c r="G159" s="3769"/>
      <c r="H159" s="3770"/>
      <c r="I159" s="813">
        <v>92.7</v>
      </c>
      <c r="J159" s="2061">
        <v>92.7</v>
      </c>
      <c r="K159" s="2061">
        <v>92.7</v>
      </c>
      <c r="L159" s="3"/>
      <c r="M159" s="1"/>
    </row>
    <row r="160" spans="1:16" ht="13.8" thickBot="1" x14ac:dyDescent="0.3">
      <c r="E160" s="3537" t="s">
        <v>15</v>
      </c>
      <c r="F160" s="3538"/>
      <c r="G160" s="3538"/>
      <c r="H160" s="3538"/>
      <c r="I160" s="2062"/>
      <c r="J160" s="2062"/>
      <c r="K160" s="2063"/>
      <c r="L160" s="3"/>
      <c r="M160" s="1"/>
    </row>
    <row r="161" spans="5:11" ht="13.8" thickBot="1" x14ac:dyDescent="0.3">
      <c r="E161" s="3771" t="s">
        <v>249</v>
      </c>
      <c r="F161" s="3772"/>
      <c r="G161" s="3772"/>
      <c r="H161" s="3773"/>
      <c r="I161" s="816"/>
      <c r="J161" s="816"/>
      <c r="K161" s="817"/>
    </row>
    <row r="162" spans="5:11" ht="13.8" thickBot="1" x14ac:dyDescent="0.3">
      <c r="E162" s="3762"/>
      <c r="F162" s="3763"/>
      <c r="G162" s="3763"/>
      <c r="H162" s="3764"/>
      <c r="I162" s="818"/>
      <c r="J162" s="818"/>
      <c r="K162" s="819"/>
    </row>
  </sheetData>
  <mergeCells count="166">
    <mergeCell ref="E155:H155"/>
    <mergeCell ref="E156:H156"/>
    <mergeCell ref="E157:H157"/>
    <mergeCell ref="E158:H158"/>
    <mergeCell ref="E159:H159"/>
    <mergeCell ref="E160:H160"/>
    <mergeCell ref="E161:H161"/>
    <mergeCell ref="E162:H162"/>
    <mergeCell ref="A143:H143"/>
    <mergeCell ref="L143:P143"/>
    <mergeCell ref="E146:K146"/>
    <mergeCell ref="E148:H148"/>
    <mergeCell ref="E149:H149"/>
    <mergeCell ref="E150:H150"/>
    <mergeCell ref="E151:H151"/>
    <mergeCell ref="E152:H152"/>
    <mergeCell ref="E153:H153"/>
    <mergeCell ref="A136:A139"/>
    <mergeCell ref="B136:B139"/>
    <mergeCell ref="C136:C139"/>
    <mergeCell ref="E136:E139"/>
    <mergeCell ref="F136:F139"/>
    <mergeCell ref="G136:G139"/>
    <mergeCell ref="C140:G140"/>
    <mergeCell ref="C141:G141"/>
    <mergeCell ref="C142:G142"/>
    <mergeCell ref="C128:G128"/>
    <mergeCell ref="L128:P128"/>
    <mergeCell ref="A131:A133"/>
    <mergeCell ref="B131:B133"/>
    <mergeCell ref="C131:C133"/>
    <mergeCell ref="E131:E133"/>
    <mergeCell ref="F131:F133"/>
    <mergeCell ref="G131:G133"/>
    <mergeCell ref="A134:A135"/>
    <mergeCell ref="B134:B135"/>
    <mergeCell ref="C134:C135"/>
    <mergeCell ref="E134:E135"/>
    <mergeCell ref="F134:F135"/>
    <mergeCell ref="G134:G135"/>
    <mergeCell ref="L134:L135"/>
    <mergeCell ref="P134:P135"/>
    <mergeCell ref="H113:H114"/>
    <mergeCell ref="I113:I114"/>
    <mergeCell ref="J113:J114"/>
    <mergeCell ref="K113:K114"/>
    <mergeCell ref="A116:A127"/>
    <mergeCell ref="B116:B127"/>
    <mergeCell ref="C116:C127"/>
    <mergeCell ref="D116:D127"/>
    <mergeCell ref="E116:E127"/>
    <mergeCell ref="F116:F126"/>
    <mergeCell ref="G116:G126"/>
    <mergeCell ref="H123:H124"/>
    <mergeCell ref="I123:I124"/>
    <mergeCell ref="J123:J124"/>
    <mergeCell ref="K123:K124"/>
    <mergeCell ref="B96:B105"/>
    <mergeCell ref="C96:C105"/>
    <mergeCell ref="D96:D105"/>
    <mergeCell ref="E96:E105"/>
    <mergeCell ref="F96:F105"/>
    <mergeCell ref="G96:G105"/>
    <mergeCell ref="A97:A105"/>
    <mergeCell ref="A106:A115"/>
    <mergeCell ref="B106:B115"/>
    <mergeCell ref="C106:C115"/>
    <mergeCell ref="D106:D115"/>
    <mergeCell ref="E106:E115"/>
    <mergeCell ref="F106:F114"/>
    <mergeCell ref="G106:G114"/>
    <mergeCell ref="K81:K82"/>
    <mergeCell ref="E87:G87"/>
    <mergeCell ref="A90:A93"/>
    <mergeCell ref="B90:B93"/>
    <mergeCell ref="C90:C93"/>
    <mergeCell ref="E90:E93"/>
    <mergeCell ref="F90:F93"/>
    <mergeCell ref="G90:G93"/>
    <mergeCell ref="A94:A95"/>
    <mergeCell ref="B94:B95"/>
    <mergeCell ref="C94:C95"/>
    <mergeCell ref="E94:E95"/>
    <mergeCell ref="F94:F95"/>
    <mergeCell ref="G94:G95"/>
    <mergeCell ref="A75:A85"/>
    <mergeCell ref="B75:B85"/>
    <mergeCell ref="C75:C85"/>
    <mergeCell ref="D75:D85"/>
    <mergeCell ref="E75:E86"/>
    <mergeCell ref="F75:F85"/>
    <mergeCell ref="G75:G85"/>
    <mergeCell ref="H81:H82"/>
    <mergeCell ref="I81:I82"/>
    <mergeCell ref="J81:J82"/>
    <mergeCell ref="G12:G13"/>
    <mergeCell ref="A14:A15"/>
    <mergeCell ref="B14:B15"/>
    <mergeCell ref="C14:C15"/>
    <mergeCell ref="E14:E15"/>
    <mergeCell ref="F14:F15"/>
    <mergeCell ref="G14:G15"/>
    <mergeCell ref="A16:A19"/>
    <mergeCell ref="B16:B19"/>
    <mergeCell ref="C16:C19"/>
    <mergeCell ref="E16:E19"/>
    <mergeCell ref="F16:F19"/>
    <mergeCell ref="G16:G19"/>
    <mergeCell ref="K4:K6"/>
    <mergeCell ref="L4:P4"/>
    <mergeCell ref="L5:L6"/>
    <mergeCell ref="M5:M6"/>
    <mergeCell ref="N5:P5"/>
    <mergeCell ref="C2:N2"/>
    <mergeCell ref="C3:G3"/>
    <mergeCell ref="A4:A6"/>
    <mergeCell ref="B4:B6"/>
    <mergeCell ref="C4:C6"/>
    <mergeCell ref="D4:D6"/>
    <mergeCell ref="E4:E6"/>
    <mergeCell ref="F4:F6"/>
    <mergeCell ref="G4:G6"/>
    <mergeCell ref="H4:H6"/>
    <mergeCell ref="I4:I6"/>
    <mergeCell ref="J4:J6"/>
    <mergeCell ref="A8:A9"/>
    <mergeCell ref="A12:A13"/>
    <mergeCell ref="B12:B13"/>
    <mergeCell ref="C12:C13"/>
    <mergeCell ref="E12:E13"/>
    <mergeCell ref="F12:F13"/>
    <mergeCell ref="A20:A29"/>
    <mergeCell ref="B20:B29"/>
    <mergeCell ref="C20:C29"/>
    <mergeCell ref="D20:D29"/>
    <mergeCell ref="E20:E29"/>
    <mergeCell ref="F20:F29"/>
    <mergeCell ref="G20:G29"/>
    <mergeCell ref="A30:A40"/>
    <mergeCell ref="B30:B40"/>
    <mergeCell ref="C30:C40"/>
    <mergeCell ref="D30:D40"/>
    <mergeCell ref="E30:E40"/>
    <mergeCell ref="F30:F40"/>
    <mergeCell ref="G30:G40"/>
    <mergeCell ref="A41:A50"/>
    <mergeCell ref="B41:B50"/>
    <mergeCell ref="C41:C50"/>
    <mergeCell ref="D41:D50"/>
    <mergeCell ref="E41:E50"/>
    <mergeCell ref="F41:F50"/>
    <mergeCell ref="G41:G50"/>
    <mergeCell ref="A51:A62"/>
    <mergeCell ref="B51:B62"/>
    <mergeCell ref="C51:C62"/>
    <mergeCell ref="D51:D62"/>
    <mergeCell ref="E51:E62"/>
    <mergeCell ref="F51:F61"/>
    <mergeCell ref="G51:G61"/>
    <mergeCell ref="A63:A73"/>
    <mergeCell ref="B63:B73"/>
    <mergeCell ref="C63:C73"/>
    <mergeCell ref="D63:D73"/>
    <mergeCell ref="E63:E74"/>
    <mergeCell ref="F63:F73"/>
    <mergeCell ref="G63:G73"/>
  </mergeCells>
  <pageMargins left="0.7" right="0.7" top="0.75" bottom="0.75" header="0.3" footer="0.3"/>
  <pageSetup paperSize="9" scale="7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58"/>
  <sheetViews>
    <sheetView workbookViewId="0">
      <selection activeCell="L43" sqref="L43"/>
    </sheetView>
  </sheetViews>
  <sheetFormatPr defaultRowHeight="13.2" x14ac:dyDescent="0.25"/>
  <cols>
    <col min="1" max="1" width="3.5546875" customWidth="1"/>
    <col min="2" max="2" width="2.5546875" customWidth="1"/>
    <col min="3" max="3" width="3.6640625" customWidth="1"/>
    <col min="4" max="4" width="2.5546875" customWidth="1"/>
    <col min="5" max="5" width="18.77734375" customWidth="1"/>
    <col min="6" max="6" width="7.88671875" customWidth="1"/>
    <col min="7" max="7" width="4.44140625" customWidth="1"/>
    <col min="8" max="8" width="7.33203125" customWidth="1"/>
    <col min="9" max="9" width="10" customWidth="1"/>
    <col min="10" max="10" width="9.44140625" customWidth="1"/>
    <col min="11" max="11" width="8.6640625" customWidth="1"/>
    <col min="12" max="12" width="23" customWidth="1"/>
    <col min="13" max="13" width="9.109375" customWidth="1"/>
    <col min="14" max="14" width="6.88671875" customWidth="1"/>
    <col min="15" max="15" width="6.5546875" customWidth="1"/>
    <col min="16" max="16" width="74.6640625" customWidth="1"/>
  </cols>
  <sheetData>
    <row r="2" spans="1:16" x14ac:dyDescent="0.25">
      <c r="A2" s="13"/>
      <c r="B2" s="13"/>
      <c r="C2" s="13"/>
      <c r="D2" s="4355" t="s">
        <v>191</v>
      </c>
      <c r="E2" s="3554"/>
      <c r="F2" s="3554"/>
      <c r="G2" s="3554"/>
      <c r="H2" s="3554"/>
      <c r="I2" s="3554"/>
      <c r="J2" s="3554"/>
      <c r="K2" s="3554"/>
      <c r="L2" s="3554"/>
      <c r="M2" s="3554"/>
      <c r="N2" s="3554"/>
      <c r="O2" s="3554"/>
    </row>
    <row r="3" spans="1:16" x14ac:dyDescent="0.25">
      <c r="A3" s="28"/>
      <c r="B3" s="16"/>
      <c r="C3" s="16"/>
      <c r="D3" s="3831" t="s">
        <v>163</v>
      </c>
      <c r="E3" s="3831"/>
      <c r="F3" s="3831"/>
      <c r="G3" s="3831"/>
      <c r="H3" s="3831"/>
      <c r="I3" s="3832"/>
      <c r="J3" s="3832"/>
      <c r="K3" s="3832"/>
      <c r="L3" s="93"/>
      <c r="M3" s="93"/>
      <c r="N3" s="93"/>
      <c r="O3" s="93"/>
    </row>
    <row r="4" spans="1:16" ht="13.8" thickBot="1" x14ac:dyDescent="0.3">
      <c r="P4" s="197" t="s">
        <v>513</v>
      </c>
    </row>
    <row r="5" spans="1:16" ht="14.4" customHeight="1" thickBot="1" x14ac:dyDescent="0.3">
      <c r="A5" s="3729" t="s">
        <v>0</v>
      </c>
      <c r="B5" s="3729" t="s">
        <v>1</v>
      </c>
      <c r="C5" s="3732" t="s">
        <v>2</v>
      </c>
      <c r="D5" s="3729" t="s">
        <v>256</v>
      </c>
      <c r="E5" s="3735" t="s">
        <v>3</v>
      </c>
      <c r="F5" s="3715" t="s">
        <v>4</v>
      </c>
      <c r="G5" s="3732" t="s">
        <v>5</v>
      </c>
      <c r="H5" s="3715" t="s">
        <v>6</v>
      </c>
      <c r="I5" s="3713" t="s">
        <v>192</v>
      </c>
      <c r="J5" s="3715" t="s">
        <v>193</v>
      </c>
      <c r="K5" s="3715" t="s">
        <v>83</v>
      </c>
      <c r="L5" s="3717" t="s">
        <v>991</v>
      </c>
      <c r="M5" s="3718"/>
      <c r="N5" s="3718"/>
      <c r="O5" s="3718"/>
      <c r="P5" s="3719"/>
    </row>
    <row r="6" spans="1:16" ht="13.8" x14ac:dyDescent="0.25">
      <c r="A6" s="3730"/>
      <c r="B6" s="3730"/>
      <c r="C6" s="3733"/>
      <c r="D6" s="3730"/>
      <c r="E6" s="3736"/>
      <c r="F6" s="3716"/>
      <c r="G6" s="3733"/>
      <c r="H6" s="3716"/>
      <c r="I6" s="3714"/>
      <c r="J6" s="3716"/>
      <c r="K6" s="3716"/>
      <c r="L6" s="3720" t="s">
        <v>306</v>
      </c>
      <c r="M6" s="3721" t="s">
        <v>194</v>
      </c>
      <c r="N6" s="3723"/>
      <c r="O6" s="3723"/>
      <c r="P6" s="3724"/>
    </row>
    <row r="7" spans="1:16" ht="156.6" customHeight="1" thickBot="1" x14ac:dyDescent="0.3">
      <c r="A7" s="3812"/>
      <c r="B7" s="3812"/>
      <c r="C7" s="3811"/>
      <c r="D7" s="3812"/>
      <c r="E7" s="3813"/>
      <c r="F7" s="3810"/>
      <c r="G7" s="3811"/>
      <c r="H7" s="3810"/>
      <c r="I7" s="3826"/>
      <c r="J7" s="3810"/>
      <c r="K7" s="3810"/>
      <c r="L7" s="3823"/>
      <c r="M7" s="3824"/>
      <c r="N7" s="218" t="s">
        <v>53</v>
      </c>
      <c r="O7" s="219" t="s">
        <v>54</v>
      </c>
      <c r="P7" s="821" t="s">
        <v>446</v>
      </c>
    </row>
    <row r="8" spans="1:16" ht="16.2" thickBot="1" x14ac:dyDescent="0.35">
      <c r="A8" s="834" t="s">
        <v>7</v>
      </c>
      <c r="B8" s="1681" t="s">
        <v>992</v>
      </c>
      <c r="C8" s="1237"/>
      <c r="D8" s="1238"/>
      <c r="E8" s="1237"/>
      <c r="F8" s="1238"/>
      <c r="G8" s="1238"/>
      <c r="H8" s="1238"/>
      <c r="I8" s="1238"/>
      <c r="J8" s="1237"/>
      <c r="K8" s="1238"/>
      <c r="L8" s="2064"/>
      <c r="M8" s="2065"/>
      <c r="N8" s="2066"/>
      <c r="O8" s="2067"/>
      <c r="P8" s="2068"/>
    </row>
    <row r="9" spans="1:16" ht="40.200000000000003" thickBot="1" x14ac:dyDescent="0.3">
      <c r="A9" s="823"/>
      <c r="B9" s="2069"/>
      <c r="C9" s="2070"/>
      <c r="D9" s="2070"/>
      <c r="E9" s="2071"/>
      <c r="F9" s="2070"/>
      <c r="G9" s="2070"/>
      <c r="H9" s="2070"/>
      <c r="I9" s="2072"/>
      <c r="J9" s="2072"/>
      <c r="K9" s="2073"/>
      <c r="L9" s="2074" t="s">
        <v>993</v>
      </c>
      <c r="M9" s="2075" t="s">
        <v>994</v>
      </c>
      <c r="N9" s="2076">
        <v>17000</v>
      </c>
      <c r="O9" s="2076">
        <v>19226</v>
      </c>
      <c r="P9" s="3050" t="s">
        <v>1448</v>
      </c>
    </row>
    <row r="10" spans="1:16" ht="13.8" thickBot="1" x14ac:dyDescent="0.3">
      <c r="A10" s="675" t="s">
        <v>7</v>
      </c>
      <c r="B10" s="765" t="s">
        <v>7</v>
      </c>
      <c r="C10" s="2077" t="s">
        <v>995</v>
      </c>
      <c r="D10" s="2078"/>
      <c r="E10" s="2079"/>
      <c r="F10" s="2080"/>
      <c r="G10" s="2080"/>
      <c r="H10" s="2080"/>
      <c r="I10" s="2080"/>
      <c r="J10" s="2080"/>
      <c r="K10" s="2080"/>
      <c r="L10" s="2080"/>
      <c r="M10" s="2080"/>
      <c r="N10" s="2080"/>
      <c r="O10" s="2080"/>
      <c r="P10" s="3051"/>
    </row>
    <row r="11" spans="1:16" ht="13.8" thickBot="1" x14ac:dyDescent="0.3">
      <c r="A11" s="1294"/>
      <c r="B11" s="720"/>
      <c r="C11" s="4381"/>
      <c r="D11" s="4382"/>
      <c r="E11" s="4382"/>
      <c r="F11" s="4382"/>
      <c r="G11" s="4382"/>
      <c r="H11" s="4382"/>
      <c r="I11" s="4382"/>
      <c r="J11" s="4382"/>
      <c r="K11" s="4383"/>
      <c r="L11" s="2082" t="s">
        <v>996</v>
      </c>
      <c r="M11" s="2083" t="s">
        <v>997</v>
      </c>
      <c r="N11" s="2084">
        <v>1000</v>
      </c>
      <c r="O11" s="2084">
        <v>1080</v>
      </c>
      <c r="P11" s="2882" t="s">
        <v>1442</v>
      </c>
    </row>
    <row r="12" spans="1:16" ht="39.6" x14ac:dyDescent="0.25">
      <c r="A12" s="4379" t="s">
        <v>7</v>
      </c>
      <c r="B12" s="4380" t="s">
        <v>7</v>
      </c>
      <c r="C12" s="4388" t="s">
        <v>7</v>
      </c>
      <c r="D12" s="1308"/>
      <c r="E12" s="3514" t="s">
        <v>998</v>
      </c>
      <c r="F12" s="4384" t="s">
        <v>999</v>
      </c>
      <c r="G12" s="4385" t="s">
        <v>1000</v>
      </c>
      <c r="H12" s="151"/>
      <c r="I12" s="252"/>
      <c r="J12" s="252"/>
      <c r="K12" s="2085"/>
      <c r="L12" s="91" t="s">
        <v>1001</v>
      </c>
      <c r="M12" s="2086" t="s">
        <v>1002</v>
      </c>
      <c r="N12" s="2087">
        <v>0</v>
      </c>
      <c r="O12" s="2087"/>
      <c r="P12" s="208"/>
    </row>
    <row r="13" spans="1:16" ht="72.599999999999994" customHeight="1" x14ac:dyDescent="0.25">
      <c r="A13" s="3795"/>
      <c r="B13" s="3798"/>
      <c r="C13" s="4388"/>
      <c r="D13" s="1308"/>
      <c r="E13" s="4066"/>
      <c r="F13" s="4069"/>
      <c r="G13" s="4386"/>
      <c r="H13" s="151" t="s">
        <v>27</v>
      </c>
      <c r="I13" s="252">
        <v>2450.6</v>
      </c>
      <c r="J13" s="2150">
        <v>2886.7</v>
      </c>
      <c r="K13" s="2151">
        <v>2886.2</v>
      </c>
      <c r="L13" s="2088" t="s">
        <v>1003</v>
      </c>
      <c r="M13" s="3058" t="s">
        <v>994</v>
      </c>
      <c r="N13" s="2210">
        <v>1200</v>
      </c>
      <c r="O13" s="2210">
        <v>1279</v>
      </c>
      <c r="P13" s="3052" t="s">
        <v>1443</v>
      </c>
    </row>
    <row r="14" spans="1:16" ht="211.8" customHeight="1" x14ac:dyDescent="0.25">
      <c r="A14" s="3795"/>
      <c r="B14" s="3798"/>
      <c r="C14" s="4388"/>
      <c r="D14" s="1308"/>
      <c r="E14" s="4066"/>
      <c r="F14" s="4069"/>
      <c r="G14" s="4386"/>
      <c r="H14" s="2089" t="s">
        <v>27</v>
      </c>
      <c r="I14" s="252">
        <v>400</v>
      </c>
      <c r="J14" s="2150">
        <v>413.3</v>
      </c>
      <c r="K14" s="187">
        <v>413.3</v>
      </c>
      <c r="L14" s="2088" t="s">
        <v>1004</v>
      </c>
      <c r="M14" s="3057" t="s">
        <v>994</v>
      </c>
      <c r="N14" s="2210">
        <v>430</v>
      </c>
      <c r="O14" s="2210">
        <v>479</v>
      </c>
      <c r="P14" s="2799" t="s">
        <v>1449</v>
      </c>
    </row>
    <row r="15" spans="1:16" ht="24.6" customHeight="1" x14ac:dyDescent="0.25">
      <c r="A15" s="3795"/>
      <c r="B15" s="3798"/>
      <c r="C15" s="4388"/>
      <c r="D15" s="1308"/>
      <c r="E15" s="4066"/>
      <c r="F15" s="4069"/>
      <c r="G15" s="4386"/>
      <c r="H15" s="157" t="s">
        <v>52</v>
      </c>
      <c r="I15" s="152">
        <v>3</v>
      </c>
      <c r="J15" s="54">
        <v>3</v>
      </c>
      <c r="K15" s="185">
        <v>3</v>
      </c>
      <c r="L15" s="182" t="s">
        <v>81</v>
      </c>
      <c r="M15" s="2090"/>
      <c r="N15" s="2091"/>
      <c r="O15" s="2091"/>
      <c r="P15" s="2092"/>
    </row>
    <row r="16" spans="1:16" ht="39.6" x14ac:dyDescent="0.25">
      <c r="A16" s="3795"/>
      <c r="B16" s="3798"/>
      <c r="C16" s="4388"/>
      <c r="D16" s="1308"/>
      <c r="E16" s="4066"/>
      <c r="F16" s="4069"/>
      <c r="G16" s="4386"/>
      <c r="H16" s="2093" t="s">
        <v>112</v>
      </c>
      <c r="I16" s="152">
        <v>130</v>
      </c>
      <c r="J16" s="54">
        <v>224</v>
      </c>
      <c r="K16" s="2152">
        <v>216.7</v>
      </c>
      <c r="L16" s="2094" t="s">
        <v>1005</v>
      </c>
      <c r="M16" s="2095"/>
      <c r="N16" s="2091"/>
      <c r="O16" s="2091"/>
      <c r="P16" s="2092"/>
    </row>
    <row r="17" spans="1:16" x14ac:dyDescent="0.25">
      <c r="A17" s="3795"/>
      <c r="B17" s="3798"/>
      <c r="C17" s="4388"/>
      <c r="D17" s="1308"/>
      <c r="E17" s="4066"/>
      <c r="F17" s="4069"/>
      <c r="G17" s="4386"/>
      <c r="H17" s="157" t="s">
        <v>84</v>
      </c>
      <c r="I17" s="2096">
        <v>41</v>
      </c>
      <c r="J17" s="64">
        <v>41</v>
      </c>
      <c r="K17" s="185">
        <v>41</v>
      </c>
      <c r="L17" s="2097"/>
      <c r="M17" s="2097"/>
      <c r="N17" s="1181"/>
      <c r="O17" s="1181"/>
      <c r="P17" s="755"/>
    </row>
    <row r="18" spans="1:16" ht="13.8" thickBot="1" x14ac:dyDescent="0.3">
      <c r="A18" s="3796"/>
      <c r="B18" s="3799"/>
      <c r="C18" s="4389"/>
      <c r="D18" s="2098"/>
      <c r="E18" s="4067"/>
      <c r="F18" s="4070"/>
      <c r="G18" s="4387"/>
      <c r="H18" s="2099" t="s">
        <v>8</v>
      </c>
      <c r="I18" s="2100">
        <f>SUM(I13:I17)</f>
        <v>3024.6</v>
      </c>
      <c r="J18" s="45">
        <f>SUM(J13:J17)</f>
        <v>3568</v>
      </c>
      <c r="K18" s="45">
        <f t="shared" ref="K18" si="0">SUM(K13:K17)</f>
        <v>3560.2</v>
      </c>
      <c r="L18" s="2102"/>
      <c r="M18" s="2102"/>
      <c r="N18" s="2103"/>
      <c r="O18" s="2103"/>
      <c r="P18" s="749"/>
    </row>
    <row r="19" spans="1:16" ht="39.6" x14ac:dyDescent="0.25">
      <c r="A19" s="3794" t="s">
        <v>7</v>
      </c>
      <c r="B19" s="3797" t="s">
        <v>7</v>
      </c>
      <c r="C19" s="4392" t="s">
        <v>9</v>
      </c>
      <c r="D19" s="1296"/>
      <c r="E19" s="3514" t="s">
        <v>1006</v>
      </c>
      <c r="F19" s="4269" t="s">
        <v>46</v>
      </c>
      <c r="G19" s="4071" t="s">
        <v>1000</v>
      </c>
      <c r="H19" s="149" t="s">
        <v>27</v>
      </c>
      <c r="I19" s="155">
        <v>200</v>
      </c>
      <c r="J19" s="52">
        <v>10</v>
      </c>
      <c r="K19" s="639">
        <v>10</v>
      </c>
      <c r="L19" s="4390" t="s">
        <v>1007</v>
      </c>
      <c r="M19" s="2116" t="s">
        <v>997</v>
      </c>
      <c r="N19" s="3054" t="s">
        <v>148</v>
      </c>
      <c r="O19" s="3054"/>
      <c r="P19" s="3053" t="s">
        <v>1444</v>
      </c>
    </row>
    <row r="20" spans="1:16" x14ac:dyDescent="0.25">
      <c r="A20" s="3795"/>
      <c r="B20" s="3798"/>
      <c r="C20" s="4388"/>
      <c r="D20" s="1308"/>
      <c r="E20" s="4066"/>
      <c r="F20" s="4069"/>
      <c r="G20" s="4072"/>
      <c r="H20" s="157" t="s">
        <v>52</v>
      </c>
      <c r="I20" s="163"/>
      <c r="J20" s="78"/>
      <c r="K20" s="2153"/>
      <c r="L20" s="4391"/>
      <c r="M20" s="2105"/>
      <c r="N20" s="3055"/>
      <c r="O20" s="3055"/>
      <c r="P20" s="2109"/>
    </row>
    <row r="21" spans="1:16" ht="66" x14ac:dyDescent="0.25">
      <c r="A21" s="3795"/>
      <c r="B21" s="3798"/>
      <c r="C21" s="4388"/>
      <c r="D21" s="1308"/>
      <c r="E21" s="4066"/>
      <c r="F21" s="4069"/>
      <c r="G21" s="4072"/>
      <c r="H21" s="157" t="s">
        <v>112</v>
      </c>
      <c r="I21" s="163"/>
      <c r="J21" s="78"/>
      <c r="K21" s="2153"/>
      <c r="L21" s="202" t="s">
        <v>1008</v>
      </c>
      <c r="M21" s="2105" t="s">
        <v>997</v>
      </c>
      <c r="N21" s="3056" t="s">
        <v>148</v>
      </c>
      <c r="O21" s="3056"/>
      <c r="P21" s="2107"/>
    </row>
    <row r="22" spans="1:16" ht="13.8" thickBot="1" x14ac:dyDescent="0.3">
      <c r="A22" s="3796"/>
      <c r="B22" s="3799"/>
      <c r="C22" s="4389"/>
      <c r="D22" s="2098"/>
      <c r="E22" s="4067"/>
      <c r="F22" s="4070"/>
      <c r="G22" s="4073"/>
      <c r="H22" s="2111" t="s">
        <v>8</v>
      </c>
      <c r="I22" s="2112">
        <f>SUM(I19:I21)</f>
        <v>200</v>
      </c>
      <c r="J22" s="148">
        <f>SUM(J19:J21)</f>
        <v>10</v>
      </c>
      <c r="K22" s="148">
        <f>SUM(K19:K21)</f>
        <v>10</v>
      </c>
      <c r="L22" s="1171"/>
      <c r="M22" s="2113"/>
      <c r="N22" s="2114"/>
      <c r="O22" s="2114"/>
      <c r="P22" s="2115"/>
    </row>
    <row r="23" spans="1:16" ht="172.2" customHeight="1" x14ac:dyDescent="0.25">
      <c r="A23" s="4207" t="s">
        <v>7</v>
      </c>
      <c r="B23" s="4209" t="s">
        <v>7</v>
      </c>
      <c r="C23" s="4271" t="s">
        <v>25</v>
      </c>
      <c r="D23" s="1296"/>
      <c r="E23" s="3514" t="s">
        <v>1009</v>
      </c>
      <c r="F23" s="4404" t="s">
        <v>46</v>
      </c>
      <c r="G23" s="4071" t="s">
        <v>1000</v>
      </c>
      <c r="H23" s="149" t="s">
        <v>27</v>
      </c>
      <c r="I23" s="155">
        <v>40</v>
      </c>
      <c r="J23" s="52">
        <v>40</v>
      </c>
      <c r="K23" s="639">
        <v>40</v>
      </c>
      <c r="L23" s="254" t="s">
        <v>1010</v>
      </c>
      <c r="M23" s="2116" t="s">
        <v>997</v>
      </c>
      <c r="N23" s="3059">
        <v>20</v>
      </c>
      <c r="O23" s="3059">
        <v>24</v>
      </c>
      <c r="P23" s="2523" t="s">
        <v>1445</v>
      </c>
    </row>
    <row r="24" spans="1:16" ht="13.8" thickBot="1" x14ac:dyDescent="0.3">
      <c r="A24" s="4401"/>
      <c r="B24" s="4402"/>
      <c r="C24" s="4403"/>
      <c r="D24" s="2098"/>
      <c r="E24" s="4067"/>
      <c r="F24" s="4405"/>
      <c r="G24" s="4073"/>
      <c r="H24" s="2099" t="s">
        <v>8</v>
      </c>
      <c r="I24" s="2100">
        <f>SUM(I23:I23)</f>
        <v>40</v>
      </c>
      <c r="J24" s="45">
        <f>SUM(J23:J23)</f>
        <v>40</v>
      </c>
      <c r="K24" s="45">
        <f t="shared" ref="K24" si="1">SUM(K23:K23)</f>
        <v>40</v>
      </c>
      <c r="L24" s="2117"/>
      <c r="M24" s="2102"/>
      <c r="N24" s="2103"/>
      <c r="O24" s="2103"/>
      <c r="P24" s="749"/>
    </row>
    <row r="25" spans="1:16" ht="13.8" thickBot="1" x14ac:dyDescent="0.3">
      <c r="A25" s="675" t="s">
        <v>7</v>
      </c>
      <c r="B25" s="1604" t="s">
        <v>7</v>
      </c>
      <c r="C25" s="2118"/>
      <c r="D25" s="2119"/>
      <c r="E25" s="3816" t="s">
        <v>308</v>
      </c>
      <c r="F25" s="3816"/>
      <c r="G25" s="3817"/>
      <c r="H25" s="2120" t="s">
        <v>8</v>
      </c>
      <c r="I25" s="2121">
        <f>I18+I22+I24</f>
        <v>3264.6</v>
      </c>
      <c r="J25" s="2154">
        <f>J18+J22+J24</f>
        <v>3618</v>
      </c>
      <c r="K25" s="2154">
        <f>K18+K22+K24</f>
        <v>3610.2</v>
      </c>
      <c r="L25" s="2122"/>
      <c r="M25" s="2123"/>
      <c r="N25" s="2124"/>
      <c r="O25" s="2124"/>
      <c r="P25" s="2125"/>
    </row>
    <row r="26" spans="1:16" ht="13.8" thickBot="1" x14ac:dyDescent="0.3">
      <c r="A26" s="675" t="s">
        <v>7</v>
      </c>
      <c r="B26" s="1604" t="s">
        <v>9</v>
      </c>
      <c r="C26" s="2126" t="s">
        <v>1011</v>
      </c>
      <c r="D26" s="2078"/>
      <c r="E26" s="2127"/>
      <c r="F26" s="2127"/>
      <c r="G26" s="2127"/>
      <c r="H26" s="2127"/>
      <c r="I26" s="2127"/>
      <c r="J26" s="2155"/>
      <c r="K26" s="2155"/>
      <c r="L26" s="2127"/>
      <c r="M26" s="2127"/>
      <c r="N26" s="2127"/>
      <c r="O26" s="2127"/>
      <c r="P26" s="2128"/>
    </row>
    <row r="27" spans="1:16" ht="27" thickBot="1" x14ac:dyDescent="0.3">
      <c r="A27" s="675"/>
      <c r="B27" s="1604"/>
      <c r="C27" s="2129"/>
      <c r="D27" s="2130"/>
      <c r="E27" s="2131"/>
      <c r="F27" s="2131"/>
      <c r="G27" s="2131"/>
      <c r="H27" s="2131"/>
      <c r="I27" s="2131"/>
      <c r="J27" s="2156"/>
      <c r="K27" s="2157"/>
      <c r="L27" s="2133" t="s">
        <v>1012</v>
      </c>
      <c r="M27" s="2083" t="s">
        <v>994</v>
      </c>
      <c r="N27" s="2134">
        <v>280</v>
      </c>
      <c r="O27" s="2134">
        <v>282</v>
      </c>
      <c r="P27" s="2135"/>
    </row>
    <row r="28" spans="1:16" ht="408.6" customHeight="1" x14ac:dyDescent="0.25">
      <c r="A28" s="3794" t="s">
        <v>7</v>
      </c>
      <c r="B28" s="3797" t="s">
        <v>9</v>
      </c>
      <c r="C28" s="4392" t="s">
        <v>7</v>
      </c>
      <c r="D28" s="1296"/>
      <c r="E28" s="3514" t="s">
        <v>1013</v>
      </c>
      <c r="F28" s="4269" t="s">
        <v>46</v>
      </c>
      <c r="G28" s="4071" t="s">
        <v>1000</v>
      </c>
      <c r="H28" s="149" t="s">
        <v>27</v>
      </c>
      <c r="I28" s="155">
        <v>80</v>
      </c>
      <c r="J28" s="52">
        <v>78.599999999999994</v>
      </c>
      <c r="K28" s="639">
        <v>78.5</v>
      </c>
      <c r="L28" s="128" t="s">
        <v>1014</v>
      </c>
      <c r="M28" s="3059" t="s">
        <v>997</v>
      </c>
      <c r="N28" s="1165">
        <v>30</v>
      </c>
      <c r="O28" s="1165">
        <v>35</v>
      </c>
      <c r="P28" s="2523" t="s">
        <v>1450</v>
      </c>
    </row>
    <row r="29" spans="1:16" ht="13.8" thickBot="1" x14ac:dyDescent="0.3">
      <c r="A29" s="3796"/>
      <c r="B29" s="3799"/>
      <c r="C29" s="4389"/>
      <c r="D29" s="2098"/>
      <c r="E29" s="4067"/>
      <c r="F29" s="4070"/>
      <c r="G29" s="4073"/>
      <c r="H29" s="2137" t="s">
        <v>8</v>
      </c>
      <c r="I29" s="2100">
        <f>I28*1</f>
        <v>80</v>
      </c>
      <c r="J29" s="45">
        <f>J28*1</f>
        <v>78.599999999999994</v>
      </c>
      <c r="K29" s="45">
        <f>K28*1</f>
        <v>78.5</v>
      </c>
      <c r="L29" s="2138"/>
      <c r="M29" s="2139"/>
      <c r="N29" s="2140"/>
      <c r="O29" s="2140"/>
      <c r="P29" s="749"/>
    </row>
    <row r="30" spans="1:16" ht="92.4" x14ac:dyDescent="0.25">
      <c r="A30" s="4406" t="s">
        <v>7</v>
      </c>
      <c r="B30" s="4408" t="s">
        <v>9</v>
      </c>
      <c r="C30" s="4410" t="s">
        <v>9</v>
      </c>
      <c r="D30" s="3061"/>
      <c r="E30" s="3514" t="s">
        <v>1015</v>
      </c>
      <c r="F30" s="4412" t="s">
        <v>46</v>
      </c>
      <c r="G30" s="4393" t="s">
        <v>1000</v>
      </c>
      <c r="H30" s="3062" t="s">
        <v>27</v>
      </c>
      <c r="I30" s="3063">
        <v>55</v>
      </c>
      <c r="J30" s="3064">
        <v>68.3</v>
      </c>
      <c r="K30" s="3065">
        <v>68.3</v>
      </c>
      <c r="L30" s="254" t="s">
        <v>1016</v>
      </c>
      <c r="M30" s="3071" t="s">
        <v>997</v>
      </c>
      <c r="N30" s="2442">
        <v>10</v>
      </c>
      <c r="O30" s="2442">
        <v>11</v>
      </c>
      <c r="P30" s="3066" t="s">
        <v>1446</v>
      </c>
    </row>
    <row r="31" spans="1:16" ht="13.8" thickBot="1" x14ac:dyDescent="0.3">
      <c r="A31" s="4407"/>
      <c r="B31" s="4409"/>
      <c r="C31" s="4411"/>
      <c r="D31" s="3067"/>
      <c r="E31" s="4067"/>
      <c r="F31" s="4413"/>
      <c r="G31" s="4394"/>
      <c r="H31" s="3068" t="s">
        <v>8</v>
      </c>
      <c r="I31" s="3069">
        <f>I30*1</f>
        <v>55</v>
      </c>
      <c r="J31" s="3070">
        <f>J30*1</f>
        <v>68.3</v>
      </c>
      <c r="K31" s="3070">
        <f>K30*1</f>
        <v>68.3</v>
      </c>
      <c r="L31" s="2117"/>
      <c r="M31" s="2102"/>
      <c r="N31" s="2114"/>
      <c r="O31" s="2114"/>
      <c r="P31" s="2115"/>
    </row>
    <row r="32" spans="1:16" ht="118.8" x14ac:dyDescent="0.25">
      <c r="A32" s="3794" t="s">
        <v>7</v>
      </c>
      <c r="B32" s="3797" t="s">
        <v>9</v>
      </c>
      <c r="C32" s="4392" t="s">
        <v>25</v>
      </c>
      <c r="D32" s="1296"/>
      <c r="E32" s="3060" t="s">
        <v>1017</v>
      </c>
      <c r="F32" s="4269" t="s">
        <v>46</v>
      </c>
      <c r="G32" s="4071" t="s">
        <v>1000</v>
      </c>
      <c r="H32" s="2142" t="s">
        <v>27</v>
      </c>
      <c r="I32" s="150">
        <v>850</v>
      </c>
      <c r="J32" s="58">
        <v>850</v>
      </c>
      <c r="K32" s="184">
        <v>850</v>
      </c>
      <c r="L32" s="2143" t="s">
        <v>1018</v>
      </c>
      <c r="M32" s="3072" t="s">
        <v>997</v>
      </c>
      <c r="N32" s="3059">
        <v>29</v>
      </c>
      <c r="O32" s="3059">
        <v>28</v>
      </c>
      <c r="P32" s="745" t="s">
        <v>1447</v>
      </c>
    </row>
    <row r="33" spans="1:16" ht="13.8" thickBot="1" x14ac:dyDescent="0.3">
      <c r="A33" s="3796"/>
      <c r="B33" s="3799"/>
      <c r="C33" s="4389"/>
      <c r="D33" s="2098"/>
      <c r="E33" s="153"/>
      <c r="F33" s="4070"/>
      <c r="G33" s="4073"/>
      <c r="H33" s="2099" t="s">
        <v>8</v>
      </c>
      <c r="I33" s="2100">
        <f>I32*1</f>
        <v>850</v>
      </c>
      <c r="J33" s="2100">
        <f>J32*1</f>
        <v>850</v>
      </c>
      <c r="K33" s="2100">
        <f>K32*1</f>
        <v>850</v>
      </c>
      <c r="L33" s="1171"/>
      <c r="M33" s="2144"/>
      <c r="N33" s="2103"/>
      <c r="O33" s="2103"/>
      <c r="P33" s="749"/>
    </row>
    <row r="34" spans="1:16" ht="13.8" thickBot="1" x14ac:dyDescent="0.3">
      <c r="A34" s="675" t="s">
        <v>7</v>
      </c>
      <c r="B34" s="1604" t="s">
        <v>9</v>
      </c>
      <c r="C34" s="3816" t="s">
        <v>308</v>
      </c>
      <c r="D34" s="3816"/>
      <c r="E34" s="3816"/>
      <c r="F34" s="3816"/>
      <c r="G34" s="3817"/>
      <c r="H34" s="2120" t="s">
        <v>8</v>
      </c>
      <c r="I34" s="2121">
        <f>I29+I31+I33</f>
        <v>985</v>
      </c>
      <c r="J34" s="2121">
        <f>J29+J31+J33</f>
        <v>996.9</v>
      </c>
      <c r="K34" s="2121">
        <f>K29+K31+K33</f>
        <v>996.8</v>
      </c>
      <c r="L34" s="4395"/>
      <c r="M34" s="4396"/>
      <c r="N34" s="4396"/>
      <c r="O34" s="4396"/>
      <c r="P34" s="4397"/>
    </row>
    <row r="35" spans="1:16" ht="13.8" thickBot="1" x14ac:dyDescent="0.3">
      <c r="A35" s="2145" t="s">
        <v>7</v>
      </c>
      <c r="B35" s="4398" t="s">
        <v>11</v>
      </c>
      <c r="C35" s="4399"/>
      <c r="D35" s="4399"/>
      <c r="E35" s="4399"/>
      <c r="F35" s="4399"/>
      <c r="G35" s="4399"/>
      <c r="H35" s="4400"/>
      <c r="I35" s="2146">
        <f>I25+I34</f>
        <v>4249.6000000000004</v>
      </c>
      <c r="J35" s="2146">
        <f>J25+J34</f>
        <v>4614.8999999999996</v>
      </c>
      <c r="K35" s="2146">
        <f>K25+K34</f>
        <v>4607</v>
      </c>
      <c r="L35" s="2147"/>
      <c r="M35" s="2147"/>
      <c r="N35" s="2147"/>
      <c r="O35" s="2147"/>
      <c r="P35" s="2148"/>
    </row>
    <row r="36" spans="1:16" ht="13.8" thickBot="1" x14ac:dyDescent="0.3">
      <c r="A36" s="2145"/>
      <c r="B36" s="4398" t="s">
        <v>237</v>
      </c>
      <c r="C36" s="4399"/>
      <c r="D36" s="4399"/>
      <c r="E36" s="4399"/>
      <c r="F36" s="4399"/>
      <c r="G36" s="4399"/>
      <c r="H36" s="4400"/>
      <c r="I36" s="2146">
        <f>I37-I17</f>
        <v>4208.6000000000004</v>
      </c>
      <c r="J36" s="2146">
        <f>J37-J17</f>
        <v>4573.8999999999996</v>
      </c>
      <c r="K36" s="2146">
        <f>K37-K17</f>
        <v>4566</v>
      </c>
      <c r="L36" s="2147"/>
      <c r="M36" s="2147"/>
      <c r="N36" s="2147"/>
      <c r="O36" s="2147"/>
      <c r="P36" s="2148"/>
    </row>
    <row r="37" spans="1:16" ht="13.8" thickBot="1" x14ac:dyDescent="0.3">
      <c r="A37" s="3791" t="s">
        <v>12</v>
      </c>
      <c r="B37" s="3792"/>
      <c r="C37" s="3792"/>
      <c r="D37" s="3792"/>
      <c r="E37" s="3792"/>
      <c r="F37" s="3792"/>
      <c r="G37" s="3792"/>
      <c r="H37" s="3793"/>
      <c r="I37" s="794">
        <f>I35*1</f>
        <v>4249.6000000000004</v>
      </c>
      <c r="J37" s="794">
        <f>J35*1</f>
        <v>4614.8999999999996</v>
      </c>
      <c r="K37" s="794">
        <f>K35*1</f>
        <v>4607</v>
      </c>
      <c r="L37" s="3777"/>
      <c r="M37" s="3778"/>
      <c r="N37" s="3778"/>
      <c r="O37" s="3778"/>
      <c r="P37" s="3779"/>
    </row>
    <row r="38" spans="1:16" x14ac:dyDescent="0.25">
      <c r="A38" s="795" t="s">
        <v>431</v>
      </c>
      <c r="B38" s="795"/>
      <c r="C38" s="795"/>
      <c r="D38" s="795"/>
      <c r="E38" s="795"/>
      <c r="F38" s="795"/>
      <c r="G38" s="795"/>
      <c r="H38" s="795"/>
      <c r="I38" s="795"/>
      <c r="J38" s="795"/>
      <c r="K38" s="795"/>
      <c r="L38" s="795"/>
      <c r="M38" s="796"/>
      <c r="N38" s="797"/>
      <c r="O38" s="797"/>
      <c r="P38" s="797"/>
    </row>
    <row r="39" spans="1:16" x14ac:dyDescent="0.25">
      <c r="A39" s="796"/>
      <c r="B39" s="796"/>
      <c r="C39" s="796"/>
      <c r="D39" s="796"/>
      <c r="E39" s="796"/>
      <c r="F39" s="796"/>
      <c r="G39" s="796"/>
      <c r="H39" s="796"/>
      <c r="I39" s="796"/>
      <c r="J39" s="796"/>
      <c r="K39" s="796"/>
      <c r="L39" s="796"/>
      <c r="M39" s="796"/>
      <c r="N39" s="797"/>
      <c r="O39" s="797"/>
      <c r="P39" s="797"/>
    </row>
    <row r="40" spans="1:16" x14ac:dyDescent="0.25">
      <c r="A40" s="796"/>
      <c r="B40" s="796"/>
      <c r="C40" s="796"/>
      <c r="D40" s="796"/>
      <c r="E40" s="796"/>
      <c r="F40" s="796"/>
      <c r="G40" s="796"/>
      <c r="H40" s="796"/>
      <c r="I40" s="796"/>
      <c r="J40" s="796"/>
      <c r="K40" s="796"/>
      <c r="L40" s="796"/>
      <c r="M40" s="796"/>
      <c r="N40" s="797"/>
      <c r="O40" s="797"/>
      <c r="P40" s="797"/>
    </row>
    <row r="41" spans="1:16" x14ac:dyDescent="0.25">
      <c r="A41" s="796"/>
      <c r="B41" s="796"/>
      <c r="C41" s="796"/>
      <c r="D41" s="796"/>
      <c r="E41" s="796"/>
      <c r="F41" s="796"/>
      <c r="G41" s="796"/>
      <c r="H41" s="796"/>
      <c r="I41" s="796"/>
      <c r="J41" s="796"/>
      <c r="K41" s="796"/>
      <c r="L41" s="796"/>
      <c r="M41" s="796"/>
      <c r="N41" s="797"/>
      <c r="O41" s="797"/>
      <c r="P41" s="797"/>
    </row>
    <row r="42" spans="1:16" ht="16.2" thickBot="1" x14ac:dyDescent="0.3">
      <c r="A42" s="1"/>
      <c r="B42" s="17"/>
      <c r="C42" s="17"/>
      <c r="D42" s="17"/>
      <c r="E42" s="3780" t="s">
        <v>13</v>
      </c>
      <c r="F42" s="3780"/>
      <c r="G42" s="3780"/>
      <c r="H42" s="3780"/>
      <c r="I42" s="3780"/>
      <c r="J42" s="3780"/>
      <c r="K42" s="3780"/>
      <c r="L42" s="798"/>
      <c r="M42" s="798"/>
      <c r="N42" s="23"/>
      <c r="O42" s="17"/>
      <c r="P42" s="17"/>
    </row>
    <row r="43" spans="1:16" ht="51.6" thickBot="1" x14ac:dyDescent="0.3">
      <c r="A43" s="1"/>
      <c r="B43" s="17"/>
      <c r="C43" s="17"/>
      <c r="D43" s="17"/>
      <c r="E43" s="799"/>
      <c r="F43" s="800"/>
      <c r="G43" s="800"/>
      <c r="H43" s="801"/>
      <c r="I43" s="223" t="s">
        <v>192</v>
      </c>
      <c r="J43" s="233" t="s">
        <v>193</v>
      </c>
      <c r="K43" s="31" t="s">
        <v>83</v>
      </c>
      <c r="L43" s="1"/>
      <c r="M43" s="1"/>
      <c r="N43" s="23"/>
      <c r="O43" s="17"/>
      <c r="P43" s="17"/>
    </row>
    <row r="44" spans="1:16" ht="13.8" thickBot="1" x14ac:dyDescent="0.3">
      <c r="A44" s="1"/>
      <c r="B44" s="17"/>
      <c r="C44" s="17"/>
      <c r="D44" s="17"/>
      <c r="E44" s="3781" t="s">
        <v>14</v>
      </c>
      <c r="F44" s="3782"/>
      <c r="G44" s="3782"/>
      <c r="H44" s="3783"/>
      <c r="I44" s="802">
        <f>SUM(I45:I55)</f>
        <v>4249.6000000000004</v>
      </c>
      <c r="J44" s="2149">
        <f>SUM(J45:J55)</f>
        <v>4614.8999999999996</v>
      </c>
      <c r="K44" s="802">
        <f>SUM(K45:K55)</f>
        <v>4607</v>
      </c>
      <c r="L44" s="803"/>
      <c r="M44" s="1"/>
      <c r="N44" s="23"/>
      <c r="O44" s="17"/>
      <c r="P44" s="17"/>
    </row>
    <row r="45" spans="1:16" x14ac:dyDescent="0.25">
      <c r="A45" s="1"/>
      <c r="B45" s="17"/>
      <c r="C45" s="17"/>
      <c r="D45" s="17"/>
      <c r="E45" s="3765" t="s">
        <v>238</v>
      </c>
      <c r="F45" s="3766"/>
      <c r="G45" s="3766"/>
      <c r="H45" s="3767"/>
      <c r="I45" s="805">
        <v>4075.6</v>
      </c>
      <c r="J45" s="805">
        <v>4346.8999999999996</v>
      </c>
      <c r="K45" s="805">
        <v>4346.2</v>
      </c>
      <c r="L45" s="1"/>
      <c r="M45" s="803"/>
      <c r="N45" s="23"/>
      <c r="O45" s="17"/>
      <c r="P45" s="17"/>
    </row>
    <row r="46" spans="1:16" x14ac:dyDescent="0.25">
      <c r="A46" s="1"/>
      <c r="B46" s="17"/>
      <c r="C46" s="17"/>
      <c r="D46" s="17"/>
      <c r="E46" s="3765" t="s">
        <v>239</v>
      </c>
      <c r="F46" s="3766"/>
      <c r="G46" s="3766"/>
      <c r="H46" s="3767"/>
      <c r="I46" s="806">
        <v>130</v>
      </c>
      <c r="J46" s="806">
        <v>224</v>
      </c>
      <c r="K46" s="806">
        <v>216.8</v>
      </c>
      <c r="L46" s="1"/>
      <c r="M46" s="1"/>
      <c r="N46" s="23"/>
      <c r="O46" s="17"/>
      <c r="P46" s="17"/>
    </row>
    <row r="47" spans="1:16" x14ac:dyDescent="0.25">
      <c r="A47" s="1"/>
      <c r="B47" s="17"/>
      <c r="C47" s="17"/>
      <c r="D47" s="17"/>
      <c r="E47" s="3765" t="s">
        <v>240</v>
      </c>
      <c r="F47" s="3766"/>
      <c r="G47" s="3766"/>
      <c r="H47" s="3767"/>
      <c r="I47" s="806">
        <v>3</v>
      </c>
      <c r="J47" s="806">
        <v>3</v>
      </c>
      <c r="K47" s="806">
        <v>3</v>
      </c>
      <c r="L47" s="1"/>
      <c r="M47" s="1"/>
      <c r="N47" s="23"/>
      <c r="O47" s="17"/>
      <c r="P47" s="17"/>
    </row>
    <row r="48" spans="1:16" x14ac:dyDescent="0.25">
      <c r="A48" s="1"/>
      <c r="B48" s="17"/>
      <c r="C48" s="17"/>
      <c r="D48" s="17"/>
      <c r="E48" s="3765" t="s">
        <v>241</v>
      </c>
      <c r="F48" s="3766"/>
      <c r="G48" s="3766"/>
      <c r="H48" s="3767"/>
      <c r="I48" s="806"/>
      <c r="J48" s="806"/>
      <c r="K48" s="806"/>
      <c r="L48" s="1"/>
      <c r="M48" s="1"/>
      <c r="N48" s="23"/>
      <c r="O48" s="17"/>
      <c r="P48" s="17"/>
    </row>
    <row r="49" spans="1:16" x14ac:dyDescent="0.25">
      <c r="A49" s="1"/>
      <c r="B49" s="17"/>
      <c r="C49" s="17"/>
      <c r="D49" s="17"/>
      <c r="E49" s="3774" t="s">
        <v>242</v>
      </c>
      <c r="F49" s="3775"/>
      <c r="G49" s="3775"/>
      <c r="H49" s="3776"/>
      <c r="I49" s="808"/>
      <c r="J49" s="808"/>
      <c r="K49" s="808"/>
      <c r="L49" s="1"/>
      <c r="M49" s="1"/>
      <c r="N49" s="23"/>
      <c r="O49" s="17"/>
      <c r="P49" s="17"/>
    </row>
    <row r="50" spans="1:16" x14ac:dyDescent="0.25">
      <c r="A50" s="1"/>
      <c r="B50" s="17"/>
      <c r="C50" s="17"/>
      <c r="D50" s="17"/>
      <c r="E50" s="230" t="s">
        <v>243</v>
      </c>
      <c r="F50" s="231"/>
      <c r="G50" s="231"/>
      <c r="H50" s="232"/>
      <c r="I50" s="806"/>
      <c r="J50" s="806"/>
      <c r="K50" s="806"/>
      <c r="L50" s="1"/>
      <c r="M50" s="1"/>
      <c r="N50" s="23"/>
      <c r="O50" s="17"/>
      <c r="P50" s="17"/>
    </row>
    <row r="51" spans="1:16" x14ac:dyDescent="0.25">
      <c r="A51" s="1"/>
      <c r="B51" s="17"/>
      <c r="C51" s="17"/>
      <c r="D51" s="17"/>
      <c r="E51" s="3765" t="s">
        <v>244</v>
      </c>
      <c r="F51" s="3766"/>
      <c r="G51" s="3766"/>
      <c r="H51" s="3767"/>
      <c r="I51" s="806"/>
      <c r="J51" s="806"/>
      <c r="K51" s="806"/>
      <c r="L51" s="1"/>
      <c r="M51" s="1"/>
      <c r="N51" s="810"/>
      <c r="O51" s="810"/>
      <c r="P51" s="810"/>
    </row>
    <row r="52" spans="1:16" x14ac:dyDescent="0.25">
      <c r="A52" s="1"/>
      <c r="B52" s="17"/>
      <c r="C52" s="17"/>
      <c r="D52" s="17"/>
      <c r="E52" s="3765" t="s">
        <v>245</v>
      </c>
      <c r="F52" s="3766"/>
      <c r="G52" s="3766"/>
      <c r="H52" s="3767"/>
      <c r="I52" s="811"/>
      <c r="J52" s="811"/>
      <c r="K52" s="811"/>
      <c r="L52" s="1"/>
      <c r="M52" s="1"/>
      <c r="N52" s="23"/>
      <c r="O52" s="17"/>
      <c r="P52" s="17"/>
    </row>
    <row r="53" spans="1:16" x14ac:dyDescent="0.25">
      <c r="A53" s="1"/>
      <c r="B53" s="17"/>
      <c r="C53" s="17"/>
      <c r="D53" s="17"/>
      <c r="E53" s="3765" t="s">
        <v>246</v>
      </c>
      <c r="F53" s="3766"/>
      <c r="G53" s="3766"/>
      <c r="H53" s="3767"/>
      <c r="I53" s="811"/>
      <c r="J53" s="811"/>
      <c r="K53" s="811"/>
      <c r="L53" s="1"/>
      <c r="M53" s="1"/>
      <c r="N53" s="23"/>
      <c r="O53" s="17"/>
      <c r="P53" s="17"/>
    </row>
    <row r="54" spans="1:16" x14ac:dyDescent="0.25">
      <c r="A54" s="1"/>
      <c r="B54" s="17"/>
      <c r="C54" s="17"/>
      <c r="D54" s="17"/>
      <c r="E54" s="3765" t="s">
        <v>247</v>
      </c>
      <c r="F54" s="3766"/>
      <c r="G54" s="3766"/>
      <c r="H54" s="3767"/>
      <c r="I54" s="811"/>
      <c r="J54" s="811"/>
      <c r="K54" s="811"/>
      <c r="L54" s="1"/>
      <c r="M54" s="1"/>
      <c r="N54" s="23"/>
      <c r="O54" s="17"/>
      <c r="P54" s="17"/>
    </row>
    <row r="55" spans="1:16" ht="13.8" thickBot="1" x14ac:dyDescent="0.3">
      <c r="E55" s="3768" t="s">
        <v>248</v>
      </c>
      <c r="F55" s="3769"/>
      <c r="G55" s="3769"/>
      <c r="H55" s="3770"/>
      <c r="I55" s="813">
        <v>41</v>
      </c>
      <c r="J55" s="813">
        <v>41</v>
      </c>
      <c r="K55" s="813">
        <v>41</v>
      </c>
      <c r="L55" s="1"/>
      <c r="M55" s="1"/>
    </row>
    <row r="56" spans="1:16" ht="13.8" thickBot="1" x14ac:dyDescent="0.3">
      <c r="E56" s="3537" t="s">
        <v>15</v>
      </c>
      <c r="F56" s="3538"/>
      <c r="G56" s="3538"/>
      <c r="H56" s="3538"/>
      <c r="I56" s="1140"/>
      <c r="J56" s="1140"/>
      <c r="K56" s="1141"/>
      <c r="L56" s="1"/>
      <c r="M56" s="1"/>
    </row>
    <row r="57" spans="1:16" ht="13.8" thickBot="1" x14ac:dyDescent="0.3">
      <c r="E57" s="3771" t="s">
        <v>249</v>
      </c>
      <c r="F57" s="3772"/>
      <c r="G57" s="3772"/>
      <c r="H57" s="3773"/>
      <c r="I57" s="816"/>
      <c r="J57" s="816"/>
      <c r="K57" s="817"/>
    </row>
    <row r="58" spans="1:16" ht="13.8" thickBot="1" x14ac:dyDescent="0.3">
      <c r="E58" s="3762"/>
      <c r="F58" s="3763"/>
      <c r="G58" s="3763"/>
      <c r="H58" s="3764"/>
      <c r="I58" s="818"/>
      <c r="J58" s="818"/>
      <c r="K58" s="819"/>
    </row>
  </sheetData>
  <mergeCells count="76">
    <mergeCell ref="E57:H57"/>
    <mergeCell ref="E58:H58"/>
    <mergeCell ref="E52:H52"/>
    <mergeCell ref="E53:H53"/>
    <mergeCell ref="E54:H54"/>
    <mergeCell ref="E55:H55"/>
    <mergeCell ref="E56:H56"/>
    <mergeCell ref="E46:H46"/>
    <mergeCell ref="E47:H47"/>
    <mergeCell ref="E48:H48"/>
    <mergeCell ref="E49:H49"/>
    <mergeCell ref="E51:H51"/>
    <mergeCell ref="A37:H37"/>
    <mergeCell ref="L37:P37"/>
    <mergeCell ref="E42:K42"/>
    <mergeCell ref="E44:H44"/>
    <mergeCell ref="E45:H45"/>
    <mergeCell ref="A32:A33"/>
    <mergeCell ref="B32:B33"/>
    <mergeCell ref="C32:C33"/>
    <mergeCell ref="F32:F33"/>
    <mergeCell ref="G32:G33"/>
    <mergeCell ref="A30:A31"/>
    <mergeCell ref="B30:B31"/>
    <mergeCell ref="C30:C31"/>
    <mergeCell ref="E30:E31"/>
    <mergeCell ref="F30:F31"/>
    <mergeCell ref="E25:G25"/>
    <mergeCell ref="A28:A29"/>
    <mergeCell ref="B28:B29"/>
    <mergeCell ref="C28:C29"/>
    <mergeCell ref="E28:E29"/>
    <mergeCell ref="F28:F29"/>
    <mergeCell ref="G28:G29"/>
    <mergeCell ref="A23:A24"/>
    <mergeCell ref="B23:B24"/>
    <mergeCell ref="C23:C24"/>
    <mergeCell ref="E23:E24"/>
    <mergeCell ref="F23:F24"/>
    <mergeCell ref="A5:A7"/>
    <mergeCell ref="B5:B7"/>
    <mergeCell ref="C5:C7"/>
    <mergeCell ref="D5:D7"/>
    <mergeCell ref="E5:E7"/>
    <mergeCell ref="C34:G34"/>
    <mergeCell ref="G30:G31"/>
    <mergeCell ref="L34:P34"/>
    <mergeCell ref="B35:H35"/>
    <mergeCell ref="B36:H36"/>
    <mergeCell ref="L19:L20"/>
    <mergeCell ref="A19:A22"/>
    <mergeCell ref="B19:B22"/>
    <mergeCell ref="C19:C22"/>
    <mergeCell ref="E19:E22"/>
    <mergeCell ref="G23:G24"/>
    <mergeCell ref="A12:A18"/>
    <mergeCell ref="B12:B18"/>
    <mergeCell ref="C11:K11"/>
    <mergeCell ref="F5:F7"/>
    <mergeCell ref="G5:G7"/>
    <mergeCell ref="H5:H7"/>
    <mergeCell ref="I5:I7"/>
    <mergeCell ref="J5:J7"/>
    <mergeCell ref="K5:K7"/>
    <mergeCell ref="F12:F18"/>
    <mergeCell ref="G12:G18"/>
    <mergeCell ref="F19:F22"/>
    <mergeCell ref="G19:G22"/>
    <mergeCell ref="C12:C18"/>
    <mergeCell ref="E12:E18"/>
    <mergeCell ref="L5:P5"/>
    <mergeCell ref="L6:L7"/>
    <mergeCell ref="M6:M7"/>
    <mergeCell ref="N6:P6"/>
    <mergeCell ref="D2:O2"/>
    <mergeCell ref="D3:K3"/>
  </mergeCells>
  <pageMargins left="0.7" right="0.7" top="0.75" bottom="0.75" header="0.3" footer="0.3"/>
  <pageSetup paperSize="9" scale="6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8"/>
  <sheetViews>
    <sheetView workbookViewId="0">
      <selection activeCell="A137" sqref="A137:XFD137"/>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44140625" customWidth="1"/>
    <col min="11" max="11" width="8.6640625" customWidth="1"/>
    <col min="12" max="12" width="33.88671875" customWidth="1"/>
    <col min="13" max="13" width="9.109375" customWidth="1"/>
    <col min="14" max="14" width="9.33203125" customWidth="1"/>
    <col min="15" max="15" width="9" customWidth="1"/>
    <col min="16" max="16" width="37.88671875" customWidth="1"/>
  </cols>
  <sheetData>
    <row r="1" spans="1:16" ht="13.2" customHeight="1" x14ac:dyDescent="0.25">
      <c r="D1" s="4447" t="s">
        <v>191</v>
      </c>
      <c r="E1" s="4448"/>
      <c r="F1" s="4448"/>
      <c r="G1" s="4448"/>
      <c r="H1" s="4448"/>
      <c r="I1" s="4448"/>
      <c r="J1" s="4448"/>
      <c r="K1" s="4448"/>
      <c r="L1" s="4448"/>
      <c r="M1" s="4448"/>
      <c r="N1" s="4448"/>
      <c r="O1" s="4448"/>
    </row>
    <row r="2" spans="1:16" ht="14.4" customHeight="1" x14ac:dyDescent="0.25">
      <c r="D2" s="4449" t="s">
        <v>1019</v>
      </c>
      <c r="E2" s="4449"/>
      <c r="F2" s="4449"/>
      <c r="G2" s="4449"/>
      <c r="H2" s="4449"/>
      <c r="I2" s="2158"/>
      <c r="J2" s="2158"/>
      <c r="K2" s="2158"/>
      <c r="L2" s="2158"/>
      <c r="M2" s="2158"/>
      <c r="N2" s="2158"/>
      <c r="O2" s="2158"/>
    </row>
    <row r="3" spans="1:16" ht="13.8" thickBot="1" x14ac:dyDescent="0.3">
      <c r="P3" s="197" t="s">
        <v>513</v>
      </c>
    </row>
    <row r="4" spans="1:16" ht="14.4" thickBot="1" x14ac:dyDescent="0.3">
      <c r="A4" s="3729" t="s">
        <v>0</v>
      </c>
      <c r="B4" s="3729" t="s">
        <v>1</v>
      </c>
      <c r="C4" s="3732" t="s">
        <v>2</v>
      </c>
      <c r="D4" s="3729" t="s">
        <v>256</v>
      </c>
      <c r="E4" s="3735" t="s">
        <v>3</v>
      </c>
      <c r="F4" s="3715" t="s">
        <v>4</v>
      </c>
      <c r="G4" s="3732" t="s">
        <v>5</v>
      </c>
      <c r="H4" s="3715" t="s">
        <v>6</v>
      </c>
      <c r="I4" s="3713" t="s">
        <v>192</v>
      </c>
      <c r="J4" s="3715" t="s">
        <v>193</v>
      </c>
      <c r="K4" s="3715" t="s">
        <v>83</v>
      </c>
      <c r="L4" s="3717" t="s">
        <v>991</v>
      </c>
      <c r="M4" s="3718"/>
      <c r="N4" s="3718"/>
      <c r="O4" s="3718"/>
      <c r="P4" s="3719"/>
    </row>
    <row r="5" spans="1:16" ht="13.8" x14ac:dyDescent="0.25">
      <c r="A5" s="3730"/>
      <c r="B5" s="3730"/>
      <c r="C5" s="3733"/>
      <c r="D5" s="3730"/>
      <c r="E5" s="3736"/>
      <c r="F5" s="3716"/>
      <c r="G5" s="3733"/>
      <c r="H5" s="3716"/>
      <c r="I5" s="3714"/>
      <c r="J5" s="3716"/>
      <c r="K5" s="3716"/>
      <c r="L5" s="3720" t="s">
        <v>306</v>
      </c>
      <c r="M5" s="3721" t="s">
        <v>194</v>
      </c>
      <c r="N5" s="3723"/>
      <c r="O5" s="3723"/>
      <c r="P5" s="3724"/>
    </row>
    <row r="6" spans="1:16" ht="155.4" customHeight="1" thickBot="1" x14ac:dyDescent="0.3">
      <c r="A6" s="3812"/>
      <c r="B6" s="3812"/>
      <c r="C6" s="3811"/>
      <c r="D6" s="3812"/>
      <c r="E6" s="3813"/>
      <c r="F6" s="3810"/>
      <c r="G6" s="3811"/>
      <c r="H6" s="3810"/>
      <c r="I6" s="3826"/>
      <c r="J6" s="3810"/>
      <c r="K6" s="3810"/>
      <c r="L6" s="3823"/>
      <c r="M6" s="3824"/>
      <c r="N6" s="218" t="s">
        <v>53</v>
      </c>
      <c r="O6" s="219" t="s">
        <v>54</v>
      </c>
      <c r="P6" s="821" t="s">
        <v>446</v>
      </c>
    </row>
    <row r="7" spans="1:16" ht="14.4" thickBot="1" x14ac:dyDescent="0.3">
      <c r="A7" s="834" t="s">
        <v>7</v>
      </c>
      <c r="B7" s="2159" t="s">
        <v>1020</v>
      </c>
      <c r="C7" s="2160"/>
      <c r="D7" s="2161"/>
      <c r="E7" s="2162"/>
      <c r="F7" s="2161"/>
      <c r="G7" s="2161"/>
      <c r="H7" s="2161"/>
      <c r="I7" s="2066"/>
      <c r="J7" s="2067"/>
      <c r="K7" s="2066"/>
      <c r="L7" s="840"/>
      <c r="M7" s="840"/>
      <c r="N7" s="2163"/>
      <c r="O7" s="2164"/>
      <c r="P7" s="2165"/>
    </row>
    <row r="8" spans="1:16" ht="26.4" x14ac:dyDescent="0.25">
      <c r="A8" s="4417"/>
      <c r="B8" s="4419"/>
      <c r="C8" s="668"/>
      <c r="D8" s="668"/>
      <c r="E8" s="669"/>
      <c r="F8" s="668"/>
      <c r="G8" s="668"/>
      <c r="H8" s="668"/>
      <c r="I8" s="670"/>
      <c r="J8" s="670"/>
      <c r="K8" s="2166"/>
      <c r="L8" s="206" t="s">
        <v>1021</v>
      </c>
      <c r="M8" s="2167" t="s">
        <v>360</v>
      </c>
      <c r="N8" s="2591">
        <v>17.5</v>
      </c>
      <c r="O8" s="2675">
        <v>17.3</v>
      </c>
      <c r="P8" s="2168"/>
    </row>
    <row r="9" spans="1:16" ht="40.200000000000003" thickBot="1" x14ac:dyDescent="0.3">
      <c r="A9" s="4418"/>
      <c r="B9" s="4420"/>
      <c r="C9" s="2070"/>
      <c r="D9" s="2070"/>
      <c r="E9" s="2071"/>
      <c r="F9" s="2070"/>
      <c r="G9" s="2070"/>
      <c r="H9" s="2070"/>
      <c r="I9" s="2072"/>
      <c r="J9" s="2072"/>
      <c r="K9" s="2073"/>
      <c r="L9" s="240" t="s">
        <v>1022</v>
      </c>
      <c r="M9" s="224" t="s">
        <v>1023</v>
      </c>
      <c r="N9" s="2592" t="s">
        <v>1024</v>
      </c>
      <c r="O9" s="2676" t="s">
        <v>1024</v>
      </c>
      <c r="P9" s="2169"/>
    </row>
    <row r="10" spans="1:16" ht="13.8" thickBot="1" x14ac:dyDescent="0.3">
      <c r="A10" s="675" t="s">
        <v>7</v>
      </c>
      <c r="B10" s="765" t="s">
        <v>7</v>
      </c>
      <c r="C10" s="2170" t="s">
        <v>1025</v>
      </c>
      <c r="D10" s="2171"/>
      <c r="E10" s="2172"/>
      <c r="F10" s="2172"/>
      <c r="G10" s="2172"/>
      <c r="H10" s="2172"/>
      <c r="I10" s="2172"/>
      <c r="J10" s="2172"/>
      <c r="K10" s="2172"/>
      <c r="L10" s="2173"/>
      <c r="M10" s="2173"/>
      <c r="N10" s="2174"/>
      <c r="O10" s="2174"/>
      <c r="P10" s="2175"/>
    </row>
    <row r="11" spans="1:16" ht="26.4" x14ac:dyDescent="0.25">
      <c r="A11" s="4207"/>
      <c r="B11" s="2176"/>
      <c r="C11" s="2177"/>
      <c r="D11" s="2178"/>
      <c r="E11" s="2179"/>
      <c r="F11" s="2179"/>
      <c r="G11" s="2179"/>
      <c r="H11" s="2179"/>
      <c r="I11" s="2179"/>
      <c r="J11" s="2179"/>
      <c r="K11" s="2180"/>
      <c r="L11" s="2181" t="s">
        <v>1026</v>
      </c>
      <c r="M11" s="2167" t="s">
        <v>360</v>
      </c>
      <c r="N11" s="2182">
        <v>97.9</v>
      </c>
      <c r="O11" s="2698">
        <v>97.6</v>
      </c>
      <c r="P11" s="2678"/>
    </row>
    <row r="12" spans="1:16" ht="41.4" customHeight="1" x14ac:dyDescent="0.25">
      <c r="A12" s="4208"/>
      <c r="B12" s="2176"/>
      <c r="C12" s="2183"/>
      <c r="D12" s="2184"/>
      <c r="E12" s="238"/>
      <c r="F12" s="238"/>
      <c r="G12" s="238"/>
      <c r="H12" s="238"/>
      <c r="I12" s="238"/>
      <c r="J12" s="238"/>
      <c r="K12" s="2185"/>
      <c r="L12" s="202" t="s">
        <v>1027</v>
      </c>
      <c r="M12" s="210" t="s">
        <v>360</v>
      </c>
      <c r="N12" s="2186" t="s">
        <v>1028</v>
      </c>
      <c r="O12" s="2699" t="s">
        <v>1251</v>
      </c>
      <c r="P12" s="2700" t="s">
        <v>1285</v>
      </c>
    </row>
    <row r="13" spans="1:16" ht="39.6" customHeight="1" x14ac:dyDescent="0.25">
      <c r="A13" s="4208"/>
      <c r="B13" s="2176"/>
      <c r="C13" s="2183"/>
      <c r="D13" s="2184"/>
      <c r="E13" s="238"/>
      <c r="F13" s="238"/>
      <c r="G13" s="238"/>
      <c r="H13" s="238"/>
      <c r="I13" s="238"/>
      <c r="J13" s="238"/>
      <c r="K13" s="2185"/>
      <c r="L13" s="2187" t="s">
        <v>1029</v>
      </c>
      <c r="M13" s="210" t="s">
        <v>313</v>
      </c>
      <c r="N13" s="2188">
        <v>16.399999999999999</v>
      </c>
      <c r="O13" s="2698">
        <v>16.399999999999999</v>
      </c>
      <c r="P13" s="2679"/>
    </row>
    <row r="14" spans="1:16" ht="39.6" x14ac:dyDescent="0.25">
      <c r="A14" s="4208"/>
      <c r="B14" s="2176"/>
      <c r="C14" s="2183"/>
      <c r="D14" s="2184"/>
      <c r="E14" s="238"/>
      <c r="F14" s="238"/>
      <c r="G14" s="238"/>
      <c r="H14" s="238"/>
      <c r="I14" s="238"/>
      <c r="J14" s="238"/>
      <c r="K14" s="2185"/>
      <c r="L14" s="91" t="s">
        <v>1030</v>
      </c>
      <c r="M14" s="210" t="s">
        <v>264</v>
      </c>
      <c r="N14" s="2704">
        <v>16</v>
      </c>
      <c r="O14" s="2705">
        <v>16</v>
      </c>
      <c r="P14" s="2679" t="s">
        <v>1252</v>
      </c>
    </row>
    <row r="15" spans="1:16" ht="39.6" x14ac:dyDescent="0.25">
      <c r="A15" s="4208"/>
      <c r="B15" s="2176"/>
      <c r="C15" s="2183"/>
      <c r="D15" s="2184"/>
      <c r="E15" s="238"/>
      <c r="F15" s="238"/>
      <c r="G15" s="238"/>
      <c r="H15" s="238"/>
      <c r="I15" s="238"/>
      <c r="J15" s="238"/>
      <c r="K15" s="2185"/>
      <c r="L15" s="1197" t="s">
        <v>1031</v>
      </c>
      <c r="M15" s="210" t="s">
        <v>1032</v>
      </c>
      <c r="N15" s="2188">
        <v>35000</v>
      </c>
      <c r="O15" s="2698">
        <v>35000</v>
      </c>
      <c r="P15" s="2679" t="s">
        <v>1253</v>
      </c>
    </row>
    <row r="16" spans="1:16" ht="43.2" customHeight="1" thickBot="1" x14ac:dyDescent="0.3">
      <c r="A16" s="4208"/>
      <c r="B16" s="2176"/>
      <c r="C16" s="2183"/>
      <c r="D16" s="2184"/>
      <c r="E16" s="238"/>
      <c r="F16" s="238"/>
      <c r="G16" s="238"/>
      <c r="H16" s="238"/>
      <c r="I16" s="238"/>
      <c r="J16" s="238"/>
      <c r="K16" s="2185"/>
      <c r="L16" s="2190" t="s">
        <v>1033</v>
      </c>
      <c r="M16" s="2671" t="s">
        <v>360</v>
      </c>
      <c r="N16" s="2191">
        <v>39</v>
      </c>
      <c r="O16" s="2701">
        <v>67</v>
      </c>
      <c r="P16" s="2768" t="s">
        <v>1254</v>
      </c>
    </row>
    <row r="17" spans="1:16" ht="15.6" customHeight="1" x14ac:dyDescent="0.25">
      <c r="A17" s="3794" t="s">
        <v>7</v>
      </c>
      <c r="B17" s="3797" t="s">
        <v>7</v>
      </c>
      <c r="C17" s="4392" t="s">
        <v>7</v>
      </c>
      <c r="D17" s="1296"/>
      <c r="E17" s="3517" t="s">
        <v>1034</v>
      </c>
      <c r="F17" s="4269" t="s">
        <v>46</v>
      </c>
      <c r="G17" s="4071" t="s">
        <v>82</v>
      </c>
      <c r="H17" s="149" t="s">
        <v>27</v>
      </c>
      <c r="I17" s="155">
        <v>13051</v>
      </c>
      <c r="J17" s="155">
        <v>13341.6</v>
      </c>
      <c r="K17" s="1192">
        <v>13226</v>
      </c>
      <c r="L17" s="169" t="s">
        <v>1035</v>
      </c>
      <c r="M17" s="2141" t="s">
        <v>264</v>
      </c>
      <c r="N17" s="2192">
        <v>29</v>
      </c>
      <c r="O17" s="2769">
        <v>29</v>
      </c>
      <c r="P17" s="2770"/>
    </row>
    <row r="18" spans="1:16" ht="39.6" x14ac:dyDescent="0.25">
      <c r="A18" s="3795"/>
      <c r="B18" s="3798"/>
      <c r="C18" s="4388"/>
      <c r="D18" s="1308"/>
      <c r="E18" s="4414"/>
      <c r="F18" s="4069"/>
      <c r="G18" s="4072"/>
      <c r="H18" s="157" t="s">
        <v>112</v>
      </c>
      <c r="I18" s="163">
        <v>1765.3</v>
      </c>
      <c r="J18" s="163">
        <v>1889.2</v>
      </c>
      <c r="K18" s="2108">
        <v>1652.1</v>
      </c>
      <c r="L18" s="84" t="s">
        <v>1036</v>
      </c>
      <c r="M18" s="2193" t="s">
        <v>313</v>
      </c>
      <c r="N18" s="2194">
        <v>4500</v>
      </c>
      <c r="O18" s="2706">
        <v>4343</v>
      </c>
      <c r="P18" s="2771" t="s">
        <v>1255</v>
      </c>
    </row>
    <row r="19" spans="1:16" ht="26.4" x14ac:dyDescent="0.25">
      <c r="A19" s="3795"/>
      <c r="B19" s="3798"/>
      <c r="C19" s="4388"/>
      <c r="D19" s="1308"/>
      <c r="E19" s="4414"/>
      <c r="F19" s="4069"/>
      <c r="G19" s="4072"/>
      <c r="H19" s="157" t="s">
        <v>1037</v>
      </c>
      <c r="I19" s="163">
        <v>9120.5</v>
      </c>
      <c r="J19" s="163">
        <v>9120.5</v>
      </c>
      <c r="K19" s="2108">
        <v>9120.5</v>
      </c>
      <c r="L19" s="87" t="s">
        <v>164</v>
      </c>
      <c r="M19" s="2193" t="s">
        <v>313</v>
      </c>
      <c r="N19" s="2195" t="s">
        <v>1038</v>
      </c>
      <c r="O19" s="2706">
        <v>914</v>
      </c>
      <c r="P19" s="2771" t="s">
        <v>1256</v>
      </c>
    </row>
    <row r="20" spans="1:16" ht="59.4" customHeight="1" x14ac:dyDescent="0.25">
      <c r="A20" s="3795"/>
      <c r="B20" s="3798"/>
      <c r="C20" s="4388"/>
      <c r="D20" s="1308"/>
      <c r="E20" s="4414"/>
      <c r="F20" s="4069"/>
      <c r="G20" s="4072"/>
      <c r="H20" s="157" t="s">
        <v>84</v>
      </c>
      <c r="I20" s="163">
        <v>298.10000000000002</v>
      </c>
      <c r="J20" s="163">
        <v>298.10000000000002</v>
      </c>
      <c r="K20" s="2108">
        <v>298.10000000000002</v>
      </c>
      <c r="L20" s="145" t="s">
        <v>165</v>
      </c>
      <c r="M20" s="2196" t="s">
        <v>313</v>
      </c>
      <c r="N20" s="2707" t="s">
        <v>1039</v>
      </c>
      <c r="O20" s="2708">
        <v>623</v>
      </c>
      <c r="P20" s="2771" t="s">
        <v>1286</v>
      </c>
    </row>
    <row r="21" spans="1:16" x14ac:dyDescent="0.25">
      <c r="A21" s="3795"/>
      <c r="B21" s="3798"/>
      <c r="C21" s="4388"/>
      <c r="D21" s="1308"/>
      <c r="E21" s="4414"/>
      <c r="F21" s="4069"/>
      <c r="G21" s="4072"/>
      <c r="H21" s="151" t="s">
        <v>52</v>
      </c>
      <c r="I21" s="158">
        <v>558.70000000000005</v>
      </c>
      <c r="J21" s="158">
        <v>800.1</v>
      </c>
      <c r="K21" s="2104">
        <v>797.6</v>
      </c>
      <c r="L21" s="2197"/>
      <c r="M21" s="2198"/>
      <c r="N21" s="2199"/>
      <c r="O21" s="2681"/>
      <c r="P21" s="2772"/>
    </row>
    <row r="22" spans="1:16" x14ac:dyDescent="0.25">
      <c r="A22" s="3795"/>
      <c r="B22" s="3798"/>
      <c r="C22" s="4388"/>
      <c r="D22" s="1308"/>
      <c r="E22" s="4414"/>
      <c r="F22" s="4069"/>
      <c r="G22" s="4072"/>
      <c r="H22" s="151" t="s">
        <v>230</v>
      </c>
      <c r="I22" s="158"/>
      <c r="J22" s="158"/>
      <c r="K22" s="2104"/>
      <c r="L22" s="2197"/>
      <c r="M22" s="2198"/>
      <c r="N22" s="2199"/>
      <c r="O22" s="2681"/>
      <c r="P22" s="2772"/>
    </row>
    <row r="23" spans="1:16" ht="13.8" thickBot="1" x14ac:dyDescent="0.3">
      <c r="A23" s="3796"/>
      <c r="B23" s="3799"/>
      <c r="C23" s="4389"/>
      <c r="D23" s="2098"/>
      <c r="E23" s="3808"/>
      <c r="F23" s="4070"/>
      <c r="G23" s="4073"/>
      <c r="H23" s="2200" t="s">
        <v>8</v>
      </c>
      <c r="I23" s="2112">
        <f>SUM(I17:I22)</f>
        <v>24793.599999999999</v>
      </c>
      <c r="J23" s="2112">
        <f>SUM(J17:J22)</f>
        <v>25449.5</v>
      </c>
      <c r="K23" s="2112">
        <f>SUM(K17:K22)</f>
        <v>25094.299999999996</v>
      </c>
      <c r="L23" s="2201"/>
      <c r="M23" s="2202"/>
      <c r="N23" s="2203"/>
      <c r="O23" s="2723"/>
      <c r="P23" s="2773"/>
    </row>
    <row r="24" spans="1:16" x14ac:dyDescent="0.25">
      <c r="A24" s="3794" t="s">
        <v>7</v>
      </c>
      <c r="B24" s="3797" t="s">
        <v>7</v>
      </c>
      <c r="C24" s="4392" t="s">
        <v>9</v>
      </c>
      <c r="D24" s="1296"/>
      <c r="E24" s="3517" t="s">
        <v>1040</v>
      </c>
      <c r="F24" s="4415">
        <v>288724610</v>
      </c>
      <c r="G24" s="4071" t="s">
        <v>82</v>
      </c>
      <c r="H24" s="149" t="s">
        <v>1037</v>
      </c>
      <c r="I24" s="155">
        <v>84.3</v>
      </c>
      <c r="J24" s="155">
        <v>83.2</v>
      </c>
      <c r="K24" s="1192">
        <v>83.2</v>
      </c>
      <c r="L24" s="4460" t="s">
        <v>166</v>
      </c>
      <c r="M24" s="2141" t="s">
        <v>264</v>
      </c>
      <c r="N24" s="2204" t="s">
        <v>72</v>
      </c>
      <c r="O24" s="2722">
        <v>2</v>
      </c>
      <c r="P24" s="4456" t="s">
        <v>1287</v>
      </c>
    </row>
    <row r="25" spans="1:16" x14ac:dyDescent="0.25">
      <c r="A25" s="3795"/>
      <c r="B25" s="3798"/>
      <c r="C25" s="4388"/>
      <c r="D25" s="1308"/>
      <c r="E25" s="4414"/>
      <c r="F25" s="4416"/>
      <c r="G25" s="4072"/>
      <c r="H25" s="1176" t="s">
        <v>52</v>
      </c>
      <c r="I25" s="1177"/>
      <c r="J25" s="1177">
        <v>0.5</v>
      </c>
      <c r="K25" s="2205">
        <v>0.5</v>
      </c>
      <c r="L25" s="4461"/>
      <c r="M25" s="2206"/>
      <c r="N25" s="2207"/>
      <c r="O25" s="2685"/>
      <c r="P25" s="4457"/>
    </row>
    <row r="26" spans="1:16" ht="13.8" thickBot="1" x14ac:dyDescent="0.3">
      <c r="A26" s="3796"/>
      <c r="B26" s="3799"/>
      <c r="C26" s="4389"/>
      <c r="D26" s="2098"/>
      <c r="E26" s="3808"/>
      <c r="F26" s="4070"/>
      <c r="G26" s="4073"/>
      <c r="H26" s="2200" t="s">
        <v>8</v>
      </c>
      <c r="I26" s="2112">
        <f>I24+I25</f>
        <v>84.3</v>
      </c>
      <c r="J26" s="2112">
        <f>J24+J25</f>
        <v>83.7</v>
      </c>
      <c r="K26" s="2112">
        <f>K24+K25</f>
        <v>83.7</v>
      </c>
      <c r="L26" s="4032"/>
      <c r="M26" s="2202"/>
      <c r="N26" s="2208"/>
      <c r="O26" s="2723"/>
      <c r="P26" s="4458"/>
    </row>
    <row r="27" spans="1:16" x14ac:dyDescent="0.25">
      <c r="A27" s="4379" t="s">
        <v>7</v>
      </c>
      <c r="B27" s="4421" t="s">
        <v>7</v>
      </c>
      <c r="C27" s="4388" t="s">
        <v>25</v>
      </c>
      <c r="D27" s="1308"/>
      <c r="E27" s="4414" t="s">
        <v>1041</v>
      </c>
      <c r="F27" s="4422">
        <v>288724610</v>
      </c>
      <c r="G27" s="4072" t="s">
        <v>82</v>
      </c>
      <c r="H27" s="151" t="s">
        <v>27</v>
      </c>
      <c r="I27" s="158">
        <v>6507.7</v>
      </c>
      <c r="J27" s="158">
        <v>6880.4</v>
      </c>
      <c r="K27" s="2104">
        <v>6783.1</v>
      </c>
      <c r="L27" s="2721" t="s">
        <v>167</v>
      </c>
      <c r="M27" s="2075" t="s">
        <v>264</v>
      </c>
      <c r="N27" s="2213">
        <v>22</v>
      </c>
      <c r="O27" s="2712">
        <v>21</v>
      </c>
      <c r="P27" s="2682"/>
    </row>
    <row r="28" spans="1:16" ht="26.4" x14ac:dyDescent="0.25">
      <c r="A28" s="3795"/>
      <c r="B28" s="3798"/>
      <c r="C28" s="4388"/>
      <c r="D28" s="1308"/>
      <c r="E28" s="4414"/>
      <c r="F28" s="4069"/>
      <c r="G28" s="4072"/>
      <c r="H28" s="157" t="s">
        <v>84</v>
      </c>
      <c r="I28" s="163">
        <v>191.3</v>
      </c>
      <c r="J28" s="163">
        <v>163</v>
      </c>
      <c r="K28" s="2108">
        <v>163</v>
      </c>
      <c r="L28" s="87" t="s">
        <v>1042</v>
      </c>
      <c r="M28" s="2193" t="s">
        <v>313</v>
      </c>
      <c r="N28" s="2195" t="s">
        <v>169</v>
      </c>
      <c r="O28" s="2680">
        <v>9846</v>
      </c>
      <c r="P28" s="2687" t="s">
        <v>1288</v>
      </c>
    </row>
    <row r="29" spans="1:16" ht="39.6" x14ac:dyDescent="0.25">
      <c r="A29" s="3795"/>
      <c r="B29" s="3798"/>
      <c r="C29" s="4388"/>
      <c r="D29" s="1308"/>
      <c r="E29" s="4414"/>
      <c r="F29" s="4069"/>
      <c r="G29" s="4072"/>
      <c r="H29" s="157" t="s">
        <v>112</v>
      </c>
      <c r="I29" s="163">
        <v>347.8</v>
      </c>
      <c r="J29" s="163">
        <v>385.1</v>
      </c>
      <c r="K29" s="2108">
        <v>323.60000000000002</v>
      </c>
      <c r="L29" s="145" t="s">
        <v>1043</v>
      </c>
      <c r="M29" s="2196" t="s">
        <v>313</v>
      </c>
      <c r="N29" s="2707" t="s">
        <v>168</v>
      </c>
      <c r="O29" s="2710">
        <v>809</v>
      </c>
      <c r="P29" s="2687" t="s">
        <v>1257</v>
      </c>
    </row>
    <row r="30" spans="1:16" ht="26.4" x14ac:dyDescent="0.25">
      <c r="A30" s="3795"/>
      <c r="B30" s="3798"/>
      <c r="C30" s="4388"/>
      <c r="D30" s="1308"/>
      <c r="E30" s="4414"/>
      <c r="F30" s="4069"/>
      <c r="G30" s="4072"/>
      <c r="H30" s="157" t="s">
        <v>1037</v>
      </c>
      <c r="I30" s="163">
        <v>22196.1</v>
      </c>
      <c r="J30" s="163">
        <v>22210.5</v>
      </c>
      <c r="K30" s="2108">
        <v>22147</v>
      </c>
      <c r="L30" s="2209" t="s">
        <v>1044</v>
      </c>
      <c r="M30" s="2210" t="s">
        <v>360</v>
      </c>
      <c r="N30" s="2713" t="s">
        <v>1045</v>
      </c>
      <c r="O30" s="2714">
        <v>41</v>
      </c>
      <c r="P30" s="2688"/>
    </row>
    <row r="31" spans="1:16" ht="39.6" x14ac:dyDescent="0.25">
      <c r="A31" s="3795"/>
      <c r="B31" s="3798"/>
      <c r="C31" s="4388"/>
      <c r="D31" s="1308"/>
      <c r="E31" s="4414"/>
      <c r="F31" s="4069"/>
      <c r="G31" s="4072"/>
      <c r="H31" s="157" t="s">
        <v>52</v>
      </c>
      <c r="I31" s="163">
        <v>73.5</v>
      </c>
      <c r="J31" s="163">
        <v>738.4</v>
      </c>
      <c r="K31" s="2108">
        <v>665.7</v>
      </c>
      <c r="L31" s="2211" t="s">
        <v>1046</v>
      </c>
      <c r="M31" s="210" t="s">
        <v>264</v>
      </c>
      <c r="N31" s="2715">
        <v>1</v>
      </c>
      <c r="O31" s="2710">
        <v>0</v>
      </c>
      <c r="P31" s="2711" t="s">
        <v>1289</v>
      </c>
    </row>
    <row r="32" spans="1:16" ht="26.4" x14ac:dyDescent="0.25">
      <c r="A32" s="3795"/>
      <c r="B32" s="3798"/>
      <c r="C32" s="4388"/>
      <c r="D32" s="1308"/>
      <c r="E32" s="4414"/>
      <c r="F32" s="4069"/>
      <c r="G32" s="4072"/>
      <c r="H32" s="157" t="s">
        <v>230</v>
      </c>
      <c r="I32" s="163"/>
      <c r="J32" s="163"/>
      <c r="K32" s="2108"/>
      <c r="L32" s="2212" t="s">
        <v>1047</v>
      </c>
      <c r="M32" s="204" t="s">
        <v>264</v>
      </c>
      <c r="N32" s="2716">
        <v>1</v>
      </c>
      <c r="O32" s="2717">
        <v>0</v>
      </c>
      <c r="P32" s="2682" t="s">
        <v>1258</v>
      </c>
    </row>
    <row r="33" spans="1:16" ht="39.6" x14ac:dyDescent="0.25">
      <c r="A33" s="3795"/>
      <c r="B33" s="3798"/>
      <c r="C33" s="4388"/>
      <c r="D33" s="1308"/>
      <c r="E33" s="4414"/>
      <c r="F33" s="4069"/>
      <c r="G33" s="4072"/>
      <c r="H33" s="157" t="s">
        <v>1048</v>
      </c>
      <c r="I33" s="163">
        <v>2222.5</v>
      </c>
      <c r="J33" s="163">
        <v>2222.5</v>
      </c>
      <c r="K33" s="2108">
        <v>2201.4</v>
      </c>
      <c r="L33" s="2214" t="s">
        <v>1049</v>
      </c>
      <c r="M33" s="2215" t="s">
        <v>264</v>
      </c>
      <c r="N33" s="2718" t="s">
        <v>148</v>
      </c>
      <c r="O33" s="2719">
        <v>1</v>
      </c>
      <c r="P33" s="2682"/>
    </row>
    <row r="34" spans="1:16" ht="52.8" x14ac:dyDescent="0.25">
      <c r="A34" s="3795"/>
      <c r="B34" s="3798"/>
      <c r="C34" s="4388"/>
      <c r="D34" s="1308"/>
      <c r="E34" s="4414"/>
      <c r="F34" s="4069"/>
      <c r="G34" s="4072"/>
      <c r="H34" s="1176"/>
      <c r="I34" s="1177"/>
      <c r="J34" s="1177"/>
      <c r="K34" s="2205"/>
      <c r="L34" s="1197" t="s">
        <v>1050</v>
      </c>
      <c r="M34" s="2215" t="s">
        <v>360</v>
      </c>
      <c r="N34" s="2715">
        <v>10</v>
      </c>
      <c r="O34" s="2708">
        <v>10</v>
      </c>
      <c r="P34" s="2687"/>
    </row>
    <row r="35" spans="1:16" ht="39.6" x14ac:dyDescent="0.25">
      <c r="A35" s="3795"/>
      <c r="B35" s="3798"/>
      <c r="C35" s="4388"/>
      <c r="D35" s="1308"/>
      <c r="E35" s="4414"/>
      <c r="F35" s="4069"/>
      <c r="G35" s="4072"/>
      <c r="H35" s="151"/>
      <c r="I35" s="158"/>
      <c r="J35" s="158"/>
      <c r="K35" s="2104"/>
      <c r="L35" s="2211" t="s">
        <v>1051</v>
      </c>
      <c r="M35" s="139" t="s">
        <v>360</v>
      </c>
      <c r="N35" s="2707" t="s">
        <v>107</v>
      </c>
      <c r="O35" s="2708">
        <v>8</v>
      </c>
      <c r="P35" s="2687"/>
    </row>
    <row r="36" spans="1:16" ht="13.8" thickBot="1" x14ac:dyDescent="0.3">
      <c r="A36" s="3796"/>
      <c r="B36" s="3799"/>
      <c r="C36" s="4389"/>
      <c r="D36" s="2098"/>
      <c r="E36" s="3808"/>
      <c r="F36" s="4070"/>
      <c r="G36" s="4073"/>
      <c r="H36" s="2200" t="s">
        <v>8</v>
      </c>
      <c r="I36" s="2112">
        <f>I27+I28+I29+I30+I31+I32+I33</f>
        <v>31538.899999999998</v>
      </c>
      <c r="J36" s="2112">
        <f>J27+J28+J29+J30+J31+J32+J33</f>
        <v>32599.9</v>
      </c>
      <c r="K36" s="2112">
        <f>K27+K28+K29+K30+K31+K32+K33</f>
        <v>32283.800000000003</v>
      </c>
      <c r="L36" s="2216"/>
      <c r="M36" s="134"/>
      <c r="N36" s="2203"/>
      <c r="O36" s="2683"/>
      <c r="P36" s="2684"/>
    </row>
    <row r="37" spans="1:16" x14ac:dyDescent="0.25">
      <c r="A37" s="4379" t="s">
        <v>7</v>
      </c>
      <c r="B37" s="4380" t="s">
        <v>7</v>
      </c>
      <c r="C37" s="4425" t="s">
        <v>26</v>
      </c>
      <c r="D37" s="1308"/>
      <c r="E37" s="4066" t="s">
        <v>1052</v>
      </c>
      <c r="F37" s="4429" t="s">
        <v>46</v>
      </c>
      <c r="G37" s="4072" t="s">
        <v>82</v>
      </c>
      <c r="H37" s="151" t="s">
        <v>1037</v>
      </c>
      <c r="I37" s="158">
        <v>1986.5</v>
      </c>
      <c r="J37" s="158">
        <v>2002.9</v>
      </c>
      <c r="K37" s="2104">
        <v>2002.9</v>
      </c>
      <c r="L37" s="2214"/>
      <c r="M37" s="2215"/>
      <c r="N37" s="2217"/>
      <c r="O37" s="2689"/>
      <c r="P37" s="2690"/>
    </row>
    <row r="38" spans="1:16" x14ac:dyDescent="0.25">
      <c r="A38" s="3795"/>
      <c r="B38" s="3798"/>
      <c r="C38" s="4426"/>
      <c r="D38" s="1308"/>
      <c r="E38" s="4066"/>
      <c r="F38" s="4069"/>
      <c r="G38" s="4072"/>
      <c r="H38" s="151" t="s">
        <v>27</v>
      </c>
      <c r="I38" s="158"/>
      <c r="J38" s="158"/>
      <c r="K38" s="2104"/>
      <c r="L38" s="2212"/>
      <c r="M38" s="2215"/>
      <c r="N38" s="2217"/>
      <c r="O38" s="2689"/>
      <c r="P38" s="2690"/>
    </row>
    <row r="39" spans="1:16" x14ac:dyDescent="0.25">
      <c r="A39" s="3795"/>
      <c r="B39" s="3798"/>
      <c r="C39" s="4426"/>
      <c r="D39" s="1308"/>
      <c r="E39" s="4066"/>
      <c r="F39" s="4069"/>
      <c r="G39" s="4072"/>
      <c r="H39" s="157" t="s">
        <v>52</v>
      </c>
      <c r="I39" s="163"/>
      <c r="J39" s="163">
        <v>26.6</v>
      </c>
      <c r="K39" s="2108">
        <v>26.6</v>
      </c>
      <c r="L39" s="199"/>
      <c r="M39" s="210"/>
      <c r="N39" s="2218"/>
      <c r="O39" s="2677"/>
      <c r="P39" s="2679"/>
    </row>
    <row r="40" spans="1:16" ht="13.8" thickBot="1" x14ac:dyDescent="0.3">
      <c r="A40" s="4423"/>
      <c r="B40" s="4424"/>
      <c r="C40" s="4427"/>
      <c r="D40" s="2720"/>
      <c r="E40" s="4428"/>
      <c r="F40" s="4430"/>
      <c r="G40" s="4072"/>
      <c r="H40" s="2728" t="s">
        <v>8</v>
      </c>
      <c r="I40" s="2729">
        <f>I37+I39+I38</f>
        <v>1986.5</v>
      </c>
      <c r="J40" s="2729">
        <f>J37+J39+J38</f>
        <v>2029.5</v>
      </c>
      <c r="K40" s="2729">
        <f>K37+K39+K38</f>
        <v>2029.5</v>
      </c>
      <c r="L40" s="2730"/>
      <c r="M40" s="2731"/>
      <c r="N40" s="2732"/>
      <c r="O40" s="2694"/>
      <c r="P40" s="2695"/>
    </row>
    <row r="41" spans="1:16" ht="52.8" x14ac:dyDescent="0.25">
      <c r="A41" s="4431" t="s">
        <v>7</v>
      </c>
      <c r="B41" s="3797" t="s">
        <v>7</v>
      </c>
      <c r="C41" s="4392" t="s">
        <v>29</v>
      </c>
      <c r="D41" s="1296"/>
      <c r="E41" s="3514" t="s">
        <v>1053</v>
      </c>
      <c r="F41" s="4269" t="s">
        <v>46</v>
      </c>
      <c r="G41" s="4071" t="s">
        <v>82</v>
      </c>
      <c r="H41" s="149" t="s">
        <v>27</v>
      </c>
      <c r="I41" s="155">
        <v>2206.4</v>
      </c>
      <c r="J41" s="155">
        <v>2278.3000000000002</v>
      </c>
      <c r="K41" s="1192">
        <v>2265.1</v>
      </c>
      <c r="L41" s="2220" t="s">
        <v>1054</v>
      </c>
      <c r="M41" s="138" t="s">
        <v>360</v>
      </c>
      <c r="N41" s="2221">
        <v>20</v>
      </c>
      <c r="O41" s="2733">
        <v>29</v>
      </c>
      <c r="P41" s="2734" t="s">
        <v>1259</v>
      </c>
    </row>
    <row r="42" spans="1:16" ht="39.6" x14ac:dyDescent="0.25">
      <c r="A42" s="3795"/>
      <c r="B42" s="3798"/>
      <c r="C42" s="4388"/>
      <c r="D42" s="1308"/>
      <c r="E42" s="4066"/>
      <c r="F42" s="4069"/>
      <c r="G42" s="4072"/>
      <c r="H42" s="157" t="s">
        <v>52</v>
      </c>
      <c r="I42" s="163">
        <v>170.3</v>
      </c>
      <c r="J42" s="163">
        <v>172</v>
      </c>
      <c r="K42" s="2108">
        <v>171.3</v>
      </c>
      <c r="L42" s="199" t="s">
        <v>1055</v>
      </c>
      <c r="M42" s="139" t="s">
        <v>360</v>
      </c>
      <c r="N42" s="2222">
        <v>10</v>
      </c>
      <c r="O42" s="2698">
        <v>19</v>
      </c>
      <c r="P42" s="2735" t="s">
        <v>1260</v>
      </c>
    </row>
    <row r="43" spans="1:16" ht="26.4" x14ac:dyDescent="0.25">
      <c r="A43" s="3795"/>
      <c r="B43" s="3798"/>
      <c r="C43" s="4388"/>
      <c r="D43" s="1308"/>
      <c r="E43" s="4066"/>
      <c r="F43" s="4069"/>
      <c r="G43" s="4072"/>
      <c r="H43" s="157" t="s">
        <v>230</v>
      </c>
      <c r="I43" s="159"/>
      <c r="J43" s="159"/>
      <c r="K43" s="2108"/>
      <c r="L43" s="2223" t="s">
        <v>1056</v>
      </c>
      <c r="M43" s="139" t="s">
        <v>1057</v>
      </c>
      <c r="N43" s="2724">
        <v>1</v>
      </c>
      <c r="O43" s="2725">
        <v>1</v>
      </c>
      <c r="P43" s="2739" t="s">
        <v>1434</v>
      </c>
    </row>
    <row r="44" spans="1:16" ht="52.2" customHeight="1" x14ac:dyDescent="0.25">
      <c r="A44" s="3795"/>
      <c r="B44" s="3798"/>
      <c r="C44" s="4388"/>
      <c r="D44" s="1308"/>
      <c r="E44" s="243"/>
      <c r="F44" s="4069"/>
      <c r="G44" s="4072"/>
      <c r="H44" s="2225" t="s">
        <v>1037</v>
      </c>
      <c r="I44" s="2226">
        <v>229.8</v>
      </c>
      <c r="J44" s="2226">
        <v>232.1</v>
      </c>
      <c r="K44" s="2104">
        <v>232.1</v>
      </c>
      <c r="L44" s="2227" t="s">
        <v>1058</v>
      </c>
      <c r="M44" s="139" t="s">
        <v>264</v>
      </c>
      <c r="N44" s="2726">
        <v>4</v>
      </c>
      <c r="O44" s="2727">
        <v>5</v>
      </c>
      <c r="P44" s="2736" t="s">
        <v>1261</v>
      </c>
    </row>
    <row r="45" spans="1:16" ht="66.599999999999994" customHeight="1" x14ac:dyDescent="0.25">
      <c r="A45" s="3795"/>
      <c r="B45" s="3798"/>
      <c r="C45" s="4388"/>
      <c r="D45" s="1308"/>
      <c r="E45" s="243"/>
      <c r="F45" s="4069"/>
      <c r="G45" s="4072"/>
      <c r="H45" s="2228" t="s">
        <v>112</v>
      </c>
      <c r="I45" s="159">
        <v>192</v>
      </c>
      <c r="J45" s="159">
        <v>231.6</v>
      </c>
      <c r="K45" s="2108">
        <v>204.6</v>
      </c>
      <c r="L45" s="2229" t="s">
        <v>1059</v>
      </c>
      <c r="M45" s="139" t="s">
        <v>313</v>
      </c>
      <c r="N45" s="2724">
        <v>93</v>
      </c>
      <c r="O45" s="2725">
        <v>109</v>
      </c>
      <c r="P45" s="2739" t="s">
        <v>1290</v>
      </c>
    </row>
    <row r="46" spans="1:16" ht="39.6" x14ac:dyDescent="0.25">
      <c r="A46" s="3795"/>
      <c r="B46" s="3798"/>
      <c r="C46" s="4388"/>
      <c r="D46" s="1308"/>
      <c r="E46" s="243"/>
      <c r="F46" s="4069"/>
      <c r="G46" s="4072"/>
      <c r="H46" s="2228" t="s">
        <v>52</v>
      </c>
      <c r="I46" s="159">
        <v>561.70000000000005</v>
      </c>
      <c r="J46" s="159">
        <v>554.79999999999995</v>
      </c>
      <c r="K46" s="2108">
        <v>542.70000000000005</v>
      </c>
      <c r="L46" s="2229" t="s">
        <v>1060</v>
      </c>
      <c r="M46" s="2224" t="s">
        <v>313</v>
      </c>
      <c r="N46" s="2724">
        <v>3800</v>
      </c>
      <c r="O46" s="2725">
        <v>3278</v>
      </c>
      <c r="P46" s="2735" t="s">
        <v>1262</v>
      </c>
    </row>
    <row r="47" spans="1:16" ht="26.4" x14ac:dyDescent="0.25">
      <c r="A47" s="3795"/>
      <c r="B47" s="3798"/>
      <c r="C47" s="4388"/>
      <c r="D47" s="1308"/>
      <c r="E47" s="243"/>
      <c r="F47" s="4069"/>
      <c r="G47" s="4072"/>
      <c r="H47" s="2228" t="s">
        <v>84</v>
      </c>
      <c r="I47" s="159"/>
      <c r="J47" s="159">
        <v>28.3</v>
      </c>
      <c r="K47" s="159">
        <v>28.3</v>
      </c>
      <c r="L47" s="2230" t="s">
        <v>1061</v>
      </c>
      <c r="M47" s="2224" t="s">
        <v>264</v>
      </c>
      <c r="N47" s="2724">
        <v>110</v>
      </c>
      <c r="O47" s="2725">
        <v>164</v>
      </c>
      <c r="P47" s="2735" t="s">
        <v>1263</v>
      </c>
    </row>
    <row r="48" spans="1:16" ht="13.8" thickBot="1" x14ac:dyDescent="0.3">
      <c r="A48" s="3796"/>
      <c r="B48" s="3799"/>
      <c r="C48" s="4389"/>
      <c r="D48" s="2098"/>
      <c r="E48" s="241"/>
      <c r="F48" s="4070"/>
      <c r="G48" s="4073"/>
      <c r="H48" s="103" t="s">
        <v>8</v>
      </c>
      <c r="I48" s="45">
        <f>I41+I42+I43+I44+I45+I46+I47</f>
        <v>3360.2000000000007</v>
      </c>
      <c r="J48" s="45">
        <f>J41+J42+J43+J44+J45+J46+J47</f>
        <v>3497.1000000000004</v>
      </c>
      <c r="K48" s="45">
        <f>K41+K42+K43+K44+K45+K46+K47</f>
        <v>3444.1000000000004</v>
      </c>
      <c r="L48" s="2231"/>
      <c r="M48" s="2232"/>
      <c r="N48" s="2219"/>
      <c r="O48" s="2737"/>
      <c r="P48" s="2738"/>
    </row>
    <row r="49" spans="1:16" ht="13.8" thickBot="1" x14ac:dyDescent="0.3">
      <c r="A49" s="675" t="s">
        <v>7</v>
      </c>
      <c r="B49" s="2233">
        <v>1</v>
      </c>
      <c r="C49" s="2118"/>
      <c r="D49" s="2119"/>
      <c r="E49" s="3816" t="s">
        <v>308</v>
      </c>
      <c r="F49" s="3816"/>
      <c r="G49" s="3817"/>
      <c r="H49" s="2234" t="s">
        <v>8</v>
      </c>
      <c r="I49" s="2154">
        <f>I23+I26+I36+I40+I48</f>
        <v>61763.5</v>
      </c>
      <c r="J49" s="2154">
        <f>J23+J26+J36+J40+J48</f>
        <v>63659.700000000004</v>
      </c>
      <c r="K49" s="2121">
        <f t="shared" ref="K49" si="0">K23+K26+K36+K40+K48</f>
        <v>62935.4</v>
      </c>
      <c r="L49" s="2122"/>
      <c r="M49" s="2123"/>
      <c r="N49" s="2235"/>
      <c r="O49" s="2235"/>
      <c r="P49" s="2236"/>
    </row>
    <row r="50" spans="1:16" ht="13.8" thickBot="1" x14ac:dyDescent="0.3">
      <c r="A50" s="675" t="s">
        <v>7</v>
      </c>
      <c r="B50" s="1604" t="s">
        <v>9</v>
      </c>
      <c r="C50" s="2126" t="s">
        <v>1062</v>
      </c>
      <c r="D50" s="2078"/>
      <c r="E50" s="2127"/>
      <c r="F50" s="2127"/>
      <c r="G50" s="2127"/>
      <c r="H50" s="2155"/>
      <c r="I50" s="2155"/>
      <c r="J50" s="2155"/>
      <c r="K50" s="2127"/>
      <c r="L50" s="2127"/>
      <c r="M50" s="2127"/>
      <c r="N50" s="2237"/>
      <c r="O50" s="2237"/>
      <c r="P50" s="2238"/>
    </row>
    <row r="51" spans="1:16" ht="53.4" thickBot="1" x14ac:dyDescent="0.3">
      <c r="A51" s="1712"/>
      <c r="B51" s="2670"/>
      <c r="C51" s="2774"/>
      <c r="D51" s="2189"/>
      <c r="E51" s="2258"/>
      <c r="F51" s="2258"/>
      <c r="G51" s="2258"/>
      <c r="H51" s="2775"/>
      <c r="I51" s="2775"/>
      <c r="J51" s="2775"/>
      <c r="K51" s="2259"/>
      <c r="L51" s="2776" t="s">
        <v>1063</v>
      </c>
      <c r="M51" s="2777" t="s">
        <v>997</v>
      </c>
      <c r="N51" s="2778">
        <v>1</v>
      </c>
      <c r="O51" s="2779">
        <v>1</v>
      </c>
      <c r="P51" s="2690" t="s">
        <v>1264</v>
      </c>
    </row>
    <row r="52" spans="1:16" ht="40.200000000000003" thickBot="1" x14ac:dyDescent="0.3">
      <c r="A52" s="675"/>
      <c r="B52" s="1604"/>
      <c r="C52" s="2241"/>
      <c r="D52" s="2130"/>
      <c r="E52" s="2131"/>
      <c r="F52" s="2131"/>
      <c r="G52" s="2131"/>
      <c r="H52" s="2156"/>
      <c r="I52" s="2156"/>
      <c r="J52" s="2156"/>
      <c r="K52" s="2132"/>
      <c r="L52" s="2242" t="s">
        <v>1064</v>
      </c>
      <c r="M52" s="2239"/>
      <c r="N52" s="2240"/>
      <c r="O52" s="2692"/>
      <c r="P52" s="2693"/>
    </row>
    <row r="53" spans="1:16" ht="52.8" x14ac:dyDescent="0.25">
      <c r="A53" s="3794" t="s">
        <v>7</v>
      </c>
      <c r="B53" s="3797" t="s">
        <v>9</v>
      </c>
      <c r="C53" s="4392" t="s">
        <v>7</v>
      </c>
      <c r="D53" s="1296"/>
      <c r="E53" s="3517" t="s">
        <v>1065</v>
      </c>
      <c r="F53" s="4269" t="s">
        <v>46</v>
      </c>
      <c r="G53" s="4071" t="s">
        <v>36</v>
      </c>
      <c r="H53" s="149" t="s">
        <v>27</v>
      </c>
      <c r="I53" s="155">
        <v>358</v>
      </c>
      <c r="J53" s="155">
        <v>215.7</v>
      </c>
      <c r="K53" s="1192">
        <v>215</v>
      </c>
      <c r="L53" s="170" t="s">
        <v>1066</v>
      </c>
      <c r="M53" s="2167"/>
      <c r="N53" s="2243"/>
      <c r="O53" s="2675"/>
      <c r="P53" s="2678"/>
    </row>
    <row r="54" spans="1:16" ht="39.6" x14ac:dyDescent="0.25">
      <c r="A54" s="3795"/>
      <c r="B54" s="3798"/>
      <c r="C54" s="4388"/>
      <c r="D54" s="1308"/>
      <c r="E54" s="4414"/>
      <c r="F54" s="4069"/>
      <c r="G54" s="4072"/>
      <c r="H54" s="157" t="s">
        <v>52</v>
      </c>
      <c r="I54" s="163"/>
      <c r="J54" s="163"/>
      <c r="K54" s="2108"/>
      <c r="L54" s="171" t="s">
        <v>1067</v>
      </c>
      <c r="M54" s="139" t="s">
        <v>264</v>
      </c>
      <c r="N54" s="2724">
        <v>3600</v>
      </c>
      <c r="O54" s="2725">
        <v>3594</v>
      </c>
      <c r="P54" s="2679" t="s">
        <v>1265</v>
      </c>
    </row>
    <row r="55" spans="1:16" ht="52.8" x14ac:dyDescent="0.25">
      <c r="A55" s="3795"/>
      <c r="B55" s="3798"/>
      <c r="C55" s="4388"/>
      <c r="D55" s="1308"/>
      <c r="E55" s="4414"/>
      <c r="F55" s="4069"/>
      <c r="G55" s="4072"/>
      <c r="H55" s="157" t="s">
        <v>91</v>
      </c>
      <c r="I55" s="163">
        <v>306.3</v>
      </c>
      <c r="J55" s="163">
        <v>327</v>
      </c>
      <c r="K55" s="2108">
        <v>326.89999999999998</v>
      </c>
      <c r="L55" s="171" t="s">
        <v>1068</v>
      </c>
      <c r="M55" s="137" t="s">
        <v>264</v>
      </c>
      <c r="N55" s="2740">
        <v>5000</v>
      </c>
      <c r="O55" s="2725">
        <v>8033</v>
      </c>
      <c r="P55" s="2741" t="s">
        <v>1291</v>
      </c>
    </row>
    <row r="56" spans="1:16" ht="39.6" x14ac:dyDescent="0.25">
      <c r="A56" s="3795"/>
      <c r="B56" s="3798"/>
      <c r="C56" s="4388"/>
      <c r="D56" s="1308"/>
      <c r="E56" s="4414"/>
      <c r="F56" s="4069"/>
      <c r="G56" s="4072"/>
      <c r="H56" s="157" t="s">
        <v>112</v>
      </c>
      <c r="I56" s="163"/>
      <c r="J56" s="163"/>
      <c r="K56" s="2108"/>
      <c r="L56" s="171" t="s">
        <v>171</v>
      </c>
      <c r="M56" s="210"/>
      <c r="N56" s="2724" t="s">
        <v>90</v>
      </c>
      <c r="O56" s="2742" t="s">
        <v>90</v>
      </c>
      <c r="P56" s="2679"/>
    </row>
    <row r="57" spans="1:16" ht="39.6" x14ac:dyDescent="0.25">
      <c r="A57" s="3795"/>
      <c r="B57" s="3798"/>
      <c r="C57" s="4388"/>
      <c r="D57" s="1308"/>
      <c r="E57" s="4414"/>
      <c r="F57" s="4069"/>
      <c r="G57" s="4072"/>
      <c r="H57" s="157"/>
      <c r="I57" s="163"/>
      <c r="J57" s="163"/>
      <c r="K57" s="2108"/>
      <c r="L57" s="87" t="s">
        <v>1069</v>
      </c>
      <c r="M57" s="210" t="s">
        <v>264</v>
      </c>
      <c r="N57" s="2724">
        <v>2000</v>
      </c>
      <c r="O57" s="2725">
        <v>2173</v>
      </c>
      <c r="P57" s="2679" t="s">
        <v>1266</v>
      </c>
    </row>
    <row r="58" spans="1:16" ht="39.6" x14ac:dyDescent="0.25">
      <c r="A58" s="3795"/>
      <c r="B58" s="3798"/>
      <c r="C58" s="4388"/>
      <c r="D58" s="1308"/>
      <c r="E58" s="4428"/>
      <c r="F58" s="4069"/>
      <c r="G58" s="4072"/>
      <c r="H58" s="157"/>
      <c r="I58" s="163"/>
      <c r="J58" s="163"/>
      <c r="K58" s="2108"/>
      <c r="L58" s="87" t="s">
        <v>1070</v>
      </c>
      <c r="M58" s="209" t="s">
        <v>313</v>
      </c>
      <c r="N58" s="2724">
        <v>15</v>
      </c>
      <c r="O58" s="2698" t="s">
        <v>1267</v>
      </c>
      <c r="P58" s="2679" t="s">
        <v>1268</v>
      </c>
    </row>
    <row r="59" spans="1:16" ht="26.4" x14ac:dyDescent="0.25">
      <c r="A59" s="3795"/>
      <c r="B59" s="3798"/>
      <c r="C59" s="4388"/>
      <c r="D59" s="1308"/>
      <c r="E59" s="4428"/>
      <c r="F59" s="4069"/>
      <c r="G59" s="4072"/>
      <c r="H59" s="157"/>
      <c r="I59" s="163"/>
      <c r="J59" s="163"/>
      <c r="K59" s="2108"/>
      <c r="L59" s="87" t="s">
        <v>1071</v>
      </c>
      <c r="M59" s="209" t="s">
        <v>264</v>
      </c>
      <c r="N59" s="2724">
        <v>1</v>
      </c>
      <c r="O59" s="2725">
        <v>1</v>
      </c>
      <c r="P59" s="2741" t="s">
        <v>1292</v>
      </c>
    </row>
    <row r="60" spans="1:16" ht="39.6" x14ac:dyDescent="0.25">
      <c r="A60" s="3795"/>
      <c r="B60" s="3798"/>
      <c r="C60" s="4388"/>
      <c r="D60" s="1308"/>
      <c r="E60" s="4428"/>
      <c r="F60" s="4069"/>
      <c r="G60" s="4072"/>
      <c r="H60" s="157"/>
      <c r="I60" s="163"/>
      <c r="J60" s="163"/>
      <c r="K60" s="2108"/>
      <c r="L60" s="87" t="s">
        <v>1072</v>
      </c>
      <c r="M60" s="209" t="s">
        <v>360</v>
      </c>
      <c r="N60" s="2724">
        <v>80</v>
      </c>
      <c r="O60" s="2725">
        <v>100</v>
      </c>
      <c r="P60" s="2679" t="s">
        <v>1269</v>
      </c>
    </row>
    <row r="61" spans="1:16" ht="79.2" x14ac:dyDescent="0.25">
      <c r="A61" s="3795"/>
      <c r="B61" s="3798"/>
      <c r="C61" s="4388"/>
      <c r="D61" s="1308"/>
      <c r="E61" s="4428"/>
      <c r="F61" s="4069"/>
      <c r="G61" s="4072"/>
      <c r="H61" s="157"/>
      <c r="I61" s="163"/>
      <c r="J61" s="163"/>
      <c r="K61" s="2108"/>
      <c r="L61" s="87" t="s">
        <v>1073</v>
      </c>
      <c r="M61" s="209" t="s">
        <v>264</v>
      </c>
      <c r="N61" s="2724">
        <v>40</v>
      </c>
      <c r="O61" s="2725">
        <v>54</v>
      </c>
      <c r="P61" s="2741" t="s">
        <v>1293</v>
      </c>
    </row>
    <row r="62" spans="1:16" ht="39.6" x14ac:dyDescent="0.25">
      <c r="A62" s="3795"/>
      <c r="B62" s="3798"/>
      <c r="C62" s="4388"/>
      <c r="D62" s="1308"/>
      <c r="E62" s="4428"/>
      <c r="F62" s="4069"/>
      <c r="G62" s="4072"/>
      <c r="H62" s="157"/>
      <c r="I62" s="163"/>
      <c r="J62" s="163"/>
      <c r="K62" s="2108"/>
      <c r="L62" s="83" t="s">
        <v>1074</v>
      </c>
      <c r="M62" s="209" t="s">
        <v>264</v>
      </c>
      <c r="N62" s="2724">
        <v>40</v>
      </c>
      <c r="O62" s="2725">
        <v>51</v>
      </c>
      <c r="P62" s="2741" t="s">
        <v>1294</v>
      </c>
    </row>
    <row r="63" spans="1:16" ht="26.4" x14ac:dyDescent="0.25">
      <c r="A63" s="3795"/>
      <c r="B63" s="3798"/>
      <c r="C63" s="4388"/>
      <c r="D63" s="1308"/>
      <c r="E63" s="4428"/>
      <c r="F63" s="4069"/>
      <c r="G63" s="4072"/>
      <c r="H63" s="157"/>
      <c r="I63" s="163"/>
      <c r="J63" s="163"/>
      <c r="K63" s="2108"/>
      <c r="L63" s="83" t="s">
        <v>1075</v>
      </c>
      <c r="M63" s="209" t="s">
        <v>264</v>
      </c>
      <c r="N63" s="2724">
        <v>3</v>
      </c>
      <c r="O63" s="2725">
        <v>3</v>
      </c>
      <c r="P63" s="2679"/>
    </row>
    <row r="64" spans="1:16" ht="39.6" x14ac:dyDescent="0.25">
      <c r="A64" s="3795"/>
      <c r="B64" s="3798"/>
      <c r="C64" s="4388"/>
      <c r="D64" s="1308"/>
      <c r="E64" s="4428"/>
      <c r="F64" s="4069"/>
      <c r="G64" s="4072"/>
      <c r="H64" s="157"/>
      <c r="I64" s="163"/>
      <c r="J64" s="163"/>
      <c r="K64" s="2108"/>
      <c r="L64" s="83" t="s">
        <v>1076</v>
      </c>
      <c r="M64" s="209" t="s">
        <v>264</v>
      </c>
      <c r="N64" s="2724">
        <v>3</v>
      </c>
      <c r="O64" s="2725">
        <v>2</v>
      </c>
      <c r="P64" s="2679" t="s">
        <v>1270</v>
      </c>
    </row>
    <row r="65" spans="1:16" ht="39.6" x14ac:dyDescent="0.25">
      <c r="A65" s="3795"/>
      <c r="B65" s="3798"/>
      <c r="C65" s="4388"/>
      <c r="D65" s="1308"/>
      <c r="E65" s="4428"/>
      <c r="F65" s="4069"/>
      <c r="G65" s="4072"/>
      <c r="H65" s="157"/>
      <c r="I65" s="163"/>
      <c r="J65" s="163"/>
      <c r="K65" s="2108"/>
      <c r="L65" s="83" t="s">
        <v>1077</v>
      </c>
      <c r="M65" s="209" t="s">
        <v>264</v>
      </c>
      <c r="N65" s="2724">
        <v>1</v>
      </c>
      <c r="O65" s="2725">
        <v>1</v>
      </c>
      <c r="P65" s="2679"/>
    </row>
    <row r="66" spans="1:16" ht="66" x14ac:dyDescent="0.25">
      <c r="A66" s="3795"/>
      <c r="B66" s="3798"/>
      <c r="C66" s="4388"/>
      <c r="D66" s="1308"/>
      <c r="E66" s="4428"/>
      <c r="F66" s="4069"/>
      <c r="G66" s="4072"/>
      <c r="H66" s="157"/>
      <c r="I66" s="163"/>
      <c r="J66" s="163"/>
      <c r="K66" s="2108"/>
      <c r="L66" s="83" t="s">
        <v>1078</v>
      </c>
      <c r="M66" s="209" t="s">
        <v>313</v>
      </c>
      <c r="N66" s="2724">
        <v>10</v>
      </c>
      <c r="O66" s="2725">
        <v>9</v>
      </c>
      <c r="P66" s="2679" t="s">
        <v>1271</v>
      </c>
    </row>
    <row r="67" spans="1:16" ht="52.8" x14ac:dyDescent="0.25">
      <c r="A67" s="3795"/>
      <c r="B67" s="3798"/>
      <c r="C67" s="4388"/>
      <c r="D67" s="1308"/>
      <c r="E67" s="4428"/>
      <c r="F67" s="4069"/>
      <c r="G67" s="4072"/>
      <c r="H67" s="157"/>
      <c r="I67" s="163"/>
      <c r="J67" s="163"/>
      <c r="K67" s="2108"/>
      <c r="L67" s="83" t="s">
        <v>1079</v>
      </c>
      <c r="M67" s="209" t="s">
        <v>313</v>
      </c>
      <c r="N67" s="2724">
        <v>40</v>
      </c>
      <c r="O67" s="2725">
        <v>0</v>
      </c>
      <c r="P67" s="2679" t="s">
        <v>1272</v>
      </c>
    </row>
    <row r="68" spans="1:16" ht="82.2" customHeight="1" x14ac:dyDescent="0.25">
      <c r="A68" s="3795"/>
      <c r="B68" s="3798"/>
      <c r="C68" s="4388"/>
      <c r="D68" s="1308"/>
      <c r="E68" s="4428"/>
      <c r="F68" s="4069"/>
      <c r="G68" s="4072"/>
      <c r="H68" s="157"/>
      <c r="I68" s="163"/>
      <c r="J68" s="163"/>
      <c r="K68" s="2108"/>
      <c r="L68" s="83" t="s">
        <v>1080</v>
      </c>
      <c r="M68" s="209" t="s">
        <v>313</v>
      </c>
      <c r="N68" s="2724">
        <v>100</v>
      </c>
      <c r="O68" s="2725">
        <v>100</v>
      </c>
      <c r="P68" s="2679" t="s">
        <v>1273</v>
      </c>
    </row>
    <row r="69" spans="1:16" ht="39.6" x14ac:dyDescent="0.25">
      <c r="A69" s="3795"/>
      <c r="B69" s="3798"/>
      <c r="C69" s="4388"/>
      <c r="D69" s="1308"/>
      <c r="E69" s="4428"/>
      <c r="F69" s="4069"/>
      <c r="G69" s="4072"/>
      <c r="H69" s="157"/>
      <c r="I69" s="163"/>
      <c r="J69" s="163"/>
      <c r="K69" s="2108"/>
      <c r="L69" s="83" t="s">
        <v>1081</v>
      </c>
      <c r="M69" s="209" t="s">
        <v>264</v>
      </c>
      <c r="N69" s="2724">
        <v>5</v>
      </c>
      <c r="O69" s="2725">
        <v>5</v>
      </c>
      <c r="P69" s="2679"/>
    </row>
    <row r="70" spans="1:16" ht="26.4" x14ac:dyDescent="0.25">
      <c r="A70" s="3795"/>
      <c r="B70" s="3798"/>
      <c r="C70" s="4388"/>
      <c r="D70" s="1308"/>
      <c r="E70" s="4428"/>
      <c r="F70" s="4069"/>
      <c r="G70" s="4072"/>
      <c r="H70" s="157"/>
      <c r="I70" s="163"/>
      <c r="J70" s="163"/>
      <c r="K70" s="2108"/>
      <c r="L70" s="83" t="s">
        <v>1082</v>
      </c>
      <c r="M70" s="139" t="s">
        <v>264</v>
      </c>
      <c r="N70" s="2740">
        <v>38</v>
      </c>
      <c r="O70" s="2725">
        <v>38</v>
      </c>
      <c r="P70" s="2679"/>
    </row>
    <row r="71" spans="1:16" x14ac:dyDescent="0.25">
      <c r="A71" s="3795"/>
      <c r="B71" s="3798"/>
      <c r="C71" s="4388"/>
      <c r="D71" s="1308"/>
      <c r="E71" s="4428"/>
      <c r="F71" s="4069"/>
      <c r="G71" s="4072"/>
      <c r="H71" s="2244"/>
      <c r="I71" s="2245"/>
      <c r="J71" s="2245"/>
      <c r="K71" s="2246"/>
      <c r="L71" s="2247" t="s">
        <v>1083</v>
      </c>
      <c r="M71" s="139" t="s">
        <v>264</v>
      </c>
      <c r="N71" s="2743">
        <v>1</v>
      </c>
      <c r="O71" s="2745">
        <v>1</v>
      </c>
      <c r="P71" s="2695"/>
    </row>
    <row r="72" spans="1:16" ht="39.6" x14ac:dyDescent="0.25">
      <c r="A72" s="3795"/>
      <c r="B72" s="3798"/>
      <c r="C72" s="4388"/>
      <c r="D72" s="1308"/>
      <c r="E72" s="4428"/>
      <c r="F72" s="4069"/>
      <c r="G72" s="4072"/>
      <c r="H72" s="2244"/>
      <c r="I72" s="2245"/>
      <c r="J72" s="2245"/>
      <c r="K72" s="2246"/>
      <c r="L72" s="145" t="s">
        <v>1084</v>
      </c>
      <c r="M72" s="2248" t="s">
        <v>264</v>
      </c>
      <c r="N72" s="2746" t="s">
        <v>123</v>
      </c>
      <c r="O72" s="2710">
        <v>5</v>
      </c>
      <c r="P72" s="2687"/>
    </row>
    <row r="73" spans="1:16" ht="13.8" thickBot="1" x14ac:dyDescent="0.3">
      <c r="A73" s="3796"/>
      <c r="B73" s="3799"/>
      <c r="C73" s="4389"/>
      <c r="D73" s="2098"/>
      <c r="E73" s="3808"/>
      <c r="F73" s="4070"/>
      <c r="G73" s="4073"/>
      <c r="H73" s="2137" t="s">
        <v>8</v>
      </c>
      <c r="I73" s="2100">
        <f>I53+I54+I55+I56</f>
        <v>664.3</v>
      </c>
      <c r="J73" s="2100">
        <f>J53+J54+J55+J56</f>
        <v>542.70000000000005</v>
      </c>
      <c r="K73" s="2100">
        <f>K53+K54+K55+K56</f>
        <v>541.9</v>
      </c>
      <c r="L73" s="2117"/>
      <c r="M73" s="2102"/>
      <c r="N73" s="2219"/>
      <c r="O73" s="2676"/>
      <c r="P73" s="2691"/>
    </row>
    <row r="74" spans="1:16" ht="26.4" x14ac:dyDescent="0.25">
      <c r="A74" s="3794" t="s">
        <v>7</v>
      </c>
      <c r="B74" s="3797" t="s">
        <v>9</v>
      </c>
      <c r="C74" s="4392" t="s">
        <v>9</v>
      </c>
      <c r="D74" s="1296"/>
      <c r="E74" s="3517" t="s">
        <v>1085</v>
      </c>
      <c r="F74" s="4068" t="s">
        <v>1086</v>
      </c>
      <c r="G74" s="4071" t="s">
        <v>82</v>
      </c>
      <c r="H74" s="149" t="s">
        <v>27</v>
      </c>
      <c r="I74" s="155">
        <v>63.9</v>
      </c>
      <c r="J74" s="155">
        <v>67</v>
      </c>
      <c r="K74" s="1192">
        <v>66.8</v>
      </c>
      <c r="L74" s="2249" t="s">
        <v>1087</v>
      </c>
      <c r="M74" s="2136" t="s">
        <v>264</v>
      </c>
      <c r="N74" s="2748" t="s">
        <v>148</v>
      </c>
      <c r="O74" s="2709">
        <v>1</v>
      </c>
      <c r="P74" s="2686" t="s">
        <v>1274</v>
      </c>
    </row>
    <row r="75" spans="1:16" ht="26.4" x14ac:dyDescent="0.25">
      <c r="A75" s="3795"/>
      <c r="B75" s="3798"/>
      <c r="C75" s="4388"/>
      <c r="D75" s="1308"/>
      <c r="E75" s="4414"/>
      <c r="F75" s="4069"/>
      <c r="G75" s="4072"/>
      <c r="H75" s="157" t="s">
        <v>1037</v>
      </c>
      <c r="I75" s="163">
        <v>367.3</v>
      </c>
      <c r="J75" s="163">
        <v>368.9</v>
      </c>
      <c r="K75" s="2108">
        <v>368.9</v>
      </c>
      <c r="L75" s="2250" t="s">
        <v>1088</v>
      </c>
      <c r="M75" s="2251"/>
      <c r="N75" s="2744"/>
      <c r="O75" s="2706"/>
      <c r="P75" s="2687"/>
    </row>
    <row r="76" spans="1:16" x14ac:dyDescent="0.25">
      <c r="A76" s="3795"/>
      <c r="B76" s="3798"/>
      <c r="C76" s="4388"/>
      <c r="D76" s="1308"/>
      <c r="E76" s="4414"/>
      <c r="F76" s="4069"/>
      <c r="G76" s="4072"/>
      <c r="H76" s="151" t="s">
        <v>84</v>
      </c>
      <c r="I76" s="158">
        <v>1</v>
      </c>
      <c r="J76" s="158">
        <v>1</v>
      </c>
      <c r="K76" s="2108">
        <v>1</v>
      </c>
      <c r="L76" s="2250"/>
      <c r="M76" s="2251"/>
      <c r="N76" s="2744"/>
      <c r="O76" s="2706"/>
      <c r="P76" s="2687"/>
    </row>
    <row r="77" spans="1:16" x14ac:dyDescent="0.25">
      <c r="A77" s="3795"/>
      <c r="B77" s="3798"/>
      <c r="C77" s="4388"/>
      <c r="D77" s="1308"/>
      <c r="E77" s="4414"/>
      <c r="F77" s="4069"/>
      <c r="G77" s="4072"/>
      <c r="H77" s="151" t="s">
        <v>112</v>
      </c>
      <c r="I77" s="158"/>
      <c r="J77" s="158">
        <v>5.5</v>
      </c>
      <c r="K77" s="2104">
        <v>2.7</v>
      </c>
      <c r="L77" s="2250"/>
      <c r="M77" s="2251"/>
      <c r="N77" s="2744"/>
      <c r="O77" s="2706"/>
      <c r="P77" s="2687"/>
    </row>
    <row r="78" spans="1:16" ht="27" thickBot="1" x14ac:dyDescent="0.3">
      <c r="A78" s="3796"/>
      <c r="B78" s="3799"/>
      <c r="C78" s="4389"/>
      <c r="D78" s="2098"/>
      <c r="E78" s="3808"/>
      <c r="F78" s="4070"/>
      <c r="G78" s="4073"/>
      <c r="H78" s="2200" t="s">
        <v>8</v>
      </c>
      <c r="I78" s="2112">
        <f>I74+I75+I76+I77</f>
        <v>432.2</v>
      </c>
      <c r="J78" s="2112">
        <f>J74+J75+J76+J77</f>
        <v>442.4</v>
      </c>
      <c r="K78" s="2112">
        <f t="shared" ref="K78" si="1">K74+K75+K76+K77</f>
        <v>439.4</v>
      </c>
      <c r="L78" s="2252" t="s">
        <v>1089</v>
      </c>
      <c r="M78" s="2253" t="s">
        <v>313</v>
      </c>
      <c r="N78" s="2749" t="s">
        <v>170</v>
      </c>
      <c r="O78" s="2747">
        <v>20</v>
      </c>
      <c r="P78" s="2696"/>
    </row>
    <row r="79" spans="1:16" ht="22.8" customHeight="1" thickBot="1" x14ac:dyDescent="0.3">
      <c r="A79" s="675" t="s">
        <v>7</v>
      </c>
      <c r="B79" s="1604" t="s">
        <v>9</v>
      </c>
      <c r="C79" s="3816" t="s">
        <v>308</v>
      </c>
      <c r="D79" s="3816"/>
      <c r="E79" s="3816"/>
      <c r="F79" s="3816"/>
      <c r="G79" s="3817"/>
      <c r="H79" s="2120" t="s">
        <v>8</v>
      </c>
      <c r="I79" s="2121">
        <f>I73+I78</f>
        <v>1096.5</v>
      </c>
      <c r="J79" s="2121">
        <f>J73+J78</f>
        <v>985.1</v>
      </c>
      <c r="K79" s="2121">
        <f>K73+K78</f>
        <v>981.3</v>
      </c>
      <c r="L79" s="4395"/>
      <c r="M79" s="4396"/>
      <c r="N79" s="4396"/>
      <c r="O79" s="4396"/>
      <c r="P79" s="4397"/>
    </row>
    <row r="80" spans="1:16" ht="23.4" customHeight="1" thickBot="1" x14ac:dyDescent="0.3">
      <c r="A80" s="675" t="s">
        <v>7</v>
      </c>
      <c r="B80" s="1604" t="s">
        <v>25</v>
      </c>
      <c r="C80" s="2126" t="s">
        <v>1090</v>
      </c>
      <c r="D80" s="2078"/>
      <c r="E80" s="2127"/>
      <c r="F80" s="2127"/>
      <c r="G80" s="2127"/>
      <c r="H80" s="2127"/>
      <c r="I80" s="2127"/>
      <c r="J80" s="2127"/>
      <c r="K80" s="2127"/>
      <c r="L80" s="2127"/>
      <c r="M80" s="2127"/>
      <c r="N80" s="2237"/>
      <c r="O80" s="2237"/>
      <c r="P80" s="2238"/>
    </row>
    <row r="81" spans="1:16" ht="61.2" customHeight="1" x14ac:dyDescent="0.25">
      <c r="A81" s="4207"/>
      <c r="B81" s="4209"/>
      <c r="C81" s="2752"/>
      <c r="D81" s="2178"/>
      <c r="E81" s="2753"/>
      <c r="F81" s="2753"/>
      <c r="G81" s="2753"/>
      <c r="H81" s="2753"/>
      <c r="I81" s="2753"/>
      <c r="J81" s="2753"/>
      <c r="K81" s="2754"/>
      <c r="L81" s="1207" t="s">
        <v>1091</v>
      </c>
      <c r="M81" s="2167" t="s">
        <v>360</v>
      </c>
      <c r="N81" s="2182">
        <v>25</v>
      </c>
      <c r="O81" s="2733">
        <v>25.4</v>
      </c>
      <c r="P81" s="2734"/>
    </row>
    <row r="82" spans="1:16" ht="73.8" customHeight="1" x14ac:dyDescent="0.25">
      <c r="A82" s="4208"/>
      <c r="B82" s="3798"/>
      <c r="C82" s="2254"/>
      <c r="D82" s="2184"/>
      <c r="E82" s="2755"/>
      <c r="F82" s="2755"/>
      <c r="G82" s="2755"/>
      <c r="H82" s="2755"/>
      <c r="I82" s="2755"/>
      <c r="J82" s="2755"/>
      <c r="K82" s="2255"/>
      <c r="L82" s="1197" t="s">
        <v>1092</v>
      </c>
      <c r="M82" s="210" t="s">
        <v>360</v>
      </c>
      <c r="N82" s="2188">
        <v>5</v>
      </c>
      <c r="O82" s="2698">
        <v>7</v>
      </c>
      <c r="P82" s="2735"/>
    </row>
    <row r="83" spans="1:16" ht="39.6" x14ac:dyDescent="0.25">
      <c r="A83" s="4208"/>
      <c r="B83" s="3798"/>
      <c r="C83" s="2254"/>
      <c r="D83" s="2184"/>
      <c r="E83" s="2755"/>
      <c r="F83" s="2755"/>
      <c r="G83" s="2755"/>
      <c r="H83" s="2755"/>
      <c r="I83" s="2755"/>
      <c r="J83" s="2755"/>
      <c r="K83" s="2255"/>
      <c r="L83" s="2256" t="s">
        <v>1093</v>
      </c>
      <c r="M83" s="210" t="s">
        <v>1094</v>
      </c>
      <c r="N83" s="2188">
        <v>25000</v>
      </c>
      <c r="O83" s="2698">
        <v>25000</v>
      </c>
      <c r="P83" s="2735" t="s">
        <v>1275</v>
      </c>
    </row>
    <row r="84" spans="1:16" ht="68.400000000000006" customHeight="1" thickBot="1" x14ac:dyDescent="0.3">
      <c r="A84" s="4401"/>
      <c r="B84" s="4402"/>
      <c r="C84" s="2257"/>
      <c r="D84" s="2189"/>
      <c r="E84" s="2258"/>
      <c r="F84" s="2258"/>
      <c r="G84" s="2258"/>
      <c r="H84" s="2258"/>
      <c r="I84" s="2258"/>
      <c r="J84" s="2258"/>
      <c r="K84" s="2259"/>
      <c r="L84" s="2216" t="s">
        <v>1095</v>
      </c>
      <c r="M84" s="224" t="s">
        <v>360</v>
      </c>
      <c r="N84" s="2750">
        <v>60</v>
      </c>
      <c r="O84" s="2756">
        <v>60</v>
      </c>
      <c r="P84" s="2757"/>
    </row>
    <row r="85" spans="1:16" ht="26.4" x14ac:dyDescent="0.25">
      <c r="A85" s="4207" t="s">
        <v>7</v>
      </c>
      <c r="B85" s="4209" t="s">
        <v>25</v>
      </c>
      <c r="C85" s="4271" t="s">
        <v>7</v>
      </c>
      <c r="D85" s="2260"/>
      <c r="E85" s="4432" t="s">
        <v>1096</v>
      </c>
      <c r="F85" s="4435" t="s">
        <v>1097</v>
      </c>
      <c r="G85" s="4436" t="s">
        <v>82</v>
      </c>
      <c r="H85" s="149" t="s">
        <v>27</v>
      </c>
      <c r="I85" s="155">
        <v>455</v>
      </c>
      <c r="J85" s="155">
        <v>466.8</v>
      </c>
      <c r="K85" s="1192">
        <v>466.7</v>
      </c>
      <c r="L85" s="201" t="s">
        <v>1098</v>
      </c>
      <c r="M85" s="2788" t="s">
        <v>313</v>
      </c>
      <c r="N85" s="2789">
        <v>19</v>
      </c>
      <c r="O85" s="2766">
        <v>28.25</v>
      </c>
      <c r="P85" s="2734" t="s">
        <v>1276</v>
      </c>
    </row>
    <row r="86" spans="1:16" ht="29.4" customHeight="1" x14ac:dyDescent="0.25">
      <c r="A86" s="4208"/>
      <c r="B86" s="3798"/>
      <c r="C86" s="4272"/>
      <c r="D86" s="2262"/>
      <c r="E86" s="4433"/>
      <c r="F86" s="4069"/>
      <c r="G86" s="4437"/>
      <c r="H86" s="157" t="s">
        <v>1037</v>
      </c>
      <c r="I86" s="163"/>
      <c r="J86" s="163"/>
      <c r="K86" s="2108"/>
      <c r="L86" s="171" t="s">
        <v>1099</v>
      </c>
      <c r="M86" s="2224" t="s">
        <v>997</v>
      </c>
      <c r="N86" s="2759">
        <v>1</v>
      </c>
      <c r="O86" s="2703">
        <v>5</v>
      </c>
      <c r="P86" s="2735"/>
    </row>
    <row r="87" spans="1:16" ht="39.6" x14ac:dyDescent="0.25">
      <c r="A87" s="4208"/>
      <c r="B87" s="3798"/>
      <c r="C87" s="4272"/>
      <c r="D87" s="2262"/>
      <c r="E87" s="4433"/>
      <c r="F87" s="4069"/>
      <c r="G87" s="4437"/>
      <c r="H87" s="151" t="s">
        <v>52</v>
      </c>
      <c r="I87" s="158">
        <v>10</v>
      </c>
      <c r="J87" s="158">
        <v>30.4</v>
      </c>
      <c r="K87" s="2104">
        <v>30.4</v>
      </c>
      <c r="L87" s="172" t="s">
        <v>1100</v>
      </c>
      <c r="M87" s="2261" t="s">
        <v>997</v>
      </c>
      <c r="N87" s="2758">
        <v>10</v>
      </c>
      <c r="O87" s="2751">
        <v>19</v>
      </c>
      <c r="P87" s="2736"/>
    </row>
    <row r="88" spans="1:16" ht="82.8" customHeight="1" x14ac:dyDescent="0.25">
      <c r="A88" s="4208"/>
      <c r="B88" s="3798"/>
      <c r="C88" s="4272"/>
      <c r="D88" s="2262"/>
      <c r="E88" s="4433"/>
      <c r="F88" s="4069"/>
      <c r="G88" s="4437"/>
      <c r="H88" s="157" t="s">
        <v>230</v>
      </c>
      <c r="I88" s="163"/>
      <c r="J88" s="163"/>
      <c r="K88" s="2108"/>
      <c r="L88" s="2263" t="s">
        <v>1101</v>
      </c>
      <c r="M88" s="2264" t="s">
        <v>264</v>
      </c>
      <c r="N88" s="2759">
        <v>1</v>
      </c>
      <c r="O88" s="2703">
        <v>45</v>
      </c>
      <c r="P88" s="2735" t="s">
        <v>1277</v>
      </c>
    </row>
    <row r="89" spans="1:16" ht="44.4" customHeight="1" x14ac:dyDescent="0.25">
      <c r="A89" s="4208"/>
      <c r="B89" s="3798"/>
      <c r="C89" s="4272"/>
      <c r="D89" s="2262"/>
      <c r="E89" s="4433"/>
      <c r="F89" s="4069"/>
      <c r="G89" s="4437"/>
      <c r="H89" s="157" t="s">
        <v>84</v>
      </c>
      <c r="I89" s="159">
        <v>4.4000000000000004</v>
      </c>
      <c r="J89" s="159">
        <v>4.4000000000000004</v>
      </c>
      <c r="K89" s="2108">
        <v>4.4000000000000004</v>
      </c>
      <c r="L89" s="34" t="s">
        <v>1102</v>
      </c>
      <c r="M89" s="2265" t="s">
        <v>264</v>
      </c>
      <c r="N89" s="2724">
        <v>10</v>
      </c>
      <c r="O89" s="2725">
        <v>14</v>
      </c>
      <c r="P89" s="2735" t="s">
        <v>1278</v>
      </c>
    </row>
    <row r="90" spans="1:16" ht="39.6" x14ac:dyDescent="0.25">
      <c r="A90" s="4208"/>
      <c r="B90" s="3798"/>
      <c r="C90" s="4272"/>
      <c r="D90" s="2262"/>
      <c r="E90" s="4433"/>
      <c r="F90" s="4069"/>
      <c r="G90" s="4437"/>
      <c r="H90" s="2266" t="s">
        <v>91</v>
      </c>
      <c r="I90" s="2267">
        <v>125.3</v>
      </c>
      <c r="J90" s="2267">
        <v>133.6</v>
      </c>
      <c r="K90" s="2246">
        <v>117.9</v>
      </c>
      <c r="L90" s="2268" t="s">
        <v>1103</v>
      </c>
      <c r="M90" s="2269" t="s">
        <v>997</v>
      </c>
      <c r="N90" s="2743">
        <v>3</v>
      </c>
      <c r="O90" s="2745">
        <v>5</v>
      </c>
      <c r="P90" s="2790" t="s">
        <v>1279</v>
      </c>
    </row>
    <row r="91" spans="1:16" ht="55.8" customHeight="1" x14ac:dyDescent="0.25">
      <c r="A91" s="4208"/>
      <c r="B91" s="3798"/>
      <c r="C91" s="4272"/>
      <c r="D91" s="2262"/>
      <c r="E91" s="4433"/>
      <c r="F91" s="4069"/>
      <c r="G91" s="4437"/>
      <c r="H91" s="2266" t="s">
        <v>112</v>
      </c>
      <c r="I91" s="2267">
        <v>18</v>
      </c>
      <c r="J91" s="2267">
        <v>26</v>
      </c>
      <c r="K91" s="2246">
        <v>24.8</v>
      </c>
      <c r="L91" s="2268" t="s">
        <v>1104</v>
      </c>
      <c r="M91" s="2269" t="s">
        <v>997</v>
      </c>
      <c r="N91" s="2743">
        <v>3</v>
      </c>
      <c r="O91" s="2745">
        <v>24</v>
      </c>
      <c r="P91" s="2790"/>
    </row>
    <row r="92" spans="1:16" ht="75.599999999999994" customHeight="1" x14ac:dyDescent="0.25">
      <c r="A92" s="4208"/>
      <c r="B92" s="3798"/>
      <c r="C92" s="4272"/>
      <c r="D92" s="2262"/>
      <c r="E92" s="4433"/>
      <c r="F92" s="4069"/>
      <c r="G92" s="4437"/>
      <c r="H92" s="2266"/>
      <c r="I92" s="2267"/>
      <c r="J92" s="2267"/>
      <c r="K92" s="2246"/>
      <c r="L92" s="2268" t="s">
        <v>1105</v>
      </c>
      <c r="M92" s="2270" t="s">
        <v>1106</v>
      </c>
      <c r="N92" s="2743">
        <v>10000</v>
      </c>
      <c r="O92" s="2745">
        <v>14400</v>
      </c>
      <c r="P92" s="2790"/>
    </row>
    <row r="93" spans="1:16" ht="61.2" customHeight="1" x14ac:dyDescent="0.25">
      <c r="A93" s="4208"/>
      <c r="B93" s="3798"/>
      <c r="C93" s="4272"/>
      <c r="D93" s="2262"/>
      <c r="E93" s="4433"/>
      <c r="F93" s="4069"/>
      <c r="G93" s="4437"/>
      <c r="H93" s="2271"/>
      <c r="I93" s="2272"/>
      <c r="J93" s="2272"/>
      <c r="K93" s="2273"/>
      <c r="L93" s="186" t="s">
        <v>1107</v>
      </c>
      <c r="M93" s="2270" t="s">
        <v>313</v>
      </c>
      <c r="N93" s="2740">
        <v>1000</v>
      </c>
      <c r="O93" s="2725">
        <v>1068</v>
      </c>
      <c r="P93" s="2735" t="s">
        <v>1280</v>
      </c>
    </row>
    <row r="94" spans="1:16" ht="41.4" customHeight="1" x14ac:dyDescent="0.25">
      <c r="A94" s="4208"/>
      <c r="B94" s="3798"/>
      <c r="C94" s="4272"/>
      <c r="D94" s="2262"/>
      <c r="E94" s="4433"/>
      <c r="F94" s="4069"/>
      <c r="G94" s="4437"/>
      <c r="H94" s="2271"/>
      <c r="I94" s="2272"/>
      <c r="J94" s="2272"/>
      <c r="K94" s="2273"/>
      <c r="L94" s="2274" t="s">
        <v>1108</v>
      </c>
      <c r="M94" s="2275" t="s">
        <v>264</v>
      </c>
      <c r="N94" s="2760"/>
      <c r="O94" s="2761">
        <v>1</v>
      </c>
      <c r="P94" s="2735" t="s">
        <v>1281</v>
      </c>
    </row>
    <row r="95" spans="1:16" ht="42" customHeight="1" thickBot="1" x14ac:dyDescent="0.3">
      <c r="A95" s="4401"/>
      <c r="B95" s="4402"/>
      <c r="C95" s="4403"/>
      <c r="D95" s="2276"/>
      <c r="E95" s="4434"/>
      <c r="F95" s="4405"/>
      <c r="G95" s="4438"/>
      <c r="H95" s="2111" t="s">
        <v>8</v>
      </c>
      <c r="I95" s="2112">
        <f>I85+I86+I87+I88+I89+I90+I91</f>
        <v>612.69999999999993</v>
      </c>
      <c r="J95" s="2112">
        <f>J85+J86+J87+J88+J89+J90+J91</f>
        <v>661.19999999999993</v>
      </c>
      <c r="K95" s="2112">
        <f>K85+K86+K87+K88+K89+K90+K91</f>
        <v>644.19999999999993</v>
      </c>
      <c r="L95" s="247" t="s">
        <v>1109</v>
      </c>
      <c r="M95" s="2277" t="s">
        <v>264</v>
      </c>
      <c r="N95" s="125">
        <v>7</v>
      </c>
      <c r="O95" s="2791">
        <v>13</v>
      </c>
      <c r="P95" s="2757" t="s">
        <v>1282</v>
      </c>
    </row>
    <row r="96" spans="1:16" ht="16.8" customHeight="1" thickBot="1" x14ac:dyDescent="0.3">
      <c r="A96" s="675" t="s">
        <v>7</v>
      </c>
      <c r="B96" s="1604" t="s">
        <v>25</v>
      </c>
      <c r="C96" s="3816" t="s">
        <v>308</v>
      </c>
      <c r="D96" s="3816"/>
      <c r="E96" s="3816"/>
      <c r="F96" s="3816"/>
      <c r="G96" s="3817"/>
      <c r="H96" s="2120" t="s">
        <v>8</v>
      </c>
      <c r="I96" s="2121">
        <f>I95*1</f>
        <v>612.69999999999993</v>
      </c>
      <c r="J96" s="2121">
        <f>J95*1</f>
        <v>661.19999999999993</v>
      </c>
      <c r="K96" s="2121">
        <f>K95*1</f>
        <v>644.19999999999993</v>
      </c>
      <c r="L96" s="4395"/>
      <c r="M96" s="4396"/>
      <c r="N96" s="4396"/>
      <c r="O96" s="4396"/>
      <c r="P96" s="4397"/>
    </row>
    <row r="97" spans="1:16" ht="25.2" customHeight="1" thickBot="1" x14ac:dyDescent="0.3">
      <c r="A97" s="2278" t="s">
        <v>7</v>
      </c>
      <c r="B97" s="4439" t="s">
        <v>11</v>
      </c>
      <c r="C97" s="4440"/>
      <c r="D97" s="4440"/>
      <c r="E97" s="4440"/>
      <c r="F97" s="4440"/>
      <c r="G97" s="4440"/>
      <c r="H97" s="4440"/>
      <c r="I97" s="2146">
        <f>I49+I79+I96</f>
        <v>63472.7</v>
      </c>
      <c r="J97" s="2146">
        <f>J49+J79+J96</f>
        <v>65306</v>
      </c>
      <c r="K97" s="2146">
        <f>K49+K79+K96</f>
        <v>64560.9</v>
      </c>
      <c r="L97" s="2279"/>
      <c r="M97" s="2147"/>
      <c r="N97" s="2280"/>
      <c r="O97" s="2280"/>
      <c r="P97" s="2281"/>
    </row>
    <row r="98" spans="1:16" ht="19.8" customHeight="1" thickBot="1" x14ac:dyDescent="0.3">
      <c r="A98" s="2282" t="s">
        <v>9</v>
      </c>
      <c r="B98" s="2283" t="s">
        <v>1110</v>
      </c>
      <c r="C98" s="2284"/>
      <c r="D98" s="2284"/>
      <c r="E98" s="2285"/>
      <c r="F98" s="2286"/>
      <c r="G98" s="2286"/>
      <c r="H98" s="2286"/>
      <c r="I98" s="2286"/>
      <c r="J98" s="2286"/>
      <c r="K98" s="2286"/>
      <c r="L98" s="2286"/>
      <c r="M98" s="2286"/>
      <c r="N98" s="2287"/>
      <c r="O98" s="2287"/>
      <c r="P98" s="2288"/>
    </row>
    <row r="99" spans="1:16" ht="42" customHeight="1" thickBot="1" x14ac:dyDescent="0.3">
      <c r="A99" s="729"/>
      <c r="B99" s="2762"/>
      <c r="C99" s="2289"/>
      <c r="D99" s="2289"/>
      <c r="E99" s="2289"/>
      <c r="F99" s="2289"/>
      <c r="G99" s="2289"/>
      <c r="H99" s="2289"/>
      <c r="I99" s="2289"/>
      <c r="J99" s="2289"/>
      <c r="K99" s="2290"/>
      <c r="L99" s="2291" t="s">
        <v>1111</v>
      </c>
      <c r="M99" s="2292" t="s">
        <v>360</v>
      </c>
      <c r="N99" s="2293">
        <v>37.6</v>
      </c>
      <c r="O99" s="2764">
        <v>37.6</v>
      </c>
      <c r="P99" s="2697"/>
    </row>
    <row r="100" spans="1:16" ht="19.8" customHeight="1" thickBot="1" x14ac:dyDescent="0.3">
      <c r="A100" s="729" t="s">
        <v>9</v>
      </c>
      <c r="B100" s="1154" t="s">
        <v>7</v>
      </c>
      <c r="C100" s="2780" t="s">
        <v>1112</v>
      </c>
      <c r="D100" s="2781"/>
      <c r="E100" s="2781"/>
      <c r="F100" s="2781"/>
      <c r="G100" s="2781"/>
      <c r="H100" s="2781"/>
      <c r="I100" s="2781"/>
      <c r="J100" s="2781"/>
      <c r="K100" s="2782"/>
      <c r="L100" s="2782"/>
      <c r="M100" s="2781"/>
      <c r="N100" s="2783"/>
      <c r="O100" s="2784"/>
      <c r="P100" s="2785"/>
    </row>
    <row r="101" spans="1:16" ht="57.6" customHeight="1" thickBot="1" x14ac:dyDescent="0.3">
      <c r="A101" s="675"/>
      <c r="B101" s="680"/>
      <c r="C101" s="2129"/>
      <c r="D101" s="2294"/>
      <c r="E101" s="2294"/>
      <c r="F101" s="2294"/>
      <c r="G101" s="2294"/>
      <c r="H101" s="2294"/>
      <c r="I101" s="2294"/>
      <c r="J101" s="2294"/>
      <c r="K101" s="2295"/>
      <c r="L101" s="2296" t="s">
        <v>544</v>
      </c>
      <c r="M101" s="2297" t="s">
        <v>1113</v>
      </c>
      <c r="N101" s="2298">
        <v>70</v>
      </c>
      <c r="O101" s="2786">
        <v>124</v>
      </c>
      <c r="P101" s="2787"/>
    </row>
    <row r="102" spans="1:16" ht="26.4" x14ac:dyDescent="0.25">
      <c r="A102" s="3794" t="s">
        <v>9</v>
      </c>
      <c r="B102" s="3797" t="s">
        <v>7</v>
      </c>
      <c r="C102" s="3800" t="s">
        <v>7</v>
      </c>
      <c r="D102" s="686"/>
      <c r="E102" s="3514" t="s">
        <v>1114</v>
      </c>
      <c r="F102" s="4441" t="s">
        <v>46</v>
      </c>
      <c r="G102" s="4071" t="s">
        <v>82</v>
      </c>
      <c r="H102" s="149" t="s">
        <v>91</v>
      </c>
      <c r="I102" s="155"/>
      <c r="J102" s="155">
        <v>61.4</v>
      </c>
      <c r="K102" s="1192">
        <v>61.4</v>
      </c>
      <c r="L102" s="82" t="s">
        <v>1115</v>
      </c>
      <c r="M102" s="138" t="s">
        <v>264</v>
      </c>
      <c r="N102" s="2765">
        <v>12.5</v>
      </c>
      <c r="O102" s="2766">
        <v>12.5</v>
      </c>
      <c r="P102" s="2734" t="s">
        <v>1283</v>
      </c>
    </row>
    <row r="103" spans="1:16" ht="64.8" customHeight="1" x14ac:dyDescent="0.25">
      <c r="A103" s="3795"/>
      <c r="B103" s="3798"/>
      <c r="C103" s="3801"/>
      <c r="D103" s="695"/>
      <c r="E103" s="4066"/>
      <c r="F103" s="4442"/>
      <c r="G103" s="4072"/>
      <c r="H103" s="157"/>
      <c r="I103" s="158"/>
      <c r="J103" s="158"/>
      <c r="K103" s="2104"/>
      <c r="L103" s="87" t="s">
        <v>1116</v>
      </c>
      <c r="M103" s="204" t="s">
        <v>264</v>
      </c>
      <c r="N103" s="2767">
        <v>2</v>
      </c>
      <c r="O103" s="2751">
        <v>2</v>
      </c>
      <c r="P103" s="2736" t="s">
        <v>1284</v>
      </c>
    </row>
    <row r="104" spans="1:16" ht="16.8" customHeight="1" thickBot="1" x14ac:dyDescent="0.3">
      <c r="A104" s="3796"/>
      <c r="B104" s="3799"/>
      <c r="C104" s="3802"/>
      <c r="D104" s="703"/>
      <c r="E104" s="3518"/>
      <c r="F104" s="4443"/>
      <c r="G104" s="4073"/>
      <c r="H104" s="2099" t="s">
        <v>8</v>
      </c>
      <c r="I104" s="2100">
        <f>I102+I103</f>
        <v>0</v>
      </c>
      <c r="J104" s="2100">
        <f>J102+J103</f>
        <v>61.4</v>
      </c>
      <c r="K104" s="2100">
        <f>K102+K103</f>
        <v>61.4</v>
      </c>
      <c r="L104" s="2300"/>
      <c r="M104" s="2301"/>
      <c r="N104" s="2302"/>
      <c r="O104" s="2763"/>
      <c r="P104" s="2738"/>
    </row>
    <row r="105" spans="1:16" ht="26.4" x14ac:dyDescent="0.25">
      <c r="A105" s="4379" t="s">
        <v>9</v>
      </c>
      <c r="B105" s="4380" t="s">
        <v>7</v>
      </c>
      <c r="C105" s="3801" t="s">
        <v>9</v>
      </c>
      <c r="D105" s="695"/>
      <c r="E105" s="4066" t="s">
        <v>1117</v>
      </c>
      <c r="F105" s="4429" t="s">
        <v>46</v>
      </c>
      <c r="G105" s="4072" t="s">
        <v>82</v>
      </c>
      <c r="H105" s="151"/>
      <c r="I105" s="158"/>
      <c r="J105" s="158"/>
      <c r="K105" s="2104"/>
      <c r="L105" s="136" t="s">
        <v>1118</v>
      </c>
      <c r="M105" s="204" t="s">
        <v>264</v>
      </c>
      <c r="N105" s="2299"/>
      <c r="O105" s="2689"/>
      <c r="P105" s="2690"/>
    </row>
    <row r="106" spans="1:16" ht="26.4" x14ac:dyDescent="0.25">
      <c r="A106" s="3795"/>
      <c r="B106" s="3798"/>
      <c r="C106" s="3801"/>
      <c r="D106" s="695"/>
      <c r="E106" s="4066"/>
      <c r="F106" s="4069"/>
      <c r="G106" s="4072"/>
      <c r="H106" s="157"/>
      <c r="I106" s="163"/>
      <c r="J106" s="163"/>
      <c r="K106" s="2108"/>
      <c r="L106" s="87" t="s">
        <v>1119</v>
      </c>
      <c r="M106" s="204" t="s">
        <v>264</v>
      </c>
      <c r="N106" s="2188"/>
      <c r="O106" s="2677"/>
      <c r="P106" s="2679"/>
    </row>
    <row r="107" spans="1:16" ht="79.2" x14ac:dyDescent="0.25">
      <c r="A107" s="3795"/>
      <c r="B107" s="3798"/>
      <c r="C107" s="3801"/>
      <c r="D107" s="695"/>
      <c r="E107" s="4066"/>
      <c r="F107" s="4069"/>
      <c r="G107" s="4072"/>
      <c r="H107" s="157"/>
      <c r="I107" s="163"/>
      <c r="J107" s="163"/>
      <c r="K107" s="2108"/>
      <c r="L107" s="87" t="s">
        <v>1120</v>
      </c>
      <c r="M107" s="139" t="s">
        <v>360</v>
      </c>
      <c r="N107" s="2702">
        <v>50</v>
      </c>
      <c r="O107" s="2703">
        <v>50</v>
      </c>
      <c r="P107" s="2679"/>
    </row>
    <row r="108" spans="1:16" ht="79.2" x14ac:dyDescent="0.25">
      <c r="A108" s="3795"/>
      <c r="B108" s="3798"/>
      <c r="C108" s="3801"/>
      <c r="D108" s="695"/>
      <c r="E108" s="2304"/>
      <c r="F108" s="4069"/>
      <c r="G108" s="4072"/>
      <c r="H108" s="157"/>
      <c r="I108" s="163"/>
      <c r="J108" s="163"/>
      <c r="K108" s="2108"/>
      <c r="L108" s="2291" t="s">
        <v>1121</v>
      </c>
      <c r="M108" s="139" t="s">
        <v>313</v>
      </c>
      <c r="N108" s="2702">
        <v>263</v>
      </c>
      <c r="O108" s="2703">
        <v>263</v>
      </c>
      <c r="P108" s="2679"/>
    </row>
    <row r="109" spans="1:16" ht="13.8" thickBot="1" x14ac:dyDescent="0.3">
      <c r="A109" s="3796"/>
      <c r="B109" s="3799"/>
      <c r="C109" s="3802"/>
      <c r="D109" s="703"/>
      <c r="E109" s="2305"/>
      <c r="F109" s="4070"/>
      <c r="G109" s="4073"/>
      <c r="H109" s="2099" t="s">
        <v>8</v>
      </c>
      <c r="I109" s="2100"/>
      <c r="J109" s="2100"/>
      <c r="K109" s="2101"/>
      <c r="L109" s="2300"/>
      <c r="M109" s="2301"/>
      <c r="N109" s="2302"/>
      <c r="O109" s="2302"/>
      <c r="P109" s="2303"/>
    </row>
    <row r="110" spans="1:16" ht="13.8" thickBot="1" x14ac:dyDescent="0.3">
      <c r="A110" s="764" t="s">
        <v>9</v>
      </c>
      <c r="B110" s="765" t="s">
        <v>7</v>
      </c>
      <c r="C110" s="3789" t="s">
        <v>308</v>
      </c>
      <c r="D110" s="3789"/>
      <c r="E110" s="3789"/>
      <c r="F110" s="3789"/>
      <c r="G110" s="3790"/>
      <c r="H110" s="2306" t="s">
        <v>8</v>
      </c>
      <c r="I110" s="2307">
        <f>I104+I109</f>
        <v>0</v>
      </c>
      <c r="J110" s="2307">
        <f>J104+J109</f>
        <v>61.4</v>
      </c>
      <c r="K110" s="2307">
        <f>K104+K109</f>
        <v>61.4</v>
      </c>
      <c r="L110" s="4450"/>
      <c r="M110" s="4451"/>
      <c r="N110" s="4451"/>
      <c r="O110" s="4451"/>
      <c r="P110" s="4452"/>
    </row>
    <row r="111" spans="1:16" ht="13.8" thickBot="1" x14ac:dyDescent="0.3">
      <c r="A111" s="124" t="s">
        <v>9</v>
      </c>
      <c r="B111" s="4453" t="s">
        <v>11</v>
      </c>
      <c r="C111" s="4454"/>
      <c r="D111" s="4454"/>
      <c r="E111" s="4454"/>
      <c r="F111" s="4454"/>
      <c r="G111" s="4454"/>
      <c r="H111" s="4455"/>
      <c r="I111" s="2308">
        <f>I104+I109</f>
        <v>0</v>
      </c>
      <c r="J111" s="2308">
        <f>J104+J109</f>
        <v>61.4</v>
      </c>
      <c r="K111" s="2308">
        <f t="shared" ref="K111" si="2">K104+K109</f>
        <v>61.4</v>
      </c>
      <c r="L111" s="2309"/>
      <c r="M111" s="2309"/>
      <c r="N111" s="2310"/>
      <c r="O111" s="2310"/>
      <c r="P111" s="2311"/>
    </row>
    <row r="112" spans="1:16" ht="13.8" thickBot="1" x14ac:dyDescent="0.3">
      <c r="A112" s="124"/>
      <c r="B112" s="4453" t="s">
        <v>237</v>
      </c>
      <c r="C112" s="4454"/>
      <c r="D112" s="4454"/>
      <c r="E112" s="4454"/>
      <c r="F112" s="4454"/>
      <c r="G112" s="4454"/>
      <c r="H112" s="4455"/>
      <c r="I112" s="2308">
        <f>I113-I20-I28-I76-I89-I47</f>
        <v>62977.899999999994</v>
      </c>
      <c r="J112" s="2308">
        <f>J113-J20-J28-J76-J89-J47</f>
        <v>64872.6</v>
      </c>
      <c r="K112" s="2308">
        <f>K113-K20-K28-K76-K89-K47</f>
        <v>64127.5</v>
      </c>
      <c r="L112" s="2309"/>
      <c r="M112" s="2309"/>
      <c r="N112" s="2310"/>
      <c r="O112" s="2310"/>
      <c r="P112" s="2311"/>
    </row>
    <row r="113" spans="1:16" ht="13.8" thickBot="1" x14ac:dyDescent="0.3">
      <c r="A113" s="3931" t="s">
        <v>12</v>
      </c>
      <c r="B113" s="3932"/>
      <c r="C113" s="3932"/>
      <c r="D113" s="3932"/>
      <c r="E113" s="3932"/>
      <c r="F113" s="3932"/>
      <c r="G113" s="3932"/>
      <c r="H113" s="3933"/>
      <c r="I113" s="924">
        <f>I97+I111</f>
        <v>63472.7</v>
      </c>
      <c r="J113" s="924">
        <f>J97+J111</f>
        <v>65367.4</v>
      </c>
      <c r="K113" s="924">
        <f>K97+K111</f>
        <v>64622.3</v>
      </c>
      <c r="L113" s="3777"/>
      <c r="M113" s="3778"/>
      <c r="N113" s="3778"/>
      <c r="O113" s="3778"/>
      <c r="P113" s="3779"/>
    </row>
    <row r="114" spans="1:16" x14ac:dyDescent="0.25">
      <c r="A114" s="928" t="s">
        <v>431</v>
      </c>
      <c r="B114" s="928"/>
      <c r="C114" s="928"/>
      <c r="D114" s="928"/>
      <c r="E114" s="928"/>
      <c r="F114" s="928"/>
      <c r="G114" s="928"/>
      <c r="H114" s="928"/>
      <c r="I114" s="928"/>
      <c r="J114" s="928"/>
      <c r="K114" s="928"/>
      <c r="L114" s="795"/>
      <c r="M114" s="796"/>
      <c r="N114" s="2312"/>
      <c r="O114" s="2312"/>
      <c r="P114" s="2312"/>
    </row>
    <row r="115" spans="1:16" x14ac:dyDescent="0.25">
      <c r="A115" s="29"/>
      <c r="B115" s="29"/>
      <c r="C115" s="29"/>
      <c r="D115" s="29"/>
      <c r="E115" s="29"/>
      <c r="F115" s="29"/>
      <c r="G115" s="29"/>
      <c r="H115" s="29"/>
      <c r="I115" s="29"/>
      <c r="J115" s="29"/>
      <c r="K115" s="29"/>
      <c r="L115" s="796"/>
      <c r="M115" s="796"/>
      <c r="N115" s="2312"/>
      <c r="O115" s="2312"/>
      <c r="P115" s="2312"/>
    </row>
    <row r="116" spans="1:16" x14ac:dyDescent="0.25">
      <c r="A116" s="29"/>
      <c r="B116" s="29"/>
      <c r="C116" s="29"/>
      <c r="D116" s="29"/>
      <c r="E116" s="29"/>
      <c r="F116" s="29"/>
      <c r="G116" s="29"/>
      <c r="H116" s="29" t="s">
        <v>27</v>
      </c>
      <c r="I116" s="2313">
        <f>I17+I27+I38+I41+I53+I74+I85</f>
        <v>22642.000000000004</v>
      </c>
      <c r="J116" s="2313">
        <f>J17+J27+J38+J41+J53+J74+J85</f>
        <v>23249.8</v>
      </c>
      <c r="K116" s="2313">
        <f>K17+K27+K38+K41+K53+K74+K85</f>
        <v>23022.699999999997</v>
      </c>
      <c r="L116" s="29"/>
      <c r="M116" s="796"/>
      <c r="N116" s="2312"/>
      <c r="O116" s="2312"/>
      <c r="P116" s="2312"/>
    </row>
    <row r="117" spans="1:16" x14ac:dyDescent="0.25">
      <c r="A117" s="29"/>
      <c r="B117" s="29"/>
      <c r="C117" s="29"/>
      <c r="D117" s="29"/>
      <c r="E117" s="29"/>
      <c r="F117" s="29"/>
      <c r="G117" s="29"/>
      <c r="H117" s="29" t="s">
        <v>112</v>
      </c>
      <c r="I117" s="2313">
        <f>I18+I29+I77+I91+I45</f>
        <v>2323.1</v>
      </c>
      <c r="J117" s="2313">
        <f>J18+J29+J77+J91+J45</f>
        <v>2537.4</v>
      </c>
      <c r="K117" s="2313">
        <f>K18+K29+K77+K91+K45</f>
        <v>2207.7999999999997</v>
      </c>
      <c r="L117" s="29"/>
      <c r="M117" s="796"/>
      <c r="N117" s="2312"/>
      <c r="O117" s="2312"/>
      <c r="P117" s="2312"/>
    </row>
    <row r="118" spans="1:16" x14ac:dyDescent="0.25">
      <c r="A118" s="29"/>
      <c r="B118" s="29"/>
      <c r="C118" s="29"/>
      <c r="D118" s="29"/>
      <c r="E118" s="29"/>
      <c r="F118" s="29"/>
      <c r="G118" s="29"/>
      <c r="H118" s="29" t="s">
        <v>52</v>
      </c>
      <c r="I118" s="2313">
        <f>I21+I31+I42+I54+I87+I46+I39+I25</f>
        <v>1374.2</v>
      </c>
      <c r="J118" s="2313">
        <f>J21+J31+J42+J54+J87+J46+J39+J25</f>
        <v>2322.7999999999997</v>
      </c>
      <c r="K118" s="2313">
        <f>K21+K31+K42+K54+K87+K46+K39+K25</f>
        <v>2234.8000000000002</v>
      </c>
      <c r="L118" s="29"/>
      <c r="M118" s="796"/>
      <c r="N118" s="2312"/>
      <c r="O118" s="2312"/>
      <c r="P118" s="2312"/>
    </row>
    <row r="119" spans="1:16" x14ac:dyDescent="0.25">
      <c r="A119" s="29"/>
      <c r="B119" s="29"/>
      <c r="C119" s="29"/>
      <c r="D119" s="29"/>
      <c r="E119" s="29"/>
      <c r="F119" s="29"/>
      <c r="G119" s="29"/>
      <c r="H119" s="29" t="s">
        <v>1037</v>
      </c>
      <c r="I119" s="2313">
        <f>I19+I30+I44+I75+I86+I24+I37</f>
        <v>33984.5</v>
      </c>
      <c r="J119" s="2313">
        <f>J19+J30+J44+J75+J86+J24+J37</f>
        <v>34018.1</v>
      </c>
      <c r="K119" s="2313">
        <f>K19+K30+K44+K75+K86+K24+K37</f>
        <v>33954.6</v>
      </c>
      <c r="L119" s="2314"/>
      <c r="M119" s="796"/>
      <c r="N119" s="2312"/>
      <c r="O119" s="2312"/>
      <c r="P119" s="2312"/>
    </row>
    <row r="120" spans="1:16" x14ac:dyDescent="0.25">
      <c r="A120" s="29"/>
      <c r="B120" s="29"/>
      <c r="C120" s="29"/>
      <c r="D120" s="29"/>
      <c r="E120" s="29"/>
      <c r="F120" s="29"/>
      <c r="G120" s="29"/>
      <c r="H120" s="29" t="s">
        <v>230</v>
      </c>
      <c r="I120" s="2313">
        <f>I22+I32+I43+I88</f>
        <v>0</v>
      </c>
      <c r="J120" s="2313">
        <f>J22+J32+J43+J88</f>
        <v>0</v>
      </c>
      <c r="K120" s="2313">
        <f>K22+K32+K43+K88</f>
        <v>0</v>
      </c>
      <c r="L120" s="29"/>
      <c r="M120" s="796"/>
      <c r="N120" s="2312"/>
      <c r="O120" s="2312"/>
      <c r="P120" s="2312"/>
    </row>
    <row r="121" spans="1:16" x14ac:dyDescent="0.25">
      <c r="A121" s="29"/>
      <c r="B121" s="29"/>
      <c r="C121" s="29"/>
      <c r="D121" s="29"/>
      <c r="E121" s="29"/>
      <c r="F121" s="29"/>
      <c r="G121" s="29"/>
      <c r="H121" s="29" t="s">
        <v>91</v>
      </c>
      <c r="I121" s="2313">
        <f>I55+I90+I102</f>
        <v>431.6</v>
      </c>
      <c r="J121" s="2313">
        <f>J55+J90+J102</f>
        <v>522</v>
      </c>
      <c r="K121" s="2313">
        <f>K55+K90+K102</f>
        <v>506.19999999999993</v>
      </c>
      <c r="L121" s="29"/>
      <c r="M121" s="796"/>
      <c r="N121" s="2312"/>
      <c r="O121" s="2312"/>
      <c r="P121" s="2312"/>
    </row>
    <row r="122" spans="1:16" x14ac:dyDescent="0.25">
      <c r="A122" s="29"/>
      <c r="B122" s="29"/>
      <c r="C122" s="29"/>
      <c r="D122" s="29"/>
      <c r="E122" s="29"/>
      <c r="F122" s="29"/>
      <c r="G122" s="29"/>
      <c r="H122" s="29" t="s">
        <v>84</v>
      </c>
      <c r="I122" s="2313">
        <f>I20+I28+I76+I89+I47</f>
        <v>494.8</v>
      </c>
      <c r="J122" s="2313">
        <f>J20+J28+J76+J89+J47</f>
        <v>494.8</v>
      </c>
      <c r="K122" s="2313">
        <f>K20+K28+K76+K89+K47</f>
        <v>494.8</v>
      </c>
      <c r="L122" s="29"/>
      <c r="M122" s="796"/>
      <c r="N122" s="2312"/>
      <c r="O122" s="2312"/>
      <c r="P122" s="2312"/>
    </row>
    <row r="123" spans="1:16" x14ac:dyDescent="0.25">
      <c r="A123" s="29"/>
      <c r="B123" s="29"/>
      <c r="C123" s="29"/>
      <c r="D123" s="29"/>
      <c r="E123" s="29"/>
      <c r="F123" s="29"/>
      <c r="G123" s="29"/>
      <c r="H123" s="29" t="s">
        <v>1048</v>
      </c>
      <c r="I123" s="2313">
        <f>I33</f>
        <v>2222.5</v>
      </c>
      <c r="J123" s="2313">
        <f>J33</f>
        <v>2222.5</v>
      </c>
      <c r="K123" s="2313">
        <f>K33</f>
        <v>2201.4</v>
      </c>
      <c r="L123" s="29"/>
      <c r="M123" s="796"/>
      <c r="N123" s="2312"/>
      <c r="O123" s="2312"/>
      <c r="P123" s="2312"/>
    </row>
    <row r="124" spans="1:16" x14ac:dyDescent="0.25">
      <c r="A124" s="29"/>
      <c r="B124" s="30"/>
      <c r="C124" s="30"/>
      <c r="D124" s="30"/>
      <c r="E124" s="2629"/>
      <c r="F124" s="2629"/>
      <c r="G124" s="2629"/>
      <c r="H124" s="2629" t="s">
        <v>1122</v>
      </c>
      <c r="I124" s="2630">
        <f>I116+I117+I118+I119+I120+I121+I122+I123</f>
        <v>63472.700000000004</v>
      </c>
      <c r="J124" s="2630">
        <f>J116+J117+J118+J119+J120+J121+J122+J123</f>
        <v>65367.4</v>
      </c>
      <c r="K124" s="2630">
        <f>K116+K117+K118+K119+K120+K121+K122+K123</f>
        <v>64622.299999999996</v>
      </c>
      <c r="L124" s="28"/>
      <c r="M124" s="797"/>
      <c r="N124" s="2312"/>
      <c r="O124" s="2312"/>
      <c r="P124" s="2312"/>
    </row>
    <row r="125" spans="1:16" x14ac:dyDescent="0.25">
      <c r="A125" s="29"/>
      <c r="B125" s="30"/>
      <c r="C125" s="30"/>
      <c r="D125" s="30"/>
      <c r="E125" s="2629"/>
      <c r="F125" s="2629"/>
      <c r="G125" s="2629"/>
      <c r="H125" s="2629"/>
      <c r="I125" s="2630"/>
      <c r="J125" s="2630"/>
      <c r="K125" s="2630"/>
      <c r="L125" s="28"/>
      <c r="M125" s="797"/>
      <c r="N125" s="2312"/>
      <c r="O125" s="2312"/>
      <c r="P125" s="2312"/>
    </row>
    <row r="126" spans="1:16" x14ac:dyDescent="0.25">
      <c r="A126" s="29"/>
      <c r="B126" s="30"/>
      <c r="C126" s="30"/>
      <c r="D126" s="30"/>
      <c r="E126" s="2629"/>
      <c r="F126" s="2629"/>
      <c r="G126" s="2629"/>
      <c r="H126" s="2629"/>
      <c r="I126" s="2630"/>
      <c r="J126" s="2630"/>
      <c r="K126" s="2630"/>
      <c r="L126" s="28"/>
      <c r="M126" s="797"/>
      <c r="N126" s="2312"/>
      <c r="O126" s="2312"/>
      <c r="P126" s="2312"/>
    </row>
    <row r="127" spans="1:16" x14ac:dyDescent="0.25">
      <c r="A127" s="29"/>
      <c r="B127" s="30"/>
      <c r="C127" s="30"/>
      <c r="D127" s="30"/>
      <c r="E127" s="2629"/>
      <c r="F127" s="2629"/>
      <c r="G127" s="2629"/>
      <c r="H127" s="2629"/>
      <c r="I127" s="2630"/>
      <c r="J127" s="2630"/>
      <c r="K127" s="2630"/>
      <c r="L127" s="28"/>
      <c r="M127" s="797"/>
      <c r="N127" s="2312"/>
      <c r="O127" s="2312"/>
      <c r="P127" s="2312"/>
    </row>
    <row r="128" spans="1:16" x14ac:dyDescent="0.25">
      <c r="A128" s="29"/>
      <c r="B128" s="30"/>
      <c r="C128" s="30"/>
      <c r="D128" s="30"/>
      <c r="E128" s="2629"/>
      <c r="F128" s="2629"/>
      <c r="G128" s="2629"/>
      <c r="H128" s="2629"/>
      <c r="I128" s="2630"/>
      <c r="J128" s="2630"/>
      <c r="K128" s="2630"/>
      <c r="L128" s="28"/>
      <c r="M128" s="797"/>
      <c r="N128" s="2312"/>
      <c r="O128" s="2312"/>
      <c r="P128" s="2312"/>
    </row>
    <row r="129" spans="1:16" x14ac:dyDescent="0.25">
      <c r="A129" s="29"/>
      <c r="B129" s="30"/>
      <c r="C129" s="30"/>
      <c r="D129" s="30"/>
      <c r="E129" s="2629"/>
      <c r="F129" s="2629"/>
      <c r="G129" s="2629"/>
      <c r="H129" s="2629"/>
      <c r="I129" s="2630"/>
      <c r="J129" s="2630"/>
      <c r="K129" s="2630"/>
      <c r="L129" s="28"/>
      <c r="M129" s="797"/>
      <c r="N129" s="2312"/>
      <c r="O129" s="2312"/>
      <c r="P129" s="2312"/>
    </row>
    <row r="130" spans="1:16" x14ac:dyDescent="0.25">
      <c r="A130" s="29"/>
      <c r="B130" s="30"/>
      <c r="C130" s="30"/>
      <c r="D130" s="30"/>
      <c r="E130" s="2629"/>
      <c r="F130" s="2629"/>
      <c r="G130" s="2629"/>
      <c r="H130" s="2629"/>
      <c r="I130" s="2630"/>
      <c r="J130" s="2630"/>
      <c r="K130" s="2630"/>
      <c r="L130" s="28"/>
      <c r="M130" s="797"/>
      <c r="N130" s="2312"/>
      <c r="O130" s="2312"/>
      <c r="P130" s="2312"/>
    </row>
    <row r="131" spans="1:16" x14ac:dyDescent="0.25">
      <c r="A131" s="29"/>
      <c r="B131" s="30"/>
      <c r="C131" s="30"/>
      <c r="D131" s="30"/>
      <c r="E131" s="2629"/>
      <c r="F131" s="2629"/>
      <c r="G131" s="2629"/>
      <c r="H131" s="2629"/>
      <c r="I131" s="2630"/>
      <c r="J131" s="2630"/>
      <c r="K131" s="2630"/>
      <c r="L131" s="28"/>
      <c r="M131" s="797"/>
      <c r="N131" s="2312"/>
      <c r="O131" s="2312"/>
      <c r="P131" s="2312"/>
    </row>
    <row r="132" spans="1:16" x14ac:dyDescent="0.25">
      <c r="A132" s="29"/>
      <c r="B132" s="30"/>
      <c r="C132" s="30"/>
      <c r="D132" s="30"/>
      <c r="E132" s="2629"/>
      <c r="F132" s="2629"/>
      <c r="G132" s="2629"/>
      <c r="H132" s="2629"/>
      <c r="I132" s="2630"/>
      <c r="J132" s="2630"/>
      <c r="K132" s="2630"/>
      <c r="L132" s="28"/>
      <c r="M132" s="797"/>
      <c r="N132" s="2312"/>
      <c r="O132" s="2312"/>
      <c r="P132" s="2312"/>
    </row>
    <row r="133" spans="1:16" x14ac:dyDescent="0.25">
      <c r="A133" s="29"/>
      <c r="B133" s="30"/>
      <c r="C133" s="30"/>
      <c r="D133" s="30"/>
      <c r="E133" s="2629"/>
      <c r="F133" s="2629"/>
      <c r="G133" s="2629"/>
      <c r="H133" s="2629"/>
      <c r="I133" s="2630"/>
      <c r="J133" s="2630"/>
      <c r="K133" s="2630"/>
      <c r="L133" s="28"/>
      <c r="M133" s="797"/>
      <c r="N133" s="2312"/>
      <c r="O133" s="2312"/>
      <c r="P133" s="2312"/>
    </row>
    <row r="134" spans="1:16" x14ac:dyDescent="0.25">
      <c r="A134" s="29"/>
      <c r="B134" s="30"/>
      <c r="C134" s="30"/>
      <c r="D134" s="30"/>
      <c r="E134" s="2629"/>
      <c r="F134" s="2629"/>
      <c r="G134" s="2629"/>
      <c r="H134" s="2629"/>
      <c r="I134" s="2630"/>
      <c r="J134" s="2630"/>
      <c r="K134" s="2630"/>
      <c r="L134" s="28"/>
      <c r="M134" s="797"/>
      <c r="N134" s="2312"/>
      <c r="O134" s="2312"/>
      <c r="P134" s="2312"/>
    </row>
    <row r="135" spans="1:16" x14ac:dyDescent="0.25">
      <c r="A135" s="29"/>
      <c r="B135" s="30"/>
      <c r="C135" s="30"/>
      <c r="D135" s="30"/>
      <c r="E135" s="2629"/>
      <c r="F135" s="2629"/>
      <c r="G135" s="2629"/>
      <c r="H135" s="2629"/>
      <c r="I135" s="2630"/>
      <c r="J135" s="2630"/>
      <c r="K135" s="2630"/>
      <c r="L135" s="28"/>
      <c r="M135" s="797"/>
      <c r="N135" s="2312"/>
      <c r="O135" s="2312"/>
      <c r="P135" s="2312"/>
    </row>
    <row r="136" spans="1:16" x14ac:dyDescent="0.25">
      <c r="A136" s="796"/>
      <c r="B136" s="1226"/>
      <c r="C136" s="1226"/>
      <c r="D136" s="1226"/>
      <c r="E136" s="2629"/>
      <c r="F136" s="2629"/>
      <c r="G136" s="2629"/>
      <c r="H136" s="2629"/>
      <c r="I136" s="2630"/>
      <c r="J136" s="2630"/>
      <c r="K136" s="2630"/>
      <c r="L136" s="28"/>
      <c r="M136" s="797"/>
      <c r="N136" s="2312"/>
      <c r="O136" s="2312"/>
      <c r="P136" s="2312"/>
    </row>
    <row r="137" spans="1:16" x14ac:dyDescent="0.25">
      <c r="A137" s="796"/>
      <c r="B137" s="1226"/>
      <c r="C137" s="1226"/>
      <c r="D137" s="1226"/>
      <c r="E137" s="2629"/>
      <c r="F137" s="2629"/>
      <c r="G137" s="2629"/>
      <c r="H137" s="2629"/>
      <c r="I137" s="2630"/>
      <c r="J137" s="2630"/>
      <c r="K137" s="2630"/>
      <c r="L137" s="28"/>
      <c r="M137" s="797"/>
      <c r="N137" s="2312"/>
      <c r="O137" s="2312"/>
      <c r="P137" s="2312"/>
    </row>
    <row r="138" spans="1:16" x14ac:dyDescent="0.25">
      <c r="A138" s="796"/>
      <c r="B138" s="1226"/>
      <c r="C138" s="1226"/>
      <c r="D138" s="1226"/>
      <c r="E138" s="2629"/>
      <c r="F138" s="2629"/>
      <c r="G138" s="2629"/>
      <c r="H138" s="2629"/>
      <c r="I138" s="2630"/>
      <c r="J138" s="2630"/>
      <c r="K138" s="2630"/>
      <c r="L138" s="28"/>
      <c r="M138" s="797"/>
      <c r="N138" s="2312"/>
      <c r="O138" s="2312"/>
      <c r="P138" s="2312"/>
    </row>
    <row r="139" spans="1:16" x14ac:dyDescent="0.25">
      <c r="A139" s="796"/>
      <c r="B139" s="1226"/>
      <c r="C139" s="1226"/>
      <c r="D139" s="1226"/>
      <c r="E139" s="2629"/>
      <c r="F139" s="2629"/>
      <c r="G139" s="2629"/>
      <c r="H139" s="2629"/>
      <c r="I139" s="2630"/>
      <c r="J139" s="2630"/>
      <c r="K139" s="2630"/>
      <c r="L139" s="28"/>
      <c r="M139" s="797"/>
      <c r="N139" s="2312"/>
      <c r="O139" s="2312"/>
      <c r="P139" s="2312"/>
    </row>
    <row r="140" spans="1:16" x14ac:dyDescent="0.25">
      <c r="A140" s="796"/>
      <c r="B140" s="1226"/>
      <c r="C140" s="1226"/>
      <c r="D140" s="1226"/>
      <c r="E140" s="2629"/>
      <c r="F140" s="2629"/>
      <c r="G140" s="2629"/>
      <c r="H140" s="2629"/>
      <c r="I140" s="2630"/>
      <c r="J140" s="2630"/>
      <c r="K140" s="2630"/>
      <c r="L140" s="28"/>
      <c r="M140" s="797"/>
      <c r="N140" s="2312"/>
      <c r="O140" s="2312"/>
      <c r="P140" s="2312"/>
    </row>
    <row r="141" spans="1:16" x14ac:dyDescent="0.25">
      <c r="A141" s="1"/>
      <c r="B141" s="17"/>
      <c r="C141" s="17"/>
      <c r="D141" s="17"/>
      <c r="E141" s="2629"/>
      <c r="F141" s="2629"/>
      <c r="G141" s="2629"/>
      <c r="H141" s="2629"/>
      <c r="I141" s="2629"/>
      <c r="J141" s="2629"/>
      <c r="K141" s="2629"/>
      <c r="L141" s="13"/>
      <c r="M141" s="17"/>
      <c r="N141" s="2315"/>
      <c r="O141" s="168"/>
      <c r="P141" s="168"/>
    </row>
    <row r="142" spans="1:16" ht="16.2" thickBot="1" x14ac:dyDescent="0.3">
      <c r="A142" s="1"/>
      <c r="B142" s="17"/>
      <c r="C142" s="17"/>
      <c r="D142" s="17"/>
      <c r="E142" s="4459" t="s">
        <v>13</v>
      </c>
      <c r="F142" s="4459"/>
      <c r="G142" s="4459"/>
      <c r="H142" s="4459"/>
      <c r="I142" s="4459"/>
      <c r="J142" s="4459"/>
      <c r="K142" s="4459"/>
      <c r="L142" s="2184"/>
      <c r="M142" s="798"/>
      <c r="N142" s="2315"/>
      <c r="O142" s="168"/>
      <c r="P142" s="168"/>
    </row>
    <row r="143" spans="1:16" ht="66.599999999999994" thickBot="1" x14ac:dyDescent="0.3">
      <c r="A143" s="1"/>
      <c r="B143" s="17"/>
      <c r="C143" s="17"/>
      <c r="D143" s="17"/>
      <c r="E143" s="653"/>
      <c r="F143" s="654"/>
      <c r="G143" s="654"/>
      <c r="H143" s="2631"/>
      <c r="I143" s="229" t="s">
        <v>192</v>
      </c>
      <c r="J143" s="656" t="s">
        <v>193</v>
      </c>
      <c r="K143" s="113" t="s">
        <v>83</v>
      </c>
      <c r="L143" s="13"/>
      <c r="M143" s="1"/>
      <c r="N143" s="2315"/>
      <c r="O143" s="168"/>
      <c r="P143" s="168"/>
    </row>
    <row r="144" spans="1:16" ht="13.8" thickBot="1" x14ac:dyDescent="0.3">
      <c r="A144" s="1"/>
      <c r="B144" s="17"/>
      <c r="C144" s="17"/>
      <c r="D144" s="17"/>
      <c r="E144" s="3559" t="s">
        <v>14</v>
      </c>
      <c r="F144" s="3560"/>
      <c r="G144" s="3560"/>
      <c r="H144" s="3561"/>
      <c r="I144" s="2632">
        <f>SUM(I145:I155)</f>
        <v>63472.700000000004</v>
      </c>
      <c r="J144" s="2632">
        <f t="shared" ref="J144:K144" si="3">SUM(J145:J155)</f>
        <v>65367.4</v>
      </c>
      <c r="K144" s="2632">
        <f t="shared" si="3"/>
        <v>64622.3</v>
      </c>
      <c r="L144" s="2633"/>
      <c r="M144" s="1"/>
      <c r="N144" s="2315"/>
      <c r="O144" s="168"/>
      <c r="P144" s="168"/>
    </row>
    <row r="145" spans="1:16" x14ac:dyDescent="0.25">
      <c r="A145" s="1"/>
      <c r="B145" s="17"/>
      <c r="C145" s="17"/>
      <c r="D145" s="17"/>
      <c r="E145" s="3525" t="s">
        <v>447</v>
      </c>
      <c r="F145" s="3526"/>
      <c r="G145" s="3526"/>
      <c r="H145" s="3527"/>
      <c r="I145" s="51">
        <v>22642</v>
      </c>
      <c r="J145" s="51">
        <v>23249.8</v>
      </c>
      <c r="K145" s="51">
        <v>23022.7</v>
      </c>
      <c r="L145" s="13"/>
      <c r="M145" s="1"/>
      <c r="N145" s="2315"/>
      <c r="O145" s="168"/>
      <c r="P145" s="168"/>
    </row>
    <row r="146" spans="1:16" x14ac:dyDescent="0.25">
      <c r="A146" s="1"/>
      <c r="B146" s="17"/>
      <c r="C146" s="17"/>
      <c r="D146" s="17"/>
      <c r="E146" s="3525" t="s">
        <v>448</v>
      </c>
      <c r="F146" s="3526"/>
      <c r="G146" s="3526"/>
      <c r="H146" s="3527"/>
      <c r="I146" s="2634">
        <v>2323.1</v>
      </c>
      <c r="J146" s="2634">
        <v>2537.4</v>
      </c>
      <c r="K146" s="2634">
        <v>2207.9</v>
      </c>
      <c r="L146" s="2635"/>
      <c r="M146" s="1"/>
      <c r="N146" s="2315"/>
      <c r="O146" s="168"/>
      <c r="P146" s="168"/>
    </row>
    <row r="147" spans="1:16" x14ac:dyDescent="0.25">
      <c r="A147" s="1"/>
      <c r="B147" s="17"/>
      <c r="C147" s="17"/>
      <c r="D147" s="17"/>
      <c r="E147" s="3525" t="s">
        <v>449</v>
      </c>
      <c r="F147" s="3526"/>
      <c r="G147" s="3526"/>
      <c r="H147" s="3527"/>
      <c r="I147" s="2634">
        <v>1374.2</v>
      </c>
      <c r="J147" s="2634">
        <v>2322.8000000000002</v>
      </c>
      <c r="K147" s="2634">
        <v>2234.8000000000002</v>
      </c>
      <c r="L147" s="13"/>
      <c r="M147" s="1"/>
      <c r="N147" s="2315"/>
      <c r="O147" s="168"/>
      <c r="P147" s="168"/>
    </row>
    <row r="148" spans="1:16" x14ac:dyDescent="0.25">
      <c r="A148" s="1"/>
      <c r="B148" s="17"/>
      <c r="C148" s="17"/>
      <c r="D148" s="17"/>
      <c r="E148" s="3525" t="s">
        <v>450</v>
      </c>
      <c r="F148" s="3526"/>
      <c r="G148" s="3526"/>
      <c r="H148" s="3527"/>
      <c r="I148" s="2634"/>
      <c r="J148" s="2634"/>
      <c r="K148" s="2634"/>
      <c r="L148" s="13"/>
      <c r="M148" s="1"/>
      <c r="N148" s="2315"/>
      <c r="O148" s="168"/>
      <c r="P148" s="168"/>
    </row>
    <row r="149" spans="1:16" x14ac:dyDescent="0.25">
      <c r="A149" s="1"/>
      <c r="B149" s="17"/>
      <c r="C149" s="17"/>
      <c r="D149" s="17"/>
      <c r="E149" s="3562" t="s">
        <v>451</v>
      </c>
      <c r="F149" s="3563"/>
      <c r="G149" s="3563"/>
      <c r="H149" s="3564"/>
      <c r="I149" s="2636"/>
      <c r="J149" s="2637"/>
      <c r="K149" s="2636"/>
      <c r="L149" s="13"/>
      <c r="M149" s="1"/>
      <c r="N149" s="2315"/>
      <c r="O149" s="168"/>
      <c r="P149" s="168"/>
    </row>
    <row r="150" spans="1:16" x14ac:dyDescent="0.25">
      <c r="A150" s="1"/>
      <c r="B150" s="17"/>
      <c r="C150" s="17"/>
      <c r="D150" s="17"/>
      <c r="E150" s="4444" t="s">
        <v>452</v>
      </c>
      <c r="F150" s="4445"/>
      <c r="G150" s="4445"/>
      <c r="H150" s="4446"/>
      <c r="I150" s="2634">
        <v>33984.5</v>
      </c>
      <c r="J150" s="2634">
        <v>34018.1</v>
      </c>
      <c r="K150" s="2634">
        <v>33954.6</v>
      </c>
      <c r="L150" s="2635"/>
      <c r="M150" s="1"/>
      <c r="N150" s="2315"/>
      <c r="O150" s="168"/>
      <c r="P150" s="168"/>
    </row>
    <row r="151" spans="1:16" x14ac:dyDescent="0.25">
      <c r="A151" s="1"/>
      <c r="B151" s="17"/>
      <c r="C151" s="17"/>
      <c r="D151" s="17"/>
      <c r="E151" s="3525" t="s">
        <v>453</v>
      </c>
      <c r="F151" s="3526"/>
      <c r="G151" s="3526"/>
      <c r="H151" s="3527"/>
      <c r="I151" s="2634"/>
      <c r="J151" s="2634"/>
      <c r="K151" s="2634"/>
      <c r="L151" s="13"/>
      <c r="M151" s="1"/>
      <c r="N151" s="2317"/>
      <c r="O151" s="2317"/>
      <c r="P151" s="2317"/>
    </row>
    <row r="152" spans="1:16" ht="30.6" customHeight="1" x14ac:dyDescent="0.25">
      <c r="A152" s="1"/>
      <c r="B152" s="17"/>
      <c r="C152" s="17"/>
      <c r="D152" s="17"/>
      <c r="E152" s="3525" t="s">
        <v>454</v>
      </c>
      <c r="F152" s="3526"/>
      <c r="G152" s="3526"/>
      <c r="H152" s="3527"/>
      <c r="I152" s="2638">
        <v>2222.5</v>
      </c>
      <c r="J152" s="2638">
        <v>2222.5</v>
      </c>
      <c r="K152" s="2638">
        <v>2201.3000000000002</v>
      </c>
      <c r="L152" s="13"/>
      <c r="M152" s="1"/>
      <c r="N152" s="2315"/>
      <c r="O152" s="168"/>
      <c r="P152" s="168"/>
    </row>
    <row r="153" spans="1:16" x14ac:dyDescent="0.25">
      <c r="A153" s="1"/>
      <c r="B153" s="17"/>
      <c r="C153" s="17"/>
      <c r="D153" s="17"/>
      <c r="E153" s="3525" t="s">
        <v>455</v>
      </c>
      <c r="F153" s="3526"/>
      <c r="G153" s="3526"/>
      <c r="H153" s="3527"/>
      <c r="I153" s="2638"/>
      <c r="J153" s="2638"/>
      <c r="K153" s="2638"/>
      <c r="L153" s="13"/>
      <c r="M153" s="1"/>
      <c r="N153" s="2315"/>
      <c r="O153" s="168"/>
      <c r="P153" s="168"/>
    </row>
    <row r="154" spans="1:16" x14ac:dyDescent="0.25">
      <c r="A154" s="1"/>
      <c r="B154" s="17"/>
      <c r="C154" s="17"/>
      <c r="D154" s="17"/>
      <c r="E154" s="3525" t="s">
        <v>456</v>
      </c>
      <c r="F154" s="3526"/>
      <c r="G154" s="3526"/>
      <c r="H154" s="3527"/>
      <c r="I154" s="2638">
        <v>431.6</v>
      </c>
      <c r="J154" s="2638">
        <v>522</v>
      </c>
      <c r="K154" s="2638">
        <v>506.2</v>
      </c>
      <c r="L154" s="13" t="s">
        <v>1246</v>
      </c>
      <c r="M154" s="1"/>
      <c r="N154" s="2315"/>
      <c r="O154" s="168"/>
      <c r="P154" s="168"/>
    </row>
    <row r="155" spans="1:16" ht="13.8" thickBot="1" x14ac:dyDescent="0.3">
      <c r="E155" s="3534" t="s">
        <v>457</v>
      </c>
      <c r="F155" s="3535"/>
      <c r="G155" s="3535"/>
      <c r="H155" s="3536"/>
      <c r="I155" s="2639">
        <v>494.8</v>
      </c>
      <c r="J155" s="2639">
        <v>494.8</v>
      </c>
      <c r="K155" s="2639">
        <v>494.8</v>
      </c>
      <c r="L155" s="13"/>
      <c r="M155" s="1"/>
      <c r="N155" s="2318"/>
      <c r="O155" s="2318"/>
      <c r="P155" s="2318"/>
    </row>
    <row r="156" spans="1:16" ht="13.8" thickBot="1" x14ac:dyDescent="0.3">
      <c r="E156" s="3537" t="s">
        <v>15</v>
      </c>
      <c r="F156" s="3538"/>
      <c r="G156" s="3538"/>
      <c r="H156" s="3538"/>
      <c r="I156" s="2595"/>
      <c r="J156" s="2595"/>
      <c r="K156" s="2596"/>
      <c r="L156" s="13"/>
      <c r="M156" s="1"/>
      <c r="N156" s="2318"/>
      <c r="O156" s="2318"/>
      <c r="P156" s="2318"/>
    </row>
    <row r="157" spans="1:16" x14ac:dyDescent="0.25">
      <c r="E157" s="3539" t="s">
        <v>1245</v>
      </c>
      <c r="F157" s="3540"/>
      <c r="G157" s="3540"/>
      <c r="H157" s="3541"/>
      <c r="I157" s="2640"/>
      <c r="J157" s="2640"/>
      <c r="K157" s="2641"/>
      <c r="L157" s="2629"/>
      <c r="N157" s="2318"/>
      <c r="O157" s="2318"/>
      <c r="P157" s="2318"/>
    </row>
    <row r="158" spans="1:16" x14ac:dyDescent="0.25">
      <c r="E158" s="2629"/>
      <c r="F158" s="2629"/>
      <c r="G158" s="2629"/>
      <c r="H158" s="2629"/>
      <c r="I158" s="2629"/>
      <c r="J158" s="2629"/>
      <c r="K158" s="2629"/>
      <c r="L158" s="2629"/>
    </row>
  </sheetData>
  <mergeCells count="111">
    <mergeCell ref="P24:P26"/>
    <mergeCell ref="L113:P113"/>
    <mergeCell ref="E142:K142"/>
    <mergeCell ref="E144:H144"/>
    <mergeCell ref="E145:H145"/>
    <mergeCell ref="E146:H146"/>
    <mergeCell ref="E147:H147"/>
    <mergeCell ref="E148:H148"/>
    <mergeCell ref="E149:H149"/>
    <mergeCell ref="E53:E73"/>
    <mergeCell ref="L24:L26"/>
    <mergeCell ref="E151:H151"/>
    <mergeCell ref="A113:H113"/>
    <mergeCell ref="E152:H152"/>
    <mergeCell ref="E153:H153"/>
    <mergeCell ref="E154:H154"/>
    <mergeCell ref="B111:H111"/>
    <mergeCell ref="B112:H112"/>
    <mergeCell ref="C110:G110"/>
    <mergeCell ref="E155:H155"/>
    <mergeCell ref="E156:H156"/>
    <mergeCell ref="E157:H157"/>
    <mergeCell ref="E150:H150"/>
    <mergeCell ref="D1:O1"/>
    <mergeCell ref="D2:H2"/>
    <mergeCell ref="A4:A6"/>
    <mergeCell ref="B4:B6"/>
    <mergeCell ref="C4:C6"/>
    <mergeCell ref="D4:D6"/>
    <mergeCell ref="E4:E6"/>
    <mergeCell ref="F4:F6"/>
    <mergeCell ref="G4:G6"/>
    <mergeCell ref="H4:H6"/>
    <mergeCell ref="I4:I6"/>
    <mergeCell ref="J4:J6"/>
    <mergeCell ref="K4:K6"/>
    <mergeCell ref="L4:P4"/>
    <mergeCell ref="L5:L6"/>
    <mergeCell ref="M5:M6"/>
    <mergeCell ref="N5:P5"/>
    <mergeCell ref="L96:P96"/>
    <mergeCell ref="L110:P110"/>
    <mergeCell ref="C79:G79"/>
    <mergeCell ref="L79:P79"/>
    <mergeCell ref="A81:A84"/>
    <mergeCell ref="B81:B84"/>
    <mergeCell ref="A85:A95"/>
    <mergeCell ref="C96:G96"/>
    <mergeCell ref="B97:H97"/>
    <mergeCell ref="A102:A104"/>
    <mergeCell ref="B102:B104"/>
    <mergeCell ref="C102:C104"/>
    <mergeCell ref="E102:E104"/>
    <mergeCell ref="F102:F104"/>
    <mergeCell ref="G102:G104"/>
    <mergeCell ref="A105:A109"/>
    <mergeCell ref="B105:B109"/>
    <mergeCell ref="C105:C109"/>
    <mergeCell ref="E105:E107"/>
    <mergeCell ref="F105:F109"/>
    <mergeCell ref="G105:G109"/>
    <mergeCell ref="A41:A48"/>
    <mergeCell ref="B41:B48"/>
    <mergeCell ref="C41:C48"/>
    <mergeCell ref="E41:E43"/>
    <mergeCell ref="F41:F48"/>
    <mergeCell ref="G41:G48"/>
    <mergeCell ref="E49:G49"/>
    <mergeCell ref="B85:B95"/>
    <mergeCell ref="C85:C95"/>
    <mergeCell ref="E85:E95"/>
    <mergeCell ref="F85:F95"/>
    <mergeCell ref="G85:G95"/>
    <mergeCell ref="F53:F73"/>
    <mergeCell ref="G53:G73"/>
    <mergeCell ref="A74:A78"/>
    <mergeCell ref="A53:A73"/>
    <mergeCell ref="B53:B73"/>
    <mergeCell ref="C53:C73"/>
    <mergeCell ref="B74:B78"/>
    <mergeCell ref="C74:C78"/>
    <mergeCell ref="E74:E78"/>
    <mergeCell ref="F74:F78"/>
    <mergeCell ref="G74:G78"/>
    <mergeCell ref="A27:A36"/>
    <mergeCell ref="B27:B36"/>
    <mergeCell ref="C27:C36"/>
    <mergeCell ref="E27:E36"/>
    <mergeCell ref="F27:F36"/>
    <mergeCell ref="G27:G36"/>
    <mergeCell ref="A37:A40"/>
    <mergeCell ref="B37:B40"/>
    <mergeCell ref="C37:C40"/>
    <mergeCell ref="E37:E40"/>
    <mergeCell ref="F37:F40"/>
    <mergeCell ref="G37:G40"/>
    <mergeCell ref="A24:A26"/>
    <mergeCell ref="B24:B26"/>
    <mergeCell ref="C24:C26"/>
    <mergeCell ref="E24:E26"/>
    <mergeCell ref="F24:F26"/>
    <mergeCell ref="G24:G26"/>
    <mergeCell ref="A8:A9"/>
    <mergeCell ref="B8:B9"/>
    <mergeCell ref="A11:A16"/>
    <mergeCell ref="A17:A23"/>
    <mergeCell ref="B17:B23"/>
    <mergeCell ref="C17:C23"/>
    <mergeCell ref="E17:E23"/>
    <mergeCell ref="F17:F23"/>
    <mergeCell ref="G17:G23"/>
  </mergeCells>
  <pageMargins left="0.7" right="0.7" top="0.75" bottom="0.75" header="0.3" footer="0.3"/>
  <pageSetup paperSize="9" scale="7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70"/>
  <sheetViews>
    <sheetView workbookViewId="0">
      <selection activeCell="H9" sqref="H9"/>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10" width="9.44140625" customWidth="1"/>
    <col min="11" max="11" width="8.6640625" customWidth="1"/>
    <col min="12" max="12" width="35.33203125" customWidth="1"/>
    <col min="13" max="13" width="9.109375" customWidth="1"/>
    <col min="14" max="14" width="6.21875" customWidth="1"/>
    <col min="15" max="15" width="9.44140625" customWidth="1"/>
    <col min="16" max="16" width="36" customWidth="1"/>
  </cols>
  <sheetData>
    <row r="2" spans="1:16" x14ac:dyDescent="0.25">
      <c r="A2" s="3"/>
      <c r="B2" s="3"/>
      <c r="C2" s="3"/>
      <c r="D2" s="3976" t="s">
        <v>191</v>
      </c>
      <c r="E2" s="3554"/>
      <c r="F2" s="3554"/>
      <c r="G2" s="3554"/>
      <c r="H2" s="3554"/>
      <c r="I2" s="3554"/>
      <c r="J2" s="3554"/>
      <c r="K2" s="3554"/>
      <c r="L2" s="3554"/>
      <c r="M2" s="3554"/>
      <c r="N2" s="3554"/>
      <c r="O2" s="3554"/>
    </row>
    <row r="3" spans="1:16" ht="13.8" x14ac:dyDescent="0.25">
      <c r="A3" s="28"/>
      <c r="B3" s="16"/>
      <c r="C3" s="16"/>
      <c r="D3" s="4049" t="s">
        <v>172</v>
      </c>
      <c r="E3" s="4049"/>
      <c r="F3" s="4049"/>
      <c r="G3" s="4049"/>
      <c r="H3" s="4049"/>
      <c r="I3" s="4049"/>
      <c r="J3" s="4049"/>
      <c r="K3" s="4049"/>
      <c r="L3" s="3832"/>
      <c r="M3" s="3832"/>
      <c r="N3" s="3832"/>
      <c r="O3" s="93"/>
    </row>
    <row r="4" spans="1:16" ht="13.8" thickBot="1" x14ac:dyDescent="0.3">
      <c r="P4" s="197" t="s">
        <v>513</v>
      </c>
    </row>
    <row r="5" spans="1:16" ht="14.4" thickBot="1" x14ac:dyDescent="0.3">
      <c r="A5" s="3729" t="s">
        <v>0</v>
      </c>
      <c r="B5" s="3729" t="s">
        <v>1</v>
      </c>
      <c r="C5" s="3732" t="s">
        <v>2</v>
      </c>
      <c r="D5" s="3729" t="s">
        <v>256</v>
      </c>
      <c r="E5" s="3735" t="s">
        <v>3</v>
      </c>
      <c r="F5" s="3715" t="s">
        <v>4</v>
      </c>
      <c r="G5" s="3732" t="s">
        <v>5</v>
      </c>
      <c r="H5" s="3715" t="s">
        <v>6</v>
      </c>
      <c r="I5" s="3713" t="s">
        <v>192</v>
      </c>
      <c r="J5" s="3715" t="s">
        <v>193</v>
      </c>
      <c r="K5" s="3715" t="s">
        <v>83</v>
      </c>
      <c r="L5" s="3717" t="s">
        <v>991</v>
      </c>
      <c r="M5" s="3718"/>
      <c r="N5" s="3718"/>
      <c r="O5" s="3718"/>
      <c r="P5" s="3719"/>
    </row>
    <row r="6" spans="1:16" ht="13.8" x14ac:dyDescent="0.25">
      <c r="A6" s="3730"/>
      <c r="B6" s="3730"/>
      <c r="C6" s="3733"/>
      <c r="D6" s="3730"/>
      <c r="E6" s="3736"/>
      <c r="F6" s="3716"/>
      <c r="G6" s="3733"/>
      <c r="H6" s="3716"/>
      <c r="I6" s="3714"/>
      <c r="J6" s="3716"/>
      <c r="K6" s="3716"/>
      <c r="L6" s="3720" t="s">
        <v>306</v>
      </c>
      <c r="M6" s="3721" t="s">
        <v>194</v>
      </c>
      <c r="N6" s="3723"/>
      <c r="O6" s="3723"/>
      <c r="P6" s="3724"/>
    </row>
    <row r="7" spans="1:16" ht="172.8" customHeight="1" thickBot="1" x14ac:dyDescent="0.3">
      <c r="A7" s="3812"/>
      <c r="B7" s="3812"/>
      <c r="C7" s="3811"/>
      <c r="D7" s="3812"/>
      <c r="E7" s="3813"/>
      <c r="F7" s="3810"/>
      <c r="G7" s="3811"/>
      <c r="H7" s="3810"/>
      <c r="I7" s="3826"/>
      <c r="J7" s="3810"/>
      <c r="K7" s="3810"/>
      <c r="L7" s="3823"/>
      <c r="M7" s="3824"/>
      <c r="N7" s="218" t="s">
        <v>53</v>
      </c>
      <c r="O7" s="219" t="s">
        <v>54</v>
      </c>
      <c r="P7" s="821" t="s">
        <v>446</v>
      </c>
    </row>
    <row r="8" spans="1:16" ht="14.4" thickBot="1" x14ac:dyDescent="0.3">
      <c r="A8" s="2319" t="s">
        <v>7</v>
      </c>
      <c r="B8" s="2320" t="s">
        <v>315</v>
      </c>
      <c r="C8" s="599"/>
      <c r="D8" s="599"/>
      <c r="E8" s="599"/>
      <c r="F8" s="599"/>
      <c r="G8" s="599"/>
      <c r="H8" s="599"/>
      <c r="I8" s="599"/>
      <c r="J8" s="599"/>
      <c r="K8" s="599"/>
      <c r="L8" s="600"/>
      <c r="M8" s="600"/>
      <c r="N8" s="598"/>
      <c r="O8" s="599"/>
      <c r="P8" s="2321"/>
    </row>
    <row r="9" spans="1:16" ht="41.4" x14ac:dyDescent="0.25">
      <c r="A9" s="2322"/>
      <c r="B9" s="342"/>
      <c r="C9" s="2323"/>
      <c r="D9" s="2324"/>
      <c r="E9" s="2325"/>
      <c r="F9" s="2325"/>
      <c r="G9" s="2325"/>
      <c r="H9" s="2325"/>
      <c r="I9" s="2325"/>
      <c r="J9" s="2325"/>
      <c r="K9" s="2325"/>
      <c r="L9" s="2326" t="s">
        <v>1123</v>
      </c>
      <c r="M9" s="2327" t="s">
        <v>360</v>
      </c>
      <c r="N9" s="2328"/>
      <c r="O9" s="2329"/>
      <c r="P9" s="2330"/>
    </row>
    <row r="10" spans="1:16" ht="42" customHeight="1" x14ac:dyDescent="0.25">
      <c r="A10" s="2331"/>
      <c r="B10" s="349"/>
      <c r="C10" s="2332"/>
      <c r="D10" s="2333"/>
      <c r="E10" s="2334"/>
      <c r="F10" s="2334"/>
      <c r="G10" s="2334"/>
      <c r="H10" s="2334"/>
      <c r="I10" s="2334"/>
      <c r="J10" s="2334"/>
      <c r="K10" s="2334"/>
      <c r="L10" s="2335" t="s">
        <v>1124</v>
      </c>
      <c r="M10" s="2336" t="s">
        <v>360</v>
      </c>
      <c r="N10" s="2337"/>
      <c r="O10" s="521"/>
      <c r="P10" s="2374"/>
    </row>
    <row r="11" spans="1:16" ht="138.6" thickBot="1" x14ac:dyDescent="0.3">
      <c r="A11" s="2338"/>
      <c r="B11" s="349"/>
      <c r="C11" s="2332"/>
      <c r="D11" s="2333"/>
      <c r="E11" s="2334"/>
      <c r="F11" s="2334"/>
      <c r="G11" s="2334"/>
      <c r="H11" s="2334"/>
      <c r="I11" s="2334"/>
      <c r="J11" s="2334"/>
      <c r="K11" s="2334"/>
      <c r="L11" s="3159" t="s">
        <v>1125</v>
      </c>
      <c r="M11" s="3160" t="s">
        <v>264</v>
      </c>
      <c r="N11" s="3160">
        <v>6</v>
      </c>
      <c r="O11" s="3160">
        <v>4</v>
      </c>
      <c r="P11" s="3161" t="s">
        <v>1603</v>
      </c>
    </row>
    <row r="12" spans="1:16" ht="14.4" thickBot="1" x14ac:dyDescent="0.3">
      <c r="A12" s="2339" t="s">
        <v>7</v>
      </c>
      <c r="B12" s="338" t="s">
        <v>7</v>
      </c>
      <c r="C12" s="4462" t="s">
        <v>1126</v>
      </c>
      <c r="D12" s="4463"/>
      <c r="E12" s="4463"/>
      <c r="F12" s="4463"/>
      <c r="G12" s="4463"/>
      <c r="H12" s="4463"/>
      <c r="I12" s="4463"/>
      <c r="J12" s="4463"/>
      <c r="K12" s="4463"/>
      <c r="L12" s="4463"/>
      <c r="M12" s="4463"/>
      <c r="N12" s="4463"/>
      <c r="O12" s="4463"/>
      <c r="P12" s="4464"/>
    </row>
    <row r="13" spans="1:16" ht="28.2" thickBot="1" x14ac:dyDescent="0.3">
      <c r="A13" s="2339"/>
      <c r="B13" s="2340"/>
      <c r="C13" s="2341"/>
      <c r="D13" s="2333"/>
      <c r="E13" s="2334"/>
      <c r="F13" s="2334"/>
      <c r="G13" s="2334"/>
      <c r="H13" s="2334"/>
      <c r="I13" s="2334"/>
      <c r="J13" s="2334"/>
      <c r="K13" s="2334"/>
      <c r="L13" s="2342" t="s">
        <v>1127</v>
      </c>
      <c r="M13" s="2848" t="s">
        <v>997</v>
      </c>
      <c r="N13" s="2848">
        <v>2000</v>
      </c>
      <c r="O13" s="2848">
        <v>3135</v>
      </c>
      <c r="P13" s="2824" t="s">
        <v>1324</v>
      </c>
    </row>
    <row r="14" spans="1:16" ht="69" x14ac:dyDescent="0.25">
      <c r="A14" s="4473" t="s">
        <v>7</v>
      </c>
      <c r="B14" s="3605" t="s">
        <v>7</v>
      </c>
      <c r="C14" s="4476" t="s">
        <v>7</v>
      </c>
      <c r="D14" s="344"/>
      <c r="E14" s="4479" t="s">
        <v>1128</v>
      </c>
      <c r="F14" s="4465" t="s">
        <v>46</v>
      </c>
      <c r="G14" s="3622" t="s">
        <v>28</v>
      </c>
      <c r="H14" s="2344" t="s">
        <v>27</v>
      </c>
      <c r="I14" s="390"/>
      <c r="J14" s="390">
        <v>1.6</v>
      </c>
      <c r="K14" s="2345">
        <v>1.6</v>
      </c>
      <c r="L14" s="2397" t="s">
        <v>1129</v>
      </c>
      <c r="M14" s="2840" t="s">
        <v>795</v>
      </c>
      <c r="N14" s="2841">
        <v>2</v>
      </c>
      <c r="O14" s="2841">
        <v>3</v>
      </c>
      <c r="P14" s="2849" t="s">
        <v>1604</v>
      </c>
    </row>
    <row r="15" spans="1:16" ht="27.6" x14ac:dyDescent="0.25">
      <c r="A15" s="4474"/>
      <c r="B15" s="3606"/>
      <c r="C15" s="4477"/>
      <c r="D15" s="351"/>
      <c r="E15" s="4480"/>
      <c r="F15" s="4466"/>
      <c r="G15" s="3623"/>
      <c r="H15" s="2346" t="s">
        <v>52</v>
      </c>
      <c r="I15" s="2347"/>
      <c r="J15" s="2347"/>
      <c r="K15" s="2348"/>
      <c r="L15" s="2349" t="s">
        <v>1130</v>
      </c>
      <c r="M15" s="2837" t="s">
        <v>795</v>
      </c>
      <c r="N15" s="2838">
        <v>1</v>
      </c>
      <c r="O15" s="2838">
        <v>1</v>
      </c>
      <c r="P15" s="2850" t="s">
        <v>1605</v>
      </c>
    </row>
    <row r="16" spans="1:16" ht="41.4" x14ac:dyDescent="0.25">
      <c r="A16" s="4474"/>
      <c r="B16" s="3606"/>
      <c r="C16" s="4477"/>
      <c r="D16" s="351"/>
      <c r="E16" s="4480"/>
      <c r="F16" s="4466"/>
      <c r="G16" s="3623"/>
      <c r="H16" s="2346" t="s">
        <v>91</v>
      </c>
      <c r="I16" s="2347"/>
      <c r="J16" s="2347"/>
      <c r="K16" s="2348"/>
      <c r="L16" s="2349" t="s">
        <v>1131</v>
      </c>
      <c r="M16" s="2837" t="s">
        <v>313</v>
      </c>
      <c r="N16" s="2838">
        <v>50</v>
      </c>
      <c r="O16" s="2839">
        <v>38</v>
      </c>
      <c r="P16" s="2851" t="s">
        <v>1325</v>
      </c>
    </row>
    <row r="17" spans="1:16" ht="14.4" thickBot="1" x14ac:dyDescent="0.3">
      <c r="A17" s="4475"/>
      <c r="B17" s="3607"/>
      <c r="C17" s="4478"/>
      <c r="D17" s="359"/>
      <c r="E17" s="4481"/>
      <c r="F17" s="4467"/>
      <c r="G17" s="3624"/>
      <c r="H17" s="2353" t="s">
        <v>8</v>
      </c>
      <c r="I17" s="2354">
        <f>SUM(I14:I16)</f>
        <v>0</v>
      </c>
      <c r="J17" s="2354">
        <f t="shared" ref="J17:K17" si="0">SUM(J14:J16)</f>
        <v>1.6</v>
      </c>
      <c r="K17" s="2354">
        <f t="shared" si="0"/>
        <v>1.6</v>
      </c>
      <c r="L17" s="2355"/>
      <c r="M17" s="2356"/>
      <c r="N17" s="2357"/>
      <c r="O17" s="2357"/>
      <c r="P17" s="2358"/>
    </row>
    <row r="18" spans="1:16" ht="41.4" x14ac:dyDescent="0.25">
      <c r="A18" s="3602" t="s">
        <v>7</v>
      </c>
      <c r="B18" s="3605" t="s">
        <v>7</v>
      </c>
      <c r="C18" s="4476" t="s">
        <v>9</v>
      </c>
      <c r="D18" s="344"/>
      <c r="E18" s="4479" t="s">
        <v>1132</v>
      </c>
      <c r="F18" s="4465" t="s">
        <v>46</v>
      </c>
      <c r="G18" s="3622" t="s">
        <v>28</v>
      </c>
      <c r="H18" s="2344" t="s">
        <v>27</v>
      </c>
      <c r="I18" s="390">
        <v>10</v>
      </c>
      <c r="J18" s="390">
        <v>8.4</v>
      </c>
      <c r="K18" s="2345">
        <v>8.4</v>
      </c>
      <c r="L18" s="2397" t="s">
        <v>1133</v>
      </c>
      <c r="M18" s="2842" t="s">
        <v>1134</v>
      </c>
      <c r="N18" s="2841">
        <v>30</v>
      </c>
      <c r="O18" s="2841">
        <v>44</v>
      </c>
      <c r="P18" s="2849" t="s">
        <v>1326</v>
      </c>
    </row>
    <row r="19" spans="1:16" ht="13.8" x14ac:dyDescent="0.25">
      <c r="A19" s="3603"/>
      <c r="B19" s="3606"/>
      <c r="C19" s="4477"/>
      <c r="D19" s="351"/>
      <c r="E19" s="4480"/>
      <c r="F19" s="4466"/>
      <c r="G19" s="3623"/>
      <c r="H19" s="2346" t="s">
        <v>52</v>
      </c>
      <c r="I19" s="2347"/>
      <c r="J19" s="2347">
        <v>12</v>
      </c>
      <c r="K19" s="2348">
        <v>12</v>
      </c>
      <c r="L19" s="2349" t="s">
        <v>173</v>
      </c>
      <c r="M19" s="2837" t="s">
        <v>795</v>
      </c>
      <c r="N19" s="2838">
        <v>15</v>
      </c>
      <c r="O19" s="2838">
        <v>31</v>
      </c>
      <c r="P19" s="2825" t="s">
        <v>1327</v>
      </c>
    </row>
    <row r="20" spans="1:16" ht="14.4" thickBot="1" x14ac:dyDescent="0.3">
      <c r="A20" s="3604"/>
      <c r="B20" s="3607"/>
      <c r="C20" s="4478"/>
      <c r="D20" s="359"/>
      <c r="E20" s="4481"/>
      <c r="F20" s="4467"/>
      <c r="G20" s="3624"/>
      <c r="H20" s="2353" t="s">
        <v>8</v>
      </c>
      <c r="I20" s="2354">
        <f>SUM(I18:I19)</f>
        <v>10</v>
      </c>
      <c r="J20" s="2354">
        <f t="shared" ref="J20:K20" si="1">SUM(J18:J19)</f>
        <v>20.399999999999999</v>
      </c>
      <c r="K20" s="2354">
        <f t="shared" si="1"/>
        <v>20.399999999999999</v>
      </c>
      <c r="L20" s="2355"/>
      <c r="M20" s="2356"/>
      <c r="N20" s="2359"/>
      <c r="O20" s="2359"/>
      <c r="P20" s="2360"/>
    </row>
    <row r="21" spans="1:16" ht="41.4" x14ac:dyDescent="0.25">
      <c r="A21" s="3602" t="s">
        <v>7</v>
      </c>
      <c r="B21" s="3605" t="s">
        <v>7</v>
      </c>
      <c r="C21" s="4476" t="s">
        <v>25</v>
      </c>
      <c r="D21" s="344"/>
      <c r="E21" s="3611" t="s">
        <v>1135</v>
      </c>
      <c r="F21" s="4482" t="s">
        <v>46</v>
      </c>
      <c r="G21" s="3622" t="s">
        <v>28</v>
      </c>
      <c r="H21" s="2344" t="s">
        <v>27</v>
      </c>
      <c r="I21" s="2361">
        <v>30</v>
      </c>
      <c r="J21" s="2361">
        <v>30</v>
      </c>
      <c r="K21" s="2345">
        <v>28.5</v>
      </c>
      <c r="L21" s="2362" t="s">
        <v>1136</v>
      </c>
      <c r="M21" s="2363" t="s">
        <v>264</v>
      </c>
      <c r="N21" s="318">
        <v>20</v>
      </c>
      <c r="O21" s="318">
        <v>21</v>
      </c>
      <c r="P21" s="2826" t="s">
        <v>1328</v>
      </c>
    </row>
    <row r="22" spans="1:16" ht="66" customHeight="1" x14ac:dyDescent="0.25">
      <c r="A22" s="3603"/>
      <c r="B22" s="3606"/>
      <c r="C22" s="4477"/>
      <c r="D22" s="351"/>
      <c r="E22" s="4480"/>
      <c r="F22" s="4466"/>
      <c r="G22" s="3623"/>
      <c r="H22" s="2346" t="s">
        <v>52</v>
      </c>
      <c r="I22" s="2364"/>
      <c r="J22" s="2364"/>
      <c r="L22" s="2829" t="s">
        <v>1137</v>
      </c>
      <c r="M22" s="2852" t="s">
        <v>360</v>
      </c>
      <c r="N22" s="2831">
        <v>35</v>
      </c>
      <c r="O22" s="2834">
        <v>45</v>
      </c>
      <c r="P22" s="3108" t="s">
        <v>1496</v>
      </c>
    </row>
    <row r="23" spans="1:16" ht="180.6" customHeight="1" x14ac:dyDescent="0.25">
      <c r="A23" s="3603"/>
      <c r="B23" s="3606"/>
      <c r="C23" s="4477"/>
      <c r="D23" s="351"/>
      <c r="E23" s="4480"/>
      <c r="F23" s="4466"/>
      <c r="G23" s="3623"/>
      <c r="H23" s="2346" t="s">
        <v>91</v>
      </c>
      <c r="I23" s="2364"/>
      <c r="J23" s="2364"/>
      <c r="K23" s="2365"/>
      <c r="L23" s="2835" t="s">
        <v>1138</v>
      </c>
      <c r="M23" s="2830" t="s">
        <v>313</v>
      </c>
      <c r="N23" s="2831">
        <v>30</v>
      </c>
      <c r="O23" s="2831">
        <v>23</v>
      </c>
      <c r="P23" s="2827" t="s">
        <v>1606</v>
      </c>
    </row>
    <row r="24" spans="1:16" ht="55.2" x14ac:dyDescent="0.25">
      <c r="A24" s="3603"/>
      <c r="B24" s="3606"/>
      <c r="C24" s="4477"/>
      <c r="D24" s="351"/>
      <c r="E24" s="4480"/>
      <c r="F24" s="4466"/>
      <c r="G24" s="3623"/>
      <c r="H24" s="2346"/>
      <c r="I24" s="2364"/>
      <c r="J24" s="2364"/>
      <c r="K24" s="2366"/>
      <c r="L24" s="2836" t="s">
        <v>1139</v>
      </c>
      <c r="M24" s="2832" t="s">
        <v>264</v>
      </c>
      <c r="N24" s="2833">
        <v>2</v>
      </c>
      <c r="O24" s="2834">
        <v>3</v>
      </c>
      <c r="P24" s="2828" t="s">
        <v>1607</v>
      </c>
    </row>
    <row r="25" spans="1:16" ht="14.4" thickBot="1" x14ac:dyDescent="0.3">
      <c r="A25" s="3604"/>
      <c r="B25" s="3607"/>
      <c r="C25" s="4478"/>
      <c r="D25" s="359"/>
      <c r="E25" s="4481"/>
      <c r="F25" s="4483"/>
      <c r="G25" s="3624"/>
      <c r="H25" s="2353" t="s">
        <v>8</v>
      </c>
      <c r="I25" s="2367">
        <f>SUM(I21:I23)</f>
        <v>30</v>
      </c>
      <c r="J25" s="2367">
        <f t="shared" ref="J25:K25" si="2">SUM(J21:J23)</f>
        <v>30</v>
      </c>
      <c r="K25" s="2367">
        <f t="shared" si="2"/>
        <v>28.5</v>
      </c>
      <c r="L25" s="2355"/>
      <c r="M25" s="2368"/>
      <c r="N25" s="2357"/>
      <c r="O25" s="2357"/>
      <c r="P25" s="2358"/>
    </row>
    <row r="26" spans="1:16" ht="14.4" thickBot="1" x14ac:dyDescent="0.3">
      <c r="A26" s="519" t="s">
        <v>7</v>
      </c>
      <c r="B26" s="2369" t="s">
        <v>7</v>
      </c>
      <c r="C26" s="4468" t="s">
        <v>308</v>
      </c>
      <c r="D26" s="4468"/>
      <c r="E26" s="4468"/>
      <c r="F26" s="4468"/>
      <c r="G26" s="4469"/>
      <c r="H26" s="2370" t="s">
        <v>8</v>
      </c>
      <c r="I26" s="2371">
        <f>I25+I20+I17</f>
        <v>40</v>
      </c>
      <c r="J26" s="2371">
        <f t="shared" ref="J26:K26" si="3">J25+J20+J17</f>
        <v>52</v>
      </c>
      <c r="K26" s="2371">
        <f t="shared" si="3"/>
        <v>50.5</v>
      </c>
      <c r="L26" s="4470"/>
      <c r="M26" s="4471"/>
      <c r="N26" s="4471"/>
      <c r="O26" s="4471"/>
      <c r="P26" s="4472"/>
    </row>
    <row r="27" spans="1:16" ht="14.4" thickBot="1" x14ac:dyDescent="0.3">
      <c r="A27" s="519" t="s">
        <v>7</v>
      </c>
      <c r="B27" s="2369" t="s">
        <v>9</v>
      </c>
      <c r="C27" s="4462" t="s">
        <v>1140</v>
      </c>
      <c r="D27" s="4463"/>
      <c r="E27" s="4463"/>
      <c r="F27" s="4463"/>
      <c r="G27" s="4463"/>
      <c r="H27" s="4463"/>
      <c r="I27" s="4463"/>
      <c r="J27" s="4463"/>
      <c r="K27" s="4463"/>
      <c r="L27" s="4463"/>
      <c r="M27" s="4463"/>
      <c r="N27" s="4463"/>
      <c r="O27" s="4463"/>
      <c r="P27" s="4464"/>
    </row>
    <row r="28" spans="1:16" ht="41.4" x14ac:dyDescent="0.25">
      <c r="A28" s="3648" t="s">
        <v>7</v>
      </c>
      <c r="B28" s="3627"/>
      <c r="C28" s="4484"/>
      <c r="D28" s="4485"/>
      <c r="E28" s="4485"/>
      <c r="F28" s="4485"/>
      <c r="G28" s="4485"/>
      <c r="H28" s="4485"/>
      <c r="I28" s="4485"/>
      <c r="J28" s="4485"/>
      <c r="K28" s="4486"/>
      <c r="L28" s="2372" t="s">
        <v>1141</v>
      </c>
      <c r="M28" s="270" t="s">
        <v>264</v>
      </c>
      <c r="N28" s="288">
        <v>80</v>
      </c>
      <c r="O28" s="288">
        <v>120</v>
      </c>
      <c r="P28" s="2854" t="s">
        <v>1608</v>
      </c>
    </row>
    <row r="29" spans="1:16" ht="55.8" thickBot="1" x14ac:dyDescent="0.3">
      <c r="A29" s="3650"/>
      <c r="B29" s="3628"/>
      <c r="C29" s="4487"/>
      <c r="D29" s="4488"/>
      <c r="E29" s="4488"/>
      <c r="F29" s="4488"/>
      <c r="G29" s="4488"/>
      <c r="H29" s="4488"/>
      <c r="I29" s="4488"/>
      <c r="J29" s="4488"/>
      <c r="K29" s="4489"/>
      <c r="L29" s="2373" t="s">
        <v>1142</v>
      </c>
      <c r="M29" s="287" t="s">
        <v>264</v>
      </c>
      <c r="N29" s="2855">
        <v>100</v>
      </c>
      <c r="O29" s="2855">
        <v>168</v>
      </c>
      <c r="P29" s="2853" t="s">
        <v>1609</v>
      </c>
    </row>
    <row r="30" spans="1:16" ht="75.599999999999994" customHeight="1" x14ac:dyDescent="0.25">
      <c r="A30" s="3648" t="s">
        <v>7</v>
      </c>
      <c r="B30" s="3627" t="s">
        <v>9</v>
      </c>
      <c r="C30" s="3608" t="s">
        <v>7</v>
      </c>
      <c r="D30" s="3608"/>
      <c r="E30" s="4479" t="s">
        <v>1143</v>
      </c>
      <c r="F30" s="2375" t="s">
        <v>46</v>
      </c>
      <c r="G30" s="3622" t="s">
        <v>28</v>
      </c>
      <c r="H30" s="2344" t="s">
        <v>27</v>
      </c>
      <c r="I30" s="390">
        <v>44</v>
      </c>
      <c r="J30" s="390">
        <v>44</v>
      </c>
      <c r="K30" s="2345">
        <v>42.8</v>
      </c>
      <c r="L30" s="289" t="s">
        <v>1144</v>
      </c>
      <c r="M30" s="287" t="s">
        <v>264</v>
      </c>
      <c r="N30" s="279">
        <v>26</v>
      </c>
      <c r="O30" s="279">
        <v>21</v>
      </c>
      <c r="P30" s="2853" t="s">
        <v>1610</v>
      </c>
    </row>
    <row r="31" spans="1:16" ht="61.8" customHeight="1" x14ac:dyDescent="0.25">
      <c r="A31" s="3649"/>
      <c r="B31" s="3606"/>
      <c r="C31" s="3609"/>
      <c r="D31" s="3609"/>
      <c r="E31" s="3688"/>
      <c r="F31" s="2376"/>
      <c r="G31" s="3623"/>
      <c r="H31" s="2377" t="s">
        <v>52</v>
      </c>
      <c r="I31" s="2347"/>
      <c r="J31" s="2347">
        <v>60.52</v>
      </c>
      <c r="K31" s="2348">
        <v>60.2</v>
      </c>
      <c r="L31" s="2857" t="s">
        <v>1145</v>
      </c>
      <c r="M31" s="2843" t="s">
        <v>997</v>
      </c>
      <c r="N31" s="2856">
        <v>60</v>
      </c>
      <c r="O31" s="2856">
        <v>152</v>
      </c>
      <c r="P31" s="2858" t="s">
        <v>1611</v>
      </c>
    </row>
    <row r="32" spans="1:16" ht="157.80000000000001" customHeight="1" x14ac:dyDescent="0.25">
      <c r="A32" s="3649"/>
      <c r="B32" s="3606"/>
      <c r="C32" s="3609"/>
      <c r="D32" s="3609"/>
      <c r="E32" s="3688"/>
      <c r="F32" s="2378"/>
      <c r="G32" s="3623"/>
      <c r="H32" s="2346" t="s">
        <v>91</v>
      </c>
      <c r="I32" s="2347"/>
      <c r="J32" s="2347"/>
      <c r="K32" s="2348"/>
      <c r="L32" s="2829" t="s">
        <v>1146</v>
      </c>
      <c r="M32" s="2843" t="s">
        <v>997</v>
      </c>
      <c r="N32" s="2844" t="s">
        <v>1147</v>
      </c>
      <c r="O32" s="2845" t="s">
        <v>1329</v>
      </c>
      <c r="P32" s="2846" t="s">
        <v>1330</v>
      </c>
    </row>
    <row r="33" spans="1:17" ht="69" x14ac:dyDescent="0.25">
      <c r="A33" s="3649"/>
      <c r="B33" s="3606"/>
      <c r="C33" s="3609"/>
      <c r="D33" s="3609"/>
      <c r="E33" s="3688"/>
      <c r="F33" s="2379"/>
      <c r="G33" s="3623"/>
      <c r="H33" s="2346"/>
      <c r="I33" s="2347"/>
      <c r="J33" s="2347"/>
      <c r="K33" s="2348"/>
      <c r="L33" s="2829" t="s">
        <v>1148</v>
      </c>
      <c r="M33" s="2859" t="s">
        <v>360</v>
      </c>
      <c r="N33" s="2839">
        <v>70</v>
      </c>
      <c r="O33" s="2834">
        <v>73</v>
      </c>
      <c r="P33" s="2860" t="s">
        <v>1497</v>
      </c>
      <c r="Q33" s="2861"/>
    </row>
    <row r="34" spans="1:17" ht="96.6" x14ac:dyDescent="0.25">
      <c r="A34" s="3649"/>
      <c r="B34" s="3606"/>
      <c r="C34" s="3609"/>
      <c r="D34" s="3609"/>
      <c r="E34" s="3688"/>
      <c r="F34" s="2379"/>
      <c r="G34" s="3623"/>
      <c r="H34" s="2346"/>
      <c r="I34" s="415"/>
      <c r="J34" s="415"/>
      <c r="K34" s="2364"/>
      <c r="L34" s="2829" t="s">
        <v>1149</v>
      </c>
      <c r="M34" s="2859" t="s">
        <v>264</v>
      </c>
      <c r="N34" s="2839">
        <v>1</v>
      </c>
      <c r="O34" s="2839">
        <v>3</v>
      </c>
      <c r="P34" s="2860" t="s">
        <v>1331</v>
      </c>
      <c r="Q34" s="2861"/>
    </row>
    <row r="35" spans="1:17" ht="28.2" thickBot="1" x14ac:dyDescent="0.3">
      <c r="A35" s="3650"/>
      <c r="B35" s="3628"/>
      <c r="C35" s="3705"/>
      <c r="D35" s="3705"/>
      <c r="E35" s="3689"/>
      <c r="F35" s="2380"/>
      <c r="G35" s="3624"/>
      <c r="H35" s="2353" t="s">
        <v>8</v>
      </c>
      <c r="I35" s="2354">
        <f>SUM(I30:I34)</f>
        <v>44</v>
      </c>
      <c r="J35" s="2354">
        <f t="shared" ref="J35:K35" si="4">SUM(J30:J34)</f>
        <v>104.52000000000001</v>
      </c>
      <c r="K35" s="2354">
        <f t="shared" si="4"/>
        <v>103</v>
      </c>
      <c r="L35" s="2869" t="s">
        <v>1150</v>
      </c>
      <c r="M35" s="2863" t="s">
        <v>264</v>
      </c>
      <c r="N35" s="2400">
        <v>3</v>
      </c>
      <c r="O35" s="2400">
        <v>3</v>
      </c>
      <c r="P35" s="2862" t="s">
        <v>1332</v>
      </c>
    </row>
    <row r="36" spans="1:17" ht="69" x14ac:dyDescent="0.25">
      <c r="A36" s="3648" t="s">
        <v>7</v>
      </c>
      <c r="B36" s="3627" t="s">
        <v>9</v>
      </c>
      <c r="C36" s="3608" t="s">
        <v>9</v>
      </c>
      <c r="D36" s="3608"/>
      <c r="E36" s="2343" t="s">
        <v>1151</v>
      </c>
      <c r="F36" s="4465" t="s">
        <v>46</v>
      </c>
      <c r="G36" s="3622" t="s">
        <v>28</v>
      </c>
      <c r="H36" s="2344" t="s">
        <v>27</v>
      </c>
      <c r="I36" s="2381">
        <v>0</v>
      </c>
      <c r="J36" s="2381">
        <v>0</v>
      </c>
      <c r="K36" s="2382">
        <v>0</v>
      </c>
      <c r="L36" s="2383" t="s">
        <v>1152</v>
      </c>
      <c r="M36" s="287" t="s">
        <v>264</v>
      </c>
      <c r="N36" s="2855">
        <v>1</v>
      </c>
      <c r="O36" s="2855">
        <v>1</v>
      </c>
      <c r="P36" s="2853" t="s">
        <v>1335</v>
      </c>
    </row>
    <row r="37" spans="1:17" ht="41.4" x14ac:dyDescent="0.25">
      <c r="A37" s="3649"/>
      <c r="B37" s="3606"/>
      <c r="C37" s="3609"/>
      <c r="D37" s="3609"/>
      <c r="E37" s="522"/>
      <c r="F37" s="4466"/>
      <c r="G37" s="3623"/>
      <c r="H37" s="2377"/>
      <c r="I37" s="415"/>
      <c r="J37" s="415"/>
      <c r="K37" s="415"/>
      <c r="L37" s="2384" t="s">
        <v>1153</v>
      </c>
      <c r="M37" s="2864" t="s">
        <v>994</v>
      </c>
      <c r="N37" s="279">
        <v>15</v>
      </c>
      <c r="O37" s="279">
        <v>20</v>
      </c>
      <c r="P37" s="2853" t="s">
        <v>1612</v>
      </c>
    </row>
    <row r="38" spans="1:17" ht="22.8" customHeight="1" x14ac:dyDescent="0.25">
      <c r="A38" s="3649"/>
      <c r="B38" s="3606"/>
      <c r="C38" s="3609"/>
      <c r="D38" s="3609"/>
      <c r="E38" s="522"/>
      <c r="F38" s="4466"/>
      <c r="G38" s="3623"/>
      <c r="H38" s="2346"/>
      <c r="I38" s="415"/>
      <c r="J38" s="415"/>
      <c r="K38" s="415"/>
      <c r="L38" s="2385" t="s">
        <v>1154</v>
      </c>
      <c r="M38" s="2865" t="s">
        <v>264</v>
      </c>
      <c r="N38" s="286">
        <v>1</v>
      </c>
      <c r="O38" s="286">
        <v>0</v>
      </c>
      <c r="P38" s="2876" t="s">
        <v>1336</v>
      </c>
    </row>
    <row r="39" spans="1:17" ht="57" customHeight="1" x14ac:dyDescent="0.25">
      <c r="A39" s="3649"/>
      <c r="B39" s="3606"/>
      <c r="C39" s="3609"/>
      <c r="D39" s="3609"/>
      <c r="E39" s="522"/>
      <c r="F39" s="4466"/>
      <c r="G39" s="3623"/>
      <c r="H39" s="2346"/>
      <c r="I39" s="415"/>
      <c r="J39" s="415"/>
      <c r="K39" s="415"/>
      <c r="L39" s="2349" t="s">
        <v>1155</v>
      </c>
      <c r="M39" s="2866" t="s">
        <v>1156</v>
      </c>
      <c r="N39" s="2867" t="s">
        <v>1157</v>
      </c>
      <c r="O39" s="2867" t="s">
        <v>1333</v>
      </c>
      <c r="P39" s="2870" t="s">
        <v>1613</v>
      </c>
    </row>
    <row r="40" spans="1:17" ht="29.4" customHeight="1" x14ac:dyDescent="0.25">
      <c r="A40" s="3649"/>
      <c r="B40" s="3606"/>
      <c r="C40" s="3609"/>
      <c r="D40" s="3609"/>
      <c r="E40" s="535"/>
      <c r="F40" s="4466"/>
      <c r="G40" s="3623"/>
      <c r="H40" s="2377"/>
      <c r="I40" s="2347"/>
      <c r="J40" s="2347"/>
      <c r="K40" s="2347"/>
      <c r="L40" s="273" t="s">
        <v>1158</v>
      </c>
      <c r="M40" s="2864" t="s">
        <v>994</v>
      </c>
      <c r="N40" s="2868" t="s">
        <v>1159</v>
      </c>
      <c r="O40" s="2868" t="s">
        <v>1334</v>
      </c>
      <c r="P40" s="2871" t="s">
        <v>1614</v>
      </c>
    </row>
    <row r="41" spans="1:17" ht="41.4" x14ac:dyDescent="0.25">
      <c r="A41" s="3649"/>
      <c r="B41" s="3606"/>
      <c r="C41" s="3609"/>
      <c r="D41" s="3609"/>
      <c r="E41" s="522"/>
      <c r="F41" s="4466"/>
      <c r="G41" s="3623"/>
      <c r="H41" s="2386"/>
      <c r="I41" s="2387"/>
      <c r="J41" s="2387"/>
      <c r="K41" s="2366"/>
      <c r="L41" s="2388" t="s">
        <v>1160</v>
      </c>
      <c r="M41" s="2873" t="s">
        <v>360</v>
      </c>
      <c r="N41" s="286">
        <v>1</v>
      </c>
      <c r="O41" s="286"/>
      <c r="P41" s="3109" t="s">
        <v>1498</v>
      </c>
    </row>
    <row r="42" spans="1:17" ht="14.4" thickBot="1" x14ac:dyDescent="0.3">
      <c r="A42" s="3650"/>
      <c r="B42" s="3628"/>
      <c r="C42" s="3705"/>
      <c r="D42" s="3705"/>
      <c r="E42" s="2389"/>
      <c r="F42" s="4467"/>
      <c r="G42" s="3624"/>
      <c r="H42" s="2390" t="s">
        <v>8</v>
      </c>
      <c r="I42" s="2367"/>
      <c r="J42" s="2367"/>
      <c r="K42" s="2367"/>
      <c r="L42" s="2391"/>
      <c r="M42" s="2874"/>
      <c r="N42" s="2875"/>
      <c r="O42" s="2875"/>
      <c r="P42" s="2872"/>
    </row>
    <row r="43" spans="1:17" ht="27.6" x14ac:dyDescent="0.25">
      <c r="A43" s="3602" t="s">
        <v>7</v>
      </c>
      <c r="B43" s="3605" t="s">
        <v>9</v>
      </c>
      <c r="C43" s="4476" t="s">
        <v>25</v>
      </c>
      <c r="D43" s="344"/>
      <c r="E43" s="4479" t="s">
        <v>1161</v>
      </c>
      <c r="F43" s="4465" t="s">
        <v>46</v>
      </c>
      <c r="G43" s="3622" t="s">
        <v>28</v>
      </c>
      <c r="H43" s="2344" t="s">
        <v>27</v>
      </c>
      <c r="I43" s="390"/>
      <c r="J43" s="390">
        <v>96.6</v>
      </c>
      <c r="K43" s="2345">
        <v>96.5</v>
      </c>
      <c r="L43" s="2397" t="s">
        <v>1162</v>
      </c>
      <c r="M43" s="2840" t="s">
        <v>360</v>
      </c>
      <c r="N43" s="288">
        <v>100</v>
      </c>
      <c r="O43" s="288">
        <v>100</v>
      </c>
      <c r="P43" s="2854" t="s">
        <v>1615</v>
      </c>
    </row>
    <row r="44" spans="1:17" ht="13.8" x14ac:dyDescent="0.25">
      <c r="A44" s="3603"/>
      <c r="B44" s="3606"/>
      <c r="C44" s="4477"/>
      <c r="D44" s="351"/>
      <c r="E44" s="4480"/>
      <c r="F44" s="4466"/>
      <c r="G44" s="3623"/>
      <c r="H44" s="2346" t="s">
        <v>52</v>
      </c>
      <c r="I44" s="2347"/>
      <c r="J44" s="2347">
        <v>20.3</v>
      </c>
      <c r="K44" s="2348">
        <v>20.3</v>
      </c>
      <c r="L44" s="2349"/>
      <c r="M44" s="2350"/>
      <c r="N44" s="2351"/>
      <c r="O44" s="2351"/>
      <c r="P44" s="2352"/>
    </row>
    <row r="45" spans="1:17" ht="14.4" thickBot="1" x14ac:dyDescent="0.3">
      <c r="A45" s="3604"/>
      <c r="B45" s="3607"/>
      <c r="C45" s="4478"/>
      <c r="D45" s="359"/>
      <c r="E45" s="4481"/>
      <c r="F45" s="4467"/>
      <c r="G45" s="3624"/>
      <c r="H45" s="2353" t="s">
        <v>8</v>
      </c>
      <c r="I45" s="2354">
        <f>SUM(I43:I44)</f>
        <v>0</v>
      </c>
      <c r="J45" s="2354">
        <f t="shared" ref="J45:K45" si="5">SUM(J43:J44)</f>
        <v>116.89999999999999</v>
      </c>
      <c r="K45" s="2354">
        <f t="shared" si="5"/>
        <v>116.8</v>
      </c>
      <c r="L45" s="2355"/>
      <c r="M45" s="2356"/>
      <c r="N45" s="2359"/>
      <c r="O45" s="2359"/>
      <c r="P45" s="2360"/>
    </row>
    <row r="46" spans="1:17" ht="14.4" thickBot="1" x14ac:dyDescent="0.3">
      <c r="A46" s="519" t="s">
        <v>7</v>
      </c>
      <c r="B46" s="2369" t="s">
        <v>9</v>
      </c>
      <c r="C46" s="4468" t="s">
        <v>308</v>
      </c>
      <c r="D46" s="4468"/>
      <c r="E46" s="4468"/>
      <c r="F46" s="4468"/>
      <c r="G46" s="4469"/>
      <c r="H46" s="2370" t="s">
        <v>8</v>
      </c>
      <c r="I46" s="2371">
        <f>I35+I42+I45</f>
        <v>44</v>
      </c>
      <c r="J46" s="2371">
        <f t="shared" ref="J46:K46" si="6">J35+J42+J45</f>
        <v>221.42000000000002</v>
      </c>
      <c r="K46" s="2371">
        <f t="shared" si="6"/>
        <v>219.8</v>
      </c>
      <c r="L46" s="4470"/>
      <c r="M46" s="4471"/>
      <c r="N46" s="4471"/>
      <c r="O46" s="4471"/>
      <c r="P46" s="4472"/>
    </row>
    <row r="47" spans="1:17" ht="14.4" thickBot="1" x14ac:dyDescent="0.3">
      <c r="A47" s="335" t="s">
        <v>7</v>
      </c>
      <c r="B47" s="2392" t="s">
        <v>25</v>
      </c>
      <c r="C47" s="4490" t="s">
        <v>1163</v>
      </c>
      <c r="D47" s="4491"/>
      <c r="E47" s="4491"/>
      <c r="F47" s="4491"/>
      <c r="G47" s="4491"/>
      <c r="H47" s="4491"/>
      <c r="I47" s="4492"/>
      <c r="J47" s="4492"/>
      <c r="K47" s="4492"/>
      <c r="L47" s="4492"/>
      <c r="M47" s="4492"/>
      <c r="N47" s="4492"/>
      <c r="O47" s="4492"/>
      <c r="P47" s="4493"/>
    </row>
    <row r="48" spans="1:17" ht="179.4" x14ac:dyDescent="0.25">
      <c r="A48" s="3648" t="s">
        <v>7</v>
      </c>
      <c r="B48" s="3627" t="s">
        <v>25</v>
      </c>
      <c r="C48" s="3627" t="s">
        <v>7</v>
      </c>
      <c r="D48" s="4495"/>
      <c r="E48" s="3569" t="s">
        <v>175</v>
      </c>
      <c r="F48" s="4497">
        <v>288724610</v>
      </c>
      <c r="G48" s="4518" t="s">
        <v>82</v>
      </c>
      <c r="H48" s="2393" t="s">
        <v>27</v>
      </c>
      <c r="I48" s="2394">
        <v>25</v>
      </c>
      <c r="J48" s="2395">
        <v>25</v>
      </c>
      <c r="K48" s="2396">
        <v>25</v>
      </c>
      <c r="L48" s="2397" t="s">
        <v>176</v>
      </c>
      <c r="M48" s="2395" t="s">
        <v>264</v>
      </c>
      <c r="N48" s="2665">
        <v>20</v>
      </c>
      <c r="O48" s="2665">
        <v>32</v>
      </c>
      <c r="P48" s="2847" t="s">
        <v>1247</v>
      </c>
    </row>
    <row r="49" spans="1:16" ht="14.4" thickBot="1" x14ac:dyDescent="0.3">
      <c r="A49" s="3650"/>
      <c r="B49" s="3628"/>
      <c r="C49" s="3628"/>
      <c r="D49" s="4496"/>
      <c r="E49" s="3689"/>
      <c r="F49" s="4498"/>
      <c r="G49" s="4519"/>
      <c r="H49" s="2398" t="s">
        <v>8</v>
      </c>
      <c r="I49" s="2354">
        <f>SUM(I48:I48)</f>
        <v>25</v>
      </c>
      <c r="J49" s="2354">
        <f>SUM(J48:J48)</f>
        <v>25</v>
      </c>
      <c r="K49" s="2354">
        <f>SUM(K48:K48)</f>
        <v>25</v>
      </c>
      <c r="L49" s="2399"/>
      <c r="M49" s="2400"/>
      <c r="N49" s="2400"/>
      <c r="O49" s="2400"/>
      <c r="P49" s="2401"/>
    </row>
    <row r="50" spans="1:16" ht="14.4" thickBot="1" x14ac:dyDescent="0.3">
      <c r="A50" s="519" t="s">
        <v>7</v>
      </c>
      <c r="B50" s="2369" t="s">
        <v>25</v>
      </c>
      <c r="C50" s="4494" t="s">
        <v>308</v>
      </c>
      <c r="D50" s="4468"/>
      <c r="E50" s="4468"/>
      <c r="F50" s="4468"/>
      <c r="G50" s="4469"/>
      <c r="H50" s="2370" t="s">
        <v>8</v>
      </c>
      <c r="I50" s="2371">
        <f>I49*1</f>
        <v>25</v>
      </c>
      <c r="J50" s="2371">
        <f t="shared" ref="J50:K50" si="7">J49*1</f>
        <v>25</v>
      </c>
      <c r="K50" s="2371">
        <f t="shared" si="7"/>
        <v>25</v>
      </c>
      <c r="L50" s="4470"/>
      <c r="M50" s="4471"/>
      <c r="N50" s="4471"/>
      <c r="O50" s="4471"/>
      <c r="P50" s="4472"/>
    </row>
    <row r="51" spans="1:16" ht="14.4" thickBot="1" x14ac:dyDescent="0.3">
      <c r="A51" s="2402" t="s">
        <v>7</v>
      </c>
      <c r="B51" s="4509" t="s">
        <v>11</v>
      </c>
      <c r="C51" s="4510"/>
      <c r="D51" s="4510"/>
      <c r="E51" s="4510"/>
      <c r="F51" s="4510"/>
      <c r="G51" s="4510"/>
      <c r="H51" s="4511"/>
      <c r="I51" s="2403">
        <f>I26+I46+I50</f>
        <v>109</v>
      </c>
      <c r="J51" s="2403">
        <f>J26+J46+J50</f>
        <v>298.42</v>
      </c>
      <c r="K51" s="2403">
        <f>K26+K46+K50</f>
        <v>295.3</v>
      </c>
      <c r="L51" s="2404"/>
      <c r="M51" s="2404"/>
      <c r="N51" s="2404"/>
      <c r="O51" s="2404"/>
      <c r="P51" s="2405"/>
    </row>
    <row r="52" spans="1:16" ht="14.4" thickBot="1" x14ac:dyDescent="0.3">
      <c r="A52" s="4525" t="s">
        <v>12</v>
      </c>
      <c r="B52" s="4526"/>
      <c r="C52" s="4526"/>
      <c r="D52" s="4526"/>
      <c r="E52" s="4526"/>
      <c r="F52" s="4526"/>
      <c r="G52" s="4526"/>
      <c r="H52" s="4527"/>
      <c r="I52" s="2406">
        <f>I51*1</f>
        <v>109</v>
      </c>
      <c r="J52" s="2406">
        <f t="shared" ref="J52:K52" si="8">J51*1</f>
        <v>298.42</v>
      </c>
      <c r="K52" s="2406">
        <f t="shared" si="8"/>
        <v>295.3</v>
      </c>
      <c r="L52" s="4499"/>
      <c r="M52" s="4500"/>
      <c r="N52" s="4500"/>
      <c r="O52" s="4500"/>
      <c r="P52" s="4501"/>
    </row>
    <row r="53" spans="1:16" ht="13.8" x14ac:dyDescent="0.25">
      <c r="A53" s="573" t="s">
        <v>431</v>
      </c>
      <c r="B53" s="573"/>
      <c r="C53" s="573"/>
      <c r="D53" s="573"/>
      <c r="E53" s="573"/>
      <c r="F53" s="573"/>
      <c r="G53" s="573"/>
      <c r="H53" s="573"/>
      <c r="I53" s="573"/>
      <c r="J53" s="573"/>
      <c r="K53" s="573"/>
      <c r="L53" s="573"/>
      <c r="M53" s="575"/>
      <c r="N53" s="2407"/>
      <c r="O53" s="2407"/>
      <c r="P53" s="2407"/>
    </row>
    <row r="54" spans="1:16" ht="16.2" thickBot="1" x14ac:dyDescent="0.3">
      <c r="A54" s="2408"/>
      <c r="B54" s="2409"/>
      <c r="C54" s="2409"/>
      <c r="D54" s="2409"/>
      <c r="E54" s="4502" t="s">
        <v>13</v>
      </c>
      <c r="F54" s="4502"/>
      <c r="G54" s="4502"/>
      <c r="H54" s="4502"/>
      <c r="I54" s="4502"/>
      <c r="J54" s="4502"/>
      <c r="K54" s="4502"/>
      <c r="L54" s="2410"/>
      <c r="M54" s="2410"/>
      <c r="N54" s="2411"/>
      <c r="O54" s="2409"/>
      <c r="P54" s="2409"/>
    </row>
    <row r="55" spans="1:16" ht="51.6" thickBot="1" x14ac:dyDescent="0.3">
      <c r="A55" s="2408"/>
      <c r="B55" s="2409"/>
      <c r="C55" s="2409"/>
      <c r="D55" s="2409"/>
      <c r="E55" s="2412"/>
      <c r="F55" s="2413"/>
      <c r="G55" s="2413"/>
      <c r="H55" s="582"/>
      <c r="I55" s="223" t="s">
        <v>192</v>
      </c>
      <c r="J55" s="233" t="s">
        <v>193</v>
      </c>
      <c r="K55" s="31" t="s">
        <v>83</v>
      </c>
      <c r="L55" s="2408"/>
      <c r="M55" s="2408"/>
      <c r="N55" s="2411"/>
      <c r="O55" s="2409"/>
      <c r="P55" s="2409"/>
    </row>
    <row r="56" spans="1:16" ht="13.8" thickBot="1" x14ac:dyDescent="0.3">
      <c r="A56" s="2408"/>
      <c r="B56" s="2409"/>
      <c r="C56" s="2409"/>
      <c r="D56" s="2409"/>
      <c r="E56" s="4503" t="s">
        <v>14</v>
      </c>
      <c r="F56" s="4504"/>
      <c r="G56" s="4504"/>
      <c r="H56" s="4505"/>
      <c r="I56" s="2425">
        <f>I57+I59</f>
        <v>109</v>
      </c>
      <c r="J56" s="2425">
        <f t="shared" ref="J56:K56" si="9">J57+J59</f>
        <v>298.39999999999998</v>
      </c>
      <c r="K56" s="2425">
        <f t="shared" si="9"/>
        <v>295.3</v>
      </c>
      <c r="L56" s="2415"/>
      <c r="M56" s="2408"/>
      <c r="N56" s="2411"/>
      <c r="O56" s="2409"/>
      <c r="P56" s="2409"/>
    </row>
    <row r="57" spans="1:16" x14ac:dyDescent="0.25">
      <c r="A57" s="2408"/>
      <c r="B57" s="2409"/>
      <c r="C57" s="2409"/>
      <c r="D57" s="2409"/>
      <c r="E57" s="4506" t="s">
        <v>238</v>
      </c>
      <c r="F57" s="4507"/>
      <c r="G57" s="4507"/>
      <c r="H57" s="4508"/>
      <c r="I57" s="2429">
        <v>109</v>
      </c>
      <c r="J57" s="2429">
        <v>205.6</v>
      </c>
      <c r="K57" s="2429">
        <v>202.8</v>
      </c>
      <c r="L57" s="2408"/>
      <c r="M57" s="2408"/>
      <c r="N57" s="2411"/>
      <c r="O57" s="2409"/>
      <c r="P57" s="2409"/>
    </row>
    <row r="58" spans="1:16" x14ac:dyDescent="0.25">
      <c r="A58" s="2408"/>
      <c r="B58" s="2409"/>
      <c r="C58" s="2409"/>
      <c r="D58" s="2409"/>
      <c r="E58" s="4506" t="s">
        <v>239</v>
      </c>
      <c r="F58" s="4507"/>
      <c r="G58" s="4507"/>
      <c r="H58" s="4508"/>
      <c r="I58" s="2426"/>
      <c r="J58" s="2426"/>
      <c r="K58" s="2426"/>
      <c r="L58" s="2408"/>
      <c r="M58" s="2408"/>
      <c r="N58" s="2411"/>
      <c r="O58" s="2409"/>
      <c r="P58" s="2409"/>
    </row>
    <row r="59" spans="1:16" x14ac:dyDescent="0.25">
      <c r="A59" s="2408"/>
      <c r="B59" s="2409"/>
      <c r="C59" s="2409"/>
      <c r="D59" s="2409"/>
      <c r="E59" s="4506" t="s">
        <v>240</v>
      </c>
      <c r="F59" s="4507"/>
      <c r="G59" s="4507"/>
      <c r="H59" s="4508"/>
      <c r="I59" s="2426"/>
      <c r="J59" s="2426">
        <v>92.8</v>
      </c>
      <c r="K59" s="2426">
        <v>92.5</v>
      </c>
      <c r="L59" s="2408"/>
      <c r="M59" s="2408"/>
      <c r="N59" s="2411"/>
      <c r="O59" s="2409"/>
      <c r="P59" s="2409"/>
    </row>
    <row r="60" spans="1:16" x14ac:dyDescent="0.25">
      <c r="A60" s="2408"/>
      <c r="B60" s="2409"/>
      <c r="C60" s="2409"/>
      <c r="D60" s="2409"/>
      <c r="E60" s="4506" t="s">
        <v>241</v>
      </c>
      <c r="F60" s="4507"/>
      <c r="G60" s="4507"/>
      <c r="H60" s="4508"/>
      <c r="I60" s="2426"/>
      <c r="J60" s="2426"/>
      <c r="K60" s="2426"/>
      <c r="L60" s="2408"/>
      <c r="M60" s="2408"/>
      <c r="N60" s="2411"/>
      <c r="O60" s="2409"/>
      <c r="P60" s="2409"/>
    </row>
    <row r="61" spans="1:16" x14ac:dyDescent="0.25">
      <c r="A61" s="2408"/>
      <c r="B61" s="2409"/>
      <c r="C61" s="2409"/>
      <c r="D61" s="2409"/>
      <c r="E61" s="3774" t="s">
        <v>242</v>
      </c>
      <c r="F61" s="3775"/>
      <c r="G61" s="3775"/>
      <c r="H61" s="3776"/>
      <c r="I61" s="808"/>
      <c r="J61" s="808"/>
      <c r="K61" s="808"/>
      <c r="L61" s="2408"/>
      <c r="M61" s="2408"/>
      <c r="N61" s="2411"/>
      <c r="O61" s="2409"/>
      <c r="P61" s="2409"/>
    </row>
    <row r="62" spans="1:16" x14ac:dyDescent="0.25">
      <c r="A62" s="2408"/>
      <c r="B62" s="2409"/>
      <c r="C62" s="2409"/>
      <c r="D62" s="2409"/>
      <c r="E62" s="2417" t="s">
        <v>243</v>
      </c>
      <c r="F62" s="2418"/>
      <c r="G62" s="2418"/>
      <c r="H62" s="2419"/>
      <c r="I62" s="2426"/>
      <c r="J62" s="2426"/>
      <c r="K62" s="2426"/>
      <c r="L62" s="2408"/>
      <c r="M62" s="2408"/>
      <c r="N62" s="2411"/>
      <c r="O62" s="2409"/>
      <c r="P62" s="2409"/>
    </row>
    <row r="63" spans="1:16" x14ac:dyDescent="0.25">
      <c r="A63" s="2408"/>
      <c r="B63" s="2409"/>
      <c r="C63" s="2409"/>
      <c r="D63" s="2409"/>
      <c r="E63" s="4506" t="s">
        <v>244</v>
      </c>
      <c r="F63" s="4507"/>
      <c r="G63" s="4507"/>
      <c r="H63" s="4508"/>
      <c r="I63" s="2426"/>
      <c r="J63" s="2426"/>
      <c r="K63" s="2426"/>
      <c r="L63" s="2408"/>
      <c r="M63" s="2408"/>
      <c r="N63" s="2420"/>
      <c r="O63" s="2420"/>
      <c r="P63" s="2420"/>
    </row>
    <row r="64" spans="1:16" x14ac:dyDescent="0.25">
      <c r="A64" s="2408"/>
      <c r="B64" s="2409"/>
      <c r="C64" s="2409"/>
      <c r="D64" s="2409"/>
      <c r="E64" s="4506" t="s">
        <v>245</v>
      </c>
      <c r="F64" s="4507"/>
      <c r="G64" s="4507"/>
      <c r="H64" s="4508"/>
      <c r="I64" s="2427"/>
      <c r="J64" s="2427"/>
      <c r="K64" s="2427"/>
      <c r="L64" s="2408"/>
      <c r="M64" s="2408"/>
      <c r="N64" s="2411"/>
      <c r="O64" s="2409"/>
      <c r="P64" s="2409"/>
    </row>
    <row r="65" spans="1:16" x14ac:dyDescent="0.25">
      <c r="A65" s="2408"/>
      <c r="B65" s="2409"/>
      <c r="C65" s="2409"/>
      <c r="D65" s="2409"/>
      <c r="E65" s="4506" t="s">
        <v>246</v>
      </c>
      <c r="F65" s="4507"/>
      <c r="G65" s="4507"/>
      <c r="H65" s="4508"/>
      <c r="I65" s="2427"/>
      <c r="J65" s="2427"/>
      <c r="K65" s="2427"/>
      <c r="L65" s="2408"/>
      <c r="M65" s="2408"/>
      <c r="N65" s="2411"/>
      <c r="O65" s="2409"/>
      <c r="P65" s="2409"/>
    </row>
    <row r="66" spans="1:16" x14ac:dyDescent="0.25">
      <c r="A66" s="2408"/>
      <c r="B66" s="2409"/>
      <c r="C66" s="2409"/>
      <c r="D66" s="2409"/>
      <c r="E66" s="4506" t="s">
        <v>247</v>
      </c>
      <c r="F66" s="4507"/>
      <c r="G66" s="4507"/>
      <c r="H66" s="4508"/>
      <c r="I66" s="2427"/>
      <c r="J66" s="2427"/>
      <c r="K66" s="2427"/>
      <c r="L66" s="2408"/>
      <c r="M66" s="2408"/>
      <c r="N66" s="2411"/>
      <c r="O66" s="2409"/>
      <c r="P66" s="2409"/>
    </row>
    <row r="67" spans="1:16" ht="13.8" thickBot="1" x14ac:dyDescent="0.3">
      <c r="A67" s="574"/>
      <c r="B67" s="574"/>
      <c r="C67" s="574"/>
      <c r="D67" s="574"/>
      <c r="E67" s="4520" t="s">
        <v>248</v>
      </c>
      <c r="F67" s="4521"/>
      <c r="G67" s="4521"/>
      <c r="H67" s="4522"/>
      <c r="I67" s="2428"/>
      <c r="J67" s="2428"/>
      <c r="K67" s="2428"/>
      <c r="L67" s="2408"/>
      <c r="M67" s="2408"/>
      <c r="N67" s="574"/>
      <c r="O67" s="574"/>
      <c r="P67" s="574"/>
    </row>
    <row r="68" spans="1:16" ht="13.8" thickBot="1" x14ac:dyDescent="0.3">
      <c r="A68" s="574"/>
      <c r="B68" s="574"/>
      <c r="C68" s="574"/>
      <c r="D68" s="574"/>
      <c r="E68" s="4523" t="s">
        <v>15</v>
      </c>
      <c r="F68" s="4524"/>
      <c r="G68" s="4524"/>
      <c r="H68" s="4524"/>
      <c r="I68" s="2414"/>
      <c r="J68" s="2414"/>
      <c r="K68" s="2421"/>
      <c r="L68" s="2408"/>
      <c r="M68" s="2408"/>
      <c r="N68" s="574"/>
      <c r="O68" s="574"/>
      <c r="P68" s="574"/>
    </row>
    <row r="69" spans="1:16" ht="13.8" thickBot="1" x14ac:dyDescent="0.3">
      <c r="A69" s="574"/>
      <c r="B69" s="574"/>
      <c r="C69" s="574"/>
      <c r="D69" s="574"/>
      <c r="E69" s="4512" t="s">
        <v>249</v>
      </c>
      <c r="F69" s="4513"/>
      <c r="G69" s="4513"/>
      <c r="H69" s="4514"/>
      <c r="I69" s="2416"/>
      <c r="J69" s="2416"/>
      <c r="K69" s="2422"/>
      <c r="L69" s="574"/>
      <c r="M69" s="574"/>
      <c r="N69" s="574"/>
      <c r="O69" s="574"/>
      <c r="P69" s="574"/>
    </row>
    <row r="70" spans="1:16" ht="13.8" thickBot="1" x14ac:dyDescent="0.3">
      <c r="A70" s="574"/>
      <c r="B70" s="574"/>
      <c r="C70" s="574"/>
      <c r="D70" s="574"/>
      <c r="E70" s="4515"/>
      <c r="F70" s="4516"/>
      <c r="G70" s="4516"/>
      <c r="H70" s="4517"/>
      <c r="I70" s="2423"/>
      <c r="J70" s="2423"/>
      <c r="K70" s="2424"/>
      <c r="L70" s="574"/>
      <c r="M70" s="574"/>
      <c r="N70" s="574"/>
      <c r="O70" s="574"/>
      <c r="P70" s="574"/>
    </row>
  </sheetData>
  <mergeCells count="90">
    <mergeCell ref="E67:H67"/>
    <mergeCell ref="E68:H68"/>
    <mergeCell ref="A48:A49"/>
    <mergeCell ref="B48:B49"/>
    <mergeCell ref="E64:H64"/>
    <mergeCell ref="E65:H65"/>
    <mergeCell ref="E66:H66"/>
    <mergeCell ref="E58:H58"/>
    <mergeCell ref="A52:H52"/>
    <mergeCell ref="E69:H69"/>
    <mergeCell ref="E70:H70"/>
    <mergeCell ref="A5:A7"/>
    <mergeCell ref="B5:B7"/>
    <mergeCell ref="C5:C7"/>
    <mergeCell ref="D5:D7"/>
    <mergeCell ref="E5:E7"/>
    <mergeCell ref="F5:F7"/>
    <mergeCell ref="G5:G7"/>
    <mergeCell ref="H5:H7"/>
    <mergeCell ref="E59:H59"/>
    <mergeCell ref="E60:H60"/>
    <mergeCell ref="E61:H61"/>
    <mergeCell ref="E63:H63"/>
    <mergeCell ref="G48:G49"/>
    <mergeCell ref="A43:A45"/>
    <mergeCell ref="L52:P52"/>
    <mergeCell ref="E54:K54"/>
    <mergeCell ref="E56:H56"/>
    <mergeCell ref="E57:H57"/>
    <mergeCell ref="L50:P50"/>
    <mergeCell ref="B51:H51"/>
    <mergeCell ref="B43:B45"/>
    <mergeCell ref="C43:C45"/>
    <mergeCell ref="E43:E45"/>
    <mergeCell ref="F43:F45"/>
    <mergeCell ref="G43:G45"/>
    <mergeCell ref="C46:G46"/>
    <mergeCell ref="L46:P46"/>
    <mergeCell ref="C47:P47"/>
    <mergeCell ref="C50:G50"/>
    <mergeCell ref="C48:C49"/>
    <mergeCell ref="D48:D49"/>
    <mergeCell ref="E48:E49"/>
    <mergeCell ref="F48:F49"/>
    <mergeCell ref="A28:A29"/>
    <mergeCell ref="B28:B29"/>
    <mergeCell ref="C28:K29"/>
    <mergeCell ref="A30:A35"/>
    <mergeCell ref="B30:B35"/>
    <mergeCell ref="C30:C35"/>
    <mergeCell ref="D30:D35"/>
    <mergeCell ref="E30:E35"/>
    <mergeCell ref="G30:G35"/>
    <mergeCell ref="A21:A25"/>
    <mergeCell ref="B21:B25"/>
    <mergeCell ref="C21:C25"/>
    <mergeCell ref="E21:E25"/>
    <mergeCell ref="F21:F25"/>
    <mergeCell ref="G21:G25"/>
    <mergeCell ref="C26:G26"/>
    <mergeCell ref="L26:P26"/>
    <mergeCell ref="C27:P27"/>
    <mergeCell ref="A14:A17"/>
    <mergeCell ref="B14:B17"/>
    <mergeCell ref="C14:C17"/>
    <mergeCell ref="E14:E17"/>
    <mergeCell ref="F14:F17"/>
    <mergeCell ref="G14:G17"/>
    <mergeCell ref="A18:A20"/>
    <mergeCell ref="B18:B20"/>
    <mergeCell ref="C18:C20"/>
    <mergeCell ref="E18:E20"/>
    <mergeCell ref="F18:F20"/>
    <mergeCell ref="G18:G20"/>
    <mergeCell ref="D2:O2"/>
    <mergeCell ref="D3:N3"/>
    <mergeCell ref="A36:A42"/>
    <mergeCell ref="C12:P12"/>
    <mergeCell ref="I5:I7"/>
    <mergeCell ref="J5:J7"/>
    <mergeCell ref="K5:K7"/>
    <mergeCell ref="L5:P5"/>
    <mergeCell ref="L6:L7"/>
    <mergeCell ref="M6:M7"/>
    <mergeCell ref="N6:P6"/>
    <mergeCell ref="B36:B42"/>
    <mergeCell ref="C36:C42"/>
    <mergeCell ref="D36:D42"/>
    <mergeCell ref="F36:F42"/>
    <mergeCell ref="G36:G42"/>
  </mergeCells>
  <pageMargins left="0.7" right="0.7" top="0.75" bottom="0.75" header="0.3" footer="0.3"/>
  <pageSetup paperSize="9" scale="7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101"/>
  <sheetViews>
    <sheetView workbookViewId="0">
      <selection activeCell="H13" sqref="H13"/>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44140625" customWidth="1"/>
    <col min="11" max="11" width="8.6640625" customWidth="1"/>
    <col min="12" max="12" width="33.21875" customWidth="1"/>
    <col min="13" max="13" width="9.109375" customWidth="1"/>
    <col min="14" max="14" width="6.88671875" customWidth="1"/>
    <col min="15" max="15" width="7.6640625" customWidth="1"/>
    <col min="16" max="16" width="31.33203125" customWidth="1"/>
    <col min="17" max="17" width="9.109375" customWidth="1"/>
  </cols>
  <sheetData>
    <row r="2" spans="1:17" x14ac:dyDescent="0.25">
      <c r="A2" s="3"/>
      <c r="B2" s="3"/>
      <c r="C2" s="3"/>
      <c r="D2" s="4049" t="s">
        <v>191</v>
      </c>
      <c r="E2" s="4528"/>
      <c r="F2" s="4528"/>
      <c r="G2" s="4528"/>
      <c r="H2" s="4528"/>
      <c r="I2" s="4528"/>
      <c r="J2" s="4528"/>
      <c r="K2" s="4528"/>
      <c r="L2" s="4528"/>
      <c r="M2" s="4528"/>
      <c r="N2" s="4528"/>
      <c r="O2" s="4528"/>
      <c r="P2" s="3"/>
      <c r="Q2" s="3"/>
    </row>
    <row r="3" spans="1:17" ht="13.8" x14ac:dyDescent="0.25">
      <c r="A3" s="3"/>
      <c r="B3" s="3"/>
      <c r="C3" s="3"/>
      <c r="D3" s="4049" t="s">
        <v>177</v>
      </c>
      <c r="E3" s="4049"/>
      <c r="F3" s="4049"/>
      <c r="G3" s="4049"/>
      <c r="H3" s="4049"/>
      <c r="I3" s="4049"/>
      <c r="J3" s="4049"/>
      <c r="K3" s="4049"/>
      <c r="L3" s="4049"/>
      <c r="M3" s="4049"/>
      <c r="N3" s="4049"/>
      <c r="O3" s="4049"/>
      <c r="P3" s="4049"/>
      <c r="Q3" s="4049"/>
    </row>
    <row r="4" spans="1:17" ht="13.8" thickBot="1" x14ac:dyDescent="0.3">
      <c r="P4" s="197" t="s">
        <v>513</v>
      </c>
    </row>
    <row r="5" spans="1:17" ht="14.4" customHeight="1" thickBot="1" x14ac:dyDescent="0.3">
      <c r="A5" s="3715" t="s">
        <v>0</v>
      </c>
      <c r="B5" s="3715" t="s">
        <v>1</v>
      </c>
      <c r="C5" s="3715" t="s">
        <v>2</v>
      </c>
      <c r="D5" s="3715" t="s">
        <v>256</v>
      </c>
      <c r="E5" s="4538" t="s">
        <v>3</v>
      </c>
      <c r="F5" s="3715" t="s">
        <v>4</v>
      </c>
      <c r="G5" s="3715" t="s">
        <v>5</v>
      </c>
      <c r="H5" s="3715" t="s">
        <v>6</v>
      </c>
      <c r="I5" s="4541" t="s">
        <v>192</v>
      </c>
      <c r="J5" s="3715" t="s">
        <v>193</v>
      </c>
      <c r="K5" s="3715" t="s">
        <v>83</v>
      </c>
      <c r="L5" s="3717" t="s">
        <v>991</v>
      </c>
      <c r="M5" s="3718"/>
      <c r="N5" s="3718"/>
      <c r="O5" s="3718"/>
      <c r="P5" s="3719"/>
    </row>
    <row r="6" spans="1:17" ht="13.8" x14ac:dyDescent="0.25">
      <c r="A6" s="3716"/>
      <c r="B6" s="3716"/>
      <c r="C6" s="3716"/>
      <c r="D6" s="3716"/>
      <c r="E6" s="4539"/>
      <c r="F6" s="3716"/>
      <c r="G6" s="3716"/>
      <c r="H6" s="3716"/>
      <c r="I6" s="4542"/>
      <c r="J6" s="3716"/>
      <c r="K6" s="3716"/>
      <c r="L6" s="4544" t="s">
        <v>306</v>
      </c>
      <c r="M6" s="3721" t="s">
        <v>194</v>
      </c>
      <c r="N6" s="4545"/>
      <c r="O6" s="4546"/>
      <c r="P6" s="4547"/>
    </row>
    <row r="7" spans="1:17" ht="160.80000000000001" customHeight="1" thickBot="1" x14ac:dyDescent="0.3">
      <c r="A7" s="3810"/>
      <c r="B7" s="3810"/>
      <c r="C7" s="3810"/>
      <c r="D7" s="3810"/>
      <c r="E7" s="4540"/>
      <c r="F7" s="3810"/>
      <c r="G7" s="3810"/>
      <c r="H7" s="3810"/>
      <c r="I7" s="4543"/>
      <c r="J7" s="3810"/>
      <c r="K7" s="3810"/>
      <c r="L7" s="3823"/>
      <c r="M7" s="3824"/>
      <c r="N7" s="218" t="s">
        <v>53</v>
      </c>
      <c r="O7" s="219" t="s">
        <v>54</v>
      </c>
      <c r="P7" s="821" t="s">
        <v>446</v>
      </c>
    </row>
    <row r="8" spans="1:17" ht="16.2" thickBot="1" x14ac:dyDescent="0.35">
      <c r="A8" s="834" t="s">
        <v>7</v>
      </c>
      <c r="B8" s="2430" t="s">
        <v>1164</v>
      </c>
      <c r="C8" s="932"/>
      <c r="D8" s="932"/>
      <c r="E8" s="932"/>
      <c r="F8" s="933"/>
      <c r="G8" s="933"/>
      <c r="H8" s="933"/>
      <c r="I8" s="2431"/>
      <c r="J8" s="2432"/>
      <c r="K8" s="2431"/>
      <c r="L8" s="2064"/>
      <c r="M8" s="2065"/>
      <c r="N8" s="2066"/>
      <c r="O8" s="2067"/>
      <c r="P8" s="2068"/>
    </row>
    <row r="9" spans="1:17" ht="27" customHeight="1" thickBot="1" x14ac:dyDescent="0.3">
      <c r="A9" s="823"/>
      <c r="B9" s="2433"/>
      <c r="C9" s="2434"/>
      <c r="D9" s="2434"/>
      <c r="E9" s="2435"/>
      <c r="F9" s="2434"/>
      <c r="G9" s="2434"/>
      <c r="H9" s="2434"/>
      <c r="I9" s="2434"/>
      <c r="J9" s="2434"/>
      <c r="K9" s="2436"/>
      <c r="L9" s="2437" t="s">
        <v>1165</v>
      </c>
      <c r="M9" s="239" t="s">
        <v>360</v>
      </c>
      <c r="N9" s="176">
        <v>99.9</v>
      </c>
      <c r="O9" s="176">
        <v>99.9</v>
      </c>
      <c r="P9" s="2438"/>
    </row>
    <row r="10" spans="1:17" ht="13.8" thickBot="1" x14ac:dyDescent="0.3">
      <c r="A10" s="675" t="s">
        <v>7</v>
      </c>
      <c r="B10" s="765" t="s">
        <v>7</v>
      </c>
      <c r="C10" s="4532" t="s">
        <v>1166</v>
      </c>
      <c r="D10" s="4533"/>
      <c r="E10" s="4533"/>
      <c r="F10" s="4533"/>
      <c r="G10" s="4533"/>
      <c r="H10" s="4533"/>
      <c r="I10" s="4533"/>
      <c r="J10" s="4533"/>
      <c r="K10" s="4533"/>
      <c r="L10" s="4533"/>
      <c r="M10" s="4533"/>
      <c r="N10" s="4533"/>
      <c r="O10" s="4533"/>
      <c r="P10" s="4534"/>
    </row>
    <row r="11" spans="1:17" ht="44.4" customHeight="1" thickBot="1" x14ac:dyDescent="0.3">
      <c r="A11" s="887"/>
      <c r="B11" s="2475"/>
      <c r="C11" s="4381"/>
      <c r="D11" s="4382"/>
      <c r="E11" s="4382"/>
      <c r="F11" s="4382"/>
      <c r="G11" s="4382"/>
      <c r="H11" s="4382"/>
      <c r="I11" s="4382"/>
      <c r="J11" s="4382"/>
      <c r="K11" s="4383"/>
      <c r="L11" s="2296" t="s">
        <v>1167</v>
      </c>
      <c r="M11" s="2881" t="s">
        <v>360</v>
      </c>
      <c r="N11" s="898">
        <v>92</v>
      </c>
      <c r="O11" s="898">
        <v>92</v>
      </c>
      <c r="P11" s="253"/>
    </row>
    <row r="12" spans="1:17" ht="13.2" customHeight="1" x14ac:dyDescent="0.25">
      <c r="A12" s="3839" t="s">
        <v>7</v>
      </c>
      <c r="B12" s="3864" t="s">
        <v>7</v>
      </c>
      <c r="C12" s="4573" t="s">
        <v>7</v>
      </c>
      <c r="D12" s="2439"/>
      <c r="E12" s="3803" t="s">
        <v>1168</v>
      </c>
      <c r="F12" s="4576" t="s">
        <v>46</v>
      </c>
      <c r="G12" s="4579" t="s">
        <v>1169</v>
      </c>
      <c r="H12" s="2476" t="s">
        <v>230</v>
      </c>
      <c r="I12" s="158">
        <v>1659.8</v>
      </c>
      <c r="J12" s="106">
        <v>1923.4</v>
      </c>
      <c r="K12" s="77">
        <v>1905.7</v>
      </c>
      <c r="L12" s="4030" t="s">
        <v>1170</v>
      </c>
      <c r="M12" s="3878" t="s">
        <v>313</v>
      </c>
      <c r="N12" s="4529" t="s">
        <v>1171</v>
      </c>
      <c r="O12" s="4529" t="s">
        <v>1378</v>
      </c>
      <c r="P12" s="4535" t="s">
        <v>1390</v>
      </c>
    </row>
    <row r="13" spans="1:17" ht="27" customHeight="1" x14ac:dyDescent="0.25">
      <c r="A13" s="3863"/>
      <c r="B13" s="3844"/>
      <c r="C13" s="4574"/>
      <c r="D13" s="2439"/>
      <c r="E13" s="3804"/>
      <c r="F13" s="4577"/>
      <c r="G13" s="4580"/>
      <c r="H13" s="2477" t="s">
        <v>1172</v>
      </c>
      <c r="I13" s="158">
        <v>21434.799999999999</v>
      </c>
      <c r="J13" s="77">
        <v>22915</v>
      </c>
      <c r="K13" s="77">
        <v>22889.3</v>
      </c>
      <c r="L13" s="4031"/>
      <c r="M13" s="4583"/>
      <c r="N13" s="4530"/>
      <c r="O13" s="4530"/>
      <c r="P13" s="4536"/>
    </row>
    <row r="14" spans="1:17" ht="13.8" customHeight="1" thickBot="1" x14ac:dyDescent="0.3">
      <c r="A14" s="3863"/>
      <c r="B14" s="3844"/>
      <c r="C14" s="4574"/>
      <c r="D14" s="2439"/>
      <c r="E14" s="3804"/>
      <c r="F14" s="4577"/>
      <c r="G14" s="4580"/>
      <c r="H14" s="2478" t="s">
        <v>52</v>
      </c>
      <c r="I14" s="2593">
        <v>0</v>
      </c>
      <c r="J14" s="2479">
        <v>309.3</v>
      </c>
      <c r="K14" s="2480">
        <v>309.2</v>
      </c>
      <c r="L14" s="4031"/>
      <c r="M14" s="4583"/>
      <c r="N14" s="4530"/>
      <c r="O14" s="4530"/>
      <c r="P14" s="4536"/>
    </row>
    <row r="15" spans="1:17" ht="13.8" thickBot="1" x14ac:dyDescent="0.3">
      <c r="A15" s="3840"/>
      <c r="B15" s="3865"/>
      <c r="C15" s="4575"/>
      <c r="D15" s="2440"/>
      <c r="E15" s="3869"/>
      <c r="F15" s="4578"/>
      <c r="G15" s="4581"/>
      <c r="H15" s="2481" t="s">
        <v>8</v>
      </c>
      <c r="I15" s="2112">
        <f>I12+I13+I14</f>
        <v>23094.6</v>
      </c>
      <c r="J15" s="148">
        <f>J12+J13+J14</f>
        <v>25147.7</v>
      </c>
      <c r="K15" s="148">
        <f t="shared" ref="K15" si="0">K12+K13+K14</f>
        <v>25104.2</v>
      </c>
      <c r="L15" s="4582"/>
      <c r="M15" s="3913"/>
      <c r="N15" s="4531"/>
      <c r="O15" s="4531"/>
      <c r="P15" s="4537"/>
    </row>
    <row r="16" spans="1:17" ht="13.2" customHeight="1" x14ac:dyDescent="0.25">
      <c r="A16" s="3839" t="s">
        <v>7</v>
      </c>
      <c r="B16" s="3864" t="s">
        <v>7</v>
      </c>
      <c r="C16" s="4573" t="s">
        <v>9</v>
      </c>
      <c r="D16" s="2439"/>
      <c r="E16" s="3803" t="s">
        <v>1173</v>
      </c>
      <c r="F16" s="4576" t="s">
        <v>46</v>
      </c>
      <c r="G16" s="4579" t="s">
        <v>1169</v>
      </c>
      <c r="H16" s="39" t="s">
        <v>27</v>
      </c>
      <c r="I16" s="158">
        <v>6389.3</v>
      </c>
      <c r="J16" s="77">
        <v>8086.2</v>
      </c>
      <c r="K16" s="77">
        <v>8078.7</v>
      </c>
      <c r="L16" s="4030" t="s">
        <v>1170</v>
      </c>
      <c r="M16" s="3878" t="s">
        <v>313</v>
      </c>
      <c r="N16" s="4529" t="s">
        <v>1174</v>
      </c>
      <c r="O16" s="4529" t="s">
        <v>1379</v>
      </c>
      <c r="P16" s="4535" t="s">
        <v>1391</v>
      </c>
    </row>
    <row r="17" spans="1:16" x14ac:dyDescent="0.25">
      <c r="A17" s="3863"/>
      <c r="B17" s="3844"/>
      <c r="C17" s="4574"/>
      <c r="D17" s="2439"/>
      <c r="E17" s="3804"/>
      <c r="F17" s="4577"/>
      <c r="G17" s="4580"/>
      <c r="H17" s="38" t="s">
        <v>52</v>
      </c>
      <c r="I17" s="158">
        <v>452.3</v>
      </c>
      <c r="J17" s="2463">
        <v>1393.5</v>
      </c>
      <c r="K17" s="77">
        <v>1392.4</v>
      </c>
      <c r="L17" s="4031"/>
      <c r="M17" s="4583"/>
      <c r="N17" s="4530"/>
      <c r="O17" s="4530"/>
      <c r="P17" s="4536"/>
    </row>
    <row r="18" spans="1:16" ht="13.8" thickBot="1" x14ac:dyDescent="0.3">
      <c r="A18" s="3863"/>
      <c r="B18" s="3844"/>
      <c r="C18" s="4574"/>
      <c r="D18" s="2439"/>
      <c r="E18" s="3804"/>
      <c r="F18" s="4577"/>
      <c r="G18" s="4580"/>
      <c r="H18" s="2478" t="s">
        <v>84</v>
      </c>
      <c r="I18" s="2593">
        <v>493.8</v>
      </c>
      <c r="J18" s="2480">
        <v>493.8</v>
      </c>
      <c r="K18" s="2480">
        <v>493.8</v>
      </c>
      <c r="L18" s="4031"/>
      <c r="M18" s="4583"/>
      <c r="N18" s="4530"/>
      <c r="O18" s="4530"/>
      <c r="P18" s="4536"/>
    </row>
    <row r="19" spans="1:16" ht="27" customHeight="1" thickBot="1" x14ac:dyDescent="0.3">
      <c r="A19" s="3840"/>
      <c r="B19" s="3865"/>
      <c r="C19" s="4575"/>
      <c r="D19" s="2440"/>
      <c r="E19" s="3869"/>
      <c r="F19" s="4578"/>
      <c r="G19" s="4581"/>
      <c r="H19" s="2481" t="s">
        <v>8</v>
      </c>
      <c r="I19" s="2112">
        <f>I16+I17+I18</f>
        <v>7335.4000000000005</v>
      </c>
      <c r="J19" s="148">
        <f>J16+J17+J18</f>
        <v>9973.5</v>
      </c>
      <c r="K19" s="148">
        <f t="shared" ref="K19" si="1">K16+K17+K18</f>
        <v>9964.9</v>
      </c>
      <c r="L19" s="4582"/>
      <c r="M19" s="3913"/>
      <c r="N19" s="4531"/>
      <c r="O19" s="4531"/>
      <c r="P19" s="4537"/>
    </row>
    <row r="20" spans="1:16" ht="13.2" customHeight="1" x14ac:dyDescent="0.25">
      <c r="A20" s="3839" t="s">
        <v>7</v>
      </c>
      <c r="B20" s="3864" t="s">
        <v>7</v>
      </c>
      <c r="C20" s="4573" t="s">
        <v>25</v>
      </c>
      <c r="D20" s="2439"/>
      <c r="E20" s="3803" t="s">
        <v>1175</v>
      </c>
      <c r="F20" s="4588" t="s">
        <v>178</v>
      </c>
      <c r="G20" s="4591" t="s">
        <v>1176</v>
      </c>
      <c r="H20" s="39" t="s">
        <v>27</v>
      </c>
      <c r="I20" s="158">
        <v>172.4</v>
      </c>
      <c r="J20" s="77">
        <v>172.4</v>
      </c>
      <c r="K20" s="77">
        <v>172.4</v>
      </c>
      <c r="L20" s="4030" t="s">
        <v>1177</v>
      </c>
      <c r="M20" s="3878" t="s">
        <v>313</v>
      </c>
      <c r="N20" s="4594" t="s">
        <v>161</v>
      </c>
      <c r="O20" s="4597" t="s">
        <v>1380</v>
      </c>
      <c r="P20" s="4584"/>
    </row>
    <row r="21" spans="1:16" x14ac:dyDescent="0.25">
      <c r="A21" s="3863"/>
      <c r="B21" s="3844"/>
      <c r="C21" s="4574"/>
      <c r="D21" s="2439"/>
      <c r="E21" s="3804"/>
      <c r="F21" s="4589"/>
      <c r="G21" s="4592"/>
      <c r="H21" s="39" t="s">
        <v>230</v>
      </c>
      <c r="I21" s="158">
        <v>231.2</v>
      </c>
      <c r="J21" s="77">
        <v>311.89999999999998</v>
      </c>
      <c r="K21" s="77">
        <v>311.89999999999998</v>
      </c>
      <c r="L21" s="4031"/>
      <c r="M21" s="4583"/>
      <c r="N21" s="4595"/>
      <c r="O21" s="4598"/>
      <c r="P21" s="4585"/>
    </row>
    <row r="22" spans="1:16" x14ac:dyDescent="0.25">
      <c r="A22" s="3863"/>
      <c r="B22" s="3844"/>
      <c r="C22" s="4574"/>
      <c r="D22" s="2439"/>
      <c r="E22" s="3804"/>
      <c r="F22" s="4589"/>
      <c r="G22" s="4592"/>
      <c r="H22" s="39" t="s">
        <v>1048</v>
      </c>
      <c r="I22" s="158">
        <v>51.2</v>
      </c>
      <c r="J22" s="77">
        <v>51.2</v>
      </c>
      <c r="K22" s="77">
        <v>51.2</v>
      </c>
      <c r="L22" s="4031"/>
      <c r="M22" s="4583"/>
      <c r="N22" s="4595"/>
      <c r="O22" s="4598"/>
      <c r="P22" s="4585"/>
    </row>
    <row r="23" spans="1:16" x14ac:dyDescent="0.25">
      <c r="A23" s="3863"/>
      <c r="B23" s="3844"/>
      <c r="C23" s="4574"/>
      <c r="D23" s="2439"/>
      <c r="E23" s="3804"/>
      <c r="F23" s="4589"/>
      <c r="G23" s="4592"/>
      <c r="H23" s="39" t="s">
        <v>112</v>
      </c>
      <c r="I23" s="158">
        <v>66.400000000000006</v>
      </c>
      <c r="J23" s="77">
        <v>107.6</v>
      </c>
      <c r="K23" s="77">
        <v>97.4</v>
      </c>
      <c r="L23" s="4031"/>
      <c r="M23" s="4583"/>
      <c r="N23" s="4595"/>
      <c r="O23" s="4598"/>
      <c r="P23" s="4585"/>
    </row>
    <row r="24" spans="1:16" x14ac:dyDescent="0.25">
      <c r="A24" s="3863"/>
      <c r="B24" s="3844"/>
      <c r="C24" s="4574"/>
      <c r="D24" s="2439"/>
      <c r="E24" s="3804"/>
      <c r="F24" s="4589"/>
      <c r="G24" s="4592"/>
      <c r="H24" s="39" t="s">
        <v>1037</v>
      </c>
      <c r="I24" s="158">
        <v>131.9</v>
      </c>
      <c r="J24" s="77">
        <v>134</v>
      </c>
      <c r="K24" s="77">
        <v>134</v>
      </c>
      <c r="L24" s="4031"/>
      <c r="M24" s="4583"/>
      <c r="N24" s="4595"/>
      <c r="O24" s="4598"/>
      <c r="P24" s="4585"/>
    </row>
    <row r="25" spans="1:16" x14ac:dyDescent="0.25">
      <c r="A25" s="3863"/>
      <c r="B25" s="3844"/>
      <c r="C25" s="4574"/>
      <c r="D25" s="2439"/>
      <c r="E25" s="3804"/>
      <c r="F25" s="4589"/>
      <c r="G25" s="4592"/>
      <c r="H25" s="38" t="s">
        <v>52</v>
      </c>
      <c r="I25" s="158">
        <v>26.3</v>
      </c>
      <c r="J25" s="77">
        <v>28.8</v>
      </c>
      <c r="K25" s="77">
        <v>28.8</v>
      </c>
      <c r="L25" s="4031"/>
      <c r="M25" s="4583"/>
      <c r="N25" s="4595"/>
      <c r="O25" s="4598"/>
      <c r="P25" s="4585"/>
    </row>
    <row r="26" spans="1:16" ht="13.8" thickBot="1" x14ac:dyDescent="0.3">
      <c r="A26" s="3863"/>
      <c r="B26" s="3844"/>
      <c r="C26" s="4574"/>
      <c r="D26" s="2439"/>
      <c r="E26" s="3804"/>
      <c r="F26" s="4589"/>
      <c r="G26" s="4592"/>
      <c r="H26" s="2478" t="s">
        <v>84</v>
      </c>
      <c r="I26" s="2593">
        <v>5.5</v>
      </c>
      <c r="J26" s="2480">
        <v>5.5</v>
      </c>
      <c r="K26" s="2480">
        <v>5.5</v>
      </c>
      <c r="L26" s="4031"/>
      <c r="M26" s="4583"/>
      <c r="N26" s="4595"/>
      <c r="O26" s="4598"/>
      <c r="P26" s="4585"/>
    </row>
    <row r="27" spans="1:16" ht="13.8" thickBot="1" x14ac:dyDescent="0.3">
      <c r="A27" s="3840"/>
      <c r="B27" s="3865"/>
      <c r="C27" s="4575"/>
      <c r="D27" s="2440"/>
      <c r="E27" s="3869"/>
      <c r="F27" s="4590"/>
      <c r="G27" s="4593"/>
      <c r="H27" s="2481" t="s">
        <v>8</v>
      </c>
      <c r="I27" s="2112">
        <f>SUM(I20:I26)</f>
        <v>684.9</v>
      </c>
      <c r="J27" s="148">
        <f>SUM(J20:J26)</f>
        <v>811.4</v>
      </c>
      <c r="K27" s="148">
        <f t="shared" ref="K27" si="2">SUM(K20:K26)</f>
        <v>801.19999999999993</v>
      </c>
      <c r="L27" s="4582"/>
      <c r="M27" s="3913"/>
      <c r="N27" s="4596"/>
      <c r="O27" s="4599"/>
      <c r="P27" s="4586"/>
    </row>
    <row r="28" spans="1:16" ht="13.2" customHeight="1" x14ac:dyDescent="0.25">
      <c r="A28" s="3839" t="s">
        <v>7</v>
      </c>
      <c r="B28" s="3864" t="s">
        <v>7</v>
      </c>
      <c r="C28" s="4573" t="s">
        <v>26</v>
      </c>
      <c r="D28" s="2447"/>
      <c r="E28" s="3904" t="s">
        <v>1178</v>
      </c>
      <c r="F28" s="4588" t="s">
        <v>179</v>
      </c>
      <c r="G28" s="4591" t="s">
        <v>1176</v>
      </c>
      <c r="H28" s="110" t="s">
        <v>27</v>
      </c>
      <c r="I28" s="155">
        <v>248</v>
      </c>
      <c r="J28" s="52">
        <v>249.6</v>
      </c>
      <c r="K28" s="52">
        <v>249.6</v>
      </c>
      <c r="L28" s="4030" t="s">
        <v>1177</v>
      </c>
      <c r="M28" s="3878" t="s">
        <v>313</v>
      </c>
      <c r="N28" s="4594" t="s">
        <v>1179</v>
      </c>
      <c r="O28" s="4597" t="s">
        <v>1179</v>
      </c>
      <c r="P28" s="4584"/>
    </row>
    <row r="29" spans="1:16" x14ac:dyDescent="0.25">
      <c r="A29" s="3863"/>
      <c r="B29" s="3844"/>
      <c r="C29" s="4574"/>
      <c r="D29" s="2439"/>
      <c r="E29" s="3809"/>
      <c r="F29" s="4589"/>
      <c r="G29" s="4592"/>
      <c r="H29" s="2461" t="s">
        <v>230</v>
      </c>
      <c r="I29" s="158">
        <v>358.7</v>
      </c>
      <c r="J29" s="77">
        <v>464</v>
      </c>
      <c r="K29" s="77">
        <v>464</v>
      </c>
      <c r="L29" s="4031"/>
      <c r="M29" s="4583"/>
      <c r="N29" s="4595"/>
      <c r="O29" s="4598"/>
      <c r="P29" s="4585"/>
    </row>
    <row r="30" spans="1:16" ht="12.6" customHeight="1" x14ac:dyDescent="0.25">
      <c r="A30" s="3863"/>
      <c r="B30" s="3844"/>
      <c r="C30" s="4574"/>
      <c r="D30" s="2439"/>
      <c r="E30" s="3809"/>
      <c r="F30" s="4589"/>
      <c r="G30" s="4592"/>
      <c r="H30" s="2482" t="s">
        <v>52</v>
      </c>
      <c r="I30" s="158">
        <v>35.6</v>
      </c>
      <c r="J30" s="77">
        <v>35.6</v>
      </c>
      <c r="K30" s="77">
        <v>35.6</v>
      </c>
      <c r="L30" s="4031"/>
      <c r="M30" s="4583"/>
      <c r="N30" s="4595"/>
      <c r="O30" s="4598"/>
      <c r="P30" s="4585"/>
    </row>
    <row r="31" spans="1:16" x14ac:dyDescent="0.25">
      <c r="A31" s="3863"/>
      <c r="B31" s="3844"/>
      <c r="C31" s="4574"/>
      <c r="D31" s="2439"/>
      <c r="E31" s="3809"/>
      <c r="F31" s="4589"/>
      <c r="G31" s="4592"/>
      <c r="H31" s="2483" t="s">
        <v>112</v>
      </c>
      <c r="I31" s="163">
        <v>62.8</v>
      </c>
      <c r="J31" s="78">
        <v>62.8</v>
      </c>
      <c r="K31" s="78">
        <v>53.7</v>
      </c>
      <c r="L31" s="4031"/>
      <c r="M31" s="4583"/>
      <c r="N31" s="4595"/>
      <c r="O31" s="4598"/>
      <c r="P31" s="4585"/>
    </row>
    <row r="32" spans="1:16" ht="13.8" thickBot="1" x14ac:dyDescent="0.3">
      <c r="A32" s="3863"/>
      <c r="B32" s="3844"/>
      <c r="C32" s="4574"/>
      <c r="D32" s="2439"/>
      <c r="E32" s="3809"/>
      <c r="F32" s="4589"/>
      <c r="G32" s="4592"/>
      <c r="H32" s="2484" t="s">
        <v>84</v>
      </c>
      <c r="I32" s="2593">
        <v>1.5</v>
      </c>
      <c r="J32" s="2480">
        <v>1.5</v>
      </c>
      <c r="K32" s="2480">
        <v>1.5</v>
      </c>
      <c r="L32" s="4031"/>
      <c r="M32" s="4583"/>
      <c r="N32" s="4595"/>
      <c r="O32" s="4598"/>
      <c r="P32" s="4585"/>
    </row>
    <row r="33" spans="1:16" ht="13.8" thickBot="1" x14ac:dyDescent="0.3">
      <c r="A33" s="3840"/>
      <c r="B33" s="3865"/>
      <c r="C33" s="4575"/>
      <c r="D33" s="2440"/>
      <c r="E33" s="4587"/>
      <c r="F33" s="4590"/>
      <c r="G33" s="4593"/>
      <c r="H33" s="2481" t="s">
        <v>8</v>
      </c>
      <c r="I33" s="2112">
        <f>SUM(I28:I32)</f>
        <v>706.6</v>
      </c>
      <c r="J33" s="148">
        <f>SUM(J28:J32)</f>
        <v>813.5</v>
      </c>
      <c r="K33" s="148">
        <f t="shared" ref="K33" si="3">SUM(K28:K32)</f>
        <v>804.40000000000009</v>
      </c>
      <c r="L33" s="4582"/>
      <c r="M33" s="3913"/>
      <c r="N33" s="4596"/>
      <c r="O33" s="4599"/>
      <c r="P33" s="4586"/>
    </row>
    <row r="34" spans="1:16" ht="13.2" customHeight="1" x14ac:dyDescent="0.25">
      <c r="A34" s="3839" t="s">
        <v>7</v>
      </c>
      <c r="B34" s="3864" t="s">
        <v>7</v>
      </c>
      <c r="C34" s="4573" t="s">
        <v>29</v>
      </c>
      <c r="D34" s="2447"/>
      <c r="E34" s="3803" t="s">
        <v>1180</v>
      </c>
      <c r="F34" s="4588" t="s">
        <v>180</v>
      </c>
      <c r="G34" s="4591" t="s">
        <v>1176</v>
      </c>
      <c r="H34" s="37" t="s">
        <v>27</v>
      </c>
      <c r="I34" s="155">
        <v>167</v>
      </c>
      <c r="J34" s="52">
        <v>170.6</v>
      </c>
      <c r="K34" s="101">
        <v>170.4</v>
      </c>
      <c r="L34" s="4030" t="s">
        <v>1170</v>
      </c>
      <c r="M34" s="3878" t="s">
        <v>313</v>
      </c>
      <c r="N34" s="4597" t="s">
        <v>159</v>
      </c>
      <c r="O34" s="4597" t="s">
        <v>1381</v>
      </c>
      <c r="P34" s="4600"/>
    </row>
    <row r="35" spans="1:16" x14ac:dyDescent="0.25">
      <c r="A35" s="3863"/>
      <c r="B35" s="3844"/>
      <c r="C35" s="4574"/>
      <c r="D35" s="2439"/>
      <c r="E35" s="3804"/>
      <c r="F35" s="4589"/>
      <c r="G35" s="4592"/>
      <c r="H35" s="38" t="s">
        <v>91</v>
      </c>
      <c r="I35" s="158">
        <v>2.8</v>
      </c>
      <c r="J35" s="77">
        <v>2.8</v>
      </c>
      <c r="K35" s="214">
        <v>1</v>
      </c>
      <c r="L35" s="4031"/>
      <c r="M35" s="4583"/>
      <c r="N35" s="4598"/>
      <c r="O35" s="4598"/>
      <c r="P35" s="4601"/>
    </row>
    <row r="36" spans="1:16" x14ac:dyDescent="0.25">
      <c r="A36" s="3863"/>
      <c r="B36" s="3844"/>
      <c r="C36" s="4574"/>
      <c r="D36" s="2439"/>
      <c r="E36" s="3804"/>
      <c r="F36" s="4589"/>
      <c r="G36" s="4592"/>
      <c r="H36" s="38" t="s">
        <v>84</v>
      </c>
      <c r="I36" s="163">
        <v>1</v>
      </c>
      <c r="J36" s="78">
        <v>1</v>
      </c>
      <c r="K36" s="118">
        <v>1</v>
      </c>
      <c r="L36" s="4031"/>
      <c r="M36" s="4583"/>
      <c r="N36" s="4598"/>
      <c r="O36" s="4598"/>
      <c r="P36" s="4601"/>
    </row>
    <row r="37" spans="1:16" ht="10.8" customHeight="1" thickBot="1" x14ac:dyDescent="0.3">
      <c r="A37" s="3863"/>
      <c r="B37" s="3844"/>
      <c r="C37" s="4574"/>
      <c r="D37" s="2439"/>
      <c r="E37" s="3804"/>
      <c r="F37" s="4589"/>
      <c r="G37" s="4592"/>
      <c r="H37" s="207" t="s">
        <v>52</v>
      </c>
      <c r="I37" s="2593">
        <v>0.8</v>
      </c>
      <c r="J37" s="2480">
        <v>0.8</v>
      </c>
      <c r="K37" s="2485">
        <v>0.8</v>
      </c>
      <c r="L37" s="4031"/>
      <c r="M37" s="4583"/>
      <c r="N37" s="4598"/>
      <c r="O37" s="4598"/>
      <c r="P37" s="4601"/>
    </row>
    <row r="38" spans="1:16" ht="13.8" thickBot="1" x14ac:dyDescent="0.3">
      <c r="A38" s="3840"/>
      <c r="B38" s="3865"/>
      <c r="C38" s="4575"/>
      <c r="D38" s="2440"/>
      <c r="E38" s="3869"/>
      <c r="F38" s="4590"/>
      <c r="G38" s="4593"/>
      <c r="H38" s="2481" t="s">
        <v>8</v>
      </c>
      <c r="I38" s="2112">
        <f>SUM(I34:I37)</f>
        <v>171.60000000000002</v>
      </c>
      <c r="J38" s="148">
        <f>SUM(J34:J37)</f>
        <v>175.20000000000002</v>
      </c>
      <c r="K38" s="148">
        <f t="shared" ref="K38" si="4">SUM(K34:K37)</f>
        <v>173.20000000000002</v>
      </c>
      <c r="L38" s="4582"/>
      <c r="M38" s="3913"/>
      <c r="N38" s="4599"/>
      <c r="O38" s="4599"/>
      <c r="P38" s="4602"/>
    </row>
    <row r="39" spans="1:16" ht="13.2" customHeight="1" x14ac:dyDescent="0.25">
      <c r="A39" s="3839" t="s">
        <v>7</v>
      </c>
      <c r="B39" s="3864" t="s">
        <v>7</v>
      </c>
      <c r="C39" s="4573" t="s">
        <v>30</v>
      </c>
      <c r="D39" s="2447"/>
      <c r="E39" s="3803" t="s">
        <v>1181</v>
      </c>
      <c r="F39" s="4588" t="s">
        <v>181</v>
      </c>
      <c r="G39" s="4591" t="s">
        <v>1176</v>
      </c>
      <c r="H39" s="110" t="s">
        <v>27</v>
      </c>
      <c r="I39" s="155">
        <v>2923.7</v>
      </c>
      <c r="J39" s="52">
        <v>2791.4</v>
      </c>
      <c r="K39" s="52">
        <v>2723.6</v>
      </c>
      <c r="L39" s="4030" t="s">
        <v>1182</v>
      </c>
      <c r="M39" s="3878" t="s">
        <v>313</v>
      </c>
      <c r="N39" s="4594" t="s">
        <v>1183</v>
      </c>
      <c r="O39" s="4597" t="s">
        <v>1382</v>
      </c>
      <c r="P39" s="4584"/>
    </row>
    <row r="40" spans="1:16" x14ac:dyDescent="0.25">
      <c r="A40" s="3863"/>
      <c r="B40" s="3844"/>
      <c r="C40" s="4574"/>
      <c r="D40" s="2439"/>
      <c r="E40" s="3804"/>
      <c r="F40" s="4589"/>
      <c r="G40" s="4592"/>
      <c r="H40" s="2461" t="s">
        <v>230</v>
      </c>
      <c r="I40" s="158">
        <v>902.7</v>
      </c>
      <c r="J40" s="77">
        <v>739.1</v>
      </c>
      <c r="K40" s="77">
        <v>723</v>
      </c>
      <c r="L40" s="4031"/>
      <c r="M40" s="4583"/>
      <c r="N40" s="4595"/>
      <c r="O40" s="4598"/>
      <c r="P40" s="4585"/>
    </row>
    <row r="41" spans="1:16" x14ac:dyDescent="0.25">
      <c r="A41" s="3863"/>
      <c r="B41" s="3844"/>
      <c r="C41" s="4574"/>
      <c r="D41" s="2439"/>
      <c r="E41" s="3804"/>
      <c r="F41" s="4589"/>
      <c r="G41" s="4592"/>
      <c r="H41" s="2482" t="s">
        <v>52</v>
      </c>
      <c r="I41" s="158">
        <v>158.19999999999999</v>
      </c>
      <c r="J41" s="77">
        <v>195</v>
      </c>
      <c r="K41" s="77">
        <v>158.30000000000001</v>
      </c>
      <c r="L41" s="4031"/>
      <c r="M41" s="4583"/>
      <c r="N41" s="4595"/>
      <c r="O41" s="4598"/>
      <c r="P41" s="4585"/>
    </row>
    <row r="42" spans="1:16" x14ac:dyDescent="0.25">
      <c r="A42" s="3863"/>
      <c r="B42" s="3844"/>
      <c r="C42" s="4574"/>
      <c r="D42" s="2439"/>
      <c r="E42" s="3804"/>
      <c r="F42" s="4589"/>
      <c r="G42" s="4592"/>
      <c r="H42" s="2483" t="s">
        <v>112</v>
      </c>
      <c r="I42" s="163">
        <v>120</v>
      </c>
      <c r="J42" s="78">
        <v>120</v>
      </c>
      <c r="K42" s="78">
        <v>112.5</v>
      </c>
      <c r="L42" s="4031"/>
      <c r="M42" s="4583"/>
      <c r="N42" s="4595"/>
      <c r="O42" s="4598"/>
      <c r="P42" s="4585"/>
    </row>
    <row r="43" spans="1:16" ht="13.8" thickBot="1" x14ac:dyDescent="0.3">
      <c r="A43" s="3863"/>
      <c r="B43" s="3844"/>
      <c r="C43" s="4574"/>
      <c r="D43" s="2439"/>
      <c r="E43" s="3804"/>
      <c r="F43" s="4589"/>
      <c r="G43" s="4592"/>
      <c r="H43" s="2484" t="s">
        <v>84</v>
      </c>
      <c r="I43" s="2593">
        <v>9.5</v>
      </c>
      <c r="J43" s="2480">
        <v>9.5</v>
      </c>
      <c r="K43" s="2480">
        <v>9.5</v>
      </c>
      <c r="L43" s="4031"/>
      <c r="M43" s="4583"/>
      <c r="N43" s="4595"/>
      <c r="O43" s="4598"/>
      <c r="P43" s="4585"/>
    </row>
    <row r="44" spans="1:16" ht="13.8" thickBot="1" x14ac:dyDescent="0.3">
      <c r="A44" s="3840"/>
      <c r="B44" s="3865"/>
      <c r="C44" s="4575"/>
      <c r="D44" s="2440"/>
      <c r="E44" s="3869"/>
      <c r="F44" s="4590"/>
      <c r="G44" s="4593"/>
      <c r="H44" s="2481" t="s">
        <v>8</v>
      </c>
      <c r="I44" s="2112">
        <f>SUM(I39:I43)</f>
        <v>4114.0999999999995</v>
      </c>
      <c r="J44" s="148">
        <f>SUM(J39:J43)</f>
        <v>3855</v>
      </c>
      <c r="K44" s="148">
        <f t="shared" ref="K44" si="5">SUM(K39:K43)</f>
        <v>3726.9</v>
      </c>
      <c r="L44" s="4582"/>
      <c r="M44" s="3913"/>
      <c r="N44" s="4596"/>
      <c r="O44" s="4599"/>
      <c r="P44" s="4586"/>
    </row>
    <row r="45" spans="1:16" ht="13.2" customHeight="1" x14ac:dyDescent="0.25">
      <c r="A45" s="3839" t="s">
        <v>7</v>
      </c>
      <c r="B45" s="3864" t="s">
        <v>7</v>
      </c>
      <c r="C45" s="4573" t="s">
        <v>31</v>
      </c>
      <c r="D45" s="2439"/>
      <c r="E45" s="3514" t="s">
        <v>1184</v>
      </c>
      <c r="F45" s="4588" t="s">
        <v>46</v>
      </c>
      <c r="G45" s="4591" t="s">
        <v>1176</v>
      </c>
      <c r="H45" s="39" t="s">
        <v>27</v>
      </c>
      <c r="I45" s="158">
        <v>176.7</v>
      </c>
      <c r="J45" s="77">
        <v>194.7</v>
      </c>
      <c r="K45" s="77">
        <v>194.3</v>
      </c>
      <c r="L45" s="1207" t="s">
        <v>1185</v>
      </c>
      <c r="M45" s="2141" t="s">
        <v>264</v>
      </c>
      <c r="N45" s="2106" t="s">
        <v>170</v>
      </c>
      <c r="O45" s="2106" t="s">
        <v>1383</v>
      </c>
      <c r="P45" s="2107"/>
    </row>
    <row r="46" spans="1:16" ht="52.8" customHeight="1" x14ac:dyDescent="0.25">
      <c r="A46" s="3863"/>
      <c r="B46" s="3844"/>
      <c r="C46" s="4574"/>
      <c r="D46" s="2439"/>
      <c r="E46" s="4066"/>
      <c r="F46" s="4589"/>
      <c r="G46" s="4592"/>
      <c r="H46" s="38" t="s">
        <v>52</v>
      </c>
      <c r="I46" s="158">
        <v>160.19999999999999</v>
      </c>
      <c r="J46" s="77">
        <v>160.19999999999999</v>
      </c>
      <c r="K46" s="77">
        <v>160.19999999999999</v>
      </c>
      <c r="L46" s="2905" t="s">
        <v>1186</v>
      </c>
      <c r="M46" s="137" t="s">
        <v>360</v>
      </c>
      <c r="N46" s="2906" t="s">
        <v>1187</v>
      </c>
      <c r="O46" s="2906" t="s">
        <v>1384</v>
      </c>
      <c r="P46" s="2907" t="s">
        <v>1392</v>
      </c>
    </row>
    <row r="47" spans="1:16" ht="13.2" customHeight="1" x14ac:dyDescent="0.25">
      <c r="A47" s="3863"/>
      <c r="B47" s="3844"/>
      <c r="C47" s="4574"/>
      <c r="D47" s="2439"/>
      <c r="E47" s="4066"/>
      <c r="F47" s="4589"/>
      <c r="G47" s="4592"/>
      <c r="H47" s="38" t="s">
        <v>84</v>
      </c>
      <c r="I47" s="158">
        <v>0.6</v>
      </c>
      <c r="J47" s="77">
        <v>0.6</v>
      </c>
      <c r="K47" s="77">
        <v>0.6</v>
      </c>
      <c r="L47" s="4614" t="s">
        <v>1188</v>
      </c>
      <c r="M47" s="4616" t="s">
        <v>264</v>
      </c>
      <c r="N47" s="4618" t="s">
        <v>138</v>
      </c>
      <c r="O47" s="4619" t="s">
        <v>123</v>
      </c>
      <c r="P47" s="4603" t="s">
        <v>1393</v>
      </c>
    </row>
    <row r="48" spans="1:16" ht="44.4" customHeight="1" thickBot="1" x14ac:dyDescent="0.3">
      <c r="A48" s="3840"/>
      <c r="B48" s="3865"/>
      <c r="C48" s="4575"/>
      <c r="D48" s="2440"/>
      <c r="E48" s="4067"/>
      <c r="F48" s="4590"/>
      <c r="G48" s="4593"/>
      <c r="H48" s="2481" t="s">
        <v>8</v>
      </c>
      <c r="I48" s="2112">
        <f>SUM(I45:I47)</f>
        <v>337.5</v>
      </c>
      <c r="J48" s="148">
        <f>SUM(J45:J47)</f>
        <v>355.5</v>
      </c>
      <c r="K48" s="148">
        <f t="shared" ref="K48" si="6">SUM(K45:K47)</f>
        <v>355.1</v>
      </c>
      <c r="L48" s="4615"/>
      <c r="M48" s="4617"/>
      <c r="N48" s="4596"/>
      <c r="O48" s="4599"/>
      <c r="P48" s="4604"/>
    </row>
    <row r="49" spans="1:16" ht="26.4" customHeight="1" x14ac:dyDescent="0.25">
      <c r="A49" s="3839" t="s">
        <v>7</v>
      </c>
      <c r="B49" s="3864" t="s">
        <v>7</v>
      </c>
      <c r="C49" s="4573" t="s">
        <v>32</v>
      </c>
      <c r="D49" s="2447"/>
      <c r="E49" s="3517" t="s">
        <v>1189</v>
      </c>
      <c r="F49" s="4588" t="s">
        <v>46</v>
      </c>
      <c r="G49" s="4554"/>
      <c r="H49" s="37" t="s">
        <v>27</v>
      </c>
      <c r="I49" s="155">
        <v>0</v>
      </c>
      <c r="J49" s="52">
        <v>0</v>
      </c>
      <c r="K49" s="52">
        <v>0</v>
      </c>
      <c r="L49" s="2181" t="s">
        <v>1190</v>
      </c>
      <c r="M49" s="2141" t="s">
        <v>313</v>
      </c>
      <c r="N49" s="2442"/>
      <c r="O49" s="742"/>
      <c r="P49" s="4620" t="s">
        <v>1395</v>
      </c>
    </row>
    <row r="50" spans="1:16" ht="13.2" customHeight="1" x14ac:dyDescent="0.25">
      <c r="A50" s="3863"/>
      <c r="B50" s="3844"/>
      <c r="C50" s="4574"/>
      <c r="D50" s="2439"/>
      <c r="E50" s="4414"/>
      <c r="F50" s="4589"/>
      <c r="G50" s="4555"/>
      <c r="H50" s="2461" t="s">
        <v>230</v>
      </c>
      <c r="I50" s="163">
        <v>0</v>
      </c>
      <c r="J50" s="78">
        <v>0</v>
      </c>
      <c r="K50" s="78">
        <v>0</v>
      </c>
      <c r="L50" s="4605" t="s">
        <v>299</v>
      </c>
      <c r="M50" s="4570" t="s">
        <v>264</v>
      </c>
      <c r="N50" s="4608"/>
      <c r="O50" s="4611"/>
      <c r="P50" s="4621"/>
    </row>
    <row r="51" spans="1:16" ht="12" customHeight="1" x14ac:dyDescent="0.25">
      <c r="A51" s="3863"/>
      <c r="B51" s="3844"/>
      <c r="C51" s="4574"/>
      <c r="D51" s="2439"/>
      <c r="E51" s="4414"/>
      <c r="F51" s="4589"/>
      <c r="G51" s="4555"/>
      <c r="H51" s="38" t="s">
        <v>84</v>
      </c>
      <c r="I51" s="163">
        <v>0</v>
      </c>
      <c r="J51" s="78">
        <v>0</v>
      </c>
      <c r="K51" s="78">
        <v>0</v>
      </c>
      <c r="L51" s="4606"/>
      <c r="M51" s="4571"/>
      <c r="N51" s="4609"/>
      <c r="O51" s="4612"/>
      <c r="P51" s="4621"/>
    </row>
    <row r="52" spans="1:16" ht="14.4" customHeight="1" thickBot="1" x14ac:dyDescent="0.3">
      <c r="A52" s="3840"/>
      <c r="B52" s="3865"/>
      <c r="C52" s="4575"/>
      <c r="D52" s="2440"/>
      <c r="E52" s="4037"/>
      <c r="F52" s="4590"/>
      <c r="G52" s="4556"/>
      <c r="H52" s="103" t="s">
        <v>8</v>
      </c>
      <c r="I52" s="2100">
        <v>0</v>
      </c>
      <c r="J52" s="45">
        <v>0</v>
      </c>
      <c r="K52" s="45">
        <v>0</v>
      </c>
      <c r="L52" s="4607"/>
      <c r="M52" s="4572"/>
      <c r="N52" s="4610"/>
      <c r="O52" s="4613"/>
      <c r="P52" s="4622"/>
    </row>
    <row r="53" spans="1:16" ht="39.6" customHeight="1" x14ac:dyDescent="0.25">
      <c r="A53" s="4625" t="s">
        <v>7</v>
      </c>
      <c r="B53" s="4628" t="s">
        <v>7</v>
      </c>
      <c r="C53" s="2446" t="s">
        <v>33</v>
      </c>
      <c r="D53" s="2447"/>
      <c r="E53" s="3517" t="s">
        <v>1191</v>
      </c>
      <c r="F53" s="4588" t="s">
        <v>46</v>
      </c>
      <c r="G53" s="4635" t="s">
        <v>1192</v>
      </c>
      <c r="H53" s="37" t="s">
        <v>27</v>
      </c>
      <c r="I53" s="155">
        <v>135</v>
      </c>
      <c r="J53" s="52">
        <v>26</v>
      </c>
      <c r="K53" s="52">
        <v>15.7</v>
      </c>
      <c r="L53" s="2181" t="s">
        <v>1193</v>
      </c>
      <c r="M53" s="2095" t="s">
        <v>360</v>
      </c>
      <c r="N53" s="742">
        <v>92</v>
      </c>
      <c r="O53" s="742">
        <v>92</v>
      </c>
      <c r="P53" s="2908" t="s">
        <v>1396</v>
      </c>
    </row>
    <row r="54" spans="1:16" ht="61.8" customHeight="1" x14ac:dyDescent="0.25">
      <c r="A54" s="4626"/>
      <c r="B54" s="4629"/>
      <c r="C54" s="2448"/>
      <c r="D54" s="2439"/>
      <c r="E54" s="4414"/>
      <c r="F54" s="4589"/>
      <c r="G54" s="4636"/>
      <c r="H54" s="2477" t="s">
        <v>52</v>
      </c>
      <c r="I54" s="163">
        <v>409.6</v>
      </c>
      <c r="J54" s="2464">
        <v>275.39999999999998</v>
      </c>
      <c r="K54" s="78">
        <v>266.2</v>
      </c>
      <c r="L54" s="2441" t="s">
        <v>1194</v>
      </c>
      <c r="M54" s="2095" t="s">
        <v>360</v>
      </c>
      <c r="N54" s="700">
        <v>84</v>
      </c>
      <c r="O54" s="700">
        <v>84</v>
      </c>
      <c r="P54" s="2443"/>
    </row>
    <row r="55" spans="1:16" ht="26.4" customHeight="1" x14ac:dyDescent="0.25">
      <c r="A55" s="4626"/>
      <c r="B55" s="4629"/>
      <c r="C55" s="2448"/>
      <c r="D55" s="2439"/>
      <c r="E55" s="4414"/>
      <c r="F55" s="4589"/>
      <c r="G55" s="4636"/>
      <c r="H55" s="4638" t="s">
        <v>84</v>
      </c>
      <c r="I55" s="4641">
        <v>72.3</v>
      </c>
      <c r="J55" s="4642">
        <v>72.3</v>
      </c>
      <c r="K55" s="4642">
        <v>72.3</v>
      </c>
      <c r="L55" s="2441" t="s">
        <v>1195</v>
      </c>
      <c r="M55" s="2090" t="s">
        <v>1002</v>
      </c>
      <c r="N55" s="700"/>
      <c r="O55" s="700"/>
      <c r="P55" s="2909" t="s">
        <v>1385</v>
      </c>
    </row>
    <row r="56" spans="1:16" ht="39.6" customHeight="1" x14ac:dyDescent="0.25">
      <c r="A56" s="4626"/>
      <c r="B56" s="4629"/>
      <c r="C56" s="2448"/>
      <c r="D56" s="2439"/>
      <c r="E56" s="4414"/>
      <c r="F56" s="4589"/>
      <c r="G56" s="4636"/>
      <c r="H56" s="4639"/>
      <c r="I56" s="4079"/>
      <c r="J56" s="4643"/>
      <c r="K56" s="4643"/>
      <c r="L56" s="2444" t="s">
        <v>1196</v>
      </c>
      <c r="M56" s="2090" t="s">
        <v>1002</v>
      </c>
      <c r="N56" s="2445">
        <v>16</v>
      </c>
      <c r="O56" s="2445">
        <v>16</v>
      </c>
      <c r="P56" s="2443"/>
    </row>
    <row r="57" spans="1:16" ht="13.2" customHeight="1" x14ac:dyDescent="0.25">
      <c r="A57" s="4626"/>
      <c r="B57" s="4629"/>
      <c r="C57" s="2448"/>
      <c r="D57" s="2439"/>
      <c r="E57" s="4414"/>
      <c r="F57" s="4589"/>
      <c r="G57" s="4636"/>
      <c r="H57" s="4640"/>
      <c r="I57" s="4075"/>
      <c r="J57" s="4644"/>
      <c r="K57" s="4644"/>
      <c r="L57" s="4565" t="s">
        <v>1197</v>
      </c>
      <c r="M57" s="4567" t="s">
        <v>1002</v>
      </c>
      <c r="N57" s="4568"/>
      <c r="O57" s="4568"/>
      <c r="P57" s="4623" t="s">
        <v>1386</v>
      </c>
    </row>
    <row r="58" spans="1:16" ht="36" customHeight="1" thickBot="1" x14ac:dyDescent="0.3">
      <c r="A58" s="4627"/>
      <c r="B58" s="4630"/>
      <c r="C58" s="2449"/>
      <c r="D58" s="2450"/>
      <c r="E58" s="4037"/>
      <c r="F58" s="4590"/>
      <c r="G58" s="4637"/>
      <c r="H58" s="103" t="s">
        <v>8</v>
      </c>
      <c r="I58" s="2100">
        <f>I53+I54+I55</f>
        <v>616.9</v>
      </c>
      <c r="J58" s="45">
        <f>J53+J54+J55</f>
        <v>373.7</v>
      </c>
      <c r="K58" s="45">
        <f t="shared" ref="K58" si="7">K53+K54+K55</f>
        <v>354.2</v>
      </c>
      <c r="L58" s="4566"/>
      <c r="M58" s="4561"/>
      <c r="N58" s="4569"/>
      <c r="O58" s="4569"/>
      <c r="P58" s="4624"/>
    </row>
    <row r="59" spans="1:16" ht="33" customHeight="1" x14ac:dyDescent="0.25">
      <c r="A59" s="4625" t="s">
        <v>7</v>
      </c>
      <c r="B59" s="4628" t="s">
        <v>7</v>
      </c>
      <c r="C59" s="2446" t="s">
        <v>34</v>
      </c>
      <c r="D59" s="2447"/>
      <c r="E59" s="3514" t="s">
        <v>1198</v>
      </c>
      <c r="F59" s="4588" t="s">
        <v>46</v>
      </c>
      <c r="G59" s="4591" t="s">
        <v>1176</v>
      </c>
      <c r="H59" s="37" t="s">
        <v>27</v>
      </c>
      <c r="I59" s="155">
        <v>10</v>
      </c>
      <c r="J59" s="52">
        <v>0</v>
      </c>
      <c r="K59" s="52">
        <v>0</v>
      </c>
      <c r="L59" s="1207" t="s">
        <v>1199</v>
      </c>
      <c r="M59" s="2141" t="s">
        <v>313</v>
      </c>
      <c r="N59" s="1193">
        <v>5</v>
      </c>
      <c r="O59" s="1193">
        <v>0</v>
      </c>
      <c r="P59" s="4620" t="s">
        <v>1387</v>
      </c>
    </row>
    <row r="60" spans="1:16" ht="40.200000000000003" customHeight="1" x14ac:dyDescent="0.25">
      <c r="A60" s="4626"/>
      <c r="B60" s="4629"/>
      <c r="C60" s="2448"/>
      <c r="D60" s="2439"/>
      <c r="E60" s="4066"/>
      <c r="F60" s="4589"/>
      <c r="G60" s="4592"/>
      <c r="H60" s="2461" t="s">
        <v>230</v>
      </c>
      <c r="I60" s="163">
        <v>0</v>
      </c>
      <c r="J60" s="78">
        <v>0</v>
      </c>
      <c r="K60" s="78">
        <v>0</v>
      </c>
      <c r="L60" s="2187" t="s">
        <v>1200</v>
      </c>
      <c r="M60" s="2095" t="s">
        <v>360</v>
      </c>
      <c r="N60" s="700" t="s">
        <v>1201</v>
      </c>
      <c r="O60" s="700">
        <v>0</v>
      </c>
      <c r="P60" s="4621"/>
    </row>
    <row r="61" spans="1:16" ht="13.2" customHeight="1" x14ac:dyDescent="0.25">
      <c r="A61" s="4626"/>
      <c r="B61" s="4629"/>
      <c r="C61" s="2448"/>
      <c r="D61" s="2439"/>
      <c r="E61" s="4066"/>
      <c r="F61" s="4589"/>
      <c r="G61" s="4592"/>
      <c r="H61" s="38" t="s">
        <v>52</v>
      </c>
      <c r="I61" s="163">
        <v>0</v>
      </c>
      <c r="J61" s="78">
        <v>0</v>
      </c>
      <c r="K61" s="78">
        <v>0</v>
      </c>
      <c r="L61" s="4631" t="s">
        <v>1202</v>
      </c>
      <c r="M61" s="4570" t="s">
        <v>313</v>
      </c>
      <c r="N61" s="4611">
        <v>5</v>
      </c>
      <c r="O61" s="4633">
        <v>0</v>
      </c>
      <c r="P61" s="4621"/>
    </row>
    <row r="62" spans="1:16" ht="13.8" thickBot="1" x14ac:dyDescent="0.3">
      <c r="A62" s="4627"/>
      <c r="B62" s="4630"/>
      <c r="C62" s="2449"/>
      <c r="D62" s="2450"/>
      <c r="E62" s="4067"/>
      <c r="F62" s="4590"/>
      <c r="G62" s="4593"/>
      <c r="H62" s="103" t="s">
        <v>8</v>
      </c>
      <c r="I62" s="2100">
        <v>10</v>
      </c>
      <c r="J62" s="45">
        <v>0</v>
      </c>
      <c r="K62" s="45">
        <v>0</v>
      </c>
      <c r="L62" s="4632"/>
      <c r="M62" s="4572"/>
      <c r="N62" s="4613"/>
      <c r="O62" s="4634"/>
      <c r="P62" s="4622"/>
    </row>
    <row r="63" spans="1:16" ht="57" customHeight="1" x14ac:dyDescent="0.25">
      <c r="A63" s="4625" t="s">
        <v>7</v>
      </c>
      <c r="B63" s="4628" t="s">
        <v>7</v>
      </c>
      <c r="C63" s="2446" t="s">
        <v>35</v>
      </c>
      <c r="D63" s="2447"/>
      <c r="E63" s="3514" t="s">
        <v>1203</v>
      </c>
      <c r="F63" s="4588" t="s">
        <v>46</v>
      </c>
      <c r="G63" s="4635" t="s">
        <v>1169</v>
      </c>
      <c r="H63" s="37" t="s">
        <v>27</v>
      </c>
      <c r="I63" s="155">
        <v>976.3</v>
      </c>
      <c r="J63" s="52">
        <v>1024.3</v>
      </c>
      <c r="K63" s="52">
        <v>1023.2</v>
      </c>
      <c r="L63" s="2181" t="s">
        <v>1204</v>
      </c>
      <c r="M63" s="2141" t="s">
        <v>360</v>
      </c>
      <c r="N63" s="776">
        <v>40</v>
      </c>
      <c r="O63" s="776">
        <v>100</v>
      </c>
      <c r="P63" s="3880" t="s">
        <v>1394</v>
      </c>
    </row>
    <row r="64" spans="1:16" ht="13.2" customHeight="1" x14ac:dyDescent="0.25">
      <c r="A64" s="4626"/>
      <c r="B64" s="4629"/>
      <c r="C64" s="2448"/>
      <c r="D64" s="2439"/>
      <c r="E64" s="4066"/>
      <c r="F64" s="4589"/>
      <c r="G64" s="4636"/>
      <c r="H64" s="38" t="s">
        <v>52</v>
      </c>
      <c r="I64" s="163">
        <v>91.5</v>
      </c>
      <c r="J64" s="78">
        <v>93.4</v>
      </c>
      <c r="K64" s="78">
        <v>93.4</v>
      </c>
      <c r="L64" s="4648" t="s">
        <v>1205</v>
      </c>
      <c r="M64" s="4567" t="s">
        <v>1002</v>
      </c>
      <c r="N64" s="4650">
        <v>5</v>
      </c>
      <c r="O64" s="4651">
        <v>5</v>
      </c>
      <c r="P64" s="4654"/>
    </row>
    <row r="65" spans="1:16" x14ac:dyDescent="0.25">
      <c r="A65" s="4626"/>
      <c r="B65" s="4629"/>
      <c r="C65" s="2448"/>
      <c r="D65" s="2439"/>
      <c r="E65" s="4066"/>
      <c r="F65" s="4589"/>
      <c r="G65" s="4636"/>
      <c r="H65" s="2461" t="s">
        <v>230</v>
      </c>
      <c r="I65" s="163">
        <v>1012.6</v>
      </c>
      <c r="J65" s="78">
        <v>1895.8</v>
      </c>
      <c r="K65" s="78">
        <v>1895.8</v>
      </c>
      <c r="L65" s="4461"/>
      <c r="M65" s="4560"/>
      <c r="N65" s="4563"/>
      <c r="O65" s="4652"/>
      <c r="P65" s="4654"/>
    </row>
    <row r="66" spans="1:16" x14ac:dyDescent="0.25">
      <c r="A66" s="4626"/>
      <c r="B66" s="4629"/>
      <c r="C66" s="2448"/>
      <c r="D66" s="2439"/>
      <c r="E66" s="4066"/>
      <c r="F66" s="4589"/>
      <c r="G66" s="4636"/>
      <c r="H66" s="38" t="s">
        <v>84</v>
      </c>
      <c r="I66" s="163">
        <v>18.3</v>
      </c>
      <c r="J66" s="78">
        <v>18.3</v>
      </c>
      <c r="K66" s="78">
        <v>18.3</v>
      </c>
      <c r="L66" s="4461"/>
      <c r="M66" s="4560"/>
      <c r="N66" s="4563"/>
      <c r="O66" s="4652"/>
      <c r="P66" s="4654"/>
    </row>
    <row r="67" spans="1:16" ht="13.2" customHeight="1" thickBot="1" x14ac:dyDescent="0.3">
      <c r="A67" s="4627"/>
      <c r="B67" s="4630"/>
      <c r="C67" s="2449"/>
      <c r="D67" s="2450"/>
      <c r="E67" s="4067"/>
      <c r="F67" s="4590"/>
      <c r="G67" s="4637"/>
      <c r="H67" s="103" t="s">
        <v>8</v>
      </c>
      <c r="I67" s="2100">
        <v>2098.6999999999998</v>
      </c>
      <c r="J67" s="45">
        <f>SUM(J63:J66)</f>
        <v>3031.8</v>
      </c>
      <c r="K67" s="45">
        <f>SUM(K63,K64,K65,K66)</f>
        <v>3030.7000000000003</v>
      </c>
      <c r="L67" s="4649"/>
      <c r="M67" s="4561"/>
      <c r="N67" s="4564"/>
      <c r="O67" s="4653"/>
      <c r="P67" s="4655"/>
    </row>
    <row r="68" spans="1:16" ht="13.8" thickBot="1" x14ac:dyDescent="0.3">
      <c r="A68" s="32" t="s">
        <v>7</v>
      </c>
      <c r="B68" s="2451" t="s">
        <v>7</v>
      </c>
      <c r="C68" s="2452"/>
      <c r="D68" s="2453"/>
      <c r="E68" s="3896" t="s">
        <v>308</v>
      </c>
      <c r="F68" s="3896"/>
      <c r="G68" s="3897"/>
      <c r="H68" s="2234" t="s">
        <v>8</v>
      </c>
      <c r="I68" s="2121">
        <f>SUM(I15,I19,I27,I33,I38,I44,I48,I52,I58,I62,I67)</f>
        <v>39170.299999999996</v>
      </c>
      <c r="J68" s="2154">
        <f>SUM(J15,J19,J27,J33,J38,J44,J48,J52,J58,J62,J67)</f>
        <v>44537.299999999996</v>
      </c>
      <c r="K68" s="2154">
        <f>L68+SUM(K15,K19,K27,K33,K38,K44,K48,K52,K58,K62,K67)</f>
        <v>44314.799999999988</v>
      </c>
      <c r="L68" s="2454"/>
      <c r="M68" s="2455"/>
      <c r="N68" s="2456"/>
      <c r="O68" s="2456"/>
      <c r="P68" s="2457"/>
    </row>
    <row r="69" spans="1:16" ht="21" customHeight="1" thickBot="1" x14ac:dyDescent="0.3">
      <c r="A69" s="32" t="s">
        <v>7</v>
      </c>
      <c r="B69" s="2451" t="s">
        <v>9</v>
      </c>
      <c r="C69" s="1153" t="s">
        <v>1206</v>
      </c>
      <c r="D69" s="2078"/>
      <c r="E69" s="2155"/>
      <c r="F69" s="2155"/>
      <c r="G69" s="2155"/>
      <c r="H69" s="2155"/>
      <c r="I69" s="2127"/>
      <c r="J69" s="2155"/>
      <c r="K69" s="2155"/>
      <c r="L69" s="2155"/>
      <c r="M69" s="2155"/>
      <c r="N69" s="2155"/>
      <c r="O69" s="2155"/>
      <c r="P69" s="2458"/>
    </row>
    <row r="70" spans="1:16" ht="40.200000000000003" customHeight="1" thickBot="1" x14ac:dyDescent="0.3">
      <c r="A70" s="32"/>
      <c r="B70" s="2451"/>
      <c r="C70" s="2129"/>
      <c r="D70" s="2130"/>
      <c r="E70" s="2156"/>
      <c r="F70" s="2156"/>
      <c r="G70" s="2156"/>
      <c r="H70" s="2156"/>
      <c r="I70" s="2131"/>
      <c r="J70" s="2156"/>
      <c r="K70" s="2157"/>
      <c r="L70" s="2459" t="s">
        <v>1207</v>
      </c>
      <c r="M70" s="2881" t="s">
        <v>313</v>
      </c>
      <c r="N70" s="2910">
        <v>270</v>
      </c>
      <c r="O70" s="2910">
        <v>354</v>
      </c>
      <c r="P70" s="2814" t="s">
        <v>1388</v>
      </c>
    </row>
    <row r="71" spans="1:16" ht="25.2" customHeight="1" x14ac:dyDescent="0.25">
      <c r="A71" s="3839" t="s">
        <v>7</v>
      </c>
      <c r="B71" s="3864" t="s">
        <v>9</v>
      </c>
      <c r="C71" s="4573" t="s">
        <v>7</v>
      </c>
      <c r="D71" s="2447"/>
      <c r="E71" s="3514" t="s">
        <v>1208</v>
      </c>
      <c r="F71" s="4551" t="s">
        <v>46</v>
      </c>
      <c r="G71" s="4635" t="s">
        <v>1169</v>
      </c>
      <c r="H71" s="37" t="s">
        <v>27</v>
      </c>
      <c r="I71" s="155">
        <v>352.3</v>
      </c>
      <c r="J71" s="52">
        <v>279.3</v>
      </c>
      <c r="K71" s="52">
        <v>275.39999999999998</v>
      </c>
      <c r="L71" s="1207" t="s">
        <v>1209</v>
      </c>
      <c r="M71" s="2141" t="s">
        <v>313</v>
      </c>
      <c r="N71" s="2141">
        <v>50</v>
      </c>
      <c r="O71" s="2141">
        <v>62</v>
      </c>
      <c r="P71" s="2460"/>
    </row>
    <row r="72" spans="1:16" x14ac:dyDescent="0.25">
      <c r="A72" s="3863"/>
      <c r="B72" s="3844"/>
      <c r="C72" s="4574"/>
      <c r="D72" s="2439"/>
      <c r="E72" s="4066"/>
      <c r="F72" s="4552"/>
      <c r="G72" s="4636"/>
      <c r="H72" s="2461" t="s">
        <v>230</v>
      </c>
      <c r="I72" s="158">
        <v>201.5</v>
      </c>
      <c r="J72" s="77">
        <v>206.5</v>
      </c>
      <c r="K72" s="77">
        <v>206.5</v>
      </c>
      <c r="L72" s="4631" t="s">
        <v>1210</v>
      </c>
      <c r="M72" s="4570" t="s">
        <v>313</v>
      </c>
      <c r="N72" s="4570">
        <v>270</v>
      </c>
      <c r="O72" s="4570">
        <v>239</v>
      </c>
      <c r="P72" s="4645"/>
    </row>
    <row r="73" spans="1:16" x14ac:dyDescent="0.25">
      <c r="A73" s="3863"/>
      <c r="B73" s="3844"/>
      <c r="C73" s="4574"/>
      <c r="D73" s="2439"/>
      <c r="E73" s="4066"/>
      <c r="F73" s="4552"/>
      <c r="G73" s="4636"/>
      <c r="H73" s="38" t="s">
        <v>91</v>
      </c>
      <c r="I73" s="158">
        <v>52.4</v>
      </c>
      <c r="J73" s="77">
        <v>31</v>
      </c>
      <c r="K73" s="214">
        <v>19.899999999999999</v>
      </c>
      <c r="L73" s="4656"/>
      <c r="M73" s="4571"/>
      <c r="N73" s="4571"/>
      <c r="O73" s="4571"/>
      <c r="P73" s="4646"/>
    </row>
    <row r="74" spans="1:16" ht="13.8" thickBot="1" x14ac:dyDescent="0.3">
      <c r="A74" s="3840"/>
      <c r="B74" s="3865"/>
      <c r="C74" s="4575"/>
      <c r="D74" s="2440"/>
      <c r="E74" s="4067"/>
      <c r="F74" s="4553"/>
      <c r="G74" s="4637"/>
      <c r="H74" s="2462" t="s">
        <v>8</v>
      </c>
      <c r="I74" s="2100">
        <v>606.20000000000005</v>
      </c>
      <c r="J74" s="45">
        <f>SUM(J71:J73)</f>
        <v>516.79999999999995</v>
      </c>
      <c r="K74" s="45">
        <f>SUM(K71:K73)</f>
        <v>501.79999999999995</v>
      </c>
      <c r="L74" s="4632"/>
      <c r="M74" s="4572"/>
      <c r="N74" s="4572"/>
      <c r="O74" s="4572"/>
      <c r="P74" s="4647"/>
    </row>
    <row r="75" spans="1:16" ht="13.2" customHeight="1" x14ac:dyDescent="0.25">
      <c r="A75" s="3839" t="s">
        <v>7</v>
      </c>
      <c r="B75" s="3864" t="s">
        <v>9</v>
      </c>
      <c r="C75" s="4573" t="s">
        <v>9</v>
      </c>
      <c r="D75" s="2439"/>
      <c r="E75" s="4548" t="s">
        <v>1211</v>
      </c>
      <c r="F75" s="4551" t="s">
        <v>46</v>
      </c>
      <c r="G75" s="4554"/>
      <c r="H75" s="39" t="s">
        <v>27</v>
      </c>
      <c r="I75" s="158">
        <v>0</v>
      </c>
      <c r="J75" s="77">
        <v>0</v>
      </c>
      <c r="K75" s="2463">
        <v>0</v>
      </c>
      <c r="L75" s="4390" t="s">
        <v>1212</v>
      </c>
      <c r="M75" s="4559" t="s">
        <v>1002</v>
      </c>
      <c r="N75" s="4562">
        <v>2</v>
      </c>
      <c r="O75" s="4562">
        <v>0</v>
      </c>
      <c r="P75" s="4660" t="s">
        <v>1389</v>
      </c>
    </row>
    <row r="76" spans="1:16" x14ac:dyDescent="0.25">
      <c r="A76" s="3863"/>
      <c r="B76" s="3844"/>
      <c r="C76" s="4574"/>
      <c r="D76" s="2439"/>
      <c r="E76" s="4549"/>
      <c r="F76" s="4552"/>
      <c r="G76" s="4555"/>
      <c r="H76" s="38" t="s">
        <v>52</v>
      </c>
      <c r="I76" s="163">
        <v>0</v>
      </c>
      <c r="J76" s="78">
        <v>0</v>
      </c>
      <c r="K76" s="2464">
        <v>0</v>
      </c>
      <c r="L76" s="4557"/>
      <c r="M76" s="4560"/>
      <c r="N76" s="4563"/>
      <c r="O76" s="4563"/>
      <c r="P76" s="4661"/>
    </row>
    <row r="77" spans="1:16" ht="13.8" thickBot="1" x14ac:dyDescent="0.3">
      <c r="A77" s="3840"/>
      <c r="B77" s="3865"/>
      <c r="C77" s="4575"/>
      <c r="D77" s="2440"/>
      <c r="E77" s="4550"/>
      <c r="F77" s="4553"/>
      <c r="G77" s="4556"/>
      <c r="H77" s="103" t="s">
        <v>8</v>
      </c>
      <c r="I77" s="2100">
        <v>0</v>
      </c>
      <c r="J77" s="45">
        <v>0</v>
      </c>
      <c r="K77" s="99">
        <v>0</v>
      </c>
      <c r="L77" s="4558"/>
      <c r="M77" s="4561"/>
      <c r="N77" s="4564"/>
      <c r="O77" s="4564"/>
      <c r="P77" s="4662"/>
    </row>
    <row r="78" spans="1:16" ht="13.8" customHeight="1" thickBot="1" x14ac:dyDescent="0.3">
      <c r="A78" s="32" t="s">
        <v>7</v>
      </c>
      <c r="B78" s="2451" t="s">
        <v>9</v>
      </c>
      <c r="C78" s="4666" t="s">
        <v>308</v>
      </c>
      <c r="D78" s="3896"/>
      <c r="E78" s="3896"/>
      <c r="F78" s="3896"/>
      <c r="G78" s="3897"/>
      <c r="H78" s="2234" t="s">
        <v>8</v>
      </c>
      <c r="I78" s="2121">
        <v>606.20000000000005</v>
      </c>
      <c r="J78" s="2154">
        <f>SUM(J74)</f>
        <v>516.79999999999995</v>
      </c>
      <c r="K78" s="2466">
        <f>SUM(K74)</f>
        <v>501.79999999999995</v>
      </c>
      <c r="L78" s="4663"/>
      <c r="M78" s="4664"/>
      <c r="N78" s="4664"/>
      <c r="O78" s="4664"/>
      <c r="P78" s="4665"/>
    </row>
    <row r="79" spans="1:16" ht="13.8" thickBot="1" x14ac:dyDescent="0.3">
      <c r="A79" s="234"/>
      <c r="B79" s="2467"/>
      <c r="C79" s="2465"/>
      <c r="D79" s="2465"/>
      <c r="E79" s="2465"/>
      <c r="F79" s="2465"/>
      <c r="G79" s="2465"/>
      <c r="H79" s="2234" t="s">
        <v>8</v>
      </c>
      <c r="I79" s="2307"/>
      <c r="J79" s="2468"/>
      <c r="K79" s="2469"/>
      <c r="L79" s="2470"/>
      <c r="M79" s="2470"/>
      <c r="N79" s="2470"/>
      <c r="O79" s="2470"/>
      <c r="P79" s="2471"/>
    </row>
    <row r="80" spans="1:16" ht="13.8" thickBot="1" x14ac:dyDescent="0.3">
      <c r="A80" s="124" t="s">
        <v>7</v>
      </c>
      <c r="B80" s="4453" t="s">
        <v>11</v>
      </c>
      <c r="C80" s="4454"/>
      <c r="D80" s="4454"/>
      <c r="E80" s="4454"/>
      <c r="F80" s="4454"/>
      <c r="G80" s="4454"/>
      <c r="H80" s="4455"/>
      <c r="I80" s="2146">
        <f>SUM(I68,I78)</f>
        <v>39776.499999999993</v>
      </c>
      <c r="J80" s="2308">
        <f>SUM(J68,J78)</f>
        <v>45054.1</v>
      </c>
      <c r="K80" s="2308">
        <f>SUM(K68,K78)</f>
        <v>44816.599999999991</v>
      </c>
      <c r="L80" s="2472"/>
      <c r="M80" s="2472"/>
      <c r="N80" s="2472"/>
      <c r="O80" s="2472"/>
      <c r="P80" s="2473"/>
    </row>
    <row r="81" spans="1:16" ht="13.8" thickBot="1" x14ac:dyDescent="0.3">
      <c r="A81" s="3931" t="s">
        <v>12</v>
      </c>
      <c r="B81" s="3932"/>
      <c r="C81" s="3932"/>
      <c r="D81" s="3932"/>
      <c r="E81" s="3932"/>
      <c r="F81" s="3932"/>
      <c r="G81" s="3932"/>
      <c r="H81" s="3933"/>
      <c r="I81" s="2594">
        <f>SUM(I80)</f>
        <v>39776.499999999993</v>
      </c>
      <c r="J81" s="2474">
        <f>SUM(J80)</f>
        <v>45054.1</v>
      </c>
      <c r="K81" s="2474">
        <f>SUM(K80)</f>
        <v>44816.599999999991</v>
      </c>
      <c r="L81" s="4046"/>
      <c r="M81" s="4047"/>
      <c r="N81" s="4047"/>
      <c r="O81" s="4047"/>
      <c r="P81" s="4048"/>
    </row>
    <row r="82" spans="1:16" ht="13.2" customHeight="1" x14ac:dyDescent="0.25">
      <c r="A82" s="928" t="s">
        <v>431</v>
      </c>
      <c r="B82" s="928"/>
      <c r="C82" s="928"/>
      <c r="D82" s="928"/>
      <c r="E82" s="928"/>
      <c r="F82" s="928"/>
      <c r="G82" s="928"/>
      <c r="H82" s="928"/>
      <c r="I82" s="928"/>
      <c r="J82" s="928"/>
      <c r="K82" s="928"/>
      <c r="L82" s="928"/>
      <c r="M82" s="29"/>
      <c r="N82" s="28"/>
      <c r="O82" s="28"/>
      <c r="P82" s="28"/>
    </row>
    <row r="83" spans="1:16" x14ac:dyDescent="0.25">
      <c r="A83" s="29"/>
      <c r="B83" s="29"/>
      <c r="C83" s="29"/>
      <c r="D83" s="29"/>
      <c r="E83" s="29"/>
      <c r="F83" s="29"/>
      <c r="G83" s="29"/>
      <c r="H83" s="29"/>
      <c r="I83" s="29"/>
      <c r="J83" s="29"/>
      <c r="K83" s="29"/>
      <c r="L83" s="29"/>
      <c r="M83" s="29"/>
      <c r="N83" s="28"/>
      <c r="O83" s="28"/>
      <c r="P83" s="28"/>
    </row>
    <row r="84" spans="1:16" ht="16.2" thickBot="1" x14ac:dyDescent="0.3">
      <c r="A84" s="3"/>
      <c r="B84" s="3"/>
      <c r="C84" s="3"/>
      <c r="D84" s="3"/>
      <c r="E84" s="4201" t="s">
        <v>13</v>
      </c>
      <c r="F84" s="4201"/>
      <c r="G84" s="4201"/>
      <c r="H84" s="4201"/>
      <c r="I84" s="4201"/>
      <c r="J84" s="4201"/>
      <c r="K84" s="4201"/>
      <c r="L84" s="2316"/>
      <c r="M84" s="2316"/>
      <c r="N84" s="3"/>
      <c r="O84" s="3"/>
      <c r="P84" s="3"/>
    </row>
    <row r="85" spans="1:16" ht="51.6" customHeight="1" thickBot="1" x14ac:dyDescent="0.3">
      <c r="A85" s="3"/>
      <c r="B85" s="3"/>
      <c r="C85" s="3"/>
      <c r="D85" s="3"/>
      <c r="E85" s="653"/>
      <c r="F85" s="654"/>
      <c r="G85" s="654"/>
      <c r="H85" s="655"/>
      <c r="I85" s="223" t="s">
        <v>192</v>
      </c>
      <c r="J85" s="233" t="s">
        <v>193</v>
      </c>
      <c r="K85" s="31" t="s">
        <v>83</v>
      </c>
      <c r="L85" s="3"/>
      <c r="M85" s="3"/>
      <c r="N85" s="3"/>
      <c r="O85" s="3"/>
      <c r="P85" s="3"/>
    </row>
    <row r="86" spans="1:16" ht="13.2" customHeight="1" thickBot="1" x14ac:dyDescent="0.3">
      <c r="A86" s="3"/>
      <c r="B86" s="3"/>
      <c r="C86" s="3"/>
      <c r="D86" s="3"/>
      <c r="E86" s="3559" t="s">
        <v>14</v>
      </c>
      <c r="F86" s="3560"/>
      <c r="G86" s="3560"/>
      <c r="H86" s="3561"/>
      <c r="I86" s="2486">
        <f>SUM(I87:I97)</f>
        <v>18341.800000000003</v>
      </c>
      <c r="J86" s="2486">
        <f>SUM(J87:J97)</f>
        <v>22139.1</v>
      </c>
      <c r="K86" s="2486">
        <f t="shared" ref="K86" si="8">SUM(K87:K97)</f>
        <v>21927.3</v>
      </c>
      <c r="L86" s="123"/>
      <c r="M86" s="3"/>
      <c r="N86" s="3"/>
      <c r="O86" s="3"/>
      <c r="P86" s="3"/>
    </row>
    <row r="87" spans="1:16" ht="13.2" customHeight="1" x14ac:dyDescent="0.25">
      <c r="A87" s="3"/>
      <c r="B87" s="3"/>
      <c r="C87" s="3"/>
      <c r="D87" s="3"/>
      <c r="E87" s="3765" t="s">
        <v>238</v>
      </c>
      <c r="F87" s="3766"/>
      <c r="G87" s="3766"/>
      <c r="H87" s="3767"/>
      <c r="I87" s="96">
        <v>11550.7</v>
      </c>
      <c r="J87" s="96">
        <v>12994.5</v>
      </c>
      <c r="K87" s="96">
        <v>12903.3</v>
      </c>
      <c r="L87" s="3"/>
      <c r="M87" s="123"/>
      <c r="N87" s="3"/>
      <c r="O87" s="33"/>
      <c r="P87" s="3"/>
    </row>
    <row r="88" spans="1:16" x14ac:dyDescent="0.25">
      <c r="A88" s="3"/>
      <c r="B88" s="3"/>
      <c r="C88" s="3"/>
      <c r="D88" s="3"/>
      <c r="E88" s="3765" t="s">
        <v>239</v>
      </c>
      <c r="F88" s="3766"/>
      <c r="G88" s="3766"/>
      <c r="H88" s="3767"/>
      <c r="I88" s="2487">
        <v>249.2</v>
      </c>
      <c r="J88" s="2487">
        <v>290.39999999999998</v>
      </c>
      <c r="K88" s="2487">
        <v>263.60000000000002</v>
      </c>
      <c r="L88" s="3"/>
      <c r="M88" s="3"/>
      <c r="N88" s="3"/>
      <c r="O88" s="3"/>
      <c r="P88" s="3"/>
    </row>
    <row r="89" spans="1:16" x14ac:dyDescent="0.25">
      <c r="A89" s="3"/>
      <c r="B89" s="3"/>
      <c r="C89" s="3"/>
      <c r="D89" s="3"/>
      <c r="E89" s="3765" t="s">
        <v>240</v>
      </c>
      <c r="F89" s="3766"/>
      <c r="G89" s="3766"/>
      <c r="H89" s="3767"/>
      <c r="I89" s="2487">
        <v>1334.6</v>
      </c>
      <c r="J89" s="2487">
        <v>2492</v>
      </c>
      <c r="K89" s="2487">
        <v>2444.9</v>
      </c>
      <c r="L89" s="3"/>
      <c r="M89" s="3"/>
      <c r="N89" s="3"/>
      <c r="O89" s="3"/>
      <c r="P89" s="3"/>
    </row>
    <row r="90" spans="1:16" ht="13.2" customHeight="1" x14ac:dyDescent="0.25">
      <c r="A90" s="3"/>
      <c r="B90" s="3"/>
      <c r="C90" s="3"/>
      <c r="D90" s="3"/>
      <c r="E90" s="3765" t="s">
        <v>241</v>
      </c>
      <c r="F90" s="3766"/>
      <c r="G90" s="3766"/>
      <c r="H90" s="3767"/>
      <c r="I90" s="2487">
        <v>0</v>
      </c>
      <c r="J90" s="2487">
        <v>0</v>
      </c>
      <c r="K90" s="2487">
        <v>0</v>
      </c>
      <c r="L90" s="3"/>
      <c r="M90" s="3"/>
      <c r="N90" s="3"/>
      <c r="O90" s="3"/>
      <c r="P90" s="3"/>
    </row>
    <row r="91" spans="1:16" ht="13.8" customHeight="1" x14ac:dyDescent="0.25">
      <c r="A91" s="3"/>
      <c r="B91" s="3"/>
      <c r="C91" s="3"/>
      <c r="D91" s="3"/>
      <c r="E91" s="3774" t="s">
        <v>242</v>
      </c>
      <c r="F91" s="3775"/>
      <c r="G91" s="3775"/>
      <c r="H91" s="3776"/>
      <c r="I91" s="2488">
        <v>0</v>
      </c>
      <c r="J91" s="2488">
        <v>0</v>
      </c>
      <c r="K91" s="2488">
        <v>0</v>
      </c>
      <c r="L91" s="3"/>
      <c r="M91" s="3"/>
      <c r="N91" s="3"/>
      <c r="O91" s="3"/>
      <c r="P91" s="3"/>
    </row>
    <row r="92" spans="1:16" x14ac:dyDescent="0.25">
      <c r="A92" s="3"/>
      <c r="B92" s="3"/>
      <c r="C92" s="3"/>
      <c r="D92" s="3"/>
      <c r="E92" s="230" t="s">
        <v>243</v>
      </c>
      <c r="F92" s="231"/>
      <c r="G92" s="231"/>
      <c r="H92" s="232"/>
      <c r="I92" s="2487">
        <v>131.9</v>
      </c>
      <c r="J92" s="2487">
        <v>134</v>
      </c>
      <c r="K92" s="2487">
        <v>134</v>
      </c>
      <c r="L92" s="3"/>
      <c r="M92" s="3"/>
      <c r="N92" s="3"/>
      <c r="O92" s="3"/>
      <c r="P92" s="3"/>
    </row>
    <row r="93" spans="1:16" ht="13.2" customHeight="1" x14ac:dyDescent="0.25">
      <c r="A93" s="3"/>
      <c r="B93" s="3"/>
      <c r="C93" s="3"/>
      <c r="D93" s="3"/>
      <c r="E93" s="3765" t="s">
        <v>244</v>
      </c>
      <c r="F93" s="3766"/>
      <c r="G93" s="3766"/>
      <c r="H93" s="3767"/>
      <c r="I93" s="2487">
        <v>4366.5</v>
      </c>
      <c r="J93" s="2487">
        <v>5540.7</v>
      </c>
      <c r="K93" s="2487">
        <v>5506.9</v>
      </c>
      <c r="L93" s="3"/>
      <c r="M93" s="3"/>
      <c r="N93" s="130"/>
      <c r="O93" s="130"/>
      <c r="P93" s="130"/>
    </row>
    <row r="94" spans="1:16" ht="13.2" customHeight="1" x14ac:dyDescent="0.25">
      <c r="A94" s="3"/>
      <c r="B94" s="3"/>
      <c r="C94" s="3"/>
      <c r="D94" s="3"/>
      <c r="E94" s="3765" t="s">
        <v>245</v>
      </c>
      <c r="F94" s="3766"/>
      <c r="G94" s="3766"/>
      <c r="H94" s="3767"/>
      <c r="I94" s="2489">
        <v>51.2</v>
      </c>
      <c r="J94" s="2489">
        <v>51.2</v>
      </c>
      <c r="K94" s="2489">
        <v>51.2</v>
      </c>
      <c r="L94" s="3"/>
      <c r="M94" s="3"/>
      <c r="N94" s="3"/>
      <c r="O94" s="3"/>
      <c r="P94" s="3"/>
    </row>
    <row r="95" spans="1:16" ht="13.2" customHeight="1" x14ac:dyDescent="0.25">
      <c r="A95" s="3"/>
      <c r="B95" s="3"/>
      <c r="C95" s="3"/>
      <c r="D95" s="3"/>
      <c r="E95" s="3765" t="s">
        <v>246</v>
      </c>
      <c r="F95" s="3766"/>
      <c r="G95" s="3766"/>
      <c r="H95" s="3767"/>
      <c r="I95" s="2489">
        <v>0</v>
      </c>
      <c r="J95" s="2489">
        <v>0</v>
      </c>
      <c r="K95" s="2489">
        <v>0</v>
      </c>
      <c r="L95" s="3"/>
      <c r="M95" s="3"/>
      <c r="N95" s="3"/>
      <c r="O95" s="3"/>
      <c r="P95" s="3"/>
    </row>
    <row r="96" spans="1:16" x14ac:dyDescent="0.25">
      <c r="A96" s="3"/>
      <c r="B96" s="3"/>
      <c r="C96" s="3"/>
      <c r="D96" s="3"/>
      <c r="E96" s="3765" t="s">
        <v>247</v>
      </c>
      <c r="F96" s="3766"/>
      <c r="G96" s="3766"/>
      <c r="H96" s="3767"/>
      <c r="I96" s="2489">
        <v>55.2</v>
      </c>
      <c r="J96" s="2489">
        <v>33.799999999999997</v>
      </c>
      <c r="K96" s="2489">
        <v>20.9</v>
      </c>
      <c r="L96" s="3"/>
      <c r="M96" s="1"/>
      <c r="N96" s="23"/>
      <c r="O96" s="17"/>
      <c r="P96" s="17"/>
    </row>
    <row r="97" spans="1:13" ht="13.8" thickBot="1" x14ac:dyDescent="0.3">
      <c r="A97" s="197"/>
      <c r="B97" s="197"/>
      <c r="C97" s="197"/>
      <c r="D97" s="197"/>
      <c r="E97" s="3768" t="s">
        <v>248</v>
      </c>
      <c r="F97" s="3769"/>
      <c r="G97" s="3769"/>
      <c r="H97" s="3770"/>
      <c r="I97" s="2490">
        <v>602.5</v>
      </c>
      <c r="J97" s="2490">
        <v>602.5</v>
      </c>
      <c r="K97" s="2490">
        <v>602.5</v>
      </c>
      <c r="L97" s="3"/>
      <c r="M97" s="1"/>
    </row>
    <row r="98" spans="1:13" ht="13.8" thickBot="1" x14ac:dyDescent="0.3">
      <c r="A98" s="197"/>
      <c r="B98" s="197"/>
      <c r="C98" s="197"/>
      <c r="D98" s="197"/>
      <c r="E98" s="3537" t="s">
        <v>15</v>
      </c>
      <c r="F98" s="3538"/>
      <c r="G98" s="3538"/>
      <c r="H98" s="3538"/>
      <c r="I98" s="2486">
        <f>I99*1</f>
        <v>21434.799999999999</v>
      </c>
      <c r="J98" s="2486">
        <f>J99*1</f>
        <v>22915</v>
      </c>
      <c r="K98" s="2486">
        <f>SUM(K99)</f>
        <v>22889.3</v>
      </c>
      <c r="L98" s="3"/>
      <c r="M98" s="1"/>
    </row>
    <row r="99" spans="1:13" ht="13.8" customHeight="1" thickBot="1" x14ac:dyDescent="0.3">
      <c r="A99" s="197"/>
      <c r="B99" s="197"/>
      <c r="C99" s="197"/>
      <c r="D99" s="197"/>
      <c r="E99" s="4657" t="s">
        <v>249</v>
      </c>
      <c r="F99" s="4658"/>
      <c r="G99" s="4658"/>
      <c r="H99" s="4659"/>
      <c r="I99" s="96">
        <v>21434.799999999999</v>
      </c>
      <c r="J99" s="96">
        <v>22915</v>
      </c>
      <c r="K99" s="96">
        <v>22889.3</v>
      </c>
      <c r="L99" s="197"/>
    </row>
    <row r="100" spans="1:13" ht="13.8" thickBot="1" x14ac:dyDescent="0.3">
      <c r="A100" s="197"/>
      <c r="B100" s="197"/>
      <c r="C100" s="197"/>
      <c r="D100" s="197"/>
      <c r="E100" s="3762"/>
      <c r="F100" s="3763"/>
      <c r="G100" s="3763"/>
      <c r="H100" s="3764"/>
      <c r="I100" s="2491">
        <f>I86+I99</f>
        <v>39776.600000000006</v>
      </c>
      <c r="J100" s="2491">
        <f>J86+J99</f>
        <v>45054.1</v>
      </c>
      <c r="K100" s="2491">
        <f>SUM(K86,K98)</f>
        <v>44816.6</v>
      </c>
      <c r="L100" s="197"/>
    </row>
    <row r="101" spans="1:13" x14ac:dyDescent="0.25">
      <c r="A101" s="197"/>
      <c r="B101" s="197"/>
      <c r="C101" s="197"/>
      <c r="D101" s="197"/>
      <c r="E101" s="197"/>
      <c r="F101" s="197"/>
      <c r="G101" s="197"/>
      <c r="H101" s="197"/>
      <c r="I101" s="197"/>
      <c r="J101" s="197"/>
      <c r="K101" s="197"/>
      <c r="L101" s="197"/>
    </row>
  </sheetData>
  <mergeCells count="184">
    <mergeCell ref="E99:H99"/>
    <mergeCell ref="E100:H100"/>
    <mergeCell ref="P75:P77"/>
    <mergeCell ref="L78:P78"/>
    <mergeCell ref="B80:H80"/>
    <mergeCell ref="A81:H81"/>
    <mergeCell ref="L81:P81"/>
    <mergeCell ref="E84:K84"/>
    <mergeCell ref="E86:H86"/>
    <mergeCell ref="E87:H87"/>
    <mergeCell ref="E88:H88"/>
    <mergeCell ref="E90:H90"/>
    <mergeCell ref="E91:H91"/>
    <mergeCell ref="E93:H93"/>
    <mergeCell ref="E94:H94"/>
    <mergeCell ref="E95:H95"/>
    <mergeCell ref="E96:H96"/>
    <mergeCell ref="E97:H97"/>
    <mergeCell ref="E98:H98"/>
    <mergeCell ref="E89:H89"/>
    <mergeCell ref="C78:G78"/>
    <mergeCell ref="A75:A77"/>
    <mergeCell ref="B75:B77"/>
    <mergeCell ref="C75:C77"/>
    <mergeCell ref="P72:P74"/>
    <mergeCell ref="A63:A67"/>
    <mergeCell ref="B63:B67"/>
    <mergeCell ref="E63:E67"/>
    <mergeCell ref="F63:F67"/>
    <mergeCell ref="G63:G67"/>
    <mergeCell ref="L64:L67"/>
    <mergeCell ref="M64:M67"/>
    <mergeCell ref="N64:N67"/>
    <mergeCell ref="O64:O67"/>
    <mergeCell ref="P63:P67"/>
    <mergeCell ref="A71:A74"/>
    <mergeCell ref="B71:B74"/>
    <mergeCell ref="C71:C74"/>
    <mergeCell ref="E71:E74"/>
    <mergeCell ref="F71:F74"/>
    <mergeCell ref="G71:G74"/>
    <mergeCell ref="L72:L74"/>
    <mergeCell ref="M72:M74"/>
    <mergeCell ref="N72:N74"/>
    <mergeCell ref="P57:P58"/>
    <mergeCell ref="A59:A62"/>
    <mergeCell ref="B59:B62"/>
    <mergeCell ref="E59:E62"/>
    <mergeCell ref="F59:F62"/>
    <mergeCell ref="G59:G62"/>
    <mergeCell ref="L61:L62"/>
    <mergeCell ref="M61:M62"/>
    <mergeCell ref="N61:N62"/>
    <mergeCell ref="O61:O62"/>
    <mergeCell ref="A53:A58"/>
    <mergeCell ref="B53:B58"/>
    <mergeCell ref="E53:E58"/>
    <mergeCell ref="F53:F58"/>
    <mergeCell ref="G53:G58"/>
    <mergeCell ref="H55:H57"/>
    <mergeCell ref="I55:I57"/>
    <mergeCell ref="J55:J57"/>
    <mergeCell ref="K55:K57"/>
    <mergeCell ref="P59:P62"/>
    <mergeCell ref="P47:P48"/>
    <mergeCell ref="A49:A52"/>
    <mergeCell ref="B49:B52"/>
    <mergeCell ref="C49:C52"/>
    <mergeCell ref="E49:E52"/>
    <mergeCell ref="F49:F52"/>
    <mergeCell ref="G49:G52"/>
    <mergeCell ref="L50:L52"/>
    <mergeCell ref="M50:M52"/>
    <mergeCell ref="N50:N52"/>
    <mergeCell ref="O50:O52"/>
    <mergeCell ref="A45:A48"/>
    <mergeCell ref="B45:B48"/>
    <mergeCell ref="C45:C48"/>
    <mergeCell ref="E45:E48"/>
    <mergeCell ref="F45:F48"/>
    <mergeCell ref="G45:G48"/>
    <mergeCell ref="L47:L48"/>
    <mergeCell ref="M47:M48"/>
    <mergeCell ref="N47:N48"/>
    <mergeCell ref="O47:O48"/>
    <mergeCell ref="P49:P52"/>
    <mergeCell ref="M34:M38"/>
    <mergeCell ref="N34:N38"/>
    <mergeCell ref="O34:O38"/>
    <mergeCell ref="P34:P38"/>
    <mergeCell ref="A39:A44"/>
    <mergeCell ref="B39:B44"/>
    <mergeCell ref="C39:C44"/>
    <mergeCell ref="E39:E44"/>
    <mergeCell ref="F39:F44"/>
    <mergeCell ref="G39:G44"/>
    <mergeCell ref="L39:L44"/>
    <mergeCell ref="M39:M44"/>
    <mergeCell ref="N39:N44"/>
    <mergeCell ref="O39:O44"/>
    <mergeCell ref="P39:P44"/>
    <mergeCell ref="A34:A38"/>
    <mergeCell ref="B34:B38"/>
    <mergeCell ref="C34:C38"/>
    <mergeCell ref="E34:E38"/>
    <mergeCell ref="F34:F38"/>
    <mergeCell ref="G34:G38"/>
    <mergeCell ref="L34:L38"/>
    <mergeCell ref="P20:P27"/>
    <mergeCell ref="A28:A33"/>
    <mergeCell ref="B28:B33"/>
    <mergeCell ref="C28:C33"/>
    <mergeCell ref="E28:E33"/>
    <mergeCell ref="F28:F33"/>
    <mergeCell ref="G28:G33"/>
    <mergeCell ref="L28:L33"/>
    <mergeCell ref="M28:M33"/>
    <mergeCell ref="N28:N33"/>
    <mergeCell ref="O28:O33"/>
    <mergeCell ref="P28:P33"/>
    <mergeCell ref="A20:A27"/>
    <mergeCell ref="B20:B27"/>
    <mergeCell ref="C20:C27"/>
    <mergeCell ref="E20:E27"/>
    <mergeCell ref="F20:F27"/>
    <mergeCell ref="G20:G27"/>
    <mergeCell ref="L20:L27"/>
    <mergeCell ref="M20:M27"/>
    <mergeCell ref="N20:N27"/>
    <mergeCell ref="O20:O27"/>
    <mergeCell ref="B12:B15"/>
    <mergeCell ref="C12:C15"/>
    <mergeCell ref="E12:E15"/>
    <mergeCell ref="F12:F15"/>
    <mergeCell ref="G12:G15"/>
    <mergeCell ref="L12:L15"/>
    <mergeCell ref="M12:M15"/>
    <mergeCell ref="N12:N15"/>
    <mergeCell ref="A16:A19"/>
    <mergeCell ref="B16:B19"/>
    <mergeCell ref="C16:C19"/>
    <mergeCell ref="E16:E19"/>
    <mergeCell ref="F16:F19"/>
    <mergeCell ref="G16:G19"/>
    <mergeCell ref="L16:L19"/>
    <mergeCell ref="M16:M19"/>
    <mergeCell ref="N16:N19"/>
    <mergeCell ref="E75:E77"/>
    <mergeCell ref="F75:F77"/>
    <mergeCell ref="G75:G77"/>
    <mergeCell ref="L75:L77"/>
    <mergeCell ref="M75:M77"/>
    <mergeCell ref="N75:N77"/>
    <mergeCell ref="O75:O77"/>
    <mergeCell ref="L57:L58"/>
    <mergeCell ref="M57:M58"/>
    <mergeCell ref="N57:N58"/>
    <mergeCell ref="O57:O58"/>
    <mergeCell ref="E68:G68"/>
    <mergeCell ref="O72:O74"/>
    <mergeCell ref="D2:O2"/>
    <mergeCell ref="D3:Q3"/>
    <mergeCell ref="O16:O19"/>
    <mergeCell ref="C10:P10"/>
    <mergeCell ref="C11:K11"/>
    <mergeCell ref="O12:O15"/>
    <mergeCell ref="P12:P15"/>
    <mergeCell ref="P16:P19"/>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A12:A15"/>
  </mergeCells>
  <pageMargins left="0.7" right="0.7" top="0.75" bottom="0.75" header="0.3" footer="0.3"/>
  <pageSetup paperSize="9" scale="71"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73"/>
  <sheetViews>
    <sheetView topLeftCell="B7" workbookViewId="0">
      <selection activeCell="M10" sqref="M10"/>
    </sheetView>
  </sheetViews>
  <sheetFormatPr defaultRowHeight="13.2" x14ac:dyDescent="0.25"/>
  <cols>
    <col min="2" max="2" width="3.5546875" customWidth="1"/>
    <col min="3" max="3" width="2.5546875" customWidth="1"/>
    <col min="4" max="4" width="3.6640625" customWidth="1"/>
    <col min="5" max="5" width="2.5546875" customWidth="1"/>
    <col min="6" max="6" width="26.88671875" customWidth="1"/>
    <col min="7" max="7" width="7.88671875" customWidth="1"/>
    <col min="8" max="8" width="4.44140625" customWidth="1"/>
    <col min="9" max="9" width="7.33203125" customWidth="1"/>
    <col min="10" max="10" width="10" customWidth="1"/>
    <col min="11" max="11" width="9.44140625" customWidth="1"/>
    <col min="12" max="12" width="8.6640625" customWidth="1"/>
    <col min="13" max="13" width="26.21875" customWidth="1"/>
    <col min="15" max="15" width="6.88671875" customWidth="1"/>
    <col min="16" max="16" width="6.5546875" customWidth="1"/>
    <col min="17" max="17" width="41.77734375" customWidth="1"/>
  </cols>
  <sheetData>
    <row r="2" spans="2:17" ht="13.8" x14ac:dyDescent="0.25">
      <c r="B2" s="3"/>
      <c r="C2" s="3"/>
      <c r="D2" s="3"/>
      <c r="E2" s="4049" t="s">
        <v>191</v>
      </c>
      <c r="F2" s="4049"/>
      <c r="G2" s="4049"/>
      <c r="H2" s="4049"/>
      <c r="I2" s="4049"/>
      <c r="J2" s="4049"/>
      <c r="K2" s="4049"/>
      <c r="L2" s="4528"/>
      <c r="M2" s="4528"/>
      <c r="N2" s="4528"/>
      <c r="O2" s="4528"/>
      <c r="P2" s="4528"/>
    </row>
    <row r="3" spans="2:17" ht="13.8" x14ac:dyDescent="0.25">
      <c r="B3" s="28"/>
      <c r="C3" s="16"/>
      <c r="D3" s="16"/>
      <c r="E3" s="4049" t="s">
        <v>182</v>
      </c>
      <c r="F3" s="4049"/>
      <c r="G3" s="4049"/>
      <c r="H3" s="4049"/>
      <c r="I3" s="4049"/>
      <c r="J3" s="4049"/>
      <c r="K3" s="4049"/>
      <c r="L3" s="4050"/>
      <c r="M3" s="4050"/>
      <c r="N3" s="4050"/>
      <c r="O3" s="93"/>
      <c r="P3" s="93"/>
    </row>
    <row r="4" spans="2:17" ht="13.8" thickBot="1" x14ac:dyDescent="0.3">
      <c r="Q4" s="197" t="s">
        <v>513</v>
      </c>
    </row>
    <row r="5" spans="2:17" ht="14.4" thickBot="1" x14ac:dyDescent="0.3">
      <c r="B5" s="3729" t="s">
        <v>0</v>
      </c>
      <c r="C5" s="3729" t="s">
        <v>1</v>
      </c>
      <c r="D5" s="3732" t="s">
        <v>2</v>
      </c>
      <c r="E5" s="3729" t="s">
        <v>256</v>
      </c>
      <c r="F5" s="3735" t="s">
        <v>3</v>
      </c>
      <c r="G5" s="3715" t="s">
        <v>4</v>
      </c>
      <c r="H5" s="3732" t="s">
        <v>5</v>
      </c>
      <c r="I5" s="3715" t="s">
        <v>6</v>
      </c>
      <c r="J5" s="3713" t="s">
        <v>192</v>
      </c>
      <c r="K5" s="3715" t="s">
        <v>193</v>
      </c>
      <c r="L5" s="3715" t="s">
        <v>83</v>
      </c>
      <c r="M5" s="3717" t="s">
        <v>991</v>
      </c>
      <c r="N5" s="3718"/>
      <c r="O5" s="3718"/>
      <c r="P5" s="3718"/>
      <c r="Q5" s="3719"/>
    </row>
    <row r="6" spans="2:17" ht="13.8" x14ac:dyDescent="0.25">
      <c r="B6" s="3730"/>
      <c r="C6" s="3730"/>
      <c r="D6" s="3733"/>
      <c r="E6" s="3730"/>
      <c r="F6" s="3736"/>
      <c r="G6" s="3716"/>
      <c r="H6" s="3733"/>
      <c r="I6" s="3716"/>
      <c r="J6" s="3714"/>
      <c r="K6" s="3716"/>
      <c r="L6" s="3716"/>
      <c r="M6" s="3720" t="s">
        <v>306</v>
      </c>
      <c r="N6" s="3721" t="s">
        <v>194</v>
      </c>
      <c r="O6" s="3723"/>
      <c r="P6" s="3723"/>
      <c r="Q6" s="3724"/>
    </row>
    <row r="7" spans="2:17" ht="163.80000000000001" customHeight="1" thickBot="1" x14ac:dyDescent="0.3">
      <c r="B7" s="3812"/>
      <c r="C7" s="3812"/>
      <c r="D7" s="3811"/>
      <c r="E7" s="3812"/>
      <c r="F7" s="3813"/>
      <c r="G7" s="3810"/>
      <c r="H7" s="3811"/>
      <c r="I7" s="3810"/>
      <c r="J7" s="3826"/>
      <c r="K7" s="3810"/>
      <c r="L7" s="3810"/>
      <c r="M7" s="3823"/>
      <c r="N7" s="3824"/>
      <c r="O7" s="218" t="s">
        <v>53</v>
      </c>
      <c r="P7" s="219" t="s">
        <v>54</v>
      </c>
      <c r="Q7" s="821" t="s">
        <v>446</v>
      </c>
    </row>
    <row r="8" spans="2:17" ht="16.2" thickBot="1" x14ac:dyDescent="0.35">
      <c r="B8" s="834" t="s">
        <v>7</v>
      </c>
      <c r="C8" s="931" t="s">
        <v>1213</v>
      </c>
      <c r="D8" s="1237"/>
      <c r="E8" s="1238"/>
      <c r="F8" s="1237"/>
      <c r="G8" s="1238"/>
      <c r="H8" s="1238"/>
      <c r="I8" s="1238"/>
      <c r="J8" s="1238"/>
      <c r="K8" s="1237"/>
      <c r="L8" s="1238"/>
      <c r="M8" s="2064"/>
      <c r="N8" s="2065"/>
      <c r="O8" s="2066"/>
      <c r="P8" s="2067"/>
      <c r="Q8" s="2068"/>
    </row>
    <row r="9" spans="2:17" ht="39" customHeight="1" thickBot="1" x14ac:dyDescent="0.3">
      <c r="B9" s="4417"/>
      <c r="C9" s="667"/>
      <c r="D9" s="668"/>
      <c r="E9" s="668"/>
      <c r="F9" s="669"/>
      <c r="G9" s="668"/>
      <c r="H9" s="668"/>
      <c r="I9" s="668"/>
      <c r="J9" s="670"/>
      <c r="K9" s="670"/>
      <c r="L9" s="2166"/>
      <c r="M9" s="82" t="s">
        <v>1214</v>
      </c>
      <c r="N9" s="205" t="s">
        <v>1215</v>
      </c>
      <c r="O9" s="205">
        <v>78.37</v>
      </c>
      <c r="P9" s="205">
        <v>75.599999999999994</v>
      </c>
      <c r="Q9" s="2674" t="s">
        <v>1820</v>
      </c>
    </row>
    <row r="10" spans="2:17" ht="43.8" customHeight="1" thickBot="1" x14ac:dyDescent="0.3">
      <c r="B10" s="4418"/>
      <c r="C10" s="2069"/>
      <c r="D10" s="2070"/>
      <c r="E10" s="2070"/>
      <c r="F10" s="2071"/>
      <c r="G10" s="2070"/>
      <c r="H10" s="2070"/>
      <c r="I10" s="2070"/>
      <c r="J10" s="2072"/>
      <c r="K10" s="2072"/>
      <c r="L10" s="2073"/>
      <c r="M10" s="172" t="s">
        <v>1216</v>
      </c>
      <c r="N10" s="205" t="s">
        <v>360</v>
      </c>
      <c r="O10" s="2492">
        <v>102.5</v>
      </c>
      <c r="P10" s="2492">
        <v>101.8</v>
      </c>
      <c r="Q10" s="2674" t="s">
        <v>1820</v>
      </c>
    </row>
    <row r="11" spans="2:17" ht="24.6" customHeight="1" thickBot="1" x14ac:dyDescent="0.3">
      <c r="B11" s="675" t="s">
        <v>7</v>
      </c>
      <c r="C11" s="765" t="s">
        <v>7</v>
      </c>
      <c r="D11" s="2493" t="s">
        <v>995</v>
      </c>
      <c r="E11" s="2078"/>
      <c r="F11" s="2079"/>
      <c r="G11" s="2080"/>
      <c r="H11" s="2080"/>
      <c r="I11" s="2080"/>
      <c r="J11" s="2080"/>
      <c r="K11" s="2080"/>
      <c r="L11" s="2080"/>
      <c r="M11" s="2080"/>
      <c r="N11" s="2080"/>
      <c r="O11" s="2080"/>
      <c r="P11" s="2080"/>
      <c r="Q11" s="2081"/>
    </row>
    <row r="12" spans="2:17" ht="70.8" customHeight="1" thickBot="1" x14ac:dyDescent="0.3">
      <c r="B12" s="4207"/>
      <c r="C12" s="3075"/>
      <c r="D12" s="4669"/>
      <c r="E12" s="4670"/>
      <c r="F12" s="4670"/>
      <c r="G12" s="4670"/>
      <c r="H12" s="4670"/>
      <c r="I12" s="4670"/>
      <c r="J12" s="4670"/>
      <c r="K12" s="4670"/>
      <c r="L12" s="4671"/>
      <c r="M12" s="242" t="s">
        <v>1217</v>
      </c>
      <c r="N12" s="2084" t="s">
        <v>1218</v>
      </c>
      <c r="O12" s="2084">
        <v>1.1000000000000001</v>
      </c>
      <c r="P12" s="2298">
        <v>-0.8</v>
      </c>
      <c r="Q12" s="2882" t="s">
        <v>1464</v>
      </c>
    </row>
    <row r="13" spans="2:17" ht="85.2" customHeight="1" thickBot="1" x14ac:dyDescent="0.3">
      <c r="B13" s="4208"/>
      <c r="C13" s="1166"/>
      <c r="D13" s="4672"/>
      <c r="E13" s="4673"/>
      <c r="F13" s="4673"/>
      <c r="G13" s="4673"/>
      <c r="H13" s="4673"/>
      <c r="I13" s="4673"/>
      <c r="J13" s="4673"/>
      <c r="K13" s="4673"/>
      <c r="L13" s="4674"/>
      <c r="M13" s="240" t="s">
        <v>1219</v>
      </c>
      <c r="N13" s="2881" t="s">
        <v>360</v>
      </c>
      <c r="O13" s="134">
        <v>126.6</v>
      </c>
      <c r="P13" s="134">
        <v>108.7</v>
      </c>
      <c r="Q13" s="2674" t="s">
        <v>1465</v>
      </c>
    </row>
    <row r="14" spans="2:17" ht="96" customHeight="1" thickBot="1" x14ac:dyDescent="0.3">
      <c r="B14" s="4401"/>
      <c r="C14" s="765"/>
      <c r="D14" s="4675"/>
      <c r="E14" s="4676"/>
      <c r="F14" s="4676"/>
      <c r="G14" s="4676"/>
      <c r="H14" s="4676"/>
      <c r="I14" s="4676"/>
      <c r="J14" s="4676"/>
      <c r="K14" s="4676"/>
      <c r="L14" s="4677"/>
      <c r="M14" s="2494" t="s">
        <v>1220</v>
      </c>
      <c r="N14" s="2881" t="s">
        <v>360</v>
      </c>
      <c r="O14" s="134">
        <v>35.299999999999997</v>
      </c>
      <c r="P14" s="134">
        <v>29.4</v>
      </c>
      <c r="Q14" s="2674" t="s">
        <v>1482</v>
      </c>
    </row>
    <row r="15" spans="2:17" ht="105.6" x14ac:dyDescent="0.25">
      <c r="B15" s="3794" t="s">
        <v>7</v>
      </c>
      <c r="C15" s="3797" t="s">
        <v>7</v>
      </c>
      <c r="D15" s="4392" t="s">
        <v>7</v>
      </c>
      <c r="E15" s="1296"/>
      <c r="F15" s="3803" t="s">
        <v>1221</v>
      </c>
      <c r="G15" s="4068" t="s">
        <v>183</v>
      </c>
      <c r="H15" s="4071" t="s">
        <v>190</v>
      </c>
      <c r="I15" s="149" t="s">
        <v>230</v>
      </c>
      <c r="J15" s="155">
        <v>920.5</v>
      </c>
      <c r="K15" s="155">
        <v>920.5</v>
      </c>
      <c r="L15" s="154">
        <v>919.7</v>
      </c>
      <c r="M15" s="198" t="s">
        <v>1222</v>
      </c>
      <c r="N15" s="3092" t="s">
        <v>1223</v>
      </c>
      <c r="O15" s="3054" t="s">
        <v>170</v>
      </c>
      <c r="P15" s="3054" t="s">
        <v>170</v>
      </c>
      <c r="Q15" s="2523" t="s">
        <v>1466</v>
      </c>
    </row>
    <row r="16" spans="2:17" ht="26.4" x14ac:dyDescent="0.25">
      <c r="B16" s="3795"/>
      <c r="C16" s="3798"/>
      <c r="D16" s="4388"/>
      <c r="E16" s="1308"/>
      <c r="F16" s="3804"/>
      <c r="G16" s="4069"/>
      <c r="H16" s="4072"/>
      <c r="I16" s="157" t="s">
        <v>27</v>
      </c>
      <c r="J16" s="163">
        <v>27.8</v>
      </c>
      <c r="K16" s="163">
        <v>27.8</v>
      </c>
      <c r="L16" s="162">
        <v>25</v>
      </c>
      <c r="M16" s="200" t="s">
        <v>1224</v>
      </c>
      <c r="N16" s="1179" t="s">
        <v>264</v>
      </c>
      <c r="O16" s="2110" t="s">
        <v>1225</v>
      </c>
      <c r="P16" s="2110" t="s">
        <v>1467</v>
      </c>
      <c r="Q16" s="4689"/>
    </row>
    <row r="17" spans="2:17" ht="39.6" x14ac:dyDescent="0.25">
      <c r="B17" s="3795"/>
      <c r="C17" s="3798"/>
      <c r="D17" s="4388"/>
      <c r="E17" s="1308"/>
      <c r="F17" s="3804"/>
      <c r="G17" s="4069"/>
      <c r="H17" s="4072"/>
      <c r="I17" s="157" t="s">
        <v>112</v>
      </c>
      <c r="J17" s="163">
        <v>6.9</v>
      </c>
      <c r="K17" s="163">
        <v>6.9</v>
      </c>
      <c r="L17" s="2667">
        <v>0.08</v>
      </c>
      <c r="M17" s="186" t="s">
        <v>1226</v>
      </c>
      <c r="N17" s="1179" t="s">
        <v>313</v>
      </c>
      <c r="O17" s="2110" t="s">
        <v>1227</v>
      </c>
      <c r="P17" s="2110" t="s">
        <v>1468</v>
      </c>
      <c r="Q17" s="4690"/>
    </row>
    <row r="18" spans="2:17" ht="58.2" customHeight="1" x14ac:dyDescent="0.25">
      <c r="B18" s="3795"/>
      <c r="C18" s="3798"/>
      <c r="D18" s="4388"/>
      <c r="E18" s="1308"/>
      <c r="F18" s="3804"/>
      <c r="G18" s="4069"/>
      <c r="H18" s="4072"/>
      <c r="I18" s="157" t="s">
        <v>91</v>
      </c>
      <c r="J18" s="163">
        <v>44.2</v>
      </c>
      <c r="K18" s="163">
        <v>44.2</v>
      </c>
      <c r="L18" s="160">
        <v>18.600000000000001</v>
      </c>
      <c r="M18" s="199" t="s">
        <v>184</v>
      </c>
      <c r="N18" s="3099"/>
      <c r="O18" s="3100" t="s">
        <v>90</v>
      </c>
      <c r="P18" s="3100" t="s">
        <v>90</v>
      </c>
      <c r="Q18" s="161" t="s">
        <v>1469</v>
      </c>
    </row>
    <row r="19" spans="2:17" ht="39.6" x14ac:dyDescent="0.25">
      <c r="B19" s="3795"/>
      <c r="C19" s="3798"/>
      <c r="D19" s="4388"/>
      <c r="E19" s="1308"/>
      <c r="F19" s="3804"/>
      <c r="G19" s="4069"/>
      <c r="H19" s="4072"/>
      <c r="I19" s="157" t="s">
        <v>84</v>
      </c>
      <c r="J19" s="163">
        <v>2.2000000000000002</v>
      </c>
      <c r="K19" s="163">
        <v>2.2000000000000002</v>
      </c>
      <c r="L19" s="2108">
        <v>0.2</v>
      </c>
      <c r="M19" s="199" t="s">
        <v>1228</v>
      </c>
      <c r="N19" s="2497" t="s">
        <v>360</v>
      </c>
      <c r="O19" s="2110" t="s">
        <v>174</v>
      </c>
      <c r="P19" s="2110" t="s">
        <v>174</v>
      </c>
      <c r="Q19" s="2496"/>
    </row>
    <row r="20" spans="2:17" ht="39.6" x14ac:dyDescent="0.25">
      <c r="B20" s="3795"/>
      <c r="C20" s="3798"/>
      <c r="D20" s="4388"/>
      <c r="E20" s="1308"/>
      <c r="F20" s="3804"/>
      <c r="G20" s="4069"/>
      <c r="H20" s="4072"/>
      <c r="I20" s="157" t="s">
        <v>52</v>
      </c>
      <c r="J20" s="163"/>
      <c r="K20" s="163">
        <v>12</v>
      </c>
      <c r="L20" s="2108">
        <v>11.6</v>
      </c>
      <c r="M20" s="2250" t="s">
        <v>185</v>
      </c>
      <c r="N20" s="3093"/>
      <c r="O20" s="3056" t="s">
        <v>90</v>
      </c>
      <c r="P20" s="3056" t="s">
        <v>90</v>
      </c>
      <c r="Q20" s="3094" t="s">
        <v>1470</v>
      </c>
    </row>
    <row r="21" spans="2:17" ht="26.4" x14ac:dyDescent="0.25">
      <c r="B21" s="3795"/>
      <c r="C21" s="3798"/>
      <c r="D21" s="4388"/>
      <c r="E21" s="1308"/>
      <c r="F21" s="3804"/>
      <c r="G21" s="4069"/>
      <c r="H21" s="4072"/>
      <c r="I21" s="157"/>
      <c r="J21" s="163"/>
      <c r="K21" s="162"/>
      <c r="L21" s="2108"/>
      <c r="M21" s="2498" t="s">
        <v>1229</v>
      </c>
      <c r="N21" s="3093"/>
      <c r="O21" s="3056" t="s">
        <v>90</v>
      </c>
      <c r="P21" s="3056" t="s">
        <v>90</v>
      </c>
      <c r="Q21" s="3094" t="s">
        <v>1471</v>
      </c>
    </row>
    <row r="22" spans="2:17" ht="13.8" thickBot="1" x14ac:dyDescent="0.3">
      <c r="B22" s="3796"/>
      <c r="C22" s="3799"/>
      <c r="D22" s="4389"/>
      <c r="E22" s="2098"/>
      <c r="F22" s="3869"/>
      <c r="G22" s="4070"/>
      <c r="H22" s="4073"/>
      <c r="I22" s="2200" t="s">
        <v>8</v>
      </c>
      <c r="J22" s="2112">
        <f>SUM(J15:J20)</f>
        <v>1001.6</v>
      </c>
      <c r="K22" s="2112">
        <f>SUM(K15:K20)</f>
        <v>1013.6</v>
      </c>
      <c r="L22" s="2112">
        <f>SUM(L15:L20)</f>
        <v>975.18000000000018</v>
      </c>
      <c r="M22" s="2102"/>
      <c r="N22" s="2253"/>
      <c r="O22" s="2103"/>
      <c r="P22" s="2103"/>
      <c r="Q22" s="749"/>
    </row>
    <row r="23" spans="2:17" ht="138" customHeight="1" x14ac:dyDescent="0.25">
      <c r="B23" s="3836" t="s">
        <v>7</v>
      </c>
      <c r="C23" s="3843" t="s">
        <v>7</v>
      </c>
      <c r="D23" s="4678" t="s">
        <v>9</v>
      </c>
      <c r="E23" s="2447"/>
      <c r="F23" s="3803" t="s">
        <v>1230</v>
      </c>
      <c r="G23" s="4068" t="s">
        <v>183</v>
      </c>
      <c r="H23" s="4071" t="s">
        <v>190</v>
      </c>
      <c r="I23" s="149" t="s">
        <v>84</v>
      </c>
      <c r="J23" s="155">
        <v>5.9</v>
      </c>
      <c r="K23" s="155">
        <v>5.9</v>
      </c>
      <c r="L23" s="2499">
        <v>5.9</v>
      </c>
      <c r="M23" s="128" t="s">
        <v>186</v>
      </c>
      <c r="N23" s="3095" t="s">
        <v>313</v>
      </c>
      <c r="O23" s="138">
        <v>3600</v>
      </c>
      <c r="P23" s="138">
        <v>5101</v>
      </c>
      <c r="Q23" s="2523" t="s">
        <v>1472</v>
      </c>
    </row>
    <row r="24" spans="2:17" ht="52.8" x14ac:dyDescent="0.25">
      <c r="B24" s="3837"/>
      <c r="C24" s="3844"/>
      <c r="D24" s="4679"/>
      <c r="E24" s="2439"/>
      <c r="F24" s="3804"/>
      <c r="G24" s="4069"/>
      <c r="H24" s="4072"/>
      <c r="I24" s="157" t="s">
        <v>230</v>
      </c>
      <c r="J24" s="163"/>
      <c r="K24" s="163"/>
      <c r="L24" s="2500"/>
      <c r="M24" s="34" t="s">
        <v>1231</v>
      </c>
      <c r="N24" s="2090" t="s">
        <v>313</v>
      </c>
      <c r="O24" s="139">
        <v>2500</v>
      </c>
      <c r="P24" s="139">
        <v>8393</v>
      </c>
      <c r="Q24" s="161" t="s">
        <v>1473</v>
      </c>
    </row>
    <row r="25" spans="2:17" ht="68.400000000000006" customHeight="1" x14ac:dyDescent="0.25">
      <c r="B25" s="3837"/>
      <c r="C25" s="3844"/>
      <c r="D25" s="4679"/>
      <c r="E25" s="2439"/>
      <c r="F25" s="3804"/>
      <c r="G25" s="4069"/>
      <c r="H25" s="4072"/>
      <c r="I25" s="157" t="s">
        <v>27</v>
      </c>
      <c r="J25" s="163">
        <v>37</v>
      </c>
      <c r="K25" s="163">
        <v>61.2</v>
      </c>
      <c r="L25" s="2500">
        <v>61.1</v>
      </c>
      <c r="M25" s="34" t="s">
        <v>187</v>
      </c>
      <c r="N25" s="2090"/>
      <c r="O25" s="139" t="s">
        <v>90</v>
      </c>
      <c r="P25" s="139" t="s">
        <v>90</v>
      </c>
      <c r="Q25" s="161" t="s">
        <v>1474</v>
      </c>
    </row>
    <row r="26" spans="2:17" ht="28.2" customHeight="1" x14ac:dyDescent="0.25">
      <c r="B26" s="3837"/>
      <c r="C26" s="3844"/>
      <c r="D26" s="4679"/>
      <c r="E26" s="2439"/>
      <c r="F26" s="3804"/>
      <c r="G26" s="4069"/>
      <c r="H26" s="4072"/>
      <c r="I26" s="157" t="s">
        <v>112</v>
      </c>
      <c r="J26" s="163"/>
      <c r="K26" s="163"/>
      <c r="L26" s="2500"/>
      <c r="M26" s="2088" t="s">
        <v>188</v>
      </c>
      <c r="N26" s="2090"/>
      <c r="O26" s="139" t="s">
        <v>90</v>
      </c>
      <c r="P26" s="139" t="s">
        <v>90</v>
      </c>
      <c r="Q26" s="161" t="s">
        <v>1475</v>
      </c>
    </row>
    <row r="27" spans="2:17" ht="60" customHeight="1" x14ac:dyDescent="0.25">
      <c r="B27" s="3837"/>
      <c r="C27" s="3844"/>
      <c r="D27" s="4679"/>
      <c r="E27" s="2439"/>
      <c r="F27" s="3804"/>
      <c r="G27" s="4069"/>
      <c r="H27" s="4072"/>
      <c r="I27" s="157" t="s">
        <v>91</v>
      </c>
      <c r="J27" s="163"/>
      <c r="K27" s="163"/>
      <c r="L27" s="2501"/>
      <c r="M27" s="2502" t="s">
        <v>1232</v>
      </c>
      <c r="N27" s="2086" t="s">
        <v>264</v>
      </c>
      <c r="O27" s="2215">
        <v>400</v>
      </c>
      <c r="P27" s="2215">
        <v>400</v>
      </c>
      <c r="Q27" s="3096" t="s">
        <v>1476</v>
      </c>
    </row>
    <row r="28" spans="2:17" ht="78.599999999999994" customHeight="1" x14ac:dyDescent="0.25">
      <c r="B28" s="3837"/>
      <c r="C28" s="3844"/>
      <c r="D28" s="4679"/>
      <c r="E28" s="2439"/>
      <c r="F28" s="3804"/>
      <c r="G28" s="4069"/>
      <c r="H28" s="4072"/>
      <c r="I28" s="2266"/>
      <c r="J28" s="2245"/>
      <c r="K28" s="2245"/>
      <c r="L28" s="2501"/>
      <c r="M28" s="2503" t="s">
        <v>1233</v>
      </c>
      <c r="N28" s="2090" t="s">
        <v>313</v>
      </c>
      <c r="O28" s="2095">
        <v>175</v>
      </c>
      <c r="P28" s="2095">
        <v>150</v>
      </c>
      <c r="Q28" s="3089" t="s">
        <v>1477</v>
      </c>
    </row>
    <row r="29" spans="2:17" ht="52.8" x14ac:dyDescent="0.25">
      <c r="B29" s="3837"/>
      <c r="C29" s="3844"/>
      <c r="D29" s="4679"/>
      <c r="E29" s="2439"/>
      <c r="F29" s="3804"/>
      <c r="G29" s="4069"/>
      <c r="H29" s="4072"/>
      <c r="I29" s="2266"/>
      <c r="J29" s="2245"/>
      <c r="K29" s="2245"/>
      <c r="L29" s="2501"/>
      <c r="M29" s="2504" t="s">
        <v>1234</v>
      </c>
      <c r="N29" s="2505" t="s">
        <v>313</v>
      </c>
      <c r="O29" s="2095">
        <v>50</v>
      </c>
      <c r="P29" s="210">
        <v>51</v>
      </c>
      <c r="Q29" s="3895" t="s">
        <v>1478</v>
      </c>
    </row>
    <row r="30" spans="2:17" ht="108.6" customHeight="1" x14ac:dyDescent="0.25">
      <c r="B30" s="3837"/>
      <c r="C30" s="3844"/>
      <c r="D30" s="4679"/>
      <c r="E30" s="2439"/>
      <c r="F30" s="3804"/>
      <c r="G30" s="4069"/>
      <c r="H30" s="4072"/>
      <c r="I30" s="2266"/>
      <c r="J30" s="2245"/>
      <c r="K30" s="2245"/>
      <c r="L30" s="2501"/>
      <c r="M30" s="2506" t="s">
        <v>1235</v>
      </c>
      <c r="N30" s="2507"/>
      <c r="O30" s="2508" t="s">
        <v>90</v>
      </c>
      <c r="P30" s="2508" t="s">
        <v>90</v>
      </c>
      <c r="Q30" s="3917"/>
    </row>
    <row r="31" spans="2:17" ht="13.8" thickBot="1" x14ac:dyDescent="0.3">
      <c r="B31" s="3838"/>
      <c r="C31" s="3845"/>
      <c r="D31" s="4680"/>
      <c r="E31" s="2440"/>
      <c r="F31" s="3869"/>
      <c r="G31" s="4070"/>
      <c r="H31" s="4073"/>
      <c r="I31" s="2099" t="s">
        <v>8</v>
      </c>
      <c r="J31" s="2100">
        <f>SUM(J23:J26)</f>
        <v>42.9</v>
      </c>
      <c r="K31" s="2100">
        <f t="shared" ref="K31:L31" si="0">SUM(K23:K26)</f>
        <v>67.100000000000009</v>
      </c>
      <c r="L31" s="156">
        <f t="shared" si="0"/>
        <v>67</v>
      </c>
      <c r="M31" s="213"/>
      <c r="N31" s="2113"/>
      <c r="O31" s="2509"/>
      <c r="P31" s="2509"/>
      <c r="Q31" s="1139"/>
    </row>
    <row r="32" spans="2:17" ht="26.4" x14ac:dyDescent="0.25">
      <c r="B32" s="4681" t="s">
        <v>7</v>
      </c>
      <c r="C32" s="4683" t="s">
        <v>7</v>
      </c>
      <c r="D32" s="4684" t="s">
        <v>25</v>
      </c>
      <c r="E32" s="4686"/>
      <c r="F32" s="4687" t="s">
        <v>1236</v>
      </c>
      <c r="G32" s="4667" t="s">
        <v>46</v>
      </c>
      <c r="H32" s="4071" t="s">
        <v>190</v>
      </c>
      <c r="I32" s="2510" t="s">
        <v>230</v>
      </c>
      <c r="J32" s="2511">
        <v>9.9</v>
      </c>
      <c r="K32" s="2511">
        <v>9.9</v>
      </c>
      <c r="L32" s="2512">
        <v>9.9</v>
      </c>
      <c r="M32" s="2513" t="s">
        <v>1237</v>
      </c>
      <c r="N32" s="2495" t="s">
        <v>313</v>
      </c>
      <c r="O32" s="1193">
        <v>280</v>
      </c>
      <c r="P32" s="3090">
        <v>227</v>
      </c>
      <c r="Q32" s="2523" t="s">
        <v>1479</v>
      </c>
    </row>
    <row r="33" spans="2:17" ht="13.8" thickBot="1" x14ac:dyDescent="0.3">
      <c r="B33" s="4682"/>
      <c r="C33" s="4682"/>
      <c r="D33" s="4685"/>
      <c r="E33" s="4682"/>
      <c r="F33" s="4688"/>
      <c r="G33" s="4668"/>
      <c r="H33" s="4073"/>
      <c r="I33" s="2514" t="s">
        <v>8</v>
      </c>
      <c r="J33" s="2515">
        <f>J32</f>
        <v>9.9</v>
      </c>
      <c r="K33" s="2515">
        <f t="shared" ref="K33:L33" si="1">K32</f>
        <v>9.9</v>
      </c>
      <c r="L33" s="2516">
        <f t="shared" si="1"/>
        <v>9.9</v>
      </c>
      <c r="M33" s="2517"/>
      <c r="N33" s="2518"/>
      <c r="O33" s="2519"/>
      <c r="P33" s="2519"/>
      <c r="Q33" s="2520"/>
    </row>
    <row r="34" spans="2:17" ht="92.4" x14ac:dyDescent="0.25">
      <c r="B34" s="4379" t="s">
        <v>7</v>
      </c>
      <c r="C34" s="4380" t="s">
        <v>7</v>
      </c>
      <c r="D34" s="4388" t="s">
        <v>26</v>
      </c>
      <c r="E34" s="1308"/>
      <c r="F34" s="3803" t="s">
        <v>1238</v>
      </c>
      <c r="G34" s="4429" t="s">
        <v>46</v>
      </c>
      <c r="H34" s="4071" t="s">
        <v>190</v>
      </c>
      <c r="I34" s="151" t="s">
        <v>27</v>
      </c>
      <c r="J34" s="158">
        <v>132</v>
      </c>
      <c r="K34" s="158">
        <v>28.8</v>
      </c>
      <c r="L34" s="2521">
        <v>28.8</v>
      </c>
      <c r="M34" s="3097" t="s">
        <v>1239</v>
      </c>
      <c r="N34" s="3071" t="s">
        <v>313</v>
      </c>
      <c r="O34" s="2522">
        <v>14400</v>
      </c>
      <c r="P34" s="2522">
        <v>26395</v>
      </c>
      <c r="Q34" s="2523" t="s">
        <v>1480</v>
      </c>
    </row>
    <row r="35" spans="2:17" ht="26.4" x14ac:dyDescent="0.25">
      <c r="B35" s="3795"/>
      <c r="C35" s="3798"/>
      <c r="D35" s="4388"/>
      <c r="E35" s="1308"/>
      <c r="F35" s="3804"/>
      <c r="G35" s="4069"/>
      <c r="H35" s="4072"/>
      <c r="I35" s="157" t="s">
        <v>230</v>
      </c>
      <c r="J35" s="163"/>
      <c r="K35" s="163"/>
      <c r="L35" s="2500"/>
      <c r="M35" s="2504" t="s">
        <v>189</v>
      </c>
      <c r="N35" s="2090"/>
      <c r="O35" s="139" t="s">
        <v>90</v>
      </c>
      <c r="P35" s="3098" t="s">
        <v>90</v>
      </c>
      <c r="Q35" s="161" t="s">
        <v>1481</v>
      </c>
    </row>
    <row r="36" spans="2:17" ht="26.4" x14ac:dyDescent="0.25">
      <c r="B36" s="3795"/>
      <c r="C36" s="3798"/>
      <c r="D36" s="4388"/>
      <c r="E36" s="1308"/>
      <c r="F36" s="3804"/>
      <c r="G36" s="4069"/>
      <c r="H36" s="4072"/>
      <c r="I36" s="157" t="s">
        <v>112</v>
      </c>
      <c r="J36" s="163"/>
      <c r="K36" s="163"/>
      <c r="L36" s="2500"/>
      <c r="M36" s="2524" t="s">
        <v>1240</v>
      </c>
      <c r="N36" s="135" t="s">
        <v>360</v>
      </c>
      <c r="O36" s="2525">
        <v>100</v>
      </c>
      <c r="P36" s="3091">
        <v>100</v>
      </c>
      <c r="Q36" s="235"/>
    </row>
    <row r="37" spans="2:17" x14ac:dyDescent="0.25">
      <c r="B37" s="3795"/>
      <c r="C37" s="3798"/>
      <c r="D37" s="4388"/>
      <c r="E37" s="1308"/>
      <c r="F37" s="3804"/>
      <c r="G37" s="4069"/>
      <c r="H37" s="4072"/>
      <c r="I37" s="157" t="s">
        <v>84</v>
      </c>
      <c r="J37" s="159">
        <v>5.7</v>
      </c>
      <c r="K37" s="159">
        <v>5.7</v>
      </c>
      <c r="L37" s="2500">
        <v>3</v>
      </c>
      <c r="M37" s="2526"/>
      <c r="N37" s="2527"/>
      <c r="O37" s="2527"/>
      <c r="P37" s="2527"/>
      <c r="Q37" s="2528"/>
    </row>
    <row r="38" spans="2:17" x14ac:dyDescent="0.25">
      <c r="B38" s="3795"/>
      <c r="C38" s="3798"/>
      <c r="D38" s="4388"/>
      <c r="E38" s="1308"/>
      <c r="F38" s="3804"/>
      <c r="G38" s="4069"/>
      <c r="H38" s="4072"/>
      <c r="I38" s="2266" t="s">
        <v>52</v>
      </c>
      <c r="J38" s="2267"/>
      <c r="K38" s="2267">
        <v>0.3</v>
      </c>
      <c r="L38" s="2501">
        <v>0.3</v>
      </c>
      <c r="M38" s="2529"/>
      <c r="N38" s="2530"/>
      <c r="O38" s="2530"/>
      <c r="P38" s="2530"/>
      <c r="Q38" s="2531"/>
    </row>
    <row r="39" spans="2:17" ht="13.8" thickBot="1" x14ac:dyDescent="0.3">
      <c r="B39" s="3796"/>
      <c r="C39" s="3799"/>
      <c r="D39" s="4389"/>
      <c r="E39" s="2098"/>
      <c r="F39" s="3869"/>
      <c r="G39" s="4070"/>
      <c r="H39" s="4073"/>
      <c r="I39" s="2514" t="s">
        <v>8</v>
      </c>
      <c r="J39" s="2100">
        <f>SUM(J34:J38)</f>
        <v>137.69999999999999</v>
      </c>
      <c r="K39" s="2100">
        <f t="shared" ref="K39:L39" si="2">SUM(K34:K38)</f>
        <v>34.799999999999997</v>
      </c>
      <c r="L39" s="2100">
        <f t="shared" si="2"/>
        <v>32.1</v>
      </c>
      <c r="M39" s="2532"/>
      <c r="N39" s="2533"/>
      <c r="O39" s="2509"/>
      <c r="P39" s="2509"/>
      <c r="Q39" s="1139"/>
    </row>
    <row r="40" spans="2:17" ht="13.8" thickBot="1" x14ac:dyDescent="0.3">
      <c r="B40" s="675" t="s">
        <v>7</v>
      </c>
      <c r="C40" s="1604" t="s">
        <v>7</v>
      </c>
      <c r="D40" s="3789" t="s">
        <v>308</v>
      </c>
      <c r="E40" s="3789"/>
      <c r="F40" s="3789"/>
      <c r="G40" s="3789"/>
      <c r="H40" s="3790"/>
      <c r="I40" s="2306" t="s">
        <v>8</v>
      </c>
      <c r="J40" s="2307">
        <f>J22+J31+J39+J33</f>
        <v>1192.1000000000001</v>
      </c>
      <c r="K40" s="2307">
        <f t="shared" ref="K40:L40" si="3">K22+K31+K39+K33</f>
        <v>1125.4000000000001</v>
      </c>
      <c r="L40" s="2307">
        <f t="shared" si="3"/>
        <v>1084.1800000000003</v>
      </c>
      <c r="M40" s="4691"/>
      <c r="N40" s="4692"/>
      <c r="O40" s="4692"/>
      <c r="P40" s="4692"/>
      <c r="Q40" s="4693"/>
    </row>
    <row r="41" spans="2:17" ht="13.8" thickBot="1" x14ac:dyDescent="0.3">
      <c r="B41" s="2145" t="s">
        <v>7</v>
      </c>
      <c r="C41" s="4398" t="s">
        <v>11</v>
      </c>
      <c r="D41" s="4399"/>
      <c r="E41" s="4399"/>
      <c r="F41" s="4399"/>
      <c r="G41" s="4399"/>
      <c r="H41" s="4399"/>
      <c r="I41" s="4400"/>
      <c r="J41" s="2668">
        <f>J22+J31+J39+J33</f>
        <v>1192.1000000000001</v>
      </c>
      <c r="K41" s="2668">
        <f>K22+K31+K39+K33</f>
        <v>1125.4000000000001</v>
      </c>
      <c r="L41" s="2146">
        <f>L22+L31+L39+L33</f>
        <v>1084.1800000000003</v>
      </c>
      <c r="M41" s="2147"/>
      <c r="N41" s="2147"/>
      <c r="O41" s="2147"/>
      <c r="P41" s="2147"/>
      <c r="Q41" s="2148"/>
    </row>
    <row r="42" spans="2:17" ht="13.8" thickBot="1" x14ac:dyDescent="0.3">
      <c r="B42" s="2145"/>
      <c r="C42" s="4398" t="s">
        <v>237</v>
      </c>
      <c r="D42" s="4399"/>
      <c r="E42" s="4399"/>
      <c r="F42" s="4399"/>
      <c r="G42" s="4399"/>
      <c r="H42" s="4399"/>
      <c r="I42" s="4400"/>
      <c r="J42" s="2668">
        <f>J43-J19-J23-J37</f>
        <v>1178.3</v>
      </c>
      <c r="K42" s="2668">
        <f>K43-K24</f>
        <v>1125.4000000000001</v>
      </c>
      <c r="L42" s="2146">
        <f>L43-L24</f>
        <v>1084.1800000000003</v>
      </c>
      <c r="M42" s="2147"/>
      <c r="N42" s="2147"/>
      <c r="O42" s="2147"/>
      <c r="P42" s="2147"/>
      <c r="Q42" s="2148"/>
    </row>
    <row r="43" spans="2:17" ht="13.8" thickBot="1" x14ac:dyDescent="0.3">
      <c r="B43" s="3791" t="s">
        <v>12</v>
      </c>
      <c r="C43" s="3792"/>
      <c r="D43" s="3792"/>
      <c r="E43" s="3792"/>
      <c r="F43" s="3792"/>
      <c r="G43" s="3792"/>
      <c r="H43" s="3792"/>
      <c r="I43" s="3793"/>
      <c r="J43" s="794">
        <f>J41*1</f>
        <v>1192.1000000000001</v>
      </c>
      <c r="K43" s="794">
        <f t="shared" ref="K43:L43" si="4">K41*1</f>
        <v>1125.4000000000001</v>
      </c>
      <c r="L43" s="2594">
        <f t="shared" si="4"/>
        <v>1084.1800000000003</v>
      </c>
      <c r="M43" s="3777"/>
      <c r="N43" s="3778"/>
      <c r="O43" s="3778"/>
      <c r="P43" s="3778"/>
      <c r="Q43" s="3779"/>
    </row>
    <row r="44" spans="2:17" x14ac:dyDescent="0.25">
      <c r="B44" s="795" t="s">
        <v>431</v>
      </c>
      <c r="C44" s="795"/>
      <c r="D44" s="795"/>
      <c r="E44" s="795"/>
      <c r="F44" s="795"/>
      <c r="G44" s="795"/>
      <c r="H44" s="795"/>
      <c r="I44" s="795"/>
      <c r="J44" s="795"/>
      <c r="K44" s="795"/>
      <c r="L44" s="795"/>
      <c r="M44" s="795"/>
      <c r="N44" s="796"/>
      <c r="O44" s="797"/>
      <c r="P44" s="797"/>
      <c r="Q44" s="797"/>
    </row>
    <row r="45" spans="2:17" x14ac:dyDescent="0.25">
      <c r="B45" s="796"/>
      <c r="C45" s="796"/>
      <c r="D45" s="796"/>
      <c r="E45" s="796"/>
      <c r="F45" s="796"/>
      <c r="G45" s="796"/>
      <c r="H45" s="796"/>
      <c r="I45" s="796"/>
      <c r="J45" s="796"/>
      <c r="K45" s="796"/>
      <c r="L45" s="796"/>
      <c r="M45" s="796"/>
      <c r="N45" s="796"/>
      <c r="O45" s="797"/>
      <c r="P45" s="797"/>
      <c r="Q45" s="797"/>
    </row>
    <row r="46" spans="2:17" x14ac:dyDescent="0.25">
      <c r="B46" s="796"/>
      <c r="C46" s="796"/>
      <c r="D46" s="796"/>
      <c r="E46" s="796"/>
      <c r="F46" s="796"/>
      <c r="G46" s="796"/>
      <c r="H46" s="796"/>
      <c r="I46" s="796"/>
      <c r="J46" s="796"/>
      <c r="K46" s="796"/>
      <c r="L46" s="796"/>
      <c r="M46" s="796"/>
      <c r="N46" s="796"/>
      <c r="O46" s="797"/>
      <c r="P46" s="797"/>
      <c r="Q46" s="797"/>
    </row>
    <row r="47" spans="2:17" x14ac:dyDescent="0.25">
      <c r="B47" s="796"/>
      <c r="C47" s="796"/>
      <c r="D47" s="796"/>
      <c r="E47" s="796"/>
      <c r="F47" s="796"/>
      <c r="G47" s="796"/>
      <c r="H47" s="796"/>
      <c r="I47" s="796"/>
      <c r="J47" s="796"/>
      <c r="K47" s="796"/>
      <c r="L47" s="796"/>
      <c r="M47" s="796"/>
      <c r="N47" s="796"/>
      <c r="O47" s="797"/>
      <c r="P47" s="797"/>
      <c r="Q47" s="797"/>
    </row>
    <row r="48" spans="2:17" x14ac:dyDescent="0.25">
      <c r="B48" s="796"/>
      <c r="C48" s="796"/>
      <c r="D48" s="796"/>
      <c r="E48" s="796"/>
      <c r="F48" s="796"/>
      <c r="G48" s="796"/>
      <c r="H48" s="796"/>
      <c r="I48" s="796"/>
      <c r="J48" s="796"/>
      <c r="K48" s="796"/>
      <c r="L48" s="796"/>
      <c r="M48" s="796"/>
      <c r="N48" s="796"/>
      <c r="O48" s="797"/>
      <c r="P48" s="797"/>
      <c r="Q48" s="797"/>
    </row>
    <row r="49" spans="2:17" x14ac:dyDescent="0.25">
      <c r="B49" s="796"/>
      <c r="C49" s="796"/>
      <c r="D49" s="796"/>
      <c r="E49" s="796"/>
      <c r="F49" s="796"/>
      <c r="G49" s="796"/>
      <c r="H49" s="796"/>
      <c r="I49" s="796"/>
      <c r="J49" s="796"/>
      <c r="K49" s="796"/>
      <c r="L49" s="796"/>
      <c r="M49" s="796"/>
      <c r="N49" s="796"/>
      <c r="O49" s="797"/>
      <c r="P49" s="797"/>
      <c r="Q49" s="797"/>
    </row>
    <row r="50" spans="2:17" x14ac:dyDescent="0.25">
      <c r="B50" s="796"/>
      <c r="C50" s="796"/>
      <c r="D50" s="796"/>
      <c r="E50" s="796"/>
      <c r="F50" s="796"/>
      <c r="G50" s="796"/>
      <c r="H50" s="796"/>
      <c r="I50" s="796"/>
      <c r="J50" s="796"/>
      <c r="K50" s="796"/>
      <c r="L50" s="796"/>
      <c r="M50" s="796"/>
      <c r="N50" s="796"/>
      <c r="O50" s="797"/>
      <c r="P50" s="797"/>
      <c r="Q50" s="797"/>
    </row>
    <row r="51" spans="2:17" x14ac:dyDescent="0.25">
      <c r="B51" s="796"/>
      <c r="C51" s="796"/>
      <c r="D51" s="796"/>
      <c r="E51" s="796"/>
      <c r="F51" s="796"/>
      <c r="G51" s="796"/>
      <c r="H51" s="796"/>
      <c r="I51" s="796"/>
      <c r="J51" s="796"/>
      <c r="K51" s="796"/>
      <c r="L51" s="796"/>
      <c r="M51" s="796"/>
      <c r="N51" s="796"/>
      <c r="O51" s="797"/>
      <c r="P51" s="797"/>
      <c r="Q51" s="797"/>
    </row>
    <row r="52" spans="2:17" x14ac:dyDescent="0.25">
      <c r="B52" s="796"/>
      <c r="C52" s="796"/>
      <c r="D52" s="796"/>
      <c r="E52" s="796"/>
      <c r="F52" s="796"/>
      <c r="G52" s="796"/>
      <c r="H52" s="796"/>
      <c r="I52" s="796"/>
      <c r="J52" s="796"/>
      <c r="K52" s="796"/>
      <c r="L52" s="796"/>
      <c r="M52" s="796"/>
      <c r="N52" s="796"/>
      <c r="O52" s="797"/>
      <c r="P52" s="797"/>
      <c r="Q52" s="797"/>
    </row>
    <row r="53" spans="2:17" x14ac:dyDescent="0.25">
      <c r="B53" s="796"/>
      <c r="C53" s="796"/>
      <c r="D53" s="796"/>
      <c r="E53" s="796"/>
      <c r="F53" s="796"/>
      <c r="G53" s="796"/>
      <c r="H53" s="796"/>
      <c r="I53" s="796"/>
      <c r="J53" s="796"/>
      <c r="K53" s="796"/>
      <c r="L53" s="796"/>
      <c r="M53" s="796"/>
      <c r="N53" s="796"/>
      <c r="O53" s="797"/>
      <c r="P53" s="797"/>
      <c r="Q53" s="797"/>
    </row>
    <row r="54" spans="2:17" x14ac:dyDescent="0.25">
      <c r="B54" s="796"/>
      <c r="C54" s="796"/>
      <c r="D54" s="796"/>
      <c r="E54" s="796"/>
      <c r="F54" s="796"/>
      <c r="G54" s="796"/>
      <c r="H54" s="796"/>
      <c r="I54" s="796"/>
      <c r="J54" s="796"/>
      <c r="K54" s="796"/>
      <c r="L54" s="796"/>
      <c r="M54" s="796"/>
      <c r="N54" s="796"/>
      <c r="O54" s="797"/>
      <c r="P54" s="797"/>
      <c r="Q54" s="797"/>
    </row>
    <row r="55" spans="2:17" x14ac:dyDescent="0.25">
      <c r="B55" s="796"/>
      <c r="C55" s="796"/>
      <c r="D55" s="796"/>
      <c r="E55" s="796"/>
      <c r="F55" s="796"/>
      <c r="G55" s="796"/>
      <c r="H55" s="796"/>
      <c r="I55" s="796"/>
      <c r="J55" s="796"/>
      <c r="K55" s="796"/>
      <c r="L55" s="796"/>
      <c r="M55" s="796"/>
      <c r="N55" s="796"/>
      <c r="O55" s="797"/>
      <c r="P55" s="797"/>
      <c r="Q55" s="797"/>
    </row>
    <row r="56" spans="2:17" x14ac:dyDescent="0.25">
      <c r="B56" s="796"/>
      <c r="C56" s="796"/>
      <c r="D56" s="796"/>
      <c r="E56" s="796"/>
      <c r="F56" s="796"/>
      <c r="G56" s="796"/>
      <c r="H56" s="796"/>
      <c r="I56" s="796"/>
      <c r="J56" s="796"/>
      <c r="K56" s="796"/>
      <c r="L56" s="796"/>
      <c r="M56" s="796"/>
      <c r="N56" s="796"/>
      <c r="O56" s="797"/>
      <c r="P56" s="797"/>
      <c r="Q56" s="797"/>
    </row>
    <row r="57" spans="2:17" x14ac:dyDescent="0.25">
      <c r="B57" s="796"/>
      <c r="C57" s="796"/>
      <c r="D57" s="796"/>
      <c r="E57" s="796"/>
      <c r="F57" s="796"/>
      <c r="G57" s="796"/>
      <c r="H57" s="796"/>
      <c r="I57" s="796"/>
      <c r="J57" s="796"/>
      <c r="K57" s="796"/>
      <c r="L57" s="796"/>
      <c r="M57" s="796"/>
      <c r="N57" s="796"/>
      <c r="O57" s="797"/>
      <c r="P57" s="797"/>
      <c r="Q57" s="797"/>
    </row>
    <row r="58" spans="2:17" ht="16.2" thickBot="1" x14ac:dyDescent="0.3">
      <c r="B58" s="1"/>
      <c r="C58" s="17"/>
      <c r="D58" s="17"/>
      <c r="E58" s="17"/>
      <c r="F58" s="3780" t="s">
        <v>13</v>
      </c>
      <c r="G58" s="3780"/>
      <c r="H58" s="3780"/>
      <c r="I58" s="3780"/>
      <c r="J58" s="3780"/>
      <c r="K58" s="3780"/>
      <c r="L58" s="3780"/>
      <c r="M58" s="798"/>
      <c r="N58" s="798"/>
      <c r="O58" s="23"/>
      <c r="P58" s="17"/>
      <c r="Q58" s="17"/>
    </row>
    <row r="59" spans="2:17" ht="51.6" thickBot="1" x14ac:dyDescent="0.3">
      <c r="B59" s="1"/>
      <c r="C59" s="17"/>
      <c r="D59" s="17"/>
      <c r="E59" s="17"/>
      <c r="F59" s="799"/>
      <c r="G59" s="800"/>
      <c r="H59" s="800"/>
      <c r="I59" s="801"/>
      <c r="J59" s="223" t="s">
        <v>192</v>
      </c>
      <c r="K59" s="233" t="s">
        <v>193</v>
      </c>
      <c r="L59" s="31" t="s">
        <v>83</v>
      </c>
      <c r="M59" s="1"/>
      <c r="N59" s="1"/>
      <c r="O59" s="23"/>
      <c r="P59" s="17"/>
      <c r="Q59" s="17"/>
    </row>
    <row r="60" spans="2:17" ht="13.8" thickBot="1" x14ac:dyDescent="0.3">
      <c r="B60" s="1"/>
      <c r="C60" s="17"/>
      <c r="D60" s="17"/>
      <c r="E60" s="17"/>
      <c r="F60" s="3781" t="s">
        <v>14</v>
      </c>
      <c r="G60" s="3782"/>
      <c r="H60" s="3782"/>
      <c r="I60" s="3783"/>
      <c r="J60" s="802">
        <f>SUM(J61:J71)</f>
        <v>1192.0999999999999</v>
      </c>
      <c r="K60" s="2149">
        <f t="shared" ref="K60:L60" si="5">SUM(K61:K71)</f>
        <v>1125.4000000000001</v>
      </c>
      <c r="L60" s="2666">
        <f t="shared" si="5"/>
        <v>1084.1799999999998</v>
      </c>
      <c r="M60" s="803"/>
      <c r="N60" s="1"/>
      <c r="O60" s="23"/>
      <c r="P60" s="17"/>
      <c r="Q60" s="17"/>
    </row>
    <row r="61" spans="2:17" x14ac:dyDescent="0.25">
      <c r="B61" s="1"/>
      <c r="C61" s="17"/>
      <c r="D61" s="17"/>
      <c r="E61" s="17"/>
      <c r="F61" s="3765" t="s">
        <v>238</v>
      </c>
      <c r="G61" s="3766"/>
      <c r="H61" s="3766"/>
      <c r="I61" s="3767"/>
      <c r="J61" s="805">
        <v>196.8</v>
      </c>
      <c r="K61" s="805">
        <v>117.8</v>
      </c>
      <c r="L61" s="805">
        <v>114.8</v>
      </c>
      <c r="M61" s="803"/>
      <c r="N61" s="1"/>
      <c r="O61" s="23"/>
      <c r="P61" s="17"/>
      <c r="Q61" s="17"/>
    </row>
    <row r="62" spans="2:17" x14ac:dyDescent="0.25">
      <c r="B62" s="1"/>
      <c r="C62" s="17"/>
      <c r="D62" s="17"/>
      <c r="E62" s="17"/>
      <c r="F62" s="3765" t="s">
        <v>239</v>
      </c>
      <c r="G62" s="3766"/>
      <c r="H62" s="3766"/>
      <c r="I62" s="3767"/>
      <c r="J62" s="806">
        <v>6.9</v>
      </c>
      <c r="K62" s="806">
        <v>6.9</v>
      </c>
      <c r="L62" s="806">
        <v>0.08</v>
      </c>
      <c r="M62" s="803"/>
      <c r="N62" s="1"/>
      <c r="O62" s="23"/>
      <c r="P62" s="17"/>
      <c r="Q62" s="17"/>
    </row>
    <row r="63" spans="2:17" x14ac:dyDescent="0.25">
      <c r="B63" s="1"/>
      <c r="C63" s="17"/>
      <c r="D63" s="17"/>
      <c r="E63" s="17"/>
      <c r="F63" s="3765" t="s">
        <v>240</v>
      </c>
      <c r="G63" s="3766"/>
      <c r="H63" s="3766"/>
      <c r="I63" s="3767"/>
      <c r="J63" s="806"/>
      <c r="K63" s="806">
        <v>12.3</v>
      </c>
      <c r="L63" s="806">
        <v>12</v>
      </c>
      <c r="M63" s="1"/>
      <c r="N63" s="1"/>
      <c r="O63" s="23"/>
      <c r="P63" s="17"/>
      <c r="Q63" s="17"/>
    </row>
    <row r="64" spans="2:17" x14ac:dyDescent="0.25">
      <c r="B64" s="1"/>
      <c r="C64" s="17"/>
      <c r="D64" s="17"/>
      <c r="E64" s="17"/>
      <c r="F64" s="3765" t="s">
        <v>241</v>
      </c>
      <c r="G64" s="3766"/>
      <c r="H64" s="3766"/>
      <c r="I64" s="3767"/>
      <c r="J64" s="806"/>
      <c r="K64" s="806"/>
      <c r="L64" s="806"/>
      <c r="M64" s="1"/>
      <c r="N64" s="1"/>
      <c r="O64" s="23"/>
      <c r="P64" s="17"/>
      <c r="Q64" s="17"/>
    </row>
    <row r="65" spans="2:17" x14ac:dyDescent="0.25">
      <c r="B65" s="1"/>
      <c r="C65" s="17"/>
      <c r="D65" s="17"/>
      <c r="E65" s="17"/>
      <c r="F65" s="3774" t="s">
        <v>242</v>
      </c>
      <c r="G65" s="3775"/>
      <c r="H65" s="3775"/>
      <c r="I65" s="3776"/>
      <c r="J65" s="808"/>
      <c r="K65" s="808"/>
      <c r="L65" s="2669"/>
      <c r="M65" s="1"/>
      <c r="N65" s="1"/>
      <c r="O65" s="23"/>
      <c r="P65" s="17"/>
      <c r="Q65" s="17"/>
    </row>
    <row r="66" spans="2:17" x14ac:dyDescent="0.25">
      <c r="B66" s="1"/>
      <c r="C66" s="17"/>
      <c r="D66" s="17"/>
      <c r="E66" s="17"/>
      <c r="F66" s="4076" t="s">
        <v>243</v>
      </c>
      <c r="G66" s="4077"/>
      <c r="H66" s="4077"/>
      <c r="I66" s="4078"/>
      <c r="J66" s="806"/>
      <c r="K66" s="806"/>
      <c r="L66" s="806"/>
      <c r="M66" s="1"/>
      <c r="N66" s="1"/>
      <c r="O66" s="23"/>
      <c r="P66" s="17"/>
      <c r="Q66" s="17"/>
    </row>
    <row r="67" spans="2:17" ht="24.6" customHeight="1" x14ac:dyDescent="0.25">
      <c r="B67" s="1"/>
      <c r="C67" s="17"/>
      <c r="D67" s="17"/>
      <c r="E67" s="17"/>
      <c r="F67" s="3765" t="s">
        <v>244</v>
      </c>
      <c r="G67" s="3766"/>
      <c r="H67" s="3766"/>
      <c r="I67" s="3767"/>
      <c r="J67" s="806">
        <v>930.4</v>
      </c>
      <c r="K67" s="806">
        <v>930.4</v>
      </c>
      <c r="L67" s="806">
        <v>929.6</v>
      </c>
      <c r="M67" s="803"/>
      <c r="N67" s="1"/>
      <c r="O67" s="810"/>
      <c r="P67" s="810"/>
      <c r="Q67" s="810"/>
    </row>
    <row r="68" spans="2:17" x14ac:dyDescent="0.25">
      <c r="B68" s="1"/>
      <c r="C68" s="17"/>
      <c r="D68" s="17"/>
      <c r="E68" s="17"/>
      <c r="F68" s="3765" t="s">
        <v>245</v>
      </c>
      <c r="G68" s="3766"/>
      <c r="H68" s="3766"/>
      <c r="I68" s="3767"/>
      <c r="J68" s="811"/>
      <c r="K68" s="811"/>
      <c r="L68" s="811"/>
      <c r="M68" s="1"/>
      <c r="N68" s="1"/>
      <c r="O68" s="23"/>
      <c r="P68" s="17"/>
      <c r="Q68" s="17"/>
    </row>
    <row r="69" spans="2:17" x14ac:dyDescent="0.25">
      <c r="B69" s="1"/>
      <c r="C69" s="17"/>
      <c r="D69" s="17"/>
      <c r="E69" s="17"/>
      <c r="F69" s="3765" t="s">
        <v>246</v>
      </c>
      <c r="G69" s="3766"/>
      <c r="H69" s="3766"/>
      <c r="I69" s="3767"/>
      <c r="J69" s="811"/>
      <c r="K69" s="811"/>
      <c r="L69" s="811"/>
      <c r="M69" s="1"/>
      <c r="N69" s="1"/>
      <c r="O69" s="23"/>
      <c r="P69" s="17"/>
      <c r="Q69" s="17"/>
    </row>
    <row r="70" spans="2:17" x14ac:dyDescent="0.25">
      <c r="B70" s="1"/>
      <c r="C70" s="17"/>
      <c r="D70" s="17"/>
      <c r="E70" s="17"/>
      <c r="F70" s="3765" t="s">
        <v>247</v>
      </c>
      <c r="G70" s="3766"/>
      <c r="H70" s="3766"/>
      <c r="I70" s="3767"/>
      <c r="J70" s="811">
        <v>44.2</v>
      </c>
      <c r="K70" s="811">
        <v>44.2</v>
      </c>
      <c r="L70" s="811">
        <v>18.600000000000001</v>
      </c>
      <c r="M70" s="803"/>
      <c r="N70" s="1"/>
      <c r="O70" s="23"/>
      <c r="P70" s="17"/>
      <c r="Q70" s="17"/>
    </row>
    <row r="71" spans="2:17" ht="13.8" thickBot="1" x14ac:dyDescent="0.3">
      <c r="F71" s="3768" t="s">
        <v>248</v>
      </c>
      <c r="G71" s="3769"/>
      <c r="H71" s="3769"/>
      <c r="I71" s="3770"/>
      <c r="J71" s="813">
        <v>13.8</v>
      </c>
      <c r="K71" s="813">
        <v>13.8</v>
      </c>
      <c r="L71" s="813">
        <v>9.1</v>
      </c>
      <c r="M71" s="803"/>
      <c r="N71" s="1"/>
    </row>
    <row r="72" spans="2:17" ht="13.8" thickBot="1" x14ac:dyDescent="0.3">
      <c r="F72" s="3537" t="s">
        <v>15</v>
      </c>
      <c r="G72" s="3538"/>
      <c r="H72" s="3538"/>
      <c r="I72" s="3538"/>
      <c r="J72" s="1140"/>
      <c r="K72" s="1140"/>
      <c r="L72" s="1141"/>
      <c r="M72" s="1"/>
      <c r="N72" s="1"/>
    </row>
    <row r="73" spans="2:17" x14ac:dyDescent="0.25">
      <c r="F73" s="3771" t="s">
        <v>249</v>
      </c>
      <c r="G73" s="3772"/>
      <c r="H73" s="3772"/>
      <c r="I73" s="3773"/>
      <c r="J73" s="816"/>
      <c r="K73" s="816"/>
      <c r="L73" s="817"/>
    </row>
  </sheetData>
  <mergeCells count="68">
    <mergeCell ref="Q16:Q17"/>
    <mergeCell ref="Q29:Q30"/>
    <mergeCell ref="F66:I66"/>
    <mergeCell ref="F70:I70"/>
    <mergeCell ref="F71:I71"/>
    <mergeCell ref="F58:L58"/>
    <mergeCell ref="F60:I60"/>
    <mergeCell ref="F61:I61"/>
    <mergeCell ref="F62:I62"/>
    <mergeCell ref="F63:I63"/>
    <mergeCell ref="M40:Q40"/>
    <mergeCell ref="C41:I41"/>
    <mergeCell ref="C42:I42"/>
    <mergeCell ref="B43:I43"/>
    <mergeCell ref="M43:Q43"/>
    <mergeCell ref="D40:H40"/>
    <mergeCell ref="F72:I72"/>
    <mergeCell ref="F73:I73"/>
    <mergeCell ref="F64:I64"/>
    <mergeCell ref="F65:I65"/>
    <mergeCell ref="F67:I67"/>
    <mergeCell ref="F68:I68"/>
    <mergeCell ref="F69:I69"/>
    <mergeCell ref="B34:B39"/>
    <mergeCell ref="C34:C39"/>
    <mergeCell ref="D34:D39"/>
    <mergeCell ref="F34:F39"/>
    <mergeCell ref="G34:G39"/>
    <mergeCell ref="B32:B33"/>
    <mergeCell ref="C32:C33"/>
    <mergeCell ref="D32:D33"/>
    <mergeCell ref="E32:E33"/>
    <mergeCell ref="F32:F33"/>
    <mergeCell ref="B23:B31"/>
    <mergeCell ref="C23:C31"/>
    <mergeCell ref="D23:D31"/>
    <mergeCell ref="F23:F31"/>
    <mergeCell ref="G23:G31"/>
    <mergeCell ref="H34:H39"/>
    <mergeCell ref="H23:H31"/>
    <mergeCell ref="G32:G33"/>
    <mergeCell ref="H32:H33"/>
    <mergeCell ref="D12:L14"/>
    <mergeCell ref="D15:D22"/>
    <mergeCell ref="F15:F22"/>
    <mergeCell ref="G15:G22"/>
    <mergeCell ref="H15:H22"/>
    <mergeCell ref="B9:B10"/>
    <mergeCell ref="B12:B14"/>
    <mergeCell ref="B15:B22"/>
    <mergeCell ref="C15:C22"/>
    <mergeCell ref="B5:B7"/>
    <mergeCell ref="C5:C7"/>
    <mergeCell ref="I5:I7"/>
    <mergeCell ref="E2:P2"/>
    <mergeCell ref="E3:N3"/>
    <mergeCell ref="D5:D7"/>
    <mergeCell ref="E5:E7"/>
    <mergeCell ref="F5:F7"/>
    <mergeCell ref="G5:G7"/>
    <mergeCell ref="H5:H7"/>
    <mergeCell ref="J5:J7"/>
    <mergeCell ref="K5:K7"/>
    <mergeCell ref="L5:L7"/>
    <mergeCell ref="M5:Q5"/>
    <mergeCell ref="M6:M7"/>
    <mergeCell ref="N6:N7"/>
    <mergeCell ref="O6:Q6"/>
  </mergeCells>
  <pageMargins left="0.7" right="0.7" top="0.75" bottom="0.75" header="0.3" footer="0.3"/>
  <pageSetup paperSize="9" scale="7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3"/>
  <sheetViews>
    <sheetView topLeftCell="C1" workbookViewId="0">
      <selection activeCell="H10" sqref="H10"/>
    </sheetView>
  </sheetViews>
  <sheetFormatPr defaultRowHeight="13.2" x14ac:dyDescent="0.25"/>
  <cols>
    <col min="1" max="1" width="5" customWidth="1"/>
    <col min="2" max="2" width="18" customWidth="1"/>
    <col min="3" max="3" width="18.44140625" customWidth="1"/>
    <col min="4" max="4" width="52.6640625" customWidth="1"/>
    <col min="5" max="5" width="27" customWidth="1"/>
    <col min="6" max="6" width="48.33203125" customWidth="1"/>
  </cols>
  <sheetData>
    <row r="1" spans="1:6" ht="52.2" customHeight="1" thickBot="1" x14ac:dyDescent="0.3">
      <c r="A1" s="4722" t="s">
        <v>1622</v>
      </c>
      <c r="B1" s="4722"/>
      <c r="C1" s="4722"/>
      <c r="D1" s="4722"/>
      <c r="E1" s="4722"/>
      <c r="F1" s="4722"/>
    </row>
    <row r="2" spans="1:6" ht="13.8" thickBot="1" x14ac:dyDescent="0.3">
      <c r="A2" s="4723" t="s">
        <v>1623</v>
      </c>
      <c r="B2" s="4723" t="s">
        <v>1624</v>
      </c>
      <c r="C2" s="4723" t="s">
        <v>1625</v>
      </c>
      <c r="D2" s="4723" t="s">
        <v>1626</v>
      </c>
      <c r="E2" s="4725" t="s">
        <v>1627</v>
      </c>
      <c r="F2" s="4726"/>
    </row>
    <row r="3" spans="1:6" ht="14.4" thickBot="1" x14ac:dyDescent="0.3">
      <c r="A3" s="4724"/>
      <c r="B3" s="4724"/>
      <c r="C3" s="4724"/>
      <c r="D3" s="4724"/>
      <c r="E3" s="3207" t="s">
        <v>1628</v>
      </c>
      <c r="F3" s="3207" t="s">
        <v>1628</v>
      </c>
    </row>
    <row r="4" spans="1:6" ht="13.8" thickBot="1" x14ac:dyDescent="0.3">
      <c r="A4" s="3208">
        <v>1</v>
      </c>
      <c r="B4" s="3209">
        <v>2</v>
      </c>
      <c r="C4" s="3208">
        <v>3</v>
      </c>
      <c r="D4" s="3209">
        <v>4</v>
      </c>
      <c r="E4" s="3209">
        <v>6</v>
      </c>
      <c r="F4" s="3209">
        <v>7</v>
      </c>
    </row>
    <row r="5" spans="1:6" ht="13.8" thickBot="1" x14ac:dyDescent="0.3">
      <c r="A5" s="4694" t="s">
        <v>1629</v>
      </c>
      <c r="B5" s="4694" t="s">
        <v>1630</v>
      </c>
      <c r="C5" s="4697" t="s">
        <v>1704</v>
      </c>
      <c r="D5" s="4698"/>
      <c r="E5" s="4698"/>
      <c r="F5" s="4699"/>
    </row>
    <row r="6" spans="1:6" ht="13.8" thickBot="1" x14ac:dyDescent="0.3">
      <c r="A6" s="4695"/>
      <c r="B6" s="4695"/>
      <c r="C6" s="3212"/>
      <c r="D6" s="3213"/>
      <c r="E6" s="3213"/>
      <c r="F6" s="3213"/>
    </row>
    <row r="7" spans="1:6" ht="13.8" thickBot="1" x14ac:dyDescent="0.3">
      <c r="A7" s="4695"/>
      <c r="B7" s="4695"/>
      <c r="C7" s="4697" t="s">
        <v>1632</v>
      </c>
      <c r="D7" s="4698"/>
      <c r="E7" s="4698"/>
      <c r="F7" s="4699"/>
    </row>
    <row r="8" spans="1:6" ht="13.8" thickBot="1" x14ac:dyDescent="0.3">
      <c r="A8" s="4695"/>
      <c r="B8" s="4695"/>
      <c r="C8" s="4694" t="s">
        <v>1633</v>
      </c>
      <c r="D8" s="3214" t="s">
        <v>1634</v>
      </c>
      <c r="E8" s="3213" t="s">
        <v>1635</v>
      </c>
      <c r="F8" s="3239">
        <v>5.3</v>
      </c>
    </row>
    <row r="9" spans="1:6" ht="40.200000000000003" thickBot="1" x14ac:dyDescent="0.3">
      <c r="A9" s="4695"/>
      <c r="B9" s="4695"/>
      <c r="C9" s="4695"/>
      <c r="D9" s="3215" t="s">
        <v>1636</v>
      </c>
      <c r="E9" s="3213" t="s">
        <v>1637</v>
      </c>
      <c r="F9" s="3239" t="s">
        <v>1638</v>
      </c>
    </row>
    <row r="10" spans="1:6" ht="59.4" customHeight="1" thickBot="1" x14ac:dyDescent="0.3">
      <c r="A10" s="4696"/>
      <c r="B10" s="4696"/>
      <c r="C10" s="4696"/>
      <c r="D10" s="3216" t="s">
        <v>1727</v>
      </c>
      <c r="E10" s="3217" t="s">
        <v>1639</v>
      </c>
      <c r="F10" s="3218" t="s">
        <v>1640</v>
      </c>
    </row>
    <row r="11" spans="1:6" ht="13.8" thickBot="1" x14ac:dyDescent="0.3">
      <c r="A11" s="4694" t="s">
        <v>1641</v>
      </c>
      <c r="B11" s="4694" t="s">
        <v>1642</v>
      </c>
      <c r="C11" s="4697" t="s">
        <v>1704</v>
      </c>
      <c r="D11" s="4698"/>
      <c r="E11" s="4698"/>
      <c r="F11" s="4699"/>
    </row>
    <row r="12" spans="1:6" ht="13.8" thickBot="1" x14ac:dyDescent="0.3">
      <c r="A12" s="4695"/>
      <c r="B12" s="4695"/>
      <c r="C12" s="3212"/>
      <c r="D12" s="3219"/>
      <c r="E12" s="3219"/>
      <c r="F12" s="3219"/>
    </row>
    <row r="13" spans="1:6" ht="13.8" thickBot="1" x14ac:dyDescent="0.3">
      <c r="A13" s="4695"/>
      <c r="B13" s="4695"/>
      <c r="C13" s="4719" t="s">
        <v>1632</v>
      </c>
      <c r="D13" s="4720"/>
      <c r="E13" s="4720"/>
      <c r="F13" s="4721"/>
    </row>
    <row r="14" spans="1:6" ht="71.400000000000006" customHeight="1" thickBot="1" x14ac:dyDescent="0.3">
      <c r="A14" s="4695"/>
      <c r="B14" s="4695"/>
      <c r="C14" s="4694" t="s">
        <v>1633</v>
      </c>
      <c r="D14" s="3321" t="s">
        <v>1643</v>
      </c>
      <c r="E14" s="3213" t="s">
        <v>1644</v>
      </c>
      <c r="F14" s="3239" t="s">
        <v>1728</v>
      </c>
    </row>
    <row r="15" spans="1:6" ht="85.2" customHeight="1" thickBot="1" x14ac:dyDescent="0.3">
      <c r="A15" s="4695"/>
      <c r="B15" s="4695"/>
      <c r="C15" s="4695"/>
      <c r="D15" s="3215" t="s">
        <v>1645</v>
      </c>
      <c r="E15" s="3220" t="s">
        <v>1637</v>
      </c>
      <c r="F15" s="3221">
        <v>0.94</v>
      </c>
    </row>
    <row r="16" spans="1:6" ht="106.8" customHeight="1" thickBot="1" x14ac:dyDescent="0.3">
      <c r="A16" s="4695"/>
      <c r="B16" s="4695"/>
      <c r="C16" s="4695"/>
      <c r="D16" s="3215" t="s">
        <v>1729</v>
      </c>
      <c r="E16" s="3215" t="s">
        <v>1646</v>
      </c>
      <c r="F16" s="3162" t="s">
        <v>1730</v>
      </c>
    </row>
    <row r="17" spans="1:6" ht="81" customHeight="1" thickBot="1" x14ac:dyDescent="0.3">
      <c r="A17" s="4696"/>
      <c r="B17" s="4696"/>
      <c r="C17" s="4696"/>
      <c r="D17" s="3215" t="s">
        <v>1647</v>
      </c>
      <c r="E17" s="3215" t="s">
        <v>1648</v>
      </c>
      <c r="F17" s="3162" t="s">
        <v>1649</v>
      </c>
    </row>
    <row r="18" spans="1:6" ht="13.8" thickBot="1" x14ac:dyDescent="0.3">
      <c r="A18" s="4694" t="s">
        <v>1650</v>
      </c>
      <c r="B18" s="4694" t="s">
        <v>1651</v>
      </c>
      <c r="C18" s="4697" t="s">
        <v>1704</v>
      </c>
      <c r="D18" s="4698"/>
      <c r="E18" s="4698"/>
      <c r="F18" s="4699"/>
    </row>
    <row r="19" spans="1:6" ht="13.8" thickBot="1" x14ac:dyDescent="0.3">
      <c r="A19" s="4695"/>
      <c r="B19" s="4695"/>
      <c r="C19" s="3212"/>
      <c r="D19" s="3213"/>
      <c r="E19" s="3213"/>
      <c r="F19" s="3213"/>
    </row>
    <row r="20" spans="1:6" ht="13.8" thickBot="1" x14ac:dyDescent="0.3">
      <c r="A20" s="4695"/>
      <c r="B20" s="4695"/>
      <c r="C20" s="4697" t="s">
        <v>1632</v>
      </c>
      <c r="D20" s="4698"/>
      <c r="E20" s="4698"/>
      <c r="F20" s="4699"/>
    </row>
    <row r="21" spans="1:6" ht="27" thickBot="1" x14ac:dyDescent="0.3">
      <c r="A21" s="4695"/>
      <c r="B21" s="4695"/>
      <c r="C21" s="4694" t="s">
        <v>1633</v>
      </c>
      <c r="D21" s="3219" t="s">
        <v>1731</v>
      </c>
      <c r="E21" s="3219" t="s">
        <v>1637</v>
      </c>
      <c r="F21" s="3222">
        <v>0.996</v>
      </c>
    </row>
    <row r="22" spans="1:6" ht="40.200000000000003" thickBot="1" x14ac:dyDescent="0.3">
      <c r="A22" s="4696"/>
      <c r="B22" s="4696"/>
      <c r="C22" s="4696"/>
      <c r="D22" s="3220" t="s">
        <v>1732</v>
      </c>
      <c r="E22" s="3220" t="s">
        <v>1652</v>
      </c>
      <c r="F22" s="3221" t="s">
        <v>1653</v>
      </c>
    </row>
    <row r="23" spans="1:6" ht="13.8" thickBot="1" x14ac:dyDescent="0.3">
      <c r="A23" s="4694" t="s">
        <v>1654</v>
      </c>
      <c r="B23" s="4694" t="s">
        <v>1655</v>
      </c>
      <c r="C23" s="4697" t="s">
        <v>1704</v>
      </c>
      <c r="D23" s="4698"/>
      <c r="E23" s="4698"/>
      <c r="F23" s="4699"/>
    </row>
    <row r="24" spans="1:6" ht="13.8" thickBot="1" x14ac:dyDescent="0.3">
      <c r="A24" s="4695"/>
      <c r="B24" s="4695"/>
      <c r="C24" s="3212"/>
      <c r="D24" s="3213"/>
      <c r="E24" s="3213"/>
      <c r="F24" s="3213"/>
    </row>
    <row r="25" spans="1:6" ht="13.8" thickBot="1" x14ac:dyDescent="0.3">
      <c r="A25" s="4695"/>
      <c r="B25" s="4708"/>
      <c r="C25" s="4710" t="s">
        <v>1632</v>
      </c>
      <c r="D25" s="4711"/>
      <c r="E25" s="4711"/>
      <c r="F25" s="4712"/>
    </row>
    <row r="26" spans="1:6" ht="52.8" x14ac:dyDescent="0.25">
      <c r="A26" s="4695"/>
      <c r="B26" s="4708"/>
      <c r="C26" s="4713" t="s">
        <v>1633</v>
      </c>
      <c r="D26" s="3322" t="s">
        <v>1656</v>
      </c>
      <c r="E26" s="3327" t="s">
        <v>1657</v>
      </c>
      <c r="F26" s="3324" t="s">
        <v>1658</v>
      </c>
    </row>
    <row r="27" spans="1:6" ht="66" x14ac:dyDescent="0.25">
      <c r="A27" s="4695"/>
      <c r="B27" s="4708"/>
      <c r="C27" s="4714"/>
      <c r="D27" s="3322" t="s">
        <v>1659</v>
      </c>
      <c r="E27" s="3328" t="s">
        <v>1660</v>
      </c>
      <c r="F27" s="3325" t="s">
        <v>1661</v>
      </c>
    </row>
    <row r="28" spans="1:6" ht="66.599999999999994" thickBot="1" x14ac:dyDescent="0.3">
      <c r="A28" s="4696"/>
      <c r="B28" s="4709"/>
      <c r="C28" s="4715"/>
      <c r="D28" s="3323" t="s">
        <v>1662</v>
      </c>
      <c r="E28" s="3329" t="s">
        <v>1663</v>
      </c>
      <c r="F28" s="3326" t="s">
        <v>1663</v>
      </c>
    </row>
    <row r="29" spans="1:6" ht="13.8" thickBot="1" x14ac:dyDescent="0.3">
      <c r="A29" s="4694" t="s">
        <v>1664</v>
      </c>
      <c r="B29" s="4694" t="s">
        <v>1665</v>
      </c>
      <c r="C29" s="4697" t="s">
        <v>1704</v>
      </c>
      <c r="D29" s="4698"/>
      <c r="E29" s="4698"/>
      <c r="F29" s="4699"/>
    </row>
    <row r="30" spans="1:6" ht="13.8" thickBot="1" x14ac:dyDescent="0.3">
      <c r="A30" s="4695"/>
      <c r="B30" s="4695"/>
      <c r="C30" s="3212"/>
      <c r="D30" s="3213"/>
      <c r="E30" s="3213"/>
      <c r="F30" s="3213"/>
    </row>
    <row r="31" spans="1:6" ht="13.8" thickBot="1" x14ac:dyDescent="0.3">
      <c r="A31" s="4695"/>
      <c r="B31" s="4695"/>
      <c r="C31" s="4710" t="s">
        <v>1632</v>
      </c>
      <c r="D31" s="4711"/>
      <c r="E31" s="4711"/>
      <c r="F31" s="4712"/>
    </row>
    <row r="32" spans="1:6" ht="42.6" customHeight="1" x14ac:dyDescent="0.25">
      <c r="A32" s="4695"/>
      <c r="B32" s="4695"/>
      <c r="C32" s="4716" t="s">
        <v>1633</v>
      </c>
      <c r="D32" s="3246" t="s">
        <v>1666</v>
      </c>
      <c r="E32" s="3246" t="s">
        <v>1667</v>
      </c>
      <c r="F32" s="3247" t="s">
        <v>1668</v>
      </c>
    </row>
    <row r="33" spans="1:6" ht="24.6" customHeight="1" x14ac:dyDescent="0.25">
      <c r="A33" s="4695"/>
      <c r="B33" s="4695"/>
      <c r="C33" s="4717"/>
      <c r="D33" s="3242" t="s">
        <v>1669</v>
      </c>
      <c r="E33" s="3242" t="s">
        <v>1670</v>
      </c>
      <c r="F33" s="3243" t="s">
        <v>1671</v>
      </c>
    </row>
    <row r="34" spans="1:6" ht="26.4" x14ac:dyDescent="0.25">
      <c r="A34" s="4695"/>
      <c r="B34" s="4695"/>
      <c r="C34" s="4717"/>
      <c r="D34" s="3242" t="s">
        <v>1672</v>
      </c>
      <c r="E34" s="3242" t="s">
        <v>1673</v>
      </c>
      <c r="F34" s="3243">
        <v>0.13</v>
      </c>
    </row>
    <row r="35" spans="1:6" x14ac:dyDescent="0.25">
      <c r="A35" s="4695"/>
      <c r="B35" s="4695"/>
      <c r="C35" s="4717"/>
      <c r="D35" s="3242" t="s">
        <v>1674</v>
      </c>
      <c r="E35" s="3242">
        <v>1</v>
      </c>
      <c r="F35" s="3243" t="s">
        <v>1675</v>
      </c>
    </row>
    <row r="36" spans="1:6" ht="26.4" x14ac:dyDescent="0.25">
      <c r="A36" s="4695"/>
      <c r="B36" s="4695"/>
      <c r="C36" s="4717"/>
      <c r="D36" s="3242" t="s">
        <v>1676</v>
      </c>
      <c r="E36" s="3242" t="s">
        <v>1677</v>
      </c>
      <c r="F36" s="3243">
        <v>0.93</v>
      </c>
    </row>
    <row r="37" spans="1:6" ht="37.799999999999997" customHeight="1" x14ac:dyDescent="0.25">
      <c r="A37" s="4695"/>
      <c r="B37" s="4695"/>
      <c r="C37" s="4717"/>
      <c r="D37" s="3242" t="s">
        <v>1678</v>
      </c>
      <c r="E37" s="3242" t="s">
        <v>1679</v>
      </c>
      <c r="F37" s="3243" t="s">
        <v>1679</v>
      </c>
    </row>
    <row r="38" spans="1:6" ht="100.2" customHeight="1" thickBot="1" x14ac:dyDescent="0.3">
      <c r="A38" s="4696"/>
      <c r="B38" s="4696"/>
      <c r="C38" s="4718"/>
      <c r="D38" s="3244" t="s">
        <v>1680</v>
      </c>
      <c r="E38" s="3244" t="s">
        <v>1681</v>
      </c>
      <c r="F38" s="3245" t="s">
        <v>1682</v>
      </c>
    </row>
    <row r="39" spans="1:6" ht="13.8" thickBot="1" x14ac:dyDescent="0.3">
      <c r="A39" s="4694">
        <v>6</v>
      </c>
      <c r="B39" s="4694" t="s">
        <v>1683</v>
      </c>
      <c r="C39" s="4697" t="s">
        <v>1704</v>
      </c>
      <c r="D39" s="4698"/>
      <c r="E39" s="4698"/>
      <c r="F39" s="4699"/>
    </row>
    <row r="40" spans="1:6" ht="13.8" thickBot="1" x14ac:dyDescent="0.3">
      <c r="A40" s="4695"/>
      <c r="B40" s="4695"/>
      <c r="C40" s="3212"/>
      <c r="D40" s="3213"/>
      <c r="E40" s="3213"/>
      <c r="F40" s="3213"/>
    </row>
    <row r="41" spans="1:6" ht="13.8" thickBot="1" x14ac:dyDescent="0.3">
      <c r="A41" s="4695"/>
      <c r="B41" s="4695"/>
      <c r="C41" s="4697" t="s">
        <v>1632</v>
      </c>
      <c r="D41" s="4698"/>
      <c r="E41" s="4698"/>
      <c r="F41" s="4699"/>
    </row>
    <row r="42" spans="1:6" ht="27" thickBot="1" x14ac:dyDescent="0.3">
      <c r="A42" s="4695"/>
      <c r="B42" s="4695"/>
      <c r="C42" s="3212" t="s">
        <v>1684</v>
      </c>
      <c r="D42" s="3219" t="s">
        <v>1685</v>
      </c>
      <c r="E42" s="3213">
        <v>300</v>
      </c>
      <c r="F42" s="3239" t="s">
        <v>1705</v>
      </c>
    </row>
    <row r="43" spans="1:6" ht="13.8" thickBot="1" x14ac:dyDescent="0.3">
      <c r="A43" s="4696"/>
      <c r="B43" s="4696"/>
      <c r="C43" s="3212" t="s">
        <v>1684</v>
      </c>
      <c r="D43" s="3219" t="s">
        <v>1686</v>
      </c>
      <c r="E43" s="3213">
        <v>26</v>
      </c>
      <c r="F43" s="3239" t="s">
        <v>1706</v>
      </c>
    </row>
    <row r="44" spans="1:6" ht="13.8" thickBot="1" x14ac:dyDescent="0.3">
      <c r="A44" s="4694">
        <v>7</v>
      </c>
      <c r="B44" s="4694" t="s">
        <v>1687</v>
      </c>
      <c r="C44" s="4702" t="s">
        <v>1631</v>
      </c>
      <c r="D44" s="4703"/>
      <c r="E44" s="4703"/>
      <c r="F44" s="4704"/>
    </row>
    <row r="45" spans="1:6" ht="13.8" thickBot="1" x14ac:dyDescent="0.3">
      <c r="A45" s="4695"/>
      <c r="B45" s="4695"/>
      <c r="C45" s="3212"/>
      <c r="D45" s="3213"/>
      <c r="E45" s="3213"/>
      <c r="F45" s="3213"/>
    </row>
    <row r="46" spans="1:6" ht="13.8" thickBot="1" x14ac:dyDescent="0.3">
      <c r="A46" s="4695"/>
      <c r="B46" s="4695"/>
      <c r="C46" s="4697" t="s">
        <v>1632</v>
      </c>
      <c r="D46" s="4698"/>
      <c r="E46" s="4698"/>
      <c r="F46" s="4699"/>
    </row>
    <row r="47" spans="1:6" ht="27" thickBot="1" x14ac:dyDescent="0.3">
      <c r="A47" s="4695"/>
      <c r="B47" s="4695"/>
      <c r="C47" s="3212" t="s">
        <v>1688</v>
      </c>
      <c r="D47" s="3213" t="s">
        <v>1689</v>
      </c>
      <c r="E47" s="3213">
        <v>50</v>
      </c>
      <c r="F47" s="3213">
        <v>50</v>
      </c>
    </row>
    <row r="48" spans="1:6" ht="27" thickBot="1" x14ac:dyDescent="0.3">
      <c r="A48" s="4695"/>
      <c r="B48" s="4695"/>
      <c r="C48" s="3212" t="s">
        <v>1688</v>
      </c>
      <c r="D48" s="3213" t="s">
        <v>1690</v>
      </c>
      <c r="E48" s="3213">
        <v>4</v>
      </c>
      <c r="F48" s="3213">
        <v>4</v>
      </c>
    </row>
    <row r="49" spans="1:6" ht="27" thickBot="1" x14ac:dyDescent="0.3">
      <c r="A49" s="4696"/>
      <c r="B49" s="4696"/>
      <c r="C49" s="3212" t="s">
        <v>1688</v>
      </c>
      <c r="D49" s="3213"/>
      <c r="E49" s="3213">
        <v>350</v>
      </c>
      <c r="F49" s="3213">
        <v>250</v>
      </c>
    </row>
    <row r="50" spans="1:6" ht="13.8" thickBot="1" x14ac:dyDescent="0.3">
      <c r="A50" s="4705">
        <v>8</v>
      </c>
      <c r="B50" s="4705" t="s">
        <v>1691</v>
      </c>
      <c r="C50" s="4702" t="s">
        <v>1631</v>
      </c>
      <c r="D50" s="4703"/>
      <c r="E50" s="4703"/>
      <c r="F50" s="4704"/>
    </row>
    <row r="51" spans="1:6" ht="13.8" thickBot="1" x14ac:dyDescent="0.3">
      <c r="A51" s="4706"/>
      <c r="B51" s="4706"/>
      <c r="C51" s="3212"/>
      <c r="D51" s="3213"/>
      <c r="E51" s="3213"/>
      <c r="F51" s="3213"/>
    </row>
    <row r="52" spans="1:6" ht="13.8" thickBot="1" x14ac:dyDescent="0.3">
      <c r="A52" s="4706"/>
      <c r="B52" s="4706"/>
      <c r="C52" s="4697" t="s">
        <v>1632</v>
      </c>
      <c r="D52" s="4698"/>
      <c r="E52" s="4698"/>
      <c r="F52" s="4699"/>
    </row>
    <row r="53" spans="1:6" ht="27" thickBot="1" x14ac:dyDescent="0.3">
      <c r="A53" s="4706"/>
      <c r="B53" s="4706"/>
      <c r="C53" s="3210" t="s">
        <v>1692</v>
      </c>
      <c r="D53" s="3223" t="s">
        <v>1693</v>
      </c>
      <c r="E53" s="3224">
        <v>8</v>
      </c>
      <c r="F53" s="3224">
        <v>20.239999999999998</v>
      </c>
    </row>
    <row r="54" spans="1:6" ht="13.8" thickBot="1" x14ac:dyDescent="0.3">
      <c r="A54" s="4706"/>
      <c r="B54" s="4706"/>
      <c r="C54" s="3211" t="s">
        <v>1694</v>
      </c>
      <c r="D54" s="3223" t="s">
        <v>1695</v>
      </c>
      <c r="E54" s="3225">
        <v>12</v>
      </c>
      <c r="F54" s="3225">
        <v>43.47</v>
      </c>
    </row>
    <row r="55" spans="1:6" ht="13.8" thickBot="1" x14ac:dyDescent="0.3">
      <c r="A55" s="4706"/>
      <c r="B55" s="4706"/>
      <c r="C55" s="3211"/>
      <c r="D55" s="3223" t="s">
        <v>1696</v>
      </c>
      <c r="E55" s="3224" t="s">
        <v>1697</v>
      </c>
      <c r="F55" s="3224">
        <v>1.2</v>
      </c>
    </row>
    <row r="56" spans="1:6" ht="27" thickBot="1" x14ac:dyDescent="0.3">
      <c r="A56" s="4706"/>
      <c r="B56" s="4706"/>
      <c r="C56" s="3211"/>
      <c r="D56" s="3223" t="s">
        <v>1698</v>
      </c>
      <c r="E56" s="3225" t="s">
        <v>1699</v>
      </c>
      <c r="F56" s="3225">
        <v>11.78</v>
      </c>
    </row>
    <row r="57" spans="1:6" ht="13.8" thickBot="1" x14ac:dyDescent="0.3">
      <c r="A57" s="4706"/>
      <c r="B57" s="4706"/>
      <c r="C57" s="3211"/>
      <c r="D57" s="3223" t="s">
        <v>1700</v>
      </c>
      <c r="E57" s="3224">
        <v>3</v>
      </c>
      <c r="F57" s="3224">
        <v>1.87</v>
      </c>
    </row>
    <row r="58" spans="1:6" ht="13.8" thickBot="1" x14ac:dyDescent="0.3">
      <c r="A58" s="4707"/>
      <c r="B58" s="4707"/>
      <c r="C58" s="3212"/>
      <c r="D58" s="3212"/>
      <c r="E58" s="3212"/>
      <c r="F58" s="3212"/>
    </row>
    <row r="59" spans="1:6" x14ac:dyDescent="0.25">
      <c r="A59" s="3226"/>
      <c r="B59" s="3226"/>
      <c r="C59" s="3226"/>
      <c r="D59" s="3226"/>
      <c r="E59" s="3226"/>
      <c r="F59" s="3226"/>
    </row>
    <row r="60" spans="1:6" x14ac:dyDescent="0.25">
      <c r="A60" s="3226"/>
      <c r="B60" s="3226"/>
      <c r="C60" s="3226"/>
      <c r="D60" s="3226"/>
      <c r="E60" s="3226"/>
      <c r="F60" s="3226"/>
    </row>
    <row r="61" spans="1:6" ht="15.6" x14ac:dyDescent="0.25">
      <c r="A61" s="4700" t="s">
        <v>1701</v>
      </c>
      <c r="B61" s="4700"/>
      <c r="C61" s="4700"/>
      <c r="D61" s="4700"/>
      <c r="E61" s="4700"/>
      <c r="F61" s="4700"/>
    </row>
    <row r="62" spans="1:6" ht="15.6" x14ac:dyDescent="0.25">
      <c r="A62" s="4701" t="s">
        <v>1702</v>
      </c>
      <c r="B62" s="4701"/>
      <c r="C62" s="4701"/>
      <c r="D62" s="4701"/>
      <c r="E62" s="4701"/>
      <c r="F62" s="4701"/>
    </row>
    <row r="63" spans="1:6" x14ac:dyDescent="0.25">
      <c r="A63" s="197" t="s">
        <v>1703</v>
      </c>
    </row>
  </sheetData>
  <mergeCells count="45">
    <mergeCell ref="A1:F1"/>
    <mergeCell ref="A2:A3"/>
    <mergeCell ref="B2:B3"/>
    <mergeCell ref="C2:C3"/>
    <mergeCell ref="D2:D3"/>
    <mergeCell ref="E2:F2"/>
    <mergeCell ref="A11:A17"/>
    <mergeCell ref="B11:B17"/>
    <mergeCell ref="C11:F11"/>
    <mergeCell ref="C13:F13"/>
    <mergeCell ref="C14:C17"/>
    <mergeCell ref="A5:A10"/>
    <mergeCell ref="B5:B10"/>
    <mergeCell ref="C5:F5"/>
    <mergeCell ref="C7:F7"/>
    <mergeCell ref="C8:C10"/>
    <mergeCell ref="A29:A38"/>
    <mergeCell ref="B29:B38"/>
    <mergeCell ref="C29:F29"/>
    <mergeCell ref="C31:F31"/>
    <mergeCell ref="C32:C38"/>
    <mergeCell ref="A23:A28"/>
    <mergeCell ref="B23:B28"/>
    <mergeCell ref="C23:F23"/>
    <mergeCell ref="C25:F25"/>
    <mergeCell ref="C26:C28"/>
    <mergeCell ref="A18:A22"/>
    <mergeCell ref="B18:B22"/>
    <mergeCell ref="C18:F18"/>
    <mergeCell ref="C20:F20"/>
    <mergeCell ref="C21:C22"/>
    <mergeCell ref="A39:A43"/>
    <mergeCell ref="B39:B43"/>
    <mergeCell ref="C39:F39"/>
    <mergeCell ref="A61:F61"/>
    <mergeCell ref="A62:F62"/>
    <mergeCell ref="A44:A49"/>
    <mergeCell ref="B44:B49"/>
    <mergeCell ref="C44:F44"/>
    <mergeCell ref="C46:F46"/>
    <mergeCell ref="A50:A58"/>
    <mergeCell ref="B50:B58"/>
    <mergeCell ref="C50:F50"/>
    <mergeCell ref="C52:F52"/>
    <mergeCell ref="C41:F41"/>
  </mergeCells>
  <pageMargins left="0.7" right="0.7" top="0.75" bottom="0.75" header="0.3" footer="0.3"/>
  <pageSetup paperSize="9" scale="79" fitToHeight="0"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workbookViewId="0">
      <selection activeCell="I12" sqref="I12"/>
    </sheetView>
  </sheetViews>
  <sheetFormatPr defaultRowHeight="13.2" x14ac:dyDescent="0.25"/>
  <cols>
    <col min="1" max="1" width="8.109375" customWidth="1"/>
    <col min="2" max="2" width="27.5546875" customWidth="1"/>
    <col min="3" max="3" width="18.44140625" customWidth="1"/>
    <col min="4" max="4" width="11.6640625" customWidth="1"/>
    <col min="5" max="5" width="13.88671875" customWidth="1"/>
  </cols>
  <sheetData>
    <row r="1" spans="1:5" ht="15.6" x14ac:dyDescent="0.25">
      <c r="A1" s="4722" t="s">
        <v>1707</v>
      </c>
      <c r="B1" s="4738"/>
      <c r="C1" s="4738"/>
      <c r="D1" s="4738"/>
      <c r="E1" s="4738"/>
    </row>
    <row r="2" spans="1:5" ht="13.8" thickBot="1" x14ac:dyDescent="0.3"/>
    <row r="3" spans="1:5" ht="13.8" thickBot="1" x14ac:dyDescent="0.3">
      <c r="A3" s="4723" t="s">
        <v>1623</v>
      </c>
      <c r="B3" s="4723" t="s">
        <v>1708</v>
      </c>
      <c r="C3" s="4739" t="s">
        <v>1709</v>
      </c>
      <c r="D3" s="4741" t="s">
        <v>1627</v>
      </c>
      <c r="E3" s="4742"/>
    </row>
    <row r="4" spans="1:5" ht="28.2" thickBot="1" x14ac:dyDescent="0.3">
      <c r="A4" s="4724"/>
      <c r="B4" s="4724"/>
      <c r="C4" s="4740"/>
      <c r="D4" s="3236" t="s">
        <v>1628</v>
      </c>
      <c r="E4" s="3236" t="s">
        <v>1710</v>
      </c>
    </row>
    <row r="5" spans="1:5" ht="13.8" thickBot="1" x14ac:dyDescent="0.3">
      <c r="A5" s="3208">
        <v>1</v>
      </c>
      <c r="B5" s="3209">
        <v>2</v>
      </c>
      <c r="C5" s="3237">
        <v>3</v>
      </c>
      <c r="D5" s="3238">
        <v>5</v>
      </c>
      <c r="E5" s="3238">
        <v>6</v>
      </c>
    </row>
    <row r="6" spans="1:5" ht="13.8" thickBot="1" x14ac:dyDescent="0.3">
      <c r="A6" s="4694" t="s">
        <v>1629</v>
      </c>
      <c r="B6" s="4727" t="s">
        <v>1711</v>
      </c>
      <c r="C6" s="4730" t="s">
        <v>1712</v>
      </c>
      <c r="D6" s="4731"/>
      <c r="E6" s="4732"/>
    </row>
    <row r="7" spans="1:5" ht="13.8" thickBot="1" x14ac:dyDescent="0.3">
      <c r="A7" s="4695"/>
      <c r="B7" s="4728"/>
      <c r="C7" s="3227"/>
      <c r="D7" s="3239"/>
      <c r="E7" s="3239"/>
    </row>
    <row r="8" spans="1:5" ht="13.8" thickBot="1" x14ac:dyDescent="0.3">
      <c r="A8" s="4695"/>
      <c r="B8" s="4728"/>
      <c r="C8" s="4733" t="s">
        <v>1632</v>
      </c>
      <c r="D8" s="4734"/>
      <c r="E8" s="4735"/>
    </row>
    <row r="9" spans="1:5" ht="27.6" thickBot="1" x14ac:dyDescent="0.3">
      <c r="A9" s="4696"/>
      <c r="B9" s="4737"/>
      <c r="C9" s="3240" t="s">
        <v>1713</v>
      </c>
      <c r="D9" s="3239">
        <v>3.5</v>
      </c>
      <c r="E9" s="3239">
        <v>3.7</v>
      </c>
    </row>
    <row r="10" spans="1:5" ht="13.8" thickBot="1" x14ac:dyDescent="0.3">
      <c r="A10" s="4694" t="s">
        <v>1641</v>
      </c>
      <c r="B10" s="4727" t="s">
        <v>1714</v>
      </c>
      <c r="C10" s="4730" t="s">
        <v>1712</v>
      </c>
      <c r="D10" s="4731"/>
      <c r="E10" s="4732"/>
    </row>
    <row r="11" spans="1:5" ht="13.8" thickBot="1" x14ac:dyDescent="0.3">
      <c r="A11" s="4695"/>
      <c r="B11" s="4728"/>
      <c r="C11" s="3227"/>
      <c r="D11" s="3239"/>
      <c r="E11" s="3239"/>
    </row>
    <row r="12" spans="1:5" ht="13.8" thickBot="1" x14ac:dyDescent="0.3">
      <c r="A12" s="4695"/>
      <c r="B12" s="4728"/>
      <c r="C12" s="4733" t="s">
        <v>1632</v>
      </c>
      <c r="D12" s="4734"/>
      <c r="E12" s="4735"/>
    </row>
    <row r="13" spans="1:5" ht="27" thickBot="1" x14ac:dyDescent="0.3">
      <c r="A13" s="4696"/>
      <c r="B13" s="4737"/>
      <c r="C13" s="3240" t="s">
        <v>1715</v>
      </c>
      <c r="D13" s="3239">
        <v>3.5</v>
      </c>
      <c r="E13" s="3239">
        <v>-1.8</v>
      </c>
    </row>
    <row r="14" spans="1:5" ht="13.8" thickBot="1" x14ac:dyDescent="0.3">
      <c r="A14" s="3241"/>
      <c r="B14" s="3214"/>
      <c r="C14" s="3227"/>
      <c r="D14" s="3239"/>
      <c r="E14" s="3239"/>
    </row>
    <row r="15" spans="1:5" ht="13.8" thickBot="1" x14ac:dyDescent="0.3">
      <c r="A15" s="4694" t="s">
        <v>1650</v>
      </c>
      <c r="B15" s="4727" t="s">
        <v>1716</v>
      </c>
      <c r="C15" s="4730" t="s">
        <v>1712</v>
      </c>
      <c r="D15" s="4731"/>
      <c r="E15" s="4732"/>
    </row>
    <row r="16" spans="1:5" ht="13.8" thickBot="1" x14ac:dyDescent="0.3">
      <c r="A16" s="4695"/>
      <c r="B16" s="4728"/>
      <c r="C16" s="3227"/>
      <c r="D16" s="3239"/>
      <c r="E16" s="3239"/>
    </row>
    <row r="17" spans="1:5" ht="13.8" thickBot="1" x14ac:dyDescent="0.3">
      <c r="A17" s="4695"/>
      <c r="B17" s="4728"/>
      <c r="C17" s="4733" t="s">
        <v>1632</v>
      </c>
      <c r="D17" s="4734"/>
      <c r="E17" s="4735"/>
    </row>
    <row r="18" spans="1:5" ht="27.6" thickBot="1" x14ac:dyDescent="0.3">
      <c r="A18" s="4696"/>
      <c r="B18" s="4737"/>
      <c r="C18" s="3240" t="s">
        <v>1713</v>
      </c>
      <c r="D18" s="3239">
        <v>5</v>
      </c>
      <c r="E18" s="3239">
        <v>9.1</v>
      </c>
    </row>
    <row r="19" spans="1:5" ht="13.8" thickBot="1" x14ac:dyDescent="0.3">
      <c r="A19" s="4694" t="s">
        <v>1654</v>
      </c>
      <c r="B19" s="4727" t="s">
        <v>1717</v>
      </c>
      <c r="C19" s="4730" t="s">
        <v>1712</v>
      </c>
      <c r="D19" s="4731"/>
      <c r="E19" s="4732"/>
    </row>
    <row r="20" spans="1:5" ht="13.8" thickBot="1" x14ac:dyDescent="0.3">
      <c r="A20" s="4695"/>
      <c r="B20" s="4728"/>
      <c r="C20" s="3227"/>
      <c r="D20" s="3239"/>
      <c r="E20" s="3239"/>
    </row>
    <row r="21" spans="1:5" ht="13.8" thickBot="1" x14ac:dyDescent="0.3">
      <c r="A21" s="4695"/>
      <c r="B21" s="4728"/>
      <c r="C21" s="4733" t="s">
        <v>1632</v>
      </c>
      <c r="D21" s="4734"/>
      <c r="E21" s="4735"/>
    </row>
    <row r="22" spans="1:5" ht="27" thickBot="1" x14ac:dyDescent="0.3">
      <c r="A22" s="4696"/>
      <c r="B22" s="4737"/>
      <c r="C22" s="3240" t="s">
        <v>1715</v>
      </c>
      <c r="D22" s="3239">
        <v>5</v>
      </c>
      <c r="E22" s="3239">
        <v>2.7</v>
      </c>
    </row>
    <row r="23" spans="1:5" ht="13.8" thickBot="1" x14ac:dyDescent="0.3">
      <c r="A23" s="4694" t="s">
        <v>1664</v>
      </c>
      <c r="B23" s="4727" t="s">
        <v>1718</v>
      </c>
      <c r="C23" s="4730" t="s">
        <v>1712</v>
      </c>
      <c r="D23" s="4731"/>
      <c r="E23" s="4732"/>
    </row>
    <row r="24" spans="1:5" ht="13.8" thickBot="1" x14ac:dyDescent="0.3">
      <c r="A24" s="4695"/>
      <c r="B24" s="4728"/>
      <c r="C24" s="3227"/>
      <c r="D24" s="3239"/>
      <c r="E24" s="3239"/>
    </row>
    <row r="25" spans="1:5" ht="13.8" thickBot="1" x14ac:dyDescent="0.3">
      <c r="A25" s="4695"/>
      <c r="B25" s="4728"/>
      <c r="C25" s="4733" t="s">
        <v>1632</v>
      </c>
      <c r="D25" s="4734"/>
      <c r="E25" s="4735"/>
    </row>
    <row r="26" spans="1:5" ht="27.6" thickBot="1" x14ac:dyDescent="0.3">
      <c r="A26" s="4696"/>
      <c r="B26" s="4737"/>
      <c r="C26" s="3240" t="s">
        <v>1713</v>
      </c>
      <c r="D26" s="3239">
        <v>8</v>
      </c>
      <c r="E26" s="3239">
        <v>5.0999999999999996</v>
      </c>
    </row>
    <row r="27" spans="1:5" ht="13.8" thickBot="1" x14ac:dyDescent="0.3">
      <c r="A27" s="4694" t="s">
        <v>1719</v>
      </c>
      <c r="B27" s="4727" t="s">
        <v>1720</v>
      </c>
      <c r="C27" s="4730" t="s">
        <v>1712</v>
      </c>
      <c r="D27" s="4731"/>
      <c r="E27" s="4732"/>
    </row>
    <row r="28" spans="1:5" ht="13.8" thickBot="1" x14ac:dyDescent="0.3">
      <c r="A28" s="4695"/>
      <c r="B28" s="4728"/>
      <c r="C28" s="3227"/>
      <c r="D28" s="3239"/>
      <c r="E28" s="3239"/>
    </row>
    <row r="29" spans="1:5" ht="13.8" thickBot="1" x14ac:dyDescent="0.3">
      <c r="A29" s="4695"/>
      <c r="B29" s="4728"/>
      <c r="C29" s="4733" t="s">
        <v>1632</v>
      </c>
      <c r="D29" s="4734"/>
      <c r="E29" s="4735"/>
    </row>
    <row r="30" spans="1:5" ht="27" thickBot="1" x14ac:dyDescent="0.3">
      <c r="A30" s="4696"/>
      <c r="B30" s="4737"/>
      <c r="C30" s="3240" t="s">
        <v>1715</v>
      </c>
      <c r="D30" s="3239">
        <v>8</v>
      </c>
      <c r="E30" s="3239">
        <v>1.6</v>
      </c>
    </row>
    <row r="31" spans="1:5" ht="13.8" thickBot="1" x14ac:dyDescent="0.3">
      <c r="A31" s="4694" t="s">
        <v>1721</v>
      </c>
      <c r="B31" s="4727" t="s">
        <v>1722</v>
      </c>
      <c r="C31" s="4730" t="s">
        <v>1712</v>
      </c>
      <c r="D31" s="4731"/>
      <c r="E31" s="4732"/>
    </row>
    <row r="32" spans="1:5" ht="13.8" thickBot="1" x14ac:dyDescent="0.3">
      <c r="A32" s="4695"/>
      <c r="B32" s="4728"/>
      <c r="C32" s="3227"/>
      <c r="D32" s="3239"/>
      <c r="E32" s="3239"/>
    </row>
    <row r="33" spans="1:5" ht="13.8" thickBot="1" x14ac:dyDescent="0.3">
      <c r="A33" s="4695"/>
      <c r="B33" s="4728"/>
      <c r="C33" s="4733" t="s">
        <v>1632</v>
      </c>
      <c r="D33" s="4734"/>
      <c r="E33" s="4735"/>
    </row>
    <row r="34" spans="1:5" ht="27.6" thickBot="1" x14ac:dyDescent="0.3">
      <c r="A34" s="4696"/>
      <c r="B34" s="4737"/>
      <c r="C34" s="3240" t="s">
        <v>1713</v>
      </c>
      <c r="D34" s="3239">
        <v>18</v>
      </c>
      <c r="E34" s="3239">
        <v>18</v>
      </c>
    </row>
    <row r="35" spans="1:5" ht="13.8" thickBot="1" x14ac:dyDescent="0.3">
      <c r="A35" s="4694" t="s">
        <v>1723</v>
      </c>
      <c r="B35" s="4727" t="s">
        <v>1724</v>
      </c>
      <c r="C35" s="4730" t="s">
        <v>1712</v>
      </c>
      <c r="D35" s="4731"/>
      <c r="E35" s="4732"/>
    </row>
    <row r="36" spans="1:5" ht="13.8" thickBot="1" x14ac:dyDescent="0.3">
      <c r="A36" s="4695"/>
      <c r="B36" s="4728"/>
      <c r="C36" s="3227"/>
      <c r="D36" s="3239"/>
      <c r="E36" s="3239"/>
    </row>
    <row r="37" spans="1:5" ht="13.8" thickBot="1" x14ac:dyDescent="0.3">
      <c r="A37" s="4695"/>
      <c r="B37" s="4728"/>
      <c r="C37" s="4733" t="s">
        <v>1632</v>
      </c>
      <c r="D37" s="4734"/>
      <c r="E37" s="4735"/>
    </row>
    <row r="38" spans="1:5" ht="27" thickBot="1" x14ac:dyDescent="0.3">
      <c r="A38" s="4696"/>
      <c r="B38" s="4729"/>
      <c r="C38" s="3240" t="s">
        <v>1715</v>
      </c>
      <c r="D38" s="3239">
        <v>8</v>
      </c>
      <c r="E38" s="3239">
        <v>7.7</v>
      </c>
    </row>
    <row r="39" spans="1:5" ht="13.8" thickBot="1" x14ac:dyDescent="0.3">
      <c r="A39" s="4694" t="s">
        <v>1725</v>
      </c>
      <c r="B39" s="4727" t="s">
        <v>1726</v>
      </c>
      <c r="C39" s="4730" t="s">
        <v>1712</v>
      </c>
      <c r="D39" s="4731"/>
      <c r="E39" s="4732"/>
    </row>
    <row r="40" spans="1:5" ht="13.8" thickBot="1" x14ac:dyDescent="0.3">
      <c r="A40" s="4695"/>
      <c r="B40" s="4728"/>
      <c r="C40" s="3227"/>
      <c r="D40" s="3239"/>
      <c r="E40" s="3239"/>
    </row>
    <row r="41" spans="1:5" ht="13.8" thickBot="1" x14ac:dyDescent="0.3">
      <c r="A41" s="4695"/>
      <c r="B41" s="4728"/>
      <c r="C41" s="4733" t="s">
        <v>1632</v>
      </c>
      <c r="D41" s="4734"/>
      <c r="E41" s="4735"/>
    </row>
    <row r="42" spans="1:5" ht="27.6" thickBot="1" x14ac:dyDescent="0.3">
      <c r="A42" s="4736"/>
      <c r="B42" s="4729"/>
      <c r="C42" s="3240" t="s">
        <v>1713</v>
      </c>
      <c r="D42" s="3239">
        <v>5</v>
      </c>
      <c r="E42" s="3239">
        <v>-47.3</v>
      </c>
    </row>
  </sheetData>
  <mergeCells count="41">
    <mergeCell ref="A6:A9"/>
    <mergeCell ref="B6:B9"/>
    <mergeCell ref="C6:E6"/>
    <mergeCell ref="C8:E8"/>
    <mergeCell ref="A1:E1"/>
    <mergeCell ref="A3:A4"/>
    <mergeCell ref="B3:B4"/>
    <mergeCell ref="C3:C4"/>
    <mergeCell ref="D3:E3"/>
    <mergeCell ref="A10:A13"/>
    <mergeCell ref="B10:B13"/>
    <mergeCell ref="C10:E10"/>
    <mergeCell ref="C12:E12"/>
    <mergeCell ref="A15:A18"/>
    <mergeCell ref="B15:B18"/>
    <mergeCell ref="C15:E15"/>
    <mergeCell ref="C17:E17"/>
    <mergeCell ref="A19:A22"/>
    <mergeCell ref="B19:B22"/>
    <mergeCell ref="C19:E19"/>
    <mergeCell ref="C21:E21"/>
    <mergeCell ref="A23:A26"/>
    <mergeCell ref="B23:B26"/>
    <mergeCell ref="C23:E23"/>
    <mergeCell ref="C25:E25"/>
    <mergeCell ref="A27:A30"/>
    <mergeCell ref="B27:B30"/>
    <mergeCell ref="C27:E27"/>
    <mergeCell ref="C29:E29"/>
    <mergeCell ref="A31:A34"/>
    <mergeCell ref="B31:B34"/>
    <mergeCell ref="C31:E31"/>
    <mergeCell ref="C33:E33"/>
    <mergeCell ref="A35:A38"/>
    <mergeCell ref="B35:B38"/>
    <mergeCell ref="C35:E35"/>
    <mergeCell ref="C37:E37"/>
    <mergeCell ref="A39:A42"/>
    <mergeCell ref="B39:B42"/>
    <mergeCell ref="C39:E39"/>
    <mergeCell ref="C41:E41"/>
  </mergeCells>
  <pageMargins left="0.7" right="0.7" top="0.75" bottom="0.75"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F14" sqref="F14"/>
    </sheetView>
  </sheetViews>
  <sheetFormatPr defaultRowHeight="13.2" x14ac:dyDescent="0.25"/>
  <cols>
    <col min="1" max="1" width="10.6640625" customWidth="1"/>
    <col min="2" max="2" width="53.33203125" customWidth="1"/>
  </cols>
  <sheetData>
    <row r="2" spans="1:2" ht="13.8" thickBot="1" x14ac:dyDescent="0.3">
      <c r="B2" t="s">
        <v>24</v>
      </c>
    </row>
    <row r="3" spans="1:2" ht="31.8" thickBot="1" x14ac:dyDescent="0.3">
      <c r="A3" s="7" t="s">
        <v>17</v>
      </c>
      <c r="B3" s="8" t="s">
        <v>18</v>
      </c>
    </row>
    <row r="4" spans="1:2" ht="15.6" x14ac:dyDescent="0.25">
      <c r="A4" s="21">
        <v>0</v>
      </c>
      <c r="B4" s="22" t="s">
        <v>19</v>
      </c>
    </row>
    <row r="5" spans="1:2" ht="15.6" x14ac:dyDescent="0.25">
      <c r="A5" s="9">
        <v>1</v>
      </c>
      <c r="B5" s="10" t="s">
        <v>1241</v>
      </c>
    </row>
    <row r="6" spans="1:2" ht="15.6" x14ac:dyDescent="0.25">
      <c r="A6" s="9">
        <v>2</v>
      </c>
      <c r="B6" s="10" t="s">
        <v>20</v>
      </c>
    </row>
    <row r="7" spans="1:2" ht="15.6" x14ac:dyDescent="0.25">
      <c r="A7" s="9">
        <v>3</v>
      </c>
      <c r="B7" s="10" t="s">
        <v>22</v>
      </c>
    </row>
    <row r="8" spans="1:2" ht="15.6" x14ac:dyDescent="0.25">
      <c r="A8" s="9">
        <v>4</v>
      </c>
      <c r="B8" s="10" t="s">
        <v>57</v>
      </c>
    </row>
    <row r="9" spans="1:2" ht="15.6" x14ac:dyDescent="0.25">
      <c r="A9" s="9">
        <v>5</v>
      </c>
      <c r="B9" s="10" t="s">
        <v>58</v>
      </c>
    </row>
    <row r="10" spans="1:2" ht="15.6" x14ac:dyDescent="0.25">
      <c r="A10" s="9">
        <v>6</v>
      </c>
      <c r="B10" s="10" t="s">
        <v>23</v>
      </c>
    </row>
    <row r="11" spans="1:2" ht="15.6" x14ac:dyDescent="0.25">
      <c r="A11" s="9">
        <v>7</v>
      </c>
      <c r="B11" s="10" t="s">
        <v>59</v>
      </c>
    </row>
    <row r="12" spans="1:2" ht="15.6" x14ac:dyDescent="0.25">
      <c r="A12" s="9">
        <v>8</v>
      </c>
      <c r="B12" s="10" t="s">
        <v>60</v>
      </c>
    </row>
    <row r="13" spans="1:2" ht="15.6" x14ac:dyDescent="0.25">
      <c r="A13" s="9">
        <v>9</v>
      </c>
      <c r="B13" s="10" t="s">
        <v>61</v>
      </c>
    </row>
    <row r="14" spans="1:2" ht="15.6" x14ac:dyDescent="0.25">
      <c r="A14" s="9">
        <v>10</v>
      </c>
      <c r="B14" s="10" t="s">
        <v>55</v>
      </c>
    </row>
    <row r="15" spans="1:2" ht="15.6" x14ac:dyDescent="0.25">
      <c r="A15" s="9">
        <v>11</v>
      </c>
      <c r="B15" s="10" t="s">
        <v>77</v>
      </c>
    </row>
    <row r="16" spans="1:2" ht="15.6" x14ac:dyDescent="0.25">
      <c r="A16" s="9">
        <v>12</v>
      </c>
      <c r="B16" s="10" t="s">
        <v>78</v>
      </c>
    </row>
    <row r="17" spans="1:2" ht="15.6" x14ac:dyDescent="0.25">
      <c r="A17" s="9">
        <v>13</v>
      </c>
      <c r="B17" s="10" t="s">
        <v>1242</v>
      </c>
    </row>
    <row r="18" spans="1:2" ht="15.6" x14ac:dyDescent="0.25">
      <c r="A18" s="9">
        <v>14</v>
      </c>
      <c r="B18" s="10" t="s">
        <v>62</v>
      </c>
    </row>
    <row r="19" spans="1:2" ht="15.6" x14ac:dyDescent="0.25">
      <c r="A19" s="9">
        <v>15</v>
      </c>
      <c r="B19" s="10" t="s">
        <v>79</v>
      </c>
    </row>
    <row r="20" spans="1:2" ht="15.6" x14ac:dyDescent="0.25">
      <c r="A20" s="9">
        <v>16</v>
      </c>
      <c r="B20" s="10" t="s">
        <v>63</v>
      </c>
    </row>
    <row r="21" spans="1:2" ht="15.6" x14ac:dyDescent="0.25">
      <c r="A21" s="9">
        <v>17</v>
      </c>
      <c r="B21" s="10" t="s">
        <v>21</v>
      </c>
    </row>
    <row r="22" spans="1:2" ht="16.2" thickBot="1" x14ac:dyDescent="0.3">
      <c r="A22" s="11">
        <v>18</v>
      </c>
      <c r="B22" s="12" t="s">
        <v>1243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543"/>
  <sheetViews>
    <sheetView workbookViewId="0">
      <selection activeCell="P365" sqref="P365:P369"/>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10" width="10" customWidth="1"/>
    <col min="11" max="11" width="8.6640625" customWidth="1"/>
    <col min="12" max="12" width="33" customWidth="1"/>
    <col min="13" max="13" width="8" customWidth="1"/>
    <col min="14" max="14" width="8.44140625" customWidth="1"/>
    <col min="15" max="15" width="8" customWidth="1"/>
    <col min="16" max="16" width="50" customWidth="1"/>
  </cols>
  <sheetData>
    <row r="2" spans="1:16" ht="15.6" x14ac:dyDescent="0.3">
      <c r="A2" s="197"/>
      <c r="B2" s="197"/>
      <c r="C2" s="197"/>
      <c r="D2" s="197"/>
      <c r="E2" s="602" t="s">
        <v>191</v>
      </c>
      <c r="F2" s="602"/>
      <c r="G2" s="602"/>
      <c r="H2" s="602"/>
      <c r="I2" s="602"/>
      <c r="J2" s="602"/>
      <c r="K2" s="602"/>
      <c r="L2" s="602"/>
      <c r="M2" s="197"/>
      <c r="N2" s="197"/>
      <c r="O2" s="197"/>
      <c r="P2" s="197"/>
    </row>
    <row r="3" spans="1:16" ht="15.6" x14ac:dyDescent="0.3">
      <c r="A3" s="197"/>
      <c r="B3" s="197"/>
      <c r="C3" s="197"/>
      <c r="D3" s="197"/>
      <c r="E3" s="197"/>
      <c r="F3" s="3568" t="s">
        <v>445</v>
      </c>
      <c r="G3" s="3568"/>
      <c r="H3" s="3568"/>
      <c r="I3" s="3568"/>
      <c r="J3" s="3568"/>
      <c r="K3" s="3568"/>
      <c r="L3" s="197"/>
      <c r="M3" s="197"/>
      <c r="N3" s="197"/>
      <c r="O3" s="197"/>
      <c r="P3" s="197"/>
    </row>
    <row r="4" spans="1:16" ht="16.2" thickBot="1" x14ac:dyDescent="0.35">
      <c r="A4" s="197"/>
      <c r="B4" s="197"/>
      <c r="C4" s="197"/>
      <c r="D4" s="197"/>
      <c r="E4" s="197"/>
      <c r="F4" s="832"/>
      <c r="G4" s="832"/>
      <c r="H4" s="832"/>
      <c r="I4" s="832"/>
      <c r="J4" s="832"/>
      <c r="K4" s="832"/>
      <c r="L4" s="197"/>
      <c r="M4" s="197"/>
      <c r="N4" s="197"/>
      <c r="O4" s="197"/>
      <c r="P4" s="197" t="s">
        <v>513</v>
      </c>
    </row>
    <row r="5" spans="1:16" ht="37.799999999999997" customHeight="1" thickBot="1" x14ac:dyDescent="0.3">
      <c r="A5" s="3729" t="s">
        <v>0</v>
      </c>
      <c r="B5" s="3729" t="s">
        <v>1</v>
      </c>
      <c r="C5" s="3732" t="s">
        <v>2</v>
      </c>
      <c r="D5" s="3729" t="s">
        <v>256</v>
      </c>
      <c r="E5" s="3735" t="s">
        <v>3</v>
      </c>
      <c r="F5" s="3715" t="s">
        <v>4</v>
      </c>
      <c r="G5" s="3732" t="s">
        <v>5</v>
      </c>
      <c r="H5" s="3715" t="s">
        <v>6</v>
      </c>
      <c r="I5" s="3713" t="s">
        <v>192</v>
      </c>
      <c r="J5" s="3715" t="s">
        <v>193</v>
      </c>
      <c r="K5" s="3715" t="s">
        <v>83</v>
      </c>
      <c r="L5" s="3717" t="s">
        <v>991</v>
      </c>
      <c r="M5" s="3718"/>
      <c r="N5" s="3718"/>
      <c r="O5" s="3718"/>
      <c r="P5" s="3719"/>
    </row>
    <row r="6" spans="1:16" ht="13.8" customHeight="1" x14ac:dyDescent="0.25">
      <c r="A6" s="3730"/>
      <c r="B6" s="3730"/>
      <c r="C6" s="3733"/>
      <c r="D6" s="3730"/>
      <c r="E6" s="3736"/>
      <c r="F6" s="3716"/>
      <c r="G6" s="3733"/>
      <c r="H6" s="3716"/>
      <c r="I6" s="3714"/>
      <c r="J6" s="3716"/>
      <c r="K6" s="3716"/>
      <c r="L6" s="3720" t="s">
        <v>306</v>
      </c>
      <c r="M6" s="3721" t="s">
        <v>194</v>
      </c>
      <c r="N6" s="3723"/>
      <c r="O6" s="3723"/>
      <c r="P6" s="3724"/>
    </row>
    <row r="7" spans="1:16" ht="162.6" customHeight="1" thickBot="1" x14ac:dyDescent="0.3">
      <c r="A7" s="3731"/>
      <c r="B7" s="3731"/>
      <c r="C7" s="3734"/>
      <c r="D7" s="3731"/>
      <c r="E7" s="3736"/>
      <c r="F7" s="3716"/>
      <c r="G7" s="3734"/>
      <c r="H7" s="3716"/>
      <c r="I7" s="3714"/>
      <c r="J7" s="3716"/>
      <c r="K7" s="3716"/>
      <c r="L7" s="3720"/>
      <c r="M7" s="3722"/>
      <c r="N7" s="603" t="s">
        <v>53</v>
      </c>
      <c r="O7" s="820" t="s">
        <v>54</v>
      </c>
      <c r="P7" s="821" t="s">
        <v>446</v>
      </c>
    </row>
    <row r="8" spans="1:16" ht="14.4" thickBot="1" x14ac:dyDescent="0.3">
      <c r="A8" s="320" t="s">
        <v>7</v>
      </c>
      <c r="B8" s="597"/>
      <c r="C8" s="599" t="s">
        <v>250</v>
      </c>
      <c r="D8" s="598"/>
      <c r="E8" s="3248"/>
      <c r="F8" s="598"/>
      <c r="G8" s="598"/>
      <c r="H8" s="598"/>
      <c r="I8" s="598"/>
      <c r="J8" s="599"/>
      <c r="K8" s="598"/>
      <c r="L8" s="600"/>
      <c r="M8" s="600"/>
      <c r="N8" s="598"/>
      <c r="O8" s="599"/>
      <c r="P8" s="599"/>
    </row>
    <row r="9" spans="1:16" ht="67.8" customHeight="1" thickBot="1" x14ac:dyDescent="0.3">
      <c r="A9" s="591"/>
      <c r="B9" s="592"/>
      <c r="C9" s="593"/>
      <c r="D9" s="593"/>
      <c r="E9" s="548"/>
      <c r="F9" s="593"/>
      <c r="G9" s="593"/>
      <c r="H9" s="593"/>
      <c r="I9" s="593"/>
      <c r="J9" s="593"/>
      <c r="K9" s="593"/>
      <c r="L9" s="594" t="s">
        <v>251</v>
      </c>
      <c r="M9" s="319" t="s">
        <v>264</v>
      </c>
      <c r="N9" s="595">
        <v>1</v>
      </c>
      <c r="O9" s="596">
        <v>2</v>
      </c>
      <c r="P9" s="590"/>
    </row>
    <row r="10" spans="1:16" ht="26.4" customHeight="1" thickBot="1" x14ac:dyDescent="0.3">
      <c r="A10" s="335" t="s">
        <v>7</v>
      </c>
      <c r="B10" s="336" t="s">
        <v>7</v>
      </c>
      <c r="C10" s="564" t="s">
        <v>252</v>
      </c>
      <c r="D10" s="337"/>
      <c r="E10" s="337"/>
      <c r="F10" s="337"/>
      <c r="G10" s="337"/>
      <c r="H10" s="337"/>
      <c r="I10" s="337"/>
      <c r="J10" s="337"/>
      <c r="K10" s="337"/>
      <c r="L10" s="337"/>
      <c r="M10" s="337"/>
      <c r="N10" s="337"/>
      <c r="O10" s="3625"/>
      <c r="P10" s="3626"/>
    </row>
    <row r="11" spans="1:16" ht="69" customHeight="1" thickBot="1" x14ac:dyDescent="0.3">
      <c r="A11" s="335"/>
      <c r="B11" s="338"/>
      <c r="C11" s="339"/>
      <c r="D11" s="339"/>
      <c r="E11" s="339"/>
      <c r="F11" s="339"/>
      <c r="G11" s="339"/>
      <c r="H11" s="339"/>
      <c r="I11" s="339"/>
      <c r="J11" s="339"/>
      <c r="K11" s="339"/>
      <c r="L11" s="340" t="s">
        <v>253</v>
      </c>
      <c r="M11" s="331" t="s">
        <v>264</v>
      </c>
      <c r="N11" s="332">
        <v>3</v>
      </c>
      <c r="O11" s="333">
        <v>3</v>
      </c>
      <c r="P11" s="334"/>
    </row>
    <row r="12" spans="1:16" ht="13.8" customHeight="1" x14ac:dyDescent="0.25">
      <c r="A12" s="341" t="s">
        <v>7</v>
      </c>
      <c r="B12" s="3627" t="s">
        <v>7</v>
      </c>
      <c r="C12" s="343" t="s">
        <v>7</v>
      </c>
      <c r="D12" s="344"/>
      <c r="E12" s="3611" t="s">
        <v>1734</v>
      </c>
      <c r="F12" s="3596" t="s">
        <v>46</v>
      </c>
      <c r="G12" s="3599" t="s">
        <v>28</v>
      </c>
      <c r="H12" s="258" t="s">
        <v>27</v>
      </c>
      <c r="I12" s="2551">
        <f>I18+I24+I30+I36</f>
        <v>1062.7</v>
      </c>
      <c r="J12" s="2552">
        <f t="shared" ref="J12:K16" si="0">J18+J24+J30+J36</f>
        <v>1062.7</v>
      </c>
      <c r="K12" s="2552">
        <f t="shared" si="0"/>
        <v>1054.5</v>
      </c>
      <c r="L12" s="346" t="s">
        <v>254</v>
      </c>
      <c r="M12" s="270" t="s">
        <v>264</v>
      </c>
      <c r="N12" s="278">
        <v>1</v>
      </c>
      <c r="O12" s="278">
        <v>1</v>
      </c>
      <c r="P12" s="347"/>
    </row>
    <row r="13" spans="1:16" ht="13.8" customHeight="1" x14ac:dyDescent="0.25">
      <c r="A13" s="348"/>
      <c r="B13" s="3606"/>
      <c r="C13" s="350"/>
      <c r="D13" s="351"/>
      <c r="E13" s="3612"/>
      <c r="F13" s="3597"/>
      <c r="G13" s="3600"/>
      <c r="H13" s="259" t="s">
        <v>84</v>
      </c>
      <c r="I13" s="2553">
        <f>I19+I25+I31+I37</f>
        <v>1406</v>
      </c>
      <c r="J13" s="2554">
        <f t="shared" si="0"/>
        <v>1363.2</v>
      </c>
      <c r="K13" s="2554">
        <f t="shared" si="0"/>
        <v>863.6</v>
      </c>
      <c r="L13" s="3725" t="s">
        <v>255</v>
      </c>
      <c r="M13" s="274" t="s">
        <v>270</v>
      </c>
      <c r="N13" s="279">
        <v>1</v>
      </c>
      <c r="O13" s="279">
        <v>1</v>
      </c>
      <c r="P13" s="354"/>
    </row>
    <row r="14" spans="1:16" ht="13.8" x14ac:dyDescent="0.25">
      <c r="A14" s="348"/>
      <c r="B14" s="3606"/>
      <c r="C14" s="350"/>
      <c r="D14" s="351"/>
      <c r="E14" s="3612"/>
      <c r="F14" s="3597"/>
      <c r="G14" s="3600"/>
      <c r="H14" s="259" t="s">
        <v>89</v>
      </c>
      <c r="I14" s="2553">
        <f>I20+I26+I32+I38</f>
        <v>164.9</v>
      </c>
      <c r="J14" s="2554">
        <f t="shared" si="0"/>
        <v>164.9</v>
      </c>
      <c r="K14" s="2554">
        <f>K20+K26+K32+K38</f>
        <v>164.8</v>
      </c>
      <c r="L14" s="3675"/>
      <c r="M14" s="274"/>
      <c r="N14" s="279"/>
      <c r="O14" s="279"/>
      <c r="P14" s="354"/>
    </row>
    <row r="15" spans="1:16" ht="13.8" x14ac:dyDescent="0.25">
      <c r="A15" s="348"/>
      <c r="B15" s="3606"/>
      <c r="C15" s="350"/>
      <c r="D15" s="351"/>
      <c r="E15" s="3612"/>
      <c r="F15" s="3597"/>
      <c r="G15" s="3600"/>
      <c r="H15" s="259" t="s">
        <v>91</v>
      </c>
      <c r="I15" s="2553">
        <f>I21+I27+I33+I39</f>
        <v>2168</v>
      </c>
      <c r="J15" s="2554">
        <f t="shared" si="0"/>
        <v>2242.6999999999998</v>
      </c>
      <c r="K15" s="2554">
        <f>K21+K27+K33+K39</f>
        <v>1879.9999999999998</v>
      </c>
      <c r="L15" s="273"/>
      <c r="M15" s="274"/>
      <c r="N15" s="279"/>
      <c r="O15" s="279"/>
      <c r="P15" s="354"/>
    </row>
    <row r="16" spans="1:16" ht="14.4" thickBot="1" x14ac:dyDescent="0.3">
      <c r="A16" s="348"/>
      <c r="B16" s="3606"/>
      <c r="C16" s="350"/>
      <c r="D16" s="351"/>
      <c r="E16" s="3612"/>
      <c r="F16" s="3597"/>
      <c r="G16" s="3600"/>
      <c r="H16" s="260" t="s">
        <v>137</v>
      </c>
      <c r="I16" s="2555">
        <f>I22+I28+I34+I40</f>
        <v>0</v>
      </c>
      <c r="J16" s="2556">
        <f t="shared" si="0"/>
        <v>3351</v>
      </c>
      <c r="K16" s="2556">
        <f t="shared" si="0"/>
        <v>3351</v>
      </c>
      <c r="L16" s="275"/>
      <c r="M16" s="276"/>
      <c r="N16" s="277"/>
      <c r="O16" s="277"/>
      <c r="P16" s="356"/>
    </row>
    <row r="17" spans="1:16" ht="14.4" thickBot="1" x14ac:dyDescent="0.3">
      <c r="A17" s="357"/>
      <c r="B17" s="3628"/>
      <c r="C17" s="358"/>
      <c r="D17" s="359"/>
      <c r="E17" s="3613"/>
      <c r="F17" s="3598"/>
      <c r="G17" s="3601"/>
      <c r="H17" s="268" t="s">
        <v>8</v>
      </c>
      <c r="I17" s="2540">
        <f>SUM(I12:I16)</f>
        <v>4801.6000000000004</v>
      </c>
      <c r="J17" s="360">
        <f>SUM(J12:J16)</f>
        <v>8184.5</v>
      </c>
      <c r="K17" s="360">
        <f>SUM(K12:K16)</f>
        <v>7313.9</v>
      </c>
      <c r="L17" s="461"/>
      <c r="M17" s="462"/>
      <c r="N17" s="283"/>
      <c r="O17" s="283"/>
      <c r="P17" s="463"/>
    </row>
    <row r="18" spans="1:16" ht="33.6" customHeight="1" x14ac:dyDescent="0.25">
      <c r="A18" s="2322"/>
      <c r="B18" s="342"/>
      <c r="C18" s="344"/>
      <c r="D18" s="361"/>
      <c r="E18" s="3611" t="s">
        <v>257</v>
      </c>
      <c r="F18" s="3709" t="s">
        <v>258</v>
      </c>
      <c r="G18" s="3599" t="s">
        <v>74</v>
      </c>
      <c r="H18" s="261" t="s">
        <v>27</v>
      </c>
      <c r="I18" s="951">
        <v>1050</v>
      </c>
      <c r="J18" s="345">
        <v>1050</v>
      </c>
      <c r="K18" s="362">
        <v>1050</v>
      </c>
      <c r="L18" s="269" t="s">
        <v>92</v>
      </c>
      <c r="M18" s="270" t="s">
        <v>264</v>
      </c>
      <c r="N18" s="278"/>
      <c r="O18" s="278"/>
      <c r="P18" s="3726" t="s">
        <v>1735</v>
      </c>
    </row>
    <row r="19" spans="1:16" ht="30" customHeight="1" x14ac:dyDescent="0.25">
      <c r="A19" s="2331"/>
      <c r="B19" s="349"/>
      <c r="C19" s="351"/>
      <c r="D19" s="363"/>
      <c r="E19" s="3612"/>
      <c r="F19" s="3710"/>
      <c r="G19" s="3600"/>
      <c r="H19" s="264" t="s">
        <v>84</v>
      </c>
      <c r="I19" s="2539"/>
      <c r="J19" s="352">
        <v>12</v>
      </c>
      <c r="K19" s="364">
        <v>12</v>
      </c>
      <c r="L19" s="271" t="s">
        <v>265</v>
      </c>
      <c r="M19" s="272" t="s">
        <v>264</v>
      </c>
      <c r="N19" s="279"/>
      <c r="O19" s="279"/>
      <c r="P19" s="3727"/>
    </row>
    <row r="20" spans="1:16" ht="41.4" customHeight="1" x14ac:dyDescent="0.25">
      <c r="A20" s="2331"/>
      <c r="B20" s="349"/>
      <c r="C20" s="351"/>
      <c r="D20" s="363"/>
      <c r="E20" s="3612"/>
      <c r="F20" s="3710"/>
      <c r="G20" s="3600"/>
      <c r="H20" s="264" t="s">
        <v>89</v>
      </c>
      <c r="I20" s="2539">
        <v>164.9</v>
      </c>
      <c r="J20" s="352">
        <v>164.9</v>
      </c>
      <c r="K20" s="364">
        <v>164.8</v>
      </c>
      <c r="L20" s="273"/>
      <c r="M20" s="274"/>
      <c r="N20" s="279"/>
      <c r="O20" s="279"/>
      <c r="P20" s="3727"/>
    </row>
    <row r="21" spans="1:16" ht="33.6" customHeight="1" x14ac:dyDescent="0.25">
      <c r="A21" s="2331"/>
      <c r="B21" s="349"/>
      <c r="C21" s="351"/>
      <c r="D21" s="363"/>
      <c r="E21" s="3612"/>
      <c r="F21" s="3710"/>
      <c r="G21" s="3600"/>
      <c r="H21" s="264" t="s">
        <v>91</v>
      </c>
      <c r="I21" s="2539">
        <v>1500</v>
      </c>
      <c r="J21" s="352">
        <v>1625</v>
      </c>
      <c r="K21" s="364">
        <v>1527.6</v>
      </c>
      <c r="L21" s="273"/>
      <c r="M21" s="274"/>
      <c r="N21" s="279"/>
      <c r="O21" s="279"/>
      <c r="P21" s="3727"/>
    </row>
    <row r="22" spans="1:16" ht="32.4" customHeight="1" thickBot="1" x14ac:dyDescent="0.3">
      <c r="A22" s="2331"/>
      <c r="B22" s="349"/>
      <c r="C22" s="351"/>
      <c r="D22" s="363"/>
      <c r="E22" s="3612"/>
      <c r="F22" s="3710"/>
      <c r="G22" s="3600"/>
      <c r="H22" s="265" t="s">
        <v>137</v>
      </c>
      <c r="I22" s="987"/>
      <c r="J22" s="355">
        <v>3351</v>
      </c>
      <c r="K22" s="365">
        <v>3351</v>
      </c>
      <c r="L22" s="275"/>
      <c r="M22" s="276"/>
      <c r="N22" s="277"/>
      <c r="O22" s="277"/>
      <c r="P22" s="3728"/>
    </row>
    <row r="23" spans="1:16" ht="16.8" customHeight="1" thickBot="1" x14ac:dyDescent="0.3">
      <c r="A23" s="357"/>
      <c r="B23" s="3228"/>
      <c r="C23" s="366"/>
      <c r="D23" s="367"/>
      <c r="E23" s="3613"/>
      <c r="F23" s="3711"/>
      <c r="G23" s="3601"/>
      <c r="H23" s="268" t="s">
        <v>8</v>
      </c>
      <c r="I23" s="2540">
        <f>SUM(I18:I22)</f>
        <v>2714.9</v>
      </c>
      <c r="J23" s="360">
        <f>SUM(J18:J22)</f>
        <v>6202.9</v>
      </c>
      <c r="K23" s="360">
        <f>SUM(K18:K22)</f>
        <v>6105.4</v>
      </c>
      <c r="L23" s="461"/>
      <c r="M23" s="462"/>
      <c r="N23" s="283"/>
      <c r="O23" s="283"/>
      <c r="P23" s="463"/>
    </row>
    <row r="24" spans="1:16" ht="52.2" customHeight="1" x14ac:dyDescent="0.25">
      <c r="A24" s="2322"/>
      <c r="B24" s="342"/>
      <c r="C24" s="344"/>
      <c r="D24" s="361"/>
      <c r="E24" s="3611" t="s">
        <v>259</v>
      </c>
      <c r="F24" s="3709" t="s">
        <v>258</v>
      </c>
      <c r="G24" s="3743" t="s">
        <v>260</v>
      </c>
      <c r="H24" s="261" t="s">
        <v>27</v>
      </c>
      <c r="I24" s="951">
        <v>4</v>
      </c>
      <c r="J24" s="345">
        <v>4</v>
      </c>
      <c r="K24" s="362">
        <v>3.9</v>
      </c>
      <c r="L24" s="269" t="s">
        <v>266</v>
      </c>
      <c r="M24" s="270" t="s">
        <v>264</v>
      </c>
      <c r="N24" s="278">
        <v>1</v>
      </c>
      <c r="O24" s="278">
        <v>1</v>
      </c>
      <c r="P24" s="3726" t="s">
        <v>1736</v>
      </c>
    </row>
    <row r="25" spans="1:16" ht="63.6" customHeight="1" x14ac:dyDescent="0.25">
      <c r="A25" s="2331"/>
      <c r="B25" s="349"/>
      <c r="C25" s="351"/>
      <c r="D25" s="363"/>
      <c r="E25" s="3612"/>
      <c r="F25" s="3710"/>
      <c r="G25" s="3600"/>
      <c r="H25" s="264" t="s">
        <v>84</v>
      </c>
      <c r="I25" s="2539">
        <v>330</v>
      </c>
      <c r="J25" s="352">
        <v>275.2</v>
      </c>
      <c r="K25" s="364">
        <v>227.1</v>
      </c>
      <c r="L25" s="3306" t="s">
        <v>267</v>
      </c>
      <c r="M25" s="2834" t="s">
        <v>264</v>
      </c>
      <c r="N25" s="279">
        <v>1</v>
      </c>
      <c r="O25" s="279">
        <v>1</v>
      </c>
      <c r="P25" s="3744"/>
    </row>
    <row r="26" spans="1:16" ht="50.4" customHeight="1" x14ac:dyDescent="0.25">
      <c r="A26" s="2331"/>
      <c r="B26" s="349"/>
      <c r="C26" s="351"/>
      <c r="D26" s="363"/>
      <c r="E26" s="3612"/>
      <c r="F26" s="3710"/>
      <c r="G26" s="3600"/>
      <c r="H26" s="264" t="s">
        <v>89</v>
      </c>
      <c r="I26" s="2539"/>
      <c r="J26" s="352"/>
      <c r="K26" s="364"/>
      <c r="L26" s="273"/>
      <c r="M26" s="274"/>
      <c r="N26" s="279"/>
      <c r="O26" s="279"/>
      <c r="P26" s="3744"/>
    </row>
    <row r="27" spans="1:16" ht="44.4" customHeight="1" x14ac:dyDescent="0.25">
      <c r="A27" s="2331"/>
      <c r="B27" s="349"/>
      <c r="C27" s="351"/>
      <c r="D27" s="363"/>
      <c r="E27" s="3612"/>
      <c r="F27" s="3710"/>
      <c r="G27" s="3600"/>
      <c r="H27" s="264" t="s">
        <v>91</v>
      </c>
      <c r="I27" s="2539">
        <v>51.5</v>
      </c>
      <c r="J27" s="352">
        <v>101.2</v>
      </c>
      <c r="K27" s="364">
        <v>100.8</v>
      </c>
      <c r="L27" s="273"/>
      <c r="M27" s="274"/>
      <c r="N27" s="279"/>
      <c r="O27" s="279"/>
      <c r="P27" s="3744"/>
    </row>
    <row r="28" spans="1:16" ht="72.599999999999994" customHeight="1" thickBot="1" x14ac:dyDescent="0.3">
      <c r="A28" s="2331"/>
      <c r="B28" s="349"/>
      <c r="C28" s="351"/>
      <c r="D28" s="363"/>
      <c r="E28" s="3612"/>
      <c r="F28" s="3710"/>
      <c r="G28" s="3600"/>
      <c r="H28" s="265" t="s">
        <v>137</v>
      </c>
      <c r="I28" s="987"/>
      <c r="J28" s="355"/>
      <c r="K28" s="365"/>
      <c r="L28" s="275"/>
      <c r="M28" s="276"/>
      <c r="N28" s="277"/>
      <c r="O28" s="277"/>
      <c r="P28" s="3745"/>
    </row>
    <row r="29" spans="1:16" ht="24.6" customHeight="1" thickBot="1" x14ac:dyDescent="0.3">
      <c r="A29" s="357"/>
      <c r="B29" s="3228"/>
      <c r="C29" s="366"/>
      <c r="D29" s="367"/>
      <c r="E29" s="3613"/>
      <c r="F29" s="3711"/>
      <c r="G29" s="3601"/>
      <c r="H29" s="268" t="s">
        <v>8</v>
      </c>
      <c r="I29" s="2540">
        <f>SUM(I24:I28)</f>
        <v>385.5</v>
      </c>
      <c r="J29" s="360">
        <f>SUM(J24:J28)</f>
        <v>380.4</v>
      </c>
      <c r="K29" s="360">
        <f>SUM(K24:K28)</f>
        <v>331.8</v>
      </c>
      <c r="L29" s="461"/>
      <c r="M29" s="462"/>
      <c r="N29" s="283"/>
      <c r="O29" s="283"/>
      <c r="P29" s="463"/>
    </row>
    <row r="30" spans="1:16" ht="61.8" customHeight="1" x14ac:dyDescent="0.25">
      <c r="A30" s="2322"/>
      <c r="B30" s="342"/>
      <c r="C30" s="344"/>
      <c r="D30" s="361"/>
      <c r="E30" s="3611" t="s">
        <v>261</v>
      </c>
      <c r="F30" s="3596" t="s">
        <v>46</v>
      </c>
      <c r="G30" s="3599" t="s">
        <v>70</v>
      </c>
      <c r="H30" s="261" t="s">
        <v>27</v>
      </c>
      <c r="I30" s="951">
        <v>8.6999999999999993</v>
      </c>
      <c r="J30" s="345">
        <v>8.6999999999999993</v>
      </c>
      <c r="K30" s="362">
        <v>0.6</v>
      </c>
      <c r="L30" s="269" t="s">
        <v>266</v>
      </c>
      <c r="M30" s="270" t="s">
        <v>264</v>
      </c>
      <c r="N30" s="278"/>
      <c r="O30" s="278"/>
      <c r="P30" s="3746" t="s">
        <v>1737</v>
      </c>
    </row>
    <row r="31" spans="1:16" ht="37.200000000000003" customHeight="1" x14ac:dyDescent="0.25">
      <c r="A31" s="2331"/>
      <c r="B31" s="349"/>
      <c r="C31" s="351"/>
      <c r="D31" s="363"/>
      <c r="E31" s="3612"/>
      <c r="F31" s="3597"/>
      <c r="G31" s="3600"/>
      <c r="H31" s="264" t="s">
        <v>84</v>
      </c>
      <c r="I31" s="2539">
        <v>974</v>
      </c>
      <c r="J31" s="352">
        <v>974</v>
      </c>
      <c r="K31" s="364">
        <v>572.5</v>
      </c>
      <c r="L31" s="289" t="s">
        <v>268</v>
      </c>
      <c r="M31" s="2834" t="s">
        <v>264</v>
      </c>
      <c r="N31" s="368"/>
      <c r="O31" s="368"/>
      <c r="P31" s="3747"/>
    </row>
    <row r="32" spans="1:16" ht="43.8" customHeight="1" x14ac:dyDescent="0.25">
      <c r="A32" s="2331"/>
      <c r="B32" s="349"/>
      <c r="C32" s="351"/>
      <c r="D32" s="363"/>
      <c r="E32" s="3612"/>
      <c r="F32" s="3597"/>
      <c r="G32" s="3600"/>
      <c r="H32" s="264" t="s">
        <v>89</v>
      </c>
      <c r="I32" s="2539"/>
      <c r="J32" s="352"/>
      <c r="K32" s="364"/>
      <c r="L32" s="281"/>
      <c r="M32" s="282"/>
      <c r="N32" s="369"/>
      <c r="O32" s="369"/>
      <c r="P32" s="3747"/>
    </row>
    <row r="33" spans="1:16" ht="47.4" customHeight="1" x14ac:dyDescent="0.25">
      <c r="A33" s="2331"/>
      <c r="B33" s="349"/>
      <c r="C33" s="351"/>
      <c r="D33" s="363"/>
      <c r="E33" s="3612"/>
      <c r="F33" s="3597"/>
      <c r="G33" s="3600"/>
      <c r="H33" s="264" t="s">
        <v>91</v>
      </c>
      <c r="I33" s="2539">
        <v>616.5</v>
      </c>
      <c r="J33" s="352">
        <v>516.5</v>
      </c>
      <c r="K33" s="364">
        <v>251.6</v>
      </c>
      <c r="L33" s="273"/>
      <c r="M33" s="274"/>
      <c r="N33" s="279"/>
      <c r="O33" s="279"/>
      <c r="P33" s="3747"/>
    </row>
    <row r="34" spans="1:16" ht="37.799999999999997" customHeight="1" thickBot="1" x14ac:dyDescent="0.3">
      <c r="A34" s="2331"/>
      <c r="B34" s="349"/>
      <c r="C34" s="351"/>
      <c r="D34" s="363"/>
      <c r="E34" s="3612"/>
      <c r="F34" s="3597"/>
      <c r="G34" s="3600"/>
      <c r="H34" s="265" t="s">
        <v>137</v>
      </c>
      <c r="I34" s="987"/>
      <c r="J34" s="355"/>
      <c r="K34" s="365"/>
      <c r="L34" s="275"/>
      <c r="M34" s="276"/>
      <c r="N34" s="277"/>
      <c r="O34" s="277"/>
      <c r="P34" s="3748"/>
    </row>
    <row r="35" spans="1:16" ht="16.8" customHeight="1" thickBot="1" x14ac:dyDescent="0.3">
      <c r="A35" s="357"/>
      <c r="B35" s="3228"/>
      <c r="C35" s="366"/>
      <c r="D35" s="367"/>
      <c r="E35" s="3613"/>
      <c r="F35" s="3598"/>
      <c r="G35" s="3601"/>
      <c r="H35" s="268" t="s">
        <v>8</v>
      </c>
      <c r="I35" s="2540">
        <f>SUM(I30:I34)</f>
        <v>1599.2</v>
      </c>
      <c r="J35" s="360">
        <f>SUM(J30:J34)</f>
        <v>1499.2</v>
      </c>
      <c r="K35" s="360">
        <f>SUM(K30:K34)</f>
        <v>824.7</v>
      </c>
      <c r="L35" s="461"/>
      <c r="M35" s="462"/>
      <c r="N35" s="283"/>
      <c r="O35" s="283"/>
      <c r="P35" s="463"/>
    </row>
    <row r="36" spans="1:16" ht="25.2" customHeight="1" x14ac:dyDescent="0.25">
      <c r="A36" s="2322"/>
      <c r="B36" s="342"/>
      <c r="C36" s="344"/>
      <c r="D36" s="361"/>
      <c r="E36" s="3611" t="s">
        <v>262</v>
      </c>
      <c r="F36" s="3596" t="s">
        <v>46</v>
      </c>
      <c r="G36" s="3599" t="s">
        <v>263</v>
      </c>
      <c r="H36" s="261" t="s">
        <v>27</v>
      </c>
      <c r="I36" s="951"/>
      <c r="J36" s="345"/>
      <c r="K36" s="362"/>
      <c r="L36" s="269" t="s">
        <v>266</v>
      </c>
      <c r="M36" s="270" t="s">
        <v>264</v>
      </c>
      <c r="N36" s="278"/>
      <c r="O36" s="278"/>
      <c r="P36" s="3726" t="s">
        <v>1738</v>
      </c>
    </row>
    <row r="37" spans="1:16" ht="27" customHeight="1" x14ac:dyDescent="0.25">
      <c r="A37" s="2331"/>
      <c r="B37" s="349"/>
      <c r="C37" s="351"/>
      <c r="D37" s="363"/>
      <c r="E37" s="3612"/>
      <c r="F37" s="3597"/>
      <c r="G37" s="3600"/>
      <c r="H37" s="264" t="s">
        <v>84</v>
      </c>
      <c r="I37" s="2539">
        <v>102</v>
      </c>
      <c r="J37" s="352">
        <v>102</v>
      </c>
      <c r="K37" s="364">
        <v>52</v>
      </c>
      <c r="L37" s="271" t="s">
        <v>269</v>
      </c>
      <c r="M37" s="272" t="s">
        <v>270</v>
      </c>
      <c r="N37" s="279"/>
      <c r="O37" s="279"/>
      <c r="P37" s="3727"/>
    </row>
    <row r="38" spans="1:16" ht="25.8" customHeight="1" x14ac:dyDescent="0.25">
      <c r="A38" s="2331"/>
      <c r="B38" s="349"/>
      <c r="C38" s="351"/>
      <c r="D38" s="363"/>
      <c r="E38" s="3612"/>
      <c r="F38" s="3597"/>
      <c r="G38" s="3600"/>
      <c r="H38" s="264" t="s">
        <v>89</v>
      </c>
      <c r="I38" s="2539"/>
      <c r="J38" s="352"/>
      <c r="K38" s="364"/>
      <c r="L38" s="280"/>
      <c r="M38" s="274"/>
      <c r="N38" s="279"/>
      <c r="O38" s="279"/>
      <c r="P38" s="3727"/>
    </row>
    <row r="39" spans="1:16" ht="28.2" customHeight="1" x14ac:dyDescent="0.25">
      <c r="A39" s="2331"/>
      <c r="B39" s="349"/>
      <c r="C39" s="351"/>
      <c r="D39" s="363"/>
      <c r="E39" s="3612"/>
      <c r="F39" s="3597"/>
      <c r="G39" s="3600"/>
      <c r="H39" s="264" t="s">
        <v>91</v>
      </c>
      <c r="I39" s="2539"/>
      <c r="J39" s="352"/>
      <c r="K39" s="364"/>
      <c r="L39" s="273"/>
      <c r="M39" s="274"/>
      <c r="N39" s="279"/>
      <c r="O39" s="279"/>
      <c r="P39" s="3727"/>
    </row>
    <row r="40" spans="1:16" ht="14.4" thickBot="1" x14ac:dyDescent="0.3">
      <c r="A40" s="2331"/>
      <c r="B40" s="349"/>
      <c r="C40" s="351"/>
      <c r="D40" s="363"/>
      <c r="E40" s="3612"/>
      <c r="F40" s="3597"/>
      <c r="G40" s="3600"/>
      <c r="H40" s="265" t="s">
        <v>137</v>
      </c>
      <c r="I40" s="987"/>
      <c r="J40" s="355"/>
      <c r="K40" s="365"/>
      <c r="L40" s="275"/>
      <c r="M40" s="276"/>
      <c r="N40" s="277"/>
      <c r="O40" s="277"/>
      <c r="P40" s="3728"/>
    </row>
    <row r="41" spans="1:16" ht="14.4" thickBot="1" x14ac:dyDescent="0.3">
      <c r="A41" s="357"/>
      <c r="B41" s="3228"/>
      <c r="C41" s="366"/>
      <c r="D41" s="367"/>
      <c r="E41" s="3613"/>
      <c r="F41" s="3598"/>
      <c r="G41" s="3601"/>
      <c r="H41" s="268" t="s">
        <v>8</v>
      </c>
      <c r="I41" s="2540">
        <f>SUM(I36:I40)</f>
        <v>102</v>
      </c>
      <c r="J41" s="360">
        <f>SUM(J36:J40)</f>
        <v>102</v>
      </c>
      <c r="K41" s="360">
        <f>SUM(K36:K40)</f>
        <v>52</v>
      </c>
      <c r="L41" s="461"/>
      <c r="M41" s="462"/>
      <c r="N41" s="283"/>
      <c r="O41" s="283"/>
      <c r="P41" s="370"/>
    </row>
    <row r="42" spans="1:16" ht="13.8" customHeight="1" x14ac:dyDescent="0.25">
      <c r="A42" s="341" t="s">
        <v>7</v>
      </c>
      <c r="B42" s="3627" t="s">
        <v>7</v>
      </c>
      <c r="C42" s="343" t="s">
        <v>9</v>
      </c>
      <c r="D42" s="344"/>
      <c r="E42" s="3712" t="s">
        <v>1739</v>
      </c>
      <c r="F42" s="3596" t="s">
        <v>46</v>
      </c>
      <c r="G42" s="3599" t="s">
        <v>28</v>
      </c>
      <c r="H42" s="258" t="s">
        <v>27</v>
      </c>
      <c r="I42" s="2551">
        <f>I48+I54</f>
        <v>0</v>
      </c>
      <c r="J42" s="2552">
        <f t="shared" ref="J42:K46" si="1">J48+J54</f>
        <v>0</v>
      </c>
      <c r="K42" s="2552">
        <f t="shared" si="1"/>
        <v>0</v>
      </c>
      <c r="L42" s="3313" t="s">
        <v>254</v>
      </c>
      <c r="M42" s="270" t="s">
        <v>264</v>
      </c>
      <c r="N42" s="278">
        <v>1</v>
      </c>
      <c r="O42" s="278">
        <v>1</v>
      </c>
      <c r="P42" s="347"/>
    </row>
    <row r="43" spans="1:16" ht="13.8" x14ac:dyDescent="0.25">
      <c r="A43" s="348"/>
      <c r="B43" s="3606"/>
      <c r="C43" s="350"/>
      <c r="D43" s="351"/>
      <c r="E43" s="3612"/>
      <c r="F43" s="3597"/>
      <c r="G43" s="3600"/>
      <c r="H43" s="259" t="s">
        <v>84</v>
      </c>
      <c r="I43" s="2553">
        <f>I49+I55</f>
        <v>30.299999999999997</v>
      </c>
      <c r="J43" s="2554">
        <f t="shared" si="1"/>
        <v>245.7</v>
      </c>
      <c r="K43" s="2554">
        <f t="shared" si="1"/>
        <v>215.3</v>
      </c>
      <c r="L43" s="289" t="s">
        <v>273</v>
      </c>
      <c r="M43" s="274" t="s">
        <v>264</v>
      </c>
      <c r="N43" s="279">
        <v>3</v>
      </c>
      <c r="O43" s="279">
        <v>3</v>
      </c>
      <c r="P43" s="354"/>
    </row>
    <row r="44" spans="1:16" ht="13.8" x14ac:dyDescent="0.25">
      <c r="A44" s="348"/>
      <c r="B44" s="3606"/>
      <c r="C44" s="350"/>
      <c r="D44" s="351"/>
      <c r="E44" s="3612"/>
      <c r="F44" s="3597"/>
      <c r="G44" s="3600"/>
      <c r="H44" s="259" t="s">
        <v>89</v>
      </c>
      <c r="I44" s="2553">
        <f>I50+I56</f>
        <v>0</v>
      </c>
      <c r="J44" s="2554">
        <f t="shared" si="1"/>
        <v>0</v>
      </c>
      <c r="K44" s="2554">
        <f>K50+K56</f>
        <v>0</v>
      </c>
      <c r="L44" s="290"/>
      <c r="M44" s="274"/>
      <c r="N44" s="279"/>
      <c r="O44" s="279"/>
      <c r="P44" s="354"/>
    </row>
    <row r="45" spans="1:16" ht="13.8" x14ac:dyDescent="0.25">
      <c r="A45" s="348"/>
      <c r="B45" s="3606"/>
      <c r="C45" s="350"/>
      <c r="D45" s="351"/>
      <c r="E45" s="3612"/>
      <c r="F45" s="3597"/>
      <c r="G45" s="3600"/>
      <c r="H45" s="259" t="s">
        <v>91</v>
      </c>
      <c r="I45" s="2553">
        <f>I51+I57</f>
        <v>0</v>
      </c>
      <c r="J45" s="2554">
        <f t="shared" si="1"/>
        <v>0</v>
      </c>
      <c r="K45" s="2554">
        <f>K51+K57</f>
        <v>0</v>
      </c>
      <c r="L45" s="273"/>
      <c r="M45" s="274"/>
      <c r="N45" s="279"/>
      <c r="O45" s="279"/>
      <c r="P45" s="354"/>
    </row>
    <row r="46" spans="1:16" ht="13.8" x14ac:dyDescent="0.25">
      <c r="A46" s="348"/>
      <c r="B46" s="3606"/>
      <c r="C46" s="350"/>
      <c r="D46" s="351"/>
      <c r="E46" s="3612"/>
      <c r="F46" s="3597"/>
      <c r="G46" s="3600"/>
      <c r="H46" s="259" t="s">
        <v>137</v>
      </c>
      <c r="I46" s="2557">
        <f>I52+I58</f>
        <v>0</v>
      </c>
      <c r="J46" s="2558">
        <f t="shared" si="1"/>
        <v>0</v>
      </c>
      <c r="K46" s="2558">
        <f t="shared" si="1"/>
        <v>0</v>
      </c>
      <c r="L46" s="284"/>
      <c r="M46" s="285"/>
      <c r="N46" s="286"/>
      <c r="O46" s="286"/>
      <c r="P46" s="372"/>
    </row>
    <row r="47" spans="1:16" ht="14.4" thickBot="1" x14ac:dyDescent="0.3">
      <c r="A47" s="357"/>
      <c r="B47" s="3628"/>
      <c r="C47" s="358"/>
      <c r="D47" s="359"/>
      <c r="E47" s="3613"/>
      <c r="F47" s="3598"/>
      <c r="G47" s="3601"/>
      <c r="H47" s="373" t="s">
        <v>8</v>
      </c>
      <c r="I47" s="2541">
        <f>SUM(I42:I46)</f>
        <v>30.299999999999997</v>
      </c>
      <c r="J47" s="374">
        <f>SUM(J42:J46)</f>
        <v>245.7</v>
      </c>
      <c r="K47" s="374">
        <f>SUM(K42:K46)</f>
        <v>215.3</v>
      </c>
      <c r="L47" s="3249"/>
      <c r="M47" s="3250"/>
      <c r="N47" s="3251"/>
      <c r="O47" s="3251"/>
      <c r="P47" s="3252"/>
    </row>
    <row r="48" spans="1:16" ht="85.2" customHeight="1" x14ac:dyDescent="0.25">
      <c r="A48" s="2322"/>
      <c r="B48" s="342"/>
      <c r="C48" s="344"/>
      <c r="D48" s="361"/>
      <c r="E48" s="3611" t="s">
        <v>272</v>
      </c>
      <c r="F48" s="3596" t="s">
        <v>46</v>
      </c>
      <c r="G48" s="3599" t="s">
        <v>28</v>
      </c>
      <c r="H48" s="261" t="s">
        <v>27</v>
      </c>
      <c r="I48" s="951"/>
      <c r="J48" s="345"/>
      <c r="K48" s="362"/>
      <c r="L48" s="269" t="s">
        <v>266</v>
      </c>
      <c r="M48" s="270" t="s">
        <v>264</v>
      </c>
      <c r="N48" s="278">
        <v>1</v>
      </c>
      <c r="O48" s="278">
        <v>1</v>
      </c>
      <c r="P48" s="3726" t="s">
        <v>1740</v>
      </c>
    </row>
    <row r="49" spans="1:16" ht="57" customHeight="1" x14ac:dyDescent="0.25">
      <c r="A49" s="2331"/>
      <c r="B49" s="349"/>
      <c r="C49" s="351"/>
      <c r="D49" s="363"/>
      <c r="E49" s="3612"/>
      <c r="F49" s="3597"/>
      <c r="G49" s="3600"/>
      <c r="H49" s="264" t="s">
        <v>84</v>
      </c>
      <c r="I49" s="2539">
        <v>19.2</v>
      </c>
      <c r="J49" s="352">
        <v>136.5</v>
      </c>
      <c r="K49" s="364">
        <v>117.3</v>
      </c>
      <c r="L49" s="289" t="s">
        <v>274</v>
      </c>
      <c r="M49" s="2834" t="s">
        <v>264</v>
      </c>
      <c r="N49" s="279">
        <v>2</v>
      </c>
      <c r="O49" s="279">
        <v>2</v>
      </c>
      <c r="P49" s="3727"/>
    </row>
    <row r="50" spans="1:16" ht="41.4" customHeight="1" x14ac:dyDescent="0.25">
      <c r="A50" s="2331"/>
      <c r="B50" s="349"/>
      <c r="C50" s="351"/>
      <c r="D50" s="363"/>
      <c r="E50" s="3612"/>
      <c r="F50" s="3597"/>
      <c r="G50" s="3600"/>
      <c r="H50" s="264" t="s">
        <v>89</v>
      </c>
      <c r="I50" s="2539"/>
      <c r="J50" s="352"/>
      <c r="K50" s="364"/>
      <c r="L50" s="289"/>
      <c r="M50" s="274"/>
      <c r="N50" s="279"/>
      <c r="O50" s="279"/>
      <c r="P50" s="3727"/>
    </row>
    <row r="51" spans="1:16" ht="43.8" customHeight="1" x14ac:dyDescent="0.25">
      <c r="A51" s="2331"/>
      <c r="B51" s="349"/>
      <c r="C51" s="351"/>
      <c r="D51" s="363"/>
      <c r="E51" s="3612"/>
      <c r="F51" s="3597"/>
      <c r="G51" s="3600"/>
      <c r="H51" s="264" t="s">
        <v>91</v>
      </c>
      <c r="I51" s="2539"/>
      <c r="J51" s="352"/>
      <c r="K51" s="364"/>
      <c r="L51" s="290"/>
      <c r="M51" s="274"/>
      <c r="N51" s="279"/>
      <c r="O51" s="279"/>
      <c r="P51" s="3727"/>
    </row>
    <row r="52" spans="1:16" ht="36.6" customHeight="1" thickBot="1" x14ac:dyDescent="0.3">
      <c r="A52" s="2331"/>
      <c r="B52" s="349"/>
      <c r="C52" s="351"/>
      <c r="D52" s="363"/>
      <c r="E52" s="3612"/>
      <c r="F52" s="3597"/>
      <c r="G52" s="3600"/>
      <c r="H52" s="265" t="s">
        <v>137</v>
      </c>
      <c r="I52" s="987"/>
      <c r="J52" s="355"/>
      <c r="K52" s="365"/>
      <c r="L52" s="275"/>
      <c r="M52" s="276"/>
      <c r="N52" s="277"/>
      <c r="O52" s="277"/>
      <c r="P52" s="3728"/>
    </row>
    <row r="53" spans="1:16" ht="14.4" thickBot="1" x14ac:dyDescent="0.3">
      <c r="A53" s="357"/>
      <c r="B53" s="3228"/>
      <c r="C53" s="366"/>
      <c r="D53" s="367"/>
      <c r="E53" s="3613"/>
      <c r="F53" s="3598"/>
      <c r="G53" s="3601"/>
      <c r="H53" s="268" t="s">
        <v>8</v>
      </c>
      <c r="I53" s="2540">
        <f>SUM(I48:I52)</f>
        <v>19.2</v>
      </c>
      <c r="J53" s="360">
        <f>SUM(J48:J52)</f>
        <v>136.5</v>
      </c>
      <c r="K53" s="360">
        <f>SUM(K48:K52)</f>
        <v>117.3</v>
      </c>
      <c r="L53" s="461"/>
      <c r="M53" s="462"/>
      <c r="N53" s="283"/>
      <c r="O53" s="283"/>
      <c r="P53" s="463"/>
    </row>
    <row r="54" spans="1:16" ht="37.799999999999997" customHeight="1" x14ac:dyDescent="0.25">
      <c r="A54" s="2322"/>
      <c r="B54" s="342"/>
      <c r="C54" s="344"/>
      <c r="D54" s="361"/>
      <c r="E54" s="3611" t="s">
        <v>307</v>
      </c>
      <c r="F54" s="3709" t="s">
        <v>271</v>
      </c>
      <c r="G54" s="3599" t="s">
        <v>28</v>
      </c>
      <c r="H54" s="261" t="s">
        <v>27</v>
      </c>
      <c r="I54" s="951"/>
      <c r="J54" s="345"/>
      <c r="K54" s="362"/>
      <c r="L54" s="269" t="s">
        <v>92</v>
      </c>
      <c r="M54" s="270" t="s">
        <v>264</v>
      </c>
      <c r="N54" s="278"/>
      <c r="O54" s="278"/>
      <c r="P54" s="3726" t="s">
        <v>1741</v>
      </c>
    </row>
    <row r="55" spans="1:16" ht="49.8" customHeight="1" x14ac:dyDescent="0.25">
      <c r="A55" s="2331"/>
      <c r="B55" s="349"/>
      <c r="C55" s="351"/>
      <c r="D55" s="363"/>
      <c r="E55" s="3612"/>
      <c r="F55" s="3710"/>
      <c r="G55" s="3600"/>
      <c r="H55" s="264" t="s">
        <v>84</v>
      </c>
      <c r="I55" s="2539">
        <v>11.1</v>
      </c>
      <c r="J55" s="352">
        <v>109.2</v>
      </c>
      <c r="K55" s="364">
        <v>98</v>
      </c>
      <c r="L55" s="284" t="s">
        <v>273</v>
      </c>
      <c r="M55" s="2834" t="s">
        <v>264</v>
      </c>
      <c r="N55" s="279">
        <v>1</v>
      </c>
      <c r="O55" s="279">
        <v>1</v>
      </c>
      <c r="P55" s="3727"/>
    </row>
    <row r="56" spans="1:16" ht="51" customHeight="1" x14ac:dyDescent="0.25">
      <c r="A56" s="2331"/>
      <c r="B56" s="349"/>
      <c r="C56" s="351"/>
      <c r="D56" s="363"/>
      <c r="E56" s="3612"/>
      <c r="F56" s="3710"/>
      <c r="G56" s="3600"/>
      <c r="H56" s="264" t="s">
        <v>89</v>
      </c>
      <c r="I56" s="2539"/>
      <c r="J56" s="352"/>
      <c r="K56" s="364"/>
      <c r="L56" s="273" t="s">
        <v>275</v>
      </c>
      <c r="M56" s="287" t="s">
        <v>264</v>
      </c>
      <c r="N56" s="279"/>
      <c r="O56" s="279"/>
      <c r="P56" s="3727"/>
    </row>
    <row r="57" spans="1:16" ht="39.6" customHeight="1" x14ac:dyDescent="0.25">
      <c r="A57" s="2331"/>
      <c r="B57" s="349"/>
      <c r="C57" s="351"/>
      <c r="D57" s="363"/>
      <c r="E57" s="3612"/>
      <c r="F57" s="3710"/>
      <c r="G57" s="3600"/>
      <c r="H57" s="264" t="s">
        <v>91</v>
      </c>
      <c r="I57" s="2539"/>
      <c r="J57" s="352"/>
      <c r="K57" s="364"/>
      <c r="L57" s="273"/>
      <c r="M57" s="274"/>
      <c r="N57" s="279"/>
      <c r="O57" s="279"/>
      <c r="P57" s="3727"/>
    </row>
    <row r="58" spans="1:16" ht="56.4" customHeight="1" thickBot="1" x14ac:dyDescent="0.3">
      <c r="A58" s="2331"/>
      <c r="B58" s="349"/>
      <c r="C58" s="351"/>
      <c r="D58" s="363"/>
      <c r="E58" s="3612"/>
      <c r="F58" s="3710"/>
      <c r="G58" s="3600"/>
      <c r="H58" s="265" t="s">
        <v>137</v>
      </c>
      <c r="I58" s="987"/>
      <c r="J58" s="355"/>
      <c r="K58" s="365"/>
      <c r="L58" s="275"/>
      <c r="M58" s="276"/>
      <c r="N58" s="277"/>
      <c r="O58" s="277"/>
      <c r="P58" s="3728"/>
    </row>
    <row r="59" spans="1:16" ht="14.4" thickBot="1" x14ac:dyDescent="0.3">
      <c r="A59" s="357"/>
      <c r="B59" s="3228"/>
      <c r="C59" s="366"/>
      <c r="D59" s="367"/>
      <c r="E59" s="3613"/>
      <c r="F59" s="3711"/>
      <c r="G59" s="3601"/>
      <c r="H59" s="268" t="s">
        <v>8</v>
      </c>
      <c r="I59" s="2540">
        <f>SUM(I54:I58)</f>
        <v>11.1</v>
      </c>
      <c r="J59" s="360">
        <f>SUM(J54:J58)</f>
        <v>109.2</v>
      </c>
      <c r="K59" s="360">
        <f>SUM(K54:K58)</f>
        <v>98</v>
      </c>
      <c r="L59" s="461"/>
      <c r="M59" s="462"/>
      <c r="N59" s="283"/>
      <c r="O59" s="283"/>
      <c r="P59" s="463"/>
    </row>
    <row r="60" spans="1:16" ht="14.4" customHeight="1" thickBot="1" x14ac:dyDescent="0.3">
      <c r="A60" s="357" t="s">
        <v>7</v>
      </c>
      <c r="B60" s="375" t="s">
        <v>7</v>
      </c>
      <c r="C60" s="3586" t="s">
        <v>308</v>
      </c>
      <c r="D60" s="3586"/>
      <c r="E60" s="3586"/>
      <c r="F60" s="3586"/>
      <c r="G60" s="3587"/>
      <c r="H60" s="376" t="s">
        <v>8</v>
      </c>
      <c r="I60" s="967">
        <f>I17+I47</f>
        <v>4831.9000000000005</v>
      </c>
      <c r="J60" s="377">
        <f>J17+J47</f>
        <v>8430.2000000000007</v>
      </c>
      <c r="K60" s="377">
        <f>K17+K47</f>
        <v>7529.2</v>
      </c>
      <c r="L60" s="378"/>
      <c r="M60" s="378"/>
      <c r="N60" s="378"/>
      <c r="O60" s="378"/>
      <c r="P60" s="379"/>
    </row>
    <row r="61" spans="1:16" ht="14.4" customHeight="1" thickBot="1" x14ac:dyDescent="0.3">
      <c r="A61" s="380" t="s">
        <v>7</v>
      </c>
      <c r="B61" s="380"/>
      <c r="C61" s="3588" t="s">
        <v>309</v>
      </c>
      <c r="D61" s="3588"/>
      <c r="E61" s="3588"/>
      <c r="F61" s="3588"/>
      <c r="G61" s="3589"/>
      <c r="H61" s="381" t="s">
        <v>8</v>
      </c>
      <c r="I61" s="2542">
        <f>I60*1</f>
        <v>4831.9000000000005</v>
      </c>
      <c r="J61" s="382">
        <f>J60*1</f>
        <v>8430.2000000000007</v>
      </c>
      <c r="K61" s="382">
        <f>K60*1</f>
        <v>7529.2</v>
      </c>
      <c r="L61" s="383"/>
      <c r="M61" s="383"/>
      <c r="N61" s="383"/>
      <c r="O61" s="383"/>
      <c r="P61" s="384"/>
    </row>
    <row r="62" spans="1:16" ht="14.4" thickBot="1" x14ac:dyDescent="0.3">
      <c r="A62" s="320" t="s">
        <v>9</v>
      </c>
      <c r="B62" s="321"/>
      <c r="C62" s="323" t="s">
        <v>276</v>
      </c>
      <c r="D62" s="322"/>
      <c r="E62" s="563"/>
      <c r="F62" s="322"/>
      <c r="G62" s="322"/>
      <c r="H62" s="322"/>
      <c r="I62" s="322"/>
      <c r="J62" s="322"/>
      <c r="K62" s="322"/>
      <c r="L62" s="324"/>
      <c r="M62" s="324"/>
      <c r="N62" s="322"/>
      <c r="O62" s="323"/>
      <c r="P62" s="325"/>
    </row>
    <row r="63" spans="1:16" ht="49.8" customHeight="1" thickBot="1" x14ac:dyDescent="0.3">
      <c r="A63" s="326"/>
      <c r="B63" s="327"/>
      <c r="C63" s="328"/>
      <c r="D63" s="328"/>
      <c r="E63" s="329"/>
      <c r="F63" s="328"/>
      <c r="G63" s="328"/>
      <c r="H63" s="328"/>
      <c r="I63" s="328"/>
      <c r="J63" s="328"/>
      <c r="K63" s="328"/>
      <c r="L63" s="3308" t="s">
        <v>277</v>
      </c>
      <c r="M63" s="388" t="s">
        <v>264</v>
      </c>
      <c r="N63" s="385">
        <v>1</v>
      </c>
      <c r="O63" s="385">
        <v>1</v>
      </c>
      <c r="P63" s="386"/>
    </row>
    <row r="64" spans="1:16" ht="14.4" thickBot="1" x14ac:dyDescent="0.3">
      <c r="A64" s="335" t="s">
        <v>9</v>
      </c>
      <c r="B64" s="336" t="s">
        <v>7</v>
      </c>
      <c r="C64" s="564" t="s">
        <v>278</v>
      </c>
      <c r="D64" s="337"/>
      <c r="E64" s="337"/>
      <c r="F64" s="337"/>
      <c r="G64" s="337"/>
      <c r="H64" s="337"/>
      <c r="I64" s="337"/>
      <c r="J64" s="337"/>
      <c r="K64" s="337"/>
      <c r="L64" s="337"/>
      <c r="M64" s="337"/>
      <c r="N64" s="337"/>
      <c r="O64" s="3625"/>
      <c r="P64" s="3626"/>
    </row>
    <row r="65" spans="1:16" ht="55.8" thickBot="1" x14ac:dyDescent="0.3">
      <c r="A65" s="519"/>
      <c r="B65" s="338"/>
      <c r="C65" s="541"/>
      <c r="D65" s="541"/>
      <c r="E65" s="541"/>
      <c r="F65" s="541"/>
      <c r="G65" s="541"/>
      <c r="H65" s="541"/>
      <c r="I65" s="541"/>
      <c r="J65" s="541"/>
      <c r="K65" s="541"/>
      <c r="L65" s="387" t="s">
        <v>310</v>
      </c>
      <c r="M65" s="388" t="s">
        <v>311</v>
      </c>
      <c r="N65" s="388">
        <v>1</v>
      </c>
      <c r="O65" s="388">
        <v>1</v>
      </c>
      <c r="P65" s="601"/>
    </row>
    <row r="66" spans="1:16" ht="13.8" customHeight="1" x14ac:dyDescent="0.25">
      <c r="A66" s="341" t="s">
        <v>9</v>
      </c>
      <c r="B66" s="3627" t="s">
        <v>7</v>
      </c>
      <c r="C66" s="343" t="s">
        <v>7</v>
      </c>
      <c r="D66" s="344"/>
      <c r="E66" s="3611" t="s">
        <v>1742</v>
      </c>
      <c r="F66" s="3596" t="s">
        <v>46</v>
      </c>
      <c r="G66" s="3599" t="s">
        <v>28</v>
      </c>
      <c r="H66" s="258" t="s">
        <v>27</v>
      </c>
      <c r="I66" s="2551">
        <f>I72+I78+I84</f>
        <v>0</v>
      </c>
      <c r="J66" s="2552">
        <f t="shared" ref="J66:K70" si="2">J72+J78+J84</f>
        <v>0</v>
      </c>
      <c r="K66" s="2552">
        <f t="shared" si="2"/>
        <v>0</v>
      </c>
      <c r="L66" s="269" t="s">
        <v>254</v>
      </c>
      <c r="M66" s="270" t="s">
        <v>264</v>
      </c>
      <c r="N66" s="278"/>
      <c r="O66" s="278"/>
      <c r="P66" s="347"/>
    </row>
    <row r="67" spans="1:16" ht="13.8" x14ac:dyDescent="0.25">
      <c r="A67" s="348"/>
      <c r="B67" s="3606"/>
      <c r="C67" s="350"/>
      <c r="D67" s="351"/>
      <c r="E67" s="3612"/>
      <c r="F67" s="3597"/>
      <c r="G67" s="3600"/>
      <c r="H67" s="259" t="s">
        <v>84</v>
      </c>
      <c r="I67" s="2553">
        <f>I73+I79+I85</f>
        <v>21</v>
      </c>
      <c r="J67" s="2554">
        <f t="shared" si="2"/>
        <v>20.7</v>
      </c>
      <c r="K67" s="2554">
        <f t="shared" si="2"/>
        <v>13.599999999999998</v>
      </c>
      <c r="L67" s="273" t="s">
        <v>312</v>
      </c>
      <c r="M67" s="287" t="s">
        <v>313</v>
      </c>
      <c r="N67" s="279"/>
      <c r="O67" s="279"/>
      <c r="P67" s="354"/>
    </row>
    <row r="68" spans="1:16" ht="13.8" x14ac:dyDescent="0.25">
      <c r="A68" s="348"/>
      <c r="B68" s="3606"/>
      <c r="C68" s="350"/>
      <c r="D68" s="351"/>
      <c r="E68" s="3612"/>
      <c r="F68" s="3597"/>
      <c r="G68" s="3600"/>
      <c r="H68" s="259" t="s">
        <v>89</v>
      </c>
      <c r="I68" s="2553">
        <f>I74+I80+I86</f>
        <v>0</v>
      </c>
      <c r="J68" s="2554">
        <f t="shared" si="2"/>
        <v>0</v>
      </c>
      <c r="K68" s="2554">
        <f>K74+K80+K86</f>
        <v>0</v>
      </c>
      <c r="L68" s="273"/>
      <c r="M68" s="287"/>
      <c r="N68" s="279"/>
      <c r="O68" s="279"/>
      <c r="P68" s="354"/>
    </row>
    <row r="69" spans="1:16" ht="13.8" x14ac:dyDescent="0.25">
      <c r="A69" s="348"/>
      <c r="B69" s="3606"/>
      <c r="C69" s="350"/>
      <c r="D69" s="351"/>
      <c r="E69" s="3612"/>
      <c r="F69" s="3597"/>
      <c r="G69" s="3600"/>
      <c r="H69" s="259" t="s">
        <v>91</v>
      </c>
      <c r="I69" s="2553">
        <f>I75+I81+I87</f>
        <v>5</v>
      </c>
      <c r="J69" s="2554">
        <f t="shared" si="2"/>
        <v>5</v>
      </c>
      <c r="K69" s="2554">
        <f>K75+K81+K87</f>
        <v>1.4</v>
      </c>
      <c r="L69" s="273"/>
      <c r="M69" s="287"/>
      <c r="N69" s="279"/>
      <c r="O69" s="279"/>
      <c r="P69" s="354"/>
    </row>
    <row r="70" spans="1:16" ht="14.4" thickBot="1" x14ac:dyDescent="0.3">
      <c r="A70" s="348"/>
      <c r="B70" s="3606"/>
      <c r="C70" s="350"/>
      <c r="D70" s="351"/>
      <c r="E70" s="3612"/>
      <c r="F70" s="3597"/>
      <c r="G70" s="3600"/>
      <c r="H70" s="260" t="s">
        <v>137</v>
      </c>
      <c r="I70" s="2555">
        <f>I76+I82+I88</f>
        <v>0</v>
      </c>
      <c r="J70" s="2556">
        <f t="shared" si="2"/>
        <v>0</v>
      </c>
      <c r="K70" s="2556">
        <f t="shared" si="2"/>
        <v>0</v>
      </c>
      <c r="L70" s="275"/>
      <c r="M70" s="276"/>
      <c r="N70" s="277"/>
      <c r="O70" s="277"/>
      <c r="P70" s="356"/>
    </row>
    <row r="71" spans="1:16" ht="14.4" thickBot="1" x14ac:dyDescent="0.3">
      <c r="A71" s="357"/>
      <c r="B71" s="3628"/>
      <c r="C71" s="358"/>
      <c r="D71" s="359"/>
      <c r="E71" s="3613"/>
      <c r="F71" s="3598"/>
      <c r="G71" s="3601"/>
      <c r="H71" s="268" t="s">
        <v>8</v>
      </c>
      <c r="I71" s="2540">
        <f>SUM(I66:I70)</f>
        <v>26</v>
      </c>
      <c r="J71" s="360">
        <f>SUM(J66:J70)</f>
        <v>25.7</v>
      </c>
      <c r="K71" s="360">
        <f>SUM(K66:K70)</f>
        <v>14.999999999999998</v>
      </c>
      <c r="L71" s="461"/>
      <c r="M71" s="462"/>
      <c r="N71" s="283"/>
      <c r="O71" s="283"/>
      <c r="P71" s="463"/>
    </row>
    <row r="72" spans="1:16" ht="43.2" customHeight="1" x14ac:dyDescent="0.25">
      <c r="A72" s="2322"/>
      <c r="B72" s="342"/>
      <c r="C72" s="344"/>
      <c r="D72" s="361"/>
      <c r="E72" s="3611" t="s">
        <v>279</v>
      </c>
      <c r="F72" s="3596" t="s">
        <v>46</v>
      </c>
      <c r="G72" s="3599" t="s">
        <v>28</v>
      </c>
      <c r="H72" s="261" t="s">
        <v>27</v>
      </c>
      <c r="I72" s="951"/>
      <c r="J72" s="345"/>
      <c r="K72" s="362"/>
      <c r="L72" s="269" t="s">
        <v>92</v>
      </c>
      <c r="M72" s="270" t="s">
        <v>264</v>
      </c>
      <c r="N72" s="278"/>
      <c r="O72" s="278"/>
      <c r="P72" s="3749" t="s">
        <v>1743</v>
      </c>
    </row>
    <row r="73" spans="1:16" ht="56.4" customHeight="1" x14ac:dyDescent="0.25">
      <c r="A73" s="2331"/>
      <c r="B73" s="349"/>
      <c r="C73" s="351"/>
      <c r="D73" s="363"/>
      <c r="E73" s="3612"/>
      <c r="F73" s="3597"/>
      <c r="G73" s="3600"/>
      <c r="H73" s="264" t="s">
        <v>84</v>
      </c>
      <c r="I73" s="2539">
        <v>3.6</v>
      </c>
      <c r="J73" s="352">
        <v>3.6</v>
      </c>
      <c r="K73" s="364">
        <v>3.3</v>
      </c>
      <c r="L73" s="3306" t="s">
        <v>312</v>
      </c>
      <c r="M73" s="2834" t="s">
        <v>313</v>
      </c>
      <c r="N73" s="279"/>
      <c r="O73" s="279"/>
      <c r="P73" s="3750"/>
    </row>
    <row r="74" spans="1:16" ht="27" customHeight="1" x14ac:dyDescent="0.25">
      <c r="A74" s="2331"/>
      <c r="B74" s="349"/>
      <c r="C74" s="351"/>
      <c r="D74" s="363"/>
      <c r="E74" s="3612"/>
      <c r="F74" s="3597"/>
      <c r="G74" s="3600"/>
      <c r="H74" s="264" t="s">
        <v>89</v>
      </c>
      <c r="I74" s="2539"/>
      <c r="J74" s="352"/>
      <c r="K74" s="364"/>
      <c r="L74" s="273"/>
      <c r="M74" s="287"/>
      <c r="N74" s="279"/>
      <c r="O74" s="279"/>
      <c r="P74" s="3750"/>
    </row>
    <row r="75" spans="1:16" ht="39.6" customHeight="1" x14ac:dyDescent="0.25">
      <c r="A75" s="2331"/>
      <c r="B75" s="349"/>
      <c r="C75" s="351"/>
      <c r="D75" s="363"/>
      <c r="E75" s="3612"/>
      <c r="F75" s="3597"/>
      <c r="G75" s="3600"/>
      <c r="H75" s="264" t="s">
        <v>91</v>
      </c>
      <c r="I75" s="2539"/>
      <c r="J75" s="352"/>
      <c r="K75" s="364"/>
      <c r="L75" s="273"/>
      <c r="M75" s="274"/>
      <c r="N75" s="279"/>
      <c r="O75" s="279"/>
      <c r="P75" s="3750"/>
    </row>
    <row r="76" spans="1:16" ht="30" customHeight="1" thickBot="1" x14ac:dyDescent="0.3">
      <c r="A76" s="2331"/>
      <c r="B76" s="349"/>
      <c r="C76" s="351"/>
      <c r="D76" s="363"/>
      <c r="E76" s="3612"/>
      <c r="F76" s="3597"/>
      <c r="G76" s="3600"/>
      <c r="H76" s="265" t="s">
        <v>137</v>
      </c>
      <c r="I76" s="987"/>
      <c r="J76" s="355"/>
      <c r="K76" s="365"/>
      <c r="L76" s="275"/>
      <c r="M76" s="276"/>
      <c r="N76" s="277"/>
      <c r="O76" s="277"/>
      <c r="P76" s="3751"/>
    </row>
    <row r="77" spans="1:16" ht="14.4" thickBot="1" x14ac:dyDescent="0.3">
      <c r="A77" s="357"/>
      <c r="B77" s="3228"/>
      <c r="C77" s="366"/>
      <c r="D77" s="367"/>
      <c r="E77" s="3613"/>
      <c r="F77" s="3598"/>
      <c r="G77" s="3601"/>
      <c r="H77" s="268" t="s">
        <v>8</v>
      </c>
      <c r="I77" s="2540">
        <f>SUM(I72:I76)</f>
        <v>3.6</v>
      </c>
      <c r="J77" s="360">
        <f>SUM(J72:J76)</f>
        <v>3.6</v>
      </c>
      <c r="K77" s="360">
        <f>SUM(K72:K76)</f>
        <v>3.3</v>
      </c>
      <c r="L77" s="461"/>
      <c r="M77" s="462"/>
      <c r="N77" s="283"/>
      <c r="O77" s="283"/>
      <c r="P77" s="3253"/>
    </row>
    <row r="78" spans="1:16" ht="30.6" customHeight="1" x14ac:dyDescent="0.25">
      <c r="A78" s="2322"/>
      <c r="B78" s="342"/>
      <c r="C78" s="344"/>
      <c r="D78" s="361"/>
      <c r="E78" s="3611" t="s">
        <v>280</v>
      </c>
      <c r="F78" s="3697" t="s">
        <v>46</v>
      </c>
      <c r="G78" s="3599" t="s">
        <v>28</v>
      </c>
      <c r="H78" s="261" t="s">
        <v>27</v>
      </c>
      <c r="I78" s="951"/>
      <c r="J78" s="345"/>
      <c r="K78" s="362"/>
      <c r="L78" s="269" t="s">
        <v>92</v>
      </c>
      <c r="M78" s="270" t="s">
        <v>264</v>
      </c>
      <c r="N78" s="278"/>
      <c r="O78" s="278"/>
      <c r="P78" s="3726" t="s">
        <v>1744</v>
      </c>
    </row>
    <row r="79" spans="1:16" ht="43.2" customHeight="1" x14ac:dyDescent="0.25">
      <c r="A79" s="2331"/>
      <c r="B79" s="349"/>
      <c r="C79" s="351"/>
      <c r="D79" s="363"/>
      <c r="E79" s="3612"/>
      <c r="F79" s="3617"/>
      <c r="G79" s="3600"/>
      <c r="H79" s="264" t="s">
        <v>84</v>
      </c>
      <c r="I79" s="2539">
        <v>16.399999999999999</v>
      </c>
      <c r="J79" s="352">
        <v>16.399999999999999</v>
      </c>
      <c r="K79" s="364">
        <v>9.6</v>
      </c>
      <c r="L79" s="271" t="s">
        <v>282</v>
      </c>
      <c r="M79" s="272" t="s">
        <v>264</v>
      </c>
      <c r="N79" s="279"/>
      <c r="O79" s="279"/>
      <c r="P79" s="3727"/>
    </row>
    <row r="80" spans="1:16" ht="22.2" customHeight="1" x14ac:dyDescent="0.25">
      <c r="A80" s="2331"/>
      <c r="B80" s="349"/>
      <c r="C80" s="351"/>
      <c r="D80" s="363"/>
      <c r="E80" s="3612"/>
      <c r="F80" s="3617"/>
      <c r="G80" s="3600"/>
      <c r="H80" s="264" t="s">
        <v>89</v>
      </c>
      <c r="I80" s="2539"/>
      <c r="J80" s="352"/>
      <c r="K80" s="364"/>
      <c r="L80" s="273"/>
      <c r="M80" s="274"/>
      <c r="N80" s="279"/>
      <c r="O80" s="279"/>
      <c r="P80" s="3727"/>
    </row>
    <row r="81" spans="1:16" ht="27.6" customHeight="1" x14ac:dyDescent="0.25">
      <c r="A81" s="2331"/>
      <c r="B81" s="349"/>
      <c r="C81" s="351"/>
      <c r="D81" s="363"/>
      <c r="E81" s="3612"/>
      <c r="F81" s="3617"/>
      <c r="G81" s="3600"/>
      <c r="H81" s="264" t="s">
        <v>91</v>
      </c>
      <c r="I81" s="2539"/>
      <c r="J81" s="352"/>
      <c r="K81" s="364"/>
      <c r="L81" s="273"/>
      <c r="M81" s="274"/>
      <c r="N81" s="279"/>
      <c r="O81" s="279"/>
      <c r="P81" s="3727"/>
    </row>
    <row r="82" spans="1:16" ht="14.4" thickBot="1" x14ac:dyDescent="0.3">
      <c r="A82" s="2331"/>
      <c r="B82" s="349"/>
      <c r="C82" s="351"/>
      <c r="D82" s="363"/>
      <c r="E82" s="3612"/>
      <c r="F82" s="3617"/>
      <c r="G82" s="3600"/>
      <c r="H82" s="265" t="s">
        <v>137</v>
      </c>
      <c r="I82" s="987"/>
      <c r="J82" s="355"/>
      <c r="K82" s="365"/>
      <c r="L82" s="275"/>
      <c r="M82" s="276"/>
      <c r="N82" s="277"/>
      <c r="O82" s="277"/>
      <c r="P82" s="3752"/>
    </row>
    <row r="83" spans="1:16" ht="14.4" thickBot="1" x14ac:dyDescent="0.3">
      <c r="A83" s="357"/>
      <c r="B83" s="3228"/>
      <c r="C83" s="366"/>
      <c r="D83" s="367"/>
      <c r="E83" s="3613"/>
      <c r="F83" s="3698"/>
      <c r="G83" s="3601"/>
      <c r="H83" s="268" t="s">
        <v>8</v>
      </c>
      <c r="I83" s="2540">
        <f>SUM(I78:I82)</f>
        <v>16.399999999999999</v>
      </c>
      <c r="J83" s="360">
        <f>SUM(J78:J82)</f>
        <v>16.399999999999999</v>
      </c>
      <c r="K83" s="360">
        <f>SUM(K78:K82)</f>
        <v>9.6</v>
      </c>
      <c r="L83" s="461"/>
      <c r="M83" s="462"/>
      <c r="N83" s="283"/>
      <c r="O83" s="463"/>
      <c r="P83" s="3254"/>
    </row>
    <row r="84" spans="1:16" ht="25.2" customHeight="1" x14ac:dyDescent="0.25">
      <c r="A84" s="2322"/>
      <c r="B84" s="342"/>
      <c r="C84" s="344"/>
      <c r="D84" s="361"/>
      <c r="E84" s="3611" t="s">
        <v>281</v>
      </c>
      <c r="F84" s="3596" t="s">
        <v>46</v>
      </c>
      <c r="G84" s="293" t="s">
        <v>69</v>
      </c>
      <c r="H84" s="261" t="s">
        <v>27</v>
      </c>
      <c r="I84" s="951"/>
      <c r="J84" s="345"/>
      <c r="K84" s="362"/>
      <c r="L84" s="269" t="s">
        <v>92</v>
      </c>
      <c r="M84" s="270" t="s">
        <v>264</v>
      </c>
      <c r="N84" s="278"/>
      <c r="O84" s="278"/>
      <c r="P84" s="3726" t="s">
        <v>1797</v>
      </c>
    </row>
    <row r="85" spans="1:16" ht="24" customHeight="1" x14ac:dyDescent="0.25">
      <c r="A85" s="2331"/>
      <c r="B85" s="349"/>
      <c r="C85" s="351"/>
      <c r="D85" s="363"/>
      <c r="E85" s="3612"/>
      <c r="F85" s="3597"/>
      <c r="G85" s="294"/>
      <c r="H85" s="264" t="s">
        <v>84</v>
      </c>
      <c r="I85" s="2539">
        <v>1</v>
      </c>
      <c r="J85" s="352">
        <v>0.7</v>
      </c>
      <c r="K85" s="364">
        <v>0.7</v>
      </c>
      <c r="L85" s="271" t="s">
        <v>312</v>
      </c>
      <c r="M85" s="272" t="s">
        <v>313</v>
      </c>
      <c r="N85" s="279"/>
      <c r="O85" s="279"/>
      <c r="P85" s="3727"/>
    </row>
    <row r="86" spans="1:16" ht="16.8" customHeight="1" x14ac:dyDescent="0.25">
      <c r="A86" s="2331"/>
      <c r="B86" s="349"/>
      <c r="C86" s="351"/>
      <c r="D86" s="363"/>
      <c r="E86" s="3612"/>
      <c r="F86" s="3597"/>
      <c r="G86" s="294"/>
      <c r="H86" s="264" t="s">
        <v>89</v>
      </c>
      <c r="I86" s="2539"/>
      <c r="J86" s="352"/>
      <c r="K86" s="364"/>
      <c r="L86" s="273"/>
      <c r="M86" s="274"/>
      <c r="N86" s="279"/>
      <c r="O86" s="279"/>
      <c r="P86" s="3727"/>
    </row>
    <row r="87" spans="1:16" ht="30.6" customHeight="1" x14ac:dyDescent="0.25">
      <c r="A87" s="2331"/>
      <c r="B87" s="349"/>
      <c r="C87" s="351"/>
      <c r="D87" s="363"/>
      <c r="E87" s="3612"/>
      <c r="F87" s="3597"/>
      <c r="G87" s="294"/>
      <c r="H87" s="264" t="s">
        <v>91</v>
      </c>
      <c r="I87" s="2539">
        <v>5</v>
      </c>
      <c r="J87" s="352">
        <v>5</v>
      </c>
      <c r="K87" s="364">
        <v>1.4</v>
      </c>
      <c r="L87" s="273"/>
      <c r="M87" s="274"/>
      <c r="N87" s="279"/>
      <c r="O87" s="279"/>
      <c r="P87" s="3727"/>
    </row>
    <row r="88" spans="1:16" ht="17.399999999999999" customHeight="1" thickBot="1" x14ac:dyDescent="0.3">
      <c r="A88" s="2331"/>
      <c r="B88" s="349"/>
      <c r="C88" s="351"/>
      <c r="D88" s="363"/>
      <c r="E88" s="3612"/>
      <c r="F88" s="3597"/>
      <c r="G88" s="3600"/>
      <c r="H88" s="265" t="s">
        <v>137</v>
      </c>
      <c r="I88" s="987"/>
      <c r="J88" s="355"/>
      <c r="K88" s="365"/>
      <c r="L88" s="275"/>
      <c r="M88" s="276"/>
      <c r="N88" s="277"/>
      <c r="O88" s="277"/>
      <c r="P88" s="3728"/>
    </row>
    <row r="89" spans="1:16" ht="14.4" thickBot="1" x14ac:dyDescent="0.3">
      <c r="A89" s="357"/>
      <c r="B89" s="3228"/>
      <c r="C89" s="366"/>
      <c r="D89" s="367"/>
      <c r="E89" s="3613"/>
      <c r="F89" s="3598"/>
      <c r="G89" s="3601"/>
      <c r="H89" s="268" t="s">
        <v>8</v>
      </c>
      <c r="I89" s="2540">
        <f>SUM(I84:I88)</f>
        <v>6</v>
      </c>
      <c r="J89" s="360">
        <f>SUM(J84:J88)</f>
        <v>5.7</v>
      </c>
      <c r="K89" s="360">
        <f>SUM(K84:K88)</f>
        <v>2.0999999999999996</v>
      </c>
      <c r="L89" s="461"/>
      <c r="M89" s="462"/>
      <c r="N89" s="283"/>
      <c r="O89" s="283"/>
      <c r="P89" s="463"/>
    </row>
    <row r="90" spans="1:16" ht="13.8" customHeight="1" x14ac:dyDescent="0.25">
      <c r="A90" s="341" t="s">
        <v>9</v>
      </c>
      <c r="B90" s="3627" t="s">
        <v>7</v>
      </c>
      <c r="C90" s="343" t="s">
        <v>9</v>
      </c>
      <c r="D90" s="344"/>
      <c r="E90" s="3611" t="s">
        <v>1745</v>
      </c>
      <c r="F90" s="3596" t="s">
        <v>179</v>
      </c>
      <c r="G90" s="3599" t="s">
        <v>28</v>
      </c>
      <c r="H90" s="258" t="s">
        <v>27</v>
      </c>
      <c r="I90" s="2551">
        <f>I96+I102</f>
        <v>0</v>
      </c>
      <c r="J90" s="2552">
        <f t="shared" ref="J90:K93" si="3">J96+J102</f>
        <v>0</v>
      </c>
      <c r="K90" s="2552">
        <f t="shared" si="3"/>
        <v>0</v>
      </c>
      <c r="L90" s="269" t="s">
        <v>254</v>
      </c>
      <c r="M90" s="270" t="s">
        <v>264</v>
      </c>
      <c r="N90" s="278">
        <v>1</v>
      </c>
      <c r="O90" s="278">
        <v>1</v>
      </c>
      <c r="P90" s="347"/>
    </row>
    <row r="91" spans="1:16" ht="14.4" customHeight="1" x14ac:dyDescent="0.25">
      <c r="A91" s="348"/>
      <c r="B91" s="3606"/>
      <c r="C91" s="350"/>
      <c r="D91" s="351"/>
      <c r="E91" s="3612"/>
      <c r="F91" s="3597"/>
      <c r="G91" s="3600"/>
      <c r="H91" s="259" t="s">
        <v>84</v>
      </c>
      <c r="I91" s="2553">
        <f>I97+I103</f>
        <v>1.3</v>
      </c>
      <c r="J91" s="2554">
        <f t="shared" si="3"/>
        <v>28.1</v>
      </c>
      <c r="K91" s="2554">
        <f t="shared" si="3"/>
        <v>28</v>
      </c>
      <c r="L91" s="273" t="s">
        <v>286</v>
      </c>
      <c r="M91" s="274" t="s">
        <v>264</v>
      </c>
      <c r="N91" s="279">
        <v>1</v>
      </c>
      <c r="O91" s="279">
        <v>1</v>
      </c>
      <c r="P91" s="354"/>
    </row>
    <row r="92" spans="1:16" ht="13.8" x14ac:dyDescent="0.25">
      <c r="A92" s="348"/>
      <c r="B92" s="3606"/>
      <c r="C92" s="350"/>
      <c r="D92" s="351"/>
      <c r="E92" s="3612"/>
      <c r="F92" s="3597"/>
      <c r="G92" s="3600"/>
      <c r="H92" s="259" t="s">
        <v>89</v>
      </c>
      <c r="I92" s="2553">
        <f>I98+I104</f>
        <v>1550</v>
      </c>
      <c r="J92" s="2554">
        <f>J98+J104+J110</f>
        <v>550</v>
      </c>
      <c r="K92" s="2554">
        <f>K98+K104+K110</f>
        <v>0.8</v>
      </c>
      <c r="L92" s="273"/>
      <c r="M92" s="274"/>
      <c r="N92" s="279"/>
      <c r="O92" s="279"/>
      <c r="P92" s="354"/>
    </row>
    <row r="93" spans="1:16" ht="13.8" x14ac:dyDescent="0.25">
      <c r="A93" s="348"/>
      <c r="B93" s="3606"/>
      <c r="C93" s="350"/>
      <c r="D93" s="351"/>
      <c r="E93" s="3612"/>
      <c r="F93" s="3597"/>
      <c r="G93" s="3600"/>
      <c r="H93" s="259" t="s">
        <v>91</v>
      </c>
      <c r="I93" s="2553">
        <f>I99+I105</f>
        <v>0</v>
      </c>
      <c r="J93" s="2554">
        <f t="shared" si="3"/>
        <v>0</v>
      </c>
      <c r="K93" s="2554">
        <f>K99+K105+K111</f>
        <v>0</v>
      </c>
      <c r="L93" s="273"/>
      <c r="M93" s="274"/>
      <c r="N93" s="279"/>
      <c r="O93" s="279"/>
      <c r="P93" s="354"/>
    </row>
    <row r="94" spans="1:16" ht="12.6" customHeight="1" thickBot="1" x14ac:dyDescent="0.3">
      <c r="A94" s="348"/>
      <c r="B94" s="3606"/>
      <c r="C94" s="350"/>
      <c r="D94" s="351"/>
      <c r="E94" s="3612"/>
      <c r="F94" s="3597"/>
      <c r="G94" s="3600"/>
      <c r="H94" s="260" t="s">
        <v>137</v>
      </c>
      <c r="I94" s="2555">
        <f>I100+I106</f>
        <v>0</v>
      </c>
      <c r="J94" s="2556">
        <f>J100+J106+J112</f>
        <v>1079</v>
      </c>
      <c r="K94" s="2556">
        <f t="shared" ref="K94" si="4">K100+K106+K112</f>
        <v>943.8</v>
      </c>
      <c r="L94" s="275"/>
      <c r="M94" s="276"/>
      <c r="N94" s="277"/>
      <c r="O94" s="277"/>
      <c r="P94" s="356"/>
    </row>
    <row r="95" spans="1:16" ht="14.4" thickBot="1" x14ac:dyDescent="0.3">
      <c r="A95" s="357"/>
      <c r="B95" s="3628"/>
      <c r="C95" s="358"/>
      <c r="D95" s="359"/>
      <c r="E95" s="3613"/>
      <c r="F95" s="3598"/>
      <c r="G95" s="3601"/>
      <c r="H95" s="268" t="s">
        <v>8</v>
      </c>
      <c r="I95" s="2540">
        <f>SUM(I90:I94)</f>
        <v>1551.3</v>
      </c>
      <c r="J95" s="360">
        <f>SUM(J90:J94)</f>
        <v>1657.1</v>
      </c>
      <c r="K95" s="360">
        <f>SUM(K90:K94)</f>
        <v>972.59999999999991</v>
      </c>
      <c r="L95" s="461"/>
      <c r="M95" s="462"/>
      <c r="N95" s="283"/>
      <c r="O95" s="283"/>
      <c r="P95" s="463"/>
    </row>
    <row r="96" spans="1:16" ht="26.4" customHeight="1" x14ac:dyDescent="0.25">
      <c r="A96" s="2322"/>
      <c r="B96" s="342"/>
      <c r="C96" s="344"/>
      <c r="D96" s="361"/>
      <c r="E96" s="3611" t="s">
        <v>283</v>
      </c>
      <c r="F96" s="3596" t="s">
        <v>46</v>
      </c>
      <c r="G96" s="3599" t="s">
        <v>28</v>
      </c>
      <c r="H96" s="261" t="s">
        <v>27</v>
      </c>
      <c r="I96" s="951"/>
      <c r="J96" s="345"/>
      <c r="K96" s="362"/>
      <c r="L96" s="269" t="s">
        <v>92</v>
      </c>
      <c r="M96" s="270" t="s">
        <v>264</v>
      </c>
      <c r="N96" s="278"/>
      <c r="O96" s="278"/>
      <c r="P96" s="3726" t="s">
        <v>1746</v>
      </c>
    </row>
    <row r="97" spans="1:16" ht="31.2" customHeight="1" x14ac:dyDescent="0.25">
      <c r="A97" s="2331"/>
      <c r="B97" s="349"/>
      <c r="C97" s="351"/>
      <c r="D97" s="363"/>
      <c r="E97" s="3612"/>
      <c r="F97" s="3597"/>
      <c r="G97" s="3600"/>
      <c r="H97" s="264" t="s">
        <v>84</v>
      </c>
      <c r="I97" s="2539"/>
      <c r="J97" s="352">
        <v>26.8</v>
      </c>
      <c r="K97" s="364">
        <v>26.8</v>
      </c>
      <c r="L97" s="271" t="s">
        <v>287</v>
      </c>
      <c r="M97" s="272" t="s">
        <v>264</v>
      </c>
      <c r="N97" s="279">
        <v>1</v>
      </c>
      <c r="O97" s="279"/>
      <c r="P97" s="3727"/>
    </row>
    <row r="98" spans="1:16" ht="42" customHeight="1" x14ac:dyDescent="0.25">
      <c r="A98" s="2331"/>
      <c r="B98" s="349"/>
      <c r="C98" s="351"/>
      <c r="D98" s="363"/>
      <c r="E98" s="3612"/>
      <c r="F98" s="3597"/>
      <c r="G98" s="3600"/>
      <c r="H98" s="264" t="s">
        <v>89</v>
      </c>
      <c r="I98" s="2539">
        <v>1550</v>
      </c>
      <c r="J98" s="352">
        <v>550</v>
      </c>
      <c r="K98" s="364">
        <v>0.8</v>
      </c>
      <c r="L98" s="273"/>
      <c r="M98" s="274"/>
      <c r="N98" s="279"/>
      <c r="O98" s="279"/>
      <c r="P98" s="3727"/>
    </row>
    <row r="99" spans="1:16" ht="46.8" customHeight="1" x14ac:dyDescent="0.25">
      <c r="A99" s="2331"/>
      <c r="B99" s="349"/>
      <c r="C99" s="351"/>
      <c r="D99" s="363"/>
      <c r="E99" s="3612"/>
      <c r="F99" s="3597"/>
      <c r="G99" s="3600"/>
      <c r="H99" s="264" t="s">
        <v>91</v>
      </c>
      <c r="I99" s="2539"/>
      <c r="J99" s="352"/>
      <c r="K99" s="364"/>
      <c r="L99" s="273"/>
      <c r="M99" s="274"/>
      <c r="N99" s="279"/>
      <c r="O99" s="279"/>
      <c r="P99" s="3727"/>
    </row>
    <row r="100" spans="1:16" ht="37.200000000000003" customHeight="1" thickBot="1" x14ac:dyDescent="0.3">
      <c r="A100" s="2331"/>
      <c r="B100" s="349"/>
      <c r="C100" s="351"/>
      <c r="D100" s="363"/>
      <c r="E100" s="3612"/>
      <c r="F100" s="3597"/>
      <c r="G100" s="3600"/>
      <c r="H100" s="265" t="s">
        <v>137</v>
      </c>
      <c r="I100" s="987"/>
      <c r="J100" s="355">
        <v>944</v>
      </c>
      <c r="K100" s="365">
        <v>943.8</v>
      </c>
      <c r="L100" s="275"/>
      <c r="M100" s="276"/>
      <c r="N100" s="277"/>
      <c r="O100" s="277"/>
      <c r="P100" s="3728"/>
    </row>
    <row r="101" spans="1:16" ht="14.4" thickBot="1" x14ac:dyDescent="0.3">
      <c r="A101" s="357"/>
      <c r="B101" s="3228"/>
      <c r="C101" s="366"/>
      <c r="D101" s="367"/>
      <c r="E101" s="266"/>
      <c r="F101" s="3598"/>
      <c r="G101" s="3601"/>
      <c r="H101" s="268" t="s">
        <v>8</v>
      </c>
      <c r="I101" s="2540">
        <f>SUM(I96:I100)</f>
        <v>1550</v>
      </c>
      <c r="J101" s="360">
        <f>SUM(J96:J100)</f>
        <v>1520.8</v>
      </c>
      <c r="K101" s="360">
        <f>SUM(K96:K100)</f>
        <v>971.4</v>
      </c>
      <c r="L101" s="461"/>
      <c r="M101" s="462"/>
      <c r="N101" s="283"/>
      <c r="O101" s="283"/>
      <c r="P101" s="463"/>
    </row>
    <row r="102" spans="1:16" ht="12.6" customHeight="1" x14ac:dyDescent="0.25">
      <c r="A102" s="2322"/>
      <c r="B102" s="342"/>
      <c r="C102" s="344"/>
      <c r="D102" s="361"/>
      <c r="E102" s="3611" t="s">
        <v>284</v>
      </c>
      <c r="F102" s="3596" t="s">
        <v>46</v>
      </c>
      <c r="G102" s="3599" t="s">
        <v>28</v>
      </c>
      <c r="H102" s="261" t="s">
        <v>27</v>
      </c>
      <c r="I102" s="951"/>
      <c r="J102" s="345"/>
      <c r="K102" s="362"/>
      <c r="L102" s="269" t="s">
        <v>92</v>
      </c>
      <c r="M102" s="270" t="s">
        <v>264</v>
      </c>
      <c r="N102" s="278">
        <v>1</v>
      </c>
      <c r="O102" s="278">
        <v>1</v>
      </c>
      <c r="P102" s="3726" t="s">
        <v>1747</v>
      </c>
    </row>
    <row r="103" spans="1:16" ht="13.8" x14ac:dyDescent="0.25">
      <c r="A103" s="2331"/>
      <c r="B103" s="349"/>
      <c r="C103" s="351"/>
      <c r="D103" s="363"/>
      <c r="E103" s="3612"/>
      <c r="F103" s="3597"/>
      <c r="G103" s="3600"/>
      <c r="H103" s="264" t="s">
        <v>84</v>
      </c>
      <c r="I103" s="2539">
        <v>1.3</v>
      </c>
      <c r="J103" s="352">
        <v>1.3</v>
      </c>
      <c r="K103" s="364">
        <v>1.2</v>
      </c>
      <c r="L103" s="271" t="s">
        <v>288</v>
      </c>
      <c r="M103" s="272" t="s">
        <v>264</v>
      </c>
      <c r="N103" s="279">
        <v>1</v>
      </c>
      <c r="O103" s="279">
        <v>1</v>
      </c>
      <c r="P103" s="3727"/>
    </row>
    <row r="104" spans="1:16" ht="10.8" customHeight="1" x14ac:dyDescent="0.25">
      <c r="A104" s="2331"/>
      <c r="B104" s="349"/>
      <c r="C104" s="351"/>
      <c r="D104" s="363"/>
      <c r="E104" s="3612"/>
      <c r="F104" s="3597"/>
      <c r="G104" s="3600"/>
      <c r="H104" s="264" t="s">
        <v>89</v>
      </c>
      <c r="I104" s="2539"/>
      <c r="J104" s="352"/>
      <c r="K104" s="364"/>
      <c r="L104" s="273"/>
      <c r="M104" s="274"/>
      <c r="N104" s="279"/>
      <c r="O104" s="279"/>
      <c r="P104" s="3727"/>
    </row>
    <row r="105" spans="1:16" ht="10.199999999999999" customHeight="1" x14ac:dyDescent="0.25">
      <c r="A105" s="2331"/>
      <c r="B105" s="349"/>
      <c r="C105" s="351"/>
      <c r="D105" s="363"/>
      <c r="E105" s="3612"/>
      <c r="F105" s="3597"/>
      <c r="G105" s="3600"/>
      <c r="H105" s="264" t="s">
        <v>91</v>
      </c>
      <c r="I105" s="2539"/>
      <c r="J105" s="352"/>
      <c r="K105" s="364"/>
      <c r="L105" s="273"/>
      <c r="M105" s="274"/>
      <c r="N105" s="279"/>
      <c r="O105" s="279"/>
      <c r="P105" s="3727"/>
    </row>
    <row r="106" spans="1:16" ht="11.4" customHeight="1" thickBot="1" x14ac:dyDescent="0.3">
      <c r="A106" s="2331"/>
      <c r="B106" s="349"/>
      <c r="C106" s="351"/>
      <c r="D106" s="363"/>
      <c r="E106" s="3612"/>
      <c r="F106" s="3597"/>
      <c r="G106" s="3600"/>
      <c r="H106" s="265" t="s">
        <v>137</v>
      </c>
      <c r="I106" s="987"/>
      <c r="J106" s="355"/>
      <c r="K106" s="365"/>
      <c r="L106" s="275"/>
      <c r="M106" s="276"/>
      <c r="N106" s="277"/>
      <c r="O106" s="277"/>
      <c r="P106" s="3728"/>
    </row>
    <row r="107" spans="1:16" ht="13.2" customHeight="1" thickBot="1" x14ac:dyDescent="0.3">
      <c r="A107" s="357"/>
      <c r="B107" s="3228"/>
      <c r="C107" s="366"/>
      <c r="D107" s="367"/>
      <c r="E107" s="3613"/>
      <c r="F107" s="3598"/>
      <c r="G107" s="3601"/>
      <c r="H107" s="268" t="s">
        <v>8</v>
      </c>
      <c r="I107" s="2540">
        <f>SUM(I102:I106)</f>
        <v>1.3</v>
      </c>
      <c r="J107" s="360">
        <f>SUM(J102:J106)</f>
        <v>1.3</v>
      </c>
      <c r="K107" s="360">
        <f>SUM(K102:K106)</f>
        <v>1.2</v>
      </c>
      <c r="L107" s="461"/>
      <c r="M107" s="462"/>
      <c r="N107" s="283"/>
      <c r="O107" s="283"/>
      <c r="P107" s="463"/>
    </row>
    <row r="108" spans="1:16" ht="59.4" customHeight="1" x14ac:dyDescent="0.25">
      <c r="A108" s="3648"/>
      <c r="B108" s="3627"/>
      <c r="C108" s="3608"/>
      <c r="D108" s="3706"/>
      <c r="E108" s="3653" t="s">
        <v>285</v>
      </c>
      <c r="F108" s="3596" t="s">
        <v>46</v>
      </c>
      <c r="G108" s="3599" t="s">
        <v>28</v>
      </c>
      <c r="H108" s="261" t="s">
        <v>27</v>
      </c>
      <c r="I108" s="389"/>
      <c r="J108" s="389"/>
      <c r="K108" s="390"/>
      <c r="L108" s="291" t="s">
        <v>92</v>
      </c>
      <c r="M108" s="288" t="s">
        <v>264</v>
      </c>
      <c r="N108" s="391"/>
      <c r="O108" s="392"/>
      <c r="P108" s="3753" t="s">
        <v>1748</v>
      </c>
    </row>
    <row r="109" spans="1:16" ht="62.4" customHeight="1" x14ac:dyDescent="0.25">
      <c r="A109" s="3649"/>
      <c r="B109" s="3606"/>
      <c r="C109" s="3609"/>
      <c r="D109" s="3707"/>
      <c r="E109" s="3654"/>
      <c r="F109" s="3597"/>
      <c r="G109" s="3600"/>
      <c r="H109" s="264" t="s">
        <v>84</v>
      </c>
      <c r="I109" s="393"/>
      <c r="J109" s="393"/>
      <c r="K109" s="393"/>
      <c r="L109" s="394" t="s">
        <v>289</v>
      </c>
      <c r="M109" s="395" t="s">
        <v>264</v>
      </c>
      <c r="N109" s="396"/>
      <c r="O109" s="397"/>
      <c r="P109" s="3754"/>
    </row>
    <row r="110" spans="1:16" ht="43.2" customHeight="1" x14ac:dyDescent="0.25">
      <c r="A110" s="3649"/>
      <c r="B110" s="3606"/>
      <c r="C110" s="3609"/>
      <c r="D110" s="3707"/>
      <c r="E110" s="3654"/>
      <c r="F110" s="3597"/>
      <c r="G110" s="3600"/>
      <c r="H110" s="264" t="s">
        <v>89</v>
      </c>
      <c r="I110" s="393"/>
      <c r="J110" s="393"/>
      <c r="K110" s="393"/>
      <c r="L110" s="394"/>
      <c r="M110" s="395"/>
      <c r="N110" s="396"/>
      <c r="O110" s="397"/>
      <c r="P110" s="3754"/>
    </row>
    <row r="111" spans="1:16" ht="29.4" customHeight="1" x14ac:dyDescent="0.25">
      <c r="A111" s="3649"/>
      <c r="B111" s="3606"/>
      <c r="C111" s="3609"/>
      <c r="D111" s="3707"/>
      <c r="E111" s="3654"/>
      <c r="F111" s="3597"/>
      <c r="G111" s="3600"/>
      <c r="H111" s="264" t="s">
        <v>91</v>
      </c>
      <c r="I111" s="393"/>
      <c r="J111" s="393"/>
      <c r="K111" s="393"/>
      <c r="L111" s="394"/>
      <c r="M111" s="395"/>
      <c r="N111" s="396"/>
      <c r="O111" s="397"/>
      <c r="P111" s="3754"/>
    </row>
    <row r="112" spans="1:16" ht="27" customHeight="1" thickBot="1" x14ac:dyDescent="0.3">
      <c r="A112" s="3649"/>
      <c r="B112" s="3606"/>
      <c r="C112" s="3609"/>
      <c r="D112" s="3707"/>
      <c r="E112" s="3654"/>
      <c r="F112" s="3597"/>
      <c r="G112" s="3600"/>
      <c r="H112" s="265" t="s">
        <v>137</v>
      </c>
      <c r="I112" s="398"/>
      <c r="J112" s="398">
        <v>135</v>
      </c>
      <c r="K112" s="398">
        <v>0</v>
      </c>
      <c r="L112" s="548"/>
      <c r="M112" s="595"/>
      <c r="N112" s="3255"/>
      <c r="O112" s="3256"/>
      <c r="P112" s="3755"/>
    </row>
    <row r="113" spans="1:16" ht="14.4" thickBot="1" x14ac:dyDescent="0.3">
      <c r="A113" s="3650"/>
      <c r="B113" s="3628"/>
      <c r="C113" s="3705"/>
      <c r="D113" s="3708"/>
      <c r="E113" s="3655"/>
      <c r="F113" s="3598"/>
      <c r="G113" s="3601"/>
      <c r="H113" s="268" t="s">
        <v>8</v>
      </c>
      <c r="I113" s="399">
        <f>SUM(I108:I112)</f>
        <v>0</v>
      </c>
      <c r="J113" s="399">
        <f>SUM(J108:J112)</f>
        <v>135</v>
      </c>
      <c r="K113" s="399">
        <f>SUM(K108:K112)</f>
        <v>0</v>
      </c>
      <c r="L113" s="3257"/>
      <c r="M113" s="3258"/>
      <c r="N113" s="3259"/>
      <c r="O113" s="3260"/>
      <c r="P113" s="3261"/>
    </row>
    <row r="114" spans="1:16" ht="13.8" customHeight="1" thickBot="1" x14ac:dyDescent="0.3">
      <c r="A114" s="400" t="s">
        <v>9</v>
      </c>
      <c r="B114" s="401" t="s">
        <v>7</v>
      </c>
      <c r="C114" s="3703" t="s">
        <v>308</v>
      </c>
      <c r="D114" s="3703"/>
      <c r="E114" s="3703"/>
      <c r="F114" s="3703"/>
      <c r="G114" s="3704"/>
      <c r="H114" s="402" t="s">
        <v>8</v>
      </c>
      <c r="I114" s="403">
        <f>I71+I95</f>
        <v>1577.3</v>
      </c>
      <c r="J114" s="403">
        <f>J71+J95</f>
        <v>1682.8</v>
      </c>
      <c r="K114" s="403">
        <f>K71+K95</f>
        <v>987.59999999999991</v>
      </c>
      <c r="L114" s="404"/>
      <c r="M114" s="404"/>
      <c r="N114" s="404"/>
      <c r="O114" s="404"/>
      <c r="P114" s="405"/>
    </row>
    <row r="115" spans="1:16" ht="13.8" customHeight="1" thickBot="1" x14ac:dyDescent="0.3">
      <c r="A115" s="406" t="s">
        <v>9</v>
      </c>
      <c r="B115" s="406"/>
      <c r="C115" s="3643" t="s">
        <v>309</v>
      </c>
      <c r="D115" s="3643"/>
      <c r="E115" s="3643"/>
      <c r="F115" s="3643"/>
      <c r="G115" s="3644"/>
      <c r="H115" s="407" t="s">
        <v>8</v>
      </c>
      <c r="I115" s="408">
        <f>I114*1</f>
        <v>1577.3</v>
      </c>
      <c r="J115" s="408">
        <f>J114*1</f>
        <v>1682.8</v>
      </c>
      <c r="K115" s="408">
        <f>K114*1</f>
        <v>987.59999999999991</v>
      </c>
      <c r="L115" s="409"/>
      <c r="M115" s="409"/>
      <c r="N115" s="409"/>
      <c r="O115" s="409"/>
      <c r="P115" s="410"/>
    </row>
    <row r="116" spans="1:16" ht="14.4" thickBot="1" x14ac:dyDescent="0.3">
      <c r="A116" s="320" t="s">
        <v>25</v>
      </c>
      <c r="B116" s="321"/>
      <c r="C116" s="323" t="s">
        <v>290</v>
      </c>
      <c r="D116" s="322"/>
      <c r="E116" s="563"/>
      <c r="F116" s="322"/>
      <c r="G116" s="322"/>
      <c r="H116" s="322"/>
      <c r="I116" s="322"/>
      <c r="J116" s="322"/>
      <c r="K116" s="322"/>
      <c r="L116" s="324"/>
      <c r="M116" s="324"/>
      <c r="N116" s="322"/>
      <c r="O116" s="323"/>
      <c r="P116" s="325"/>
    </row>
    <row r="117" spans="1:16" ht="63.6" customHeight="1" thickBot="1" x14ac:dyDescent="0.3">
      <c r="A117" s="326"/>
      <c r="B117" s="327"/>
      <c r="C117" s="328"/>
      <c r="D117" s="328"/>
      <c r="E117" s="329"/>
      <c r="F117" s="328"/>
      <c r="G117" s="328"/>
      <c r="H117" s="328"/>
      <c r="I117" s="328"/>
      <c r="J117" s="328"/>
      <c r="K117" s="328"/>
      <c r="L117" s="3308" t="s">
        <v>291</v>
      </c>
      <c r="M117" s="388" t="s">
        <v>313</v>
      </c>
      <c r="N117" s="385">
        <v>144</v>
      </c>
      <c r="O117" s="385">
        <v>126</v>
      </c>
      <c r="P117" s="386"/>
    </row>
    <row r="118" spans="1:16" ht="14.4" thickBot="1" x14ac:dyDescent="0.3">
      <c r="A118" s="335" t="s">
        <v>25</v>
      </c>
      <c r="B118" s="336" t="s">
        <v>7</v>
      </c>
      <c r="C118" s="564" t="s">
        <v>292</v>
      </c>
      <c r="D118" s="337"/>
      <c r="E118" s="337"/>
      <c r="F118" s="337"/>
      <c r="G118" s="337"/>
      <c r="H118" s="337"/>
      <c r="I118" s="337"/>
      <c r="J118" s="337"/>
      <c r="K118" s="337"/>
      <c r="L118" s="337"/>
      <c r="M118" s="337"/>
      <c r="N118" s="337"/>
      <c r="O118" s="3625"/>
      <c r="P118" s="3626"/>
    </row>
    <row r="119" spans="1:16" ht="45.6" customHeight="1" thickBot="1" x14ac:dyDescent="0.3">
      <c r="A119" s="335"/>
      <c r="B119" s="338"/>
      <c r="C119" s="339"/>
      <c r="D119" s="339"/>
      <c r="E119" s="339"/>
      <c r="F119" s="339"/>
      <c r="G119" s="339"/>
      <c r="H119" s="339"/>
      <c r="I119" s="339"/>
      <c r="J119" s="339"/>
      <c r="K119" s="339"/>
      <c r="L119" s="3308" t="s">
        <v>293</v>
      </c>
      <c r="M119" s="388" t="s">
        <v>313</v>
      </c>
      <c r="N119" s="385">
        <v>20</v>
      </c>
      <c r="O119" s="385">
        <v>23</v>
      </c>
      <c r="P119" s="386"/>
    </row>
    <row r="120" spans="1:16" ht="13.8" customHeight="1" x14ac:dyDescent="0.25">
      <c r="A120" s="341" t="s">
        <v>25</v>
      </c>
      <c r="B120" s="3627" t="s">
        <v>7</v>
      </c>
      <c r="C120" s="343" t="s">
        <v>7</v>
      </c>
      <c r="D120" s="344"/>
      <c r="E120" s="3611" t="s">
        <v>1749</v>
      </c>
      <c r="F120" s="3596" t="s">
        <v>46</v>
      </c>
      <c r="G120" s="3599" t="s">
        <v>28</v>
      </c>
      <c r="H120" s="258" t="s">
        <v>27</v>
      </c>
      <c r="I120" s="2552">
        <f t="shared" ref="I120:K122" si="5">I126+I132</f>
        <v>65.099999999999994</v>
      </c>
      <c r="J120" s="2552">
        <f t="shared" si="5"/>
        <v>1.5</v>
      </c>
      <c r="K120" s="2552">
        <f t="shared" si="5"/>
        <v>1.4</v>
      </c>
      <c r="L120" s="269" t="s">
        <v>254</v>
      </c>
      <c r="M120" s="270" t="s">
        <v>264</v>
      </c>
      <c r="N120" s="278">
        <v>1</v>
      </c>
      <c r="O120" s="278">
        <v>1</v>
      </c>
      <c r="P120" s="347"/>
    </row>
    <row r="121" spans="1:16" ht="27" customHeight="1" x14ac:dyDescent="0.25">
      <c r="A121" s="348"/>
      <c r="B121" s="3606"/>
      <c r="C121" s="350"/>
      <c r="D121" s="351"/>
      <c r="E121" s="3612"/>
      <c r="F121" s="3597"/>
      <c r="G121" s="3600"/>
      <c r="H121" s="259" t="s">
        <v>84</v>
      </c>
      <c r="I121" s="2554">
        <f t="shared" si="5"/>
        <v>0</v>
      </c>
      <c r="J121" s="2554">
        <f t="shared" si="5"/>
        <v>0</v>
      </c>
      <c r="K121" s="2554">
        <f t="shared" si="5"/>
        <v>0</v>
      </c>
      <c r="L121" s="273" t="s">
        <v>298</v>
      </c>
      <c r="M121" s="287" t="s">
        <v>313</v>
      </c>
      <c r="N121" s="279">
        <v>20</v>
      </c>
      <c r="O121" s="279">
        <v>23</v>
      </c>
      <c r="P121" s="354"/>
    </row>
    <row r="122" spans="1:16" ht="13.8" x14ac:dyDescent="0.25">
      <c r="A122" s="348"/>
      <c r="B122" s="3606"/>
      <c r="C122" s="350"/>
      <c r="D122" s="351"/>
      <c r="E122" s="3612"/>
      <c r="F122" s="3597"/>
      <c r="G122" s="3600"/>
      <c r="H122" s="259" t="s">
        <v>89</v>
      </c>
      <c r="I122" s="2554">
        <f t="shared" si="5"/>
        <v>0</v>
      </c>
      <c r="J122" s="2554">
        <f>J128+J134+J140</f>
        <v>0</v>
      </c>
      <c r="K122" s="2554">
        <f>K128+K134+K140</f>
        <v>0</v>
      </c>
      <c r="L122" s="273"/>
      <c r="M122" s="274"/>
      <c r="N122" s="279"/>
      <c r="O122" s="279"/>
      <c r="P122" s="354"/>
    </row>
    <row r="123" spans="1:16" ht="13.8" x14ac:dyDescent="0.25">
      <c r="A123" s="348"/>
      <c r="B123" s="3606"/>
      <c r="C123" s="350"/>
      <c r="D123" s="351"/>
      <c r="E123" s="3612"/>
      <c r="F123" s="3597"/>
      <c r="G123" s="3600"/>
      <c r="H123" s="259" t="s">
        <v>91</v>
      </c>
      <c r="I123" s="2554">
        <f>I129+I135+I141</f>
        <v>1456.5</v>
      </c>
      <c r="J123" s="2554">
        <f>J129+J135+J141</f>
        <v>1471.4</v>
      </c>
      <c r="K123" s="2554">
        <f>K129+K135+K141</f>
        <v>206.8</v>
      </c>
      <c r="L123" s="273"/>
      <c r="M123" s="274"/>
      <c r="N123" s="279"/>
      <c r="O123" s="279"/>
      <c r="P123" s="354"/>
    </row>
    <row r="124" spans="1:16" ht="14.4" thickBot="1" x14ac:dyDescent="0.3">
      <c r="A124" s="348"/>
      <c r="B124" s="3606"/>
      <c r="C124" s="350"/>
      <c r="D124" s="351"/>
      <c r="E124" s="3612"/>
      <c r="F124" s="3597"/>
      <c r="G124" s="3600"/>
      <c r="H124" s="260" t="s">
        <v>137</v>
      </c>
      <c r="I124" s="2556">
        <f>I130+I136</f>
        <v>0</v>
      </c>
      <c r="J124" s="2556">
        <f>J130+J136</f>
        <v>0</v>
      </c>
      <c r="K124" s="2556">
        <f>K130+K136</f>
        <v>0</v>
      </c>
      <c r="L124" s="275"/>
      <c r="M124" s="276"/>
      <c r="N124" s="277"/>
      <c r="O124" s="277"/>
      <c r="P124" s="356"/>
    </row>
    <row r="125" spans="1:16" ht="14.4" thickBot="1" x14ac:dyDescent="0.3">
      <c r="A125" s="357"/>
      <c r="B125" s="3628"/>
      <c r="C125" s="358"/>
      <c r="D125" s="359"/>
      <c r="E125" s="3613"/>
      <c r="F125" s="3598"/>
      <c r="G125" s="3601"/>
      <c r="H125" s="268" t="s">
        <v>8</v>
      </c>
      <c r="I125" s="360">
        <f>SUM(I120:I124)</f>
        <v>1521.6</v>
      </c>
      <c r="J125" s="360">
        <f>SUM(J120:J124)</f>
        <v>1472.9</v>
      </c>
      <c r="K125" s="360">
        <f>SUM(K120:K124)</f>
        <v>208.20000000000002</v>
      </c>
      <c r="L125" s="461"/>
      <c r="M125" s="462"/>
      <c r="N125" s="283"/>
      <c r="O125" s="283"/>
      <c r="P125" s="463"/>
    </row>
    <row r="126" spans="1:16" ht="49.2" customHeight="1" x14ac:dyDescent="0.25">
      <c r="A126" s="2322"/>
      <c r="B126" s="342"/>
      <c r="C126" s="344"/>
      <c r="D126" s="361"/>
      <c r="E126" s="3611" t="s">
        <v>294</v>
      </c>
      <c r="F126" s="3596" t="s">
        <v>46</v>
      </c>
      <c r="G126" s="3599" t="s">
        <v>69</v>
      </c>
      <c r="H126" s="261" t="s">
        <v>27</v>
      </c>
      <c r="I126" s="951"/>
      <c r="J126" s="345"/>
      <c r="K126" s="362"/>
      <c r="L126" s="269" t="s">
        <v>92</v>
      </c>
      <c r="M126" s="270" t="s">
        <v>264</v>
      </c>
      <c r="N126" s="278"/>
      <c r="O126" s="278"/>
      <c r="P126" s="3726" t="s">
        <v>1750</v>
      </c>
    </row>
    <row r="127" spans="1:16" ht="62.4" customHeight="1" x14ac:dyDescent="0.25">
      <c r="A127" s="2331"/>
      <c r="B127" s="349"/>
      <c r="C127" s="351"/>
      <c r="D127" s="363"/>
      <c r="E127" s="3612"/>
      <c r="F127" s="3597"/>
      <c r="G127" s="3600"/>
      <c r="H127" s="264" t="s">
        <v>84</v>
      </c>
      <c r="I127" s="2539"/>
      <c r="J127" s="352"/>
      <c r="K127" s="364"/>
      <c r="L127" s="3306" t="s">
        <v>298</v>
      </c>
      <c r="M127" s="2834" t="s">
        <v>313</v>
      </c>
      <c r="N127" s="279"/>
      <c r="O127" s="279"/>
      <c r="P127" s="3727"/>
    </row>
    <row r="128" spans="1:16" ht="45" customHeight="1" x14ac:dyDescent="0.25">
      <c r="A128" s="2331"/>
      <c r="B128" s="349"/>
      <c r="C128" s="351"/>
      <c r="D128" s="363"/>
      <c r="E128" s="3612"/>
      <c r="F128" s="3597"/>
      <c r="G128" s="3600"/>
      <c r="H128" s="264" t="s">
        <v>89</v>
      </c>
      <c r="I128" s="2539"/>
      <c r="J128" s="352"/>
      <c r="K128" s="364"/>
      <c r="L128" s="273"/>
      <c r="M128" s="274"/>
      <c r="N128" s="279"/>
      <c r="O128" s="279"/>
      <c r="P128" s="3727"/>
    </row>
    <row r="129" spans="1:16" ht="38.4" customHeight="1" x14ac:dyDescent="0.25">
      <c r="A129" s="2331"/>
      <c r="B129" s="349"/>
      <c r="C129" s="351"/>
      <c r="D129" s="363"/>
      <c r="E129" s="3612"/>
      <c r="F129" s="3597"/>
      <c r="G129" s="3600"/>
      <c r="H129" s="264" t="s">
        <v>91</v>
      </c>
      <c r="I129" s="2539">
        <v>211.3</v>
      </c>
      <c r="J129" s="352">
        <v>211.3</v>
      </c>
      <c r="K129" s="364">
        <v>164.1</v>
      </c>
      <c r="L129" s="273"/>
      <c r="M129" s="274"/>
      <c r="N129" s="279"/>
      <c r="O129" s="279"/>
      <c r="P129" s="3727"/>
    </row>
    <row r="130" spans="1:16" ht="32.4" customHeight="1" thickBot="1" x14ac:dyDescent="0.3">
      <c r="A130" s="2331"/>
      <c r="B130" s="349"/>
      <c r="C130" s="351"/>
      <c r="D130" s="363"/>
      <c r="E130" s="3612"/>
      <c r="F130" s="3597"/>
      <c r="G130" s="3600"/>
      <c r="H130" s="265" t="s">
        <v>137</v>
      </c>
      <c r="I130" s="987"/>
      <c r="J130" s="355"/>
      <c r="K130" s="365"/>
      <c r="L130" s="275"/>
      <c r="M130" s="276"/>
      <c r="N130" s="277"/>
      <c r="O130" s="277"/>
      <c r="P130" s="3728"/>
    </row>
    <row r="131" spans="1:16" ht="14.4" thickBot="1" x14ac:dyDescent="0.3">
      <c r="A131" s="357"/>
      <c r="B131" s="3228"/>
      <c r="C131" s="366"/>
      <c r="D131" s="367"/>
      <c r="E131" s="3613"/>
      <c r="F131" s="3598"/>
      <c r="G131" s="3601"/>
      <c r="H131" s="268" t="s">
        <v>8</v>
      </c>
      <c r="I131" s="2540">
        <f>SUM(I126:I130)</f>
        <v>211.3</v>
      </c>
      <c r="J131" s="360">
        <f>SUM(J126:J130)</f>
        <v>211.3</v>
      </c>
      <c r="K131" s="360">
        <f>SUM(K126:K130)</f>
        <v>164.1</v>
      </c>
      <c r="L131" s="461"/>
      <c r="M131" s="462"/>
      <c r="N131" s="283"/>
      <c r="O131" s="283"/>
      <c r="P131" s="463"/>
    </row>
    <row r="132" spans="1:16" ht="66" customHeight="1" x14ac:dyDescent="0.25">
      <c r="A132" s="2322"/>
      <c r="B132" s="342"/>
      <c r="C132" s="344"/>
      <c r="D132" s="361"/>
      <c r="E132" s="3611" t="s">
        <v>295</v>
      </c>
      <c r="F132" s="3596" t="s">
        <v>179</v>
      </c>
      <c r="G132" s="3599" t="s">
        <v>28</v>
      </c>
      <c r="H132" s="261" t="s">
        <v>27</v>
      </c>
      <c r="I132" s="951">
        <v>65.099999999999994</v>
      </c>
      <c r="J132" s="345">
        <v>1.5</v>
      </c>
      <c r="K132" s="362">
        <v>1.4</v>
      </c>
      <c r="L132" s="269" t="s">
        <v>92</v>
      </c>
      <c r="M132" s="270" t="s">
        <v>264</v>
      </c>
      <c r="N132" s="278"/>
      <c r="O132" s="278"/>
      <c r="P132" s="3726" t="s">
        <v>1751</v>
      </c>
    </row>
    <row r="133" spans="1:16" ht="46.8" customHeight="1" x14ac:dyDescent="0.25">
      <c r="A133" s="2331"/>
      <c r="B133" s="349"/>
      <c r="C133" s="351"/>
      <c r="D133" s="363"/>
      <c r="E133" s="3612"/>
      <c r="F133" s="3597"/>
      <c r="G133" s="3600"/>
      <c r="H133" s="264" t="s">
        <v>84</v>
      </c>
      <c r="I133" s="2539"/>
      <c r="J133" s="352"/>
      <c r="K133" s="364"/>
      <c r="L133" s="3306" t="s">
        <v>98</v>
      </c>
      <c r="M133" s="2834" t="s">
        <v>264</v>
      </c>
      <c r="N133" s="279">
        <v>1</v>
      </c>
      <c r="O133" s="279">
        <v>1</v>
      </c>
      <c r="P133" s="3727"/>
    </row>
    <row r="134" spans="1:16" ht="69" customHeight="1" x14ac:dyDescent="0.25">
      <c r="A134" s="2331"/>
      <c r="B134" s="349"/>
      <c r="C134" s="351"/>
      <c r="D134" s="363"/>
      <c r="E134" s="3612"/>
      <c r="F134" s="3597"/>
      <c r="G134" s="3600"/>
      <c r="H134" s="264" t="s">
        <v>89</v>
      </c>
      <c r="I134" s="2539"/>
      <c r="J134" s="352"/>
      <c r="K134" s="364"/>
      <c r="L134" s="273" t="s">
        <v>299</v>
      </c>
      <c r="M134" s="287"/>
      <c r="N134" s="279"/>
      <c r="O134" s="279"/>
      <c r="P134" s="3727"/>
    </row>
    <row r="135" spans="1:16" ht="31.2" customHeight="1" x14ac:dyDescent="0.25">
      <c r="A135" s="2331"/>
      <c r="B135" s="349"/>
      <c r="C135" s="351"/>
      <c r="D135" s="363"/>
      <c r="E135" s="3612"/>
      <c r="F135" s="3597"/>
      <c r="G135" s="3600"/>
      <c r="H135" s="264" t="s">
        <v>91</v>
      </c>
      <c r="I135" s="2539">
        <v>1245.2</v>
      </c>
      <c r="J135" s="352">
        <v>1245.2</v>
      </c>
      <c r="K135" s="364">
        <v>27.8</v>
      </c>
      <c r="L135" s="273"/>
      <c r="M135" s="274"/>
      <c r="N135" s="279"/>
      <c r="O135" s="279"/>
      <c r="P135" s="3727"/>
    </row>
    <row r="136" spans="1:16" ht="29.4" customHeight="1" x14ac:dyDescent="0.25">
      <c r="A136" s="2331"/>
      <c r="B136" s="349"/>
      <c r="C136" s="351"/>
      <c r="D136" s="363"/>
      <c r="E136" s="3612"/>
      <c r="F136" s="3597"/>
      <c r="G136" s="3600"/>
      <c r="H136" s="264" t="s">
        <v>137</v>
      </c>
      <c r="I136" s="979"/>
      <c r="J136" s="371"/>
      <c r="K136" s="412"/>
      <c r="L136" s="284"/>
      <c r="M136" s="285"/>
      <c r="N136" s="286"/>
      <c r="O136" s="286"/>
      <c r="P136" s="3752"/>
    </row>
    <row r="137" spans="1:16" ht="14.4" thickBot="1" x14ac:dyDescent="0.3">
      <c r="A137" s="357"/>
      <c r="B137" s="3228"/>
      <c r="C137" s="366"/>
      <c r="D137" s="367"/>
      <c r="E137" s="3613"/>
      <c r="F137" s="3598"/>
      <c r="G137" s="3601"/>
      <c r="H137" s="373" t="s">
        <v>8</v>
      </c>
      <c r="I137" s="2541">
        <f>SUM(I132:I136)</f>
        <v>1310.3</v>
      </c>
      <c r="J137" s="374">
        <f>SUM(J132:J136)</f>
        <v>1246.7</v>
      </c>
      <c r="K137" s="374">
        <f>SUM(K132:K136)</f>
        <v>29.2</v>
      </c>
      <c r="L137" s="3249"/>
      <c r="M137" s="3250"/>
      <c r="N137" s="3251"/>
      <c r="O137" s="3251"/>
      <c r="P137" s="3252"/>
    </row>
    <row r="138" spans="1:16" ht="27" customHeight="1" x14ac:dyDescent="0.25">
      <c r="A138" s="2331"/>
      <c r="B138" s="349"/>
      <c r="C138" s="363"/>
      <c r="D138" s="413"/>
      <c r="E138" s="3569" t="s">
        <v>296</v>
      </c>
      <c r="F138" s="3596" t="s">
        <v>46</v>
      </c>
      <c r="G138" s="263" t="s">
        <v>297</v>
      </c>
      <c r="H138" s="261" t="s">
        <v>27</v>
      </c>
      <c r="I138" s="389"/>
      <c r="J138" s="389"/>
      <c r="K138" s="389"/>
      <c r="L138" s="3262"/>
      <c r="M138" s="270"/>
      <c r="N138" s="2665"/>
      <c r="O138" s="3263"/>
      <c r="P138" s="3756" t="s">
        <v>1752</v>
      </c>
    </row>
    <row r="139" spans="1:16" ht="40.799999999999997" customHeight="1" x14ac:dyDescent="0.25">
      <c r="A139" s="2331"/>
      <c r="B139" s="349"/>
      <c r="C139" s="363"/>
      <c r="D139" s="414"/>
      <c r="E139" s="3570"/>
      <c r="F139" s="3597"/>
      <c r="G139" s="263"/>
      <c r="H139" s="264" t="s">
        <v>84</v>
      </c>
      <c r="I139" s="393"/>
      <c r="J139" s="393"/>
      <c r="K139" s="393"/>
      <c r="L139" s="3264"/>
      <c r="M139" s="395"/>
      <c r="N139" s="397"/>
      <c r="O139" s="397"/>
      <c r="P139" s="3757"/>
    </row>
    <row r="140" spans="1:16" ht="19.8" customHeight="1" x14ac:dyDescent="0.25">
      <c r="A140" s="2331"/>
      <c r="B140" s="349"/>
      <c r="C140" s="363"/>
      <c r="D140" s="414"/>
      <c r="E140" s="3570"/>
      <c r="F140" s="3597"/>
      <c r="G140" s="263"/>
      <c r="H140" s="264" t="s">
        <v>89</v>
      </c>
      <c r="I140" s="393"/>
      <c r="J140" s="393"/>
      <c r="K140" s="393"/>
      <c r="L140" s="3264"/>
      <c r="M140" s="395"/>
      <c r="N140" s="397"/>
      <c r="O140" s="397"/>
      <c r="P140" s="3757"/>
    </row>
    <row r="141" spans="1:16" ht="21" customHeight="1" x14ac:dyDescent="0.25">
      <c r="A141" s="2331"/>
      <c r="B141" s="349"/>
      <c r="C141" s="363"/>
      <c r="D141" s="414"/>
      <c r="E141" s="3570"/>
      <c r="F141" s="3597"/>
      <c r="G141" s="263"/>
      <c r="H141" s="264" t="s">
        <v>91</v>
      </c>
      <c r="I141" s="415"/>
      <c r="J141" s="415">
        <v>14.9</v>
      </c>
      <c r="K141" s="415">
        <v>14.9</v>
      </c>
      <c r="L141" s="3264"/>
      <c r="M141" s="395"/>
      <c r="N141" s="397"/>
      <c r="O141" s="397"/>
      <c r="P141" s="3757"/>
    </row>
    <row r="142" spans="1:16" ht="14.4" thickBot="1" x14ac:dyDescent="0.3">
      <c r="A142" s="2331"/>
      <c r="B142" s="349"/>
      <c r="C142" s="363"/>
      <c r="D142" s="414"/>
      <c r="E142" s="3570"/>
      <c r="F142" s="3597"/>
      <c r="G142" s="263"/>
      <c r="H142" s="264" t="s">
        <v>137</v>
      </c>
      <c r="I142" s="416"/>
      <c r="J142" s="416"/>
      <c r="K142" s="547"/>
      <c r="L142" s="3265"/>
      <c r="M142" s="3266"/>
      <c r="N142" s="3267"/>
      <c r="O142" s="3268"/>
      <c r="P142" s="3758"/>
    </row>
    <row r="143" spans="1:16" ht="14.4" thickBot="1" x14ac:dyDescent="0.3">
      <c r="A143" s="2331"/>
      <c r="B143" s="349"/>
      <c r="C143" s="363"/>
      <c r="D143" s="359"/>
      <c r="E143" s="3571"/>
      <c r="F143" s="3598"/>
      <c r="G143" s="263"/>
      <c r="H143" s="373" t="s">
        <v>8</v>
      </c>
      <c r="I143" s="360">
        <f>SUM(I138:I142)</f>
        <v>0</v>
      </c>
      <c r="J143" s="360">
        <f>SUM(J138:J142)</f>
        <v>14.9</v>
      </c>
      <c r="K143" s="360">
        <f>SUM(K138:K142)</f>
        <v>14.9</v>
      </c>
      <c r="L143" s="461"/>
      <c r="M143" s="462"/>
      <c r="N143" s="3269"/>
      <c r="O143" s="3269"/>
      <c r="P143" s="463"/>
    </row>
    <row r="144" spans="1:16" ht="13.8" customHeight="1" x14ac:dyDescent="0.25">
      <c r="A144" s="341" t="s">
        <v>25</v>
      </c>
      <c r="B144" s="3627" t="s">
        <v>7</v>
      </c>
      <c r="C144" s="343" t="s">
        <v>9</v>
      </c>
      <c r="D144" s="344"/>
      <c r="E144" s="3611" t="s">
        <v>1753</v>
      </c>
      <c r="F144" s="3700" t="s">
        <v>46</v>
      </c>
      <c r="G144" s="3599" t="s">
        <v>28</v>
      </c>
      <c r="H144" s="258" t="s">
        <v>27</v>
      </c>
      <c r="I144" s="2551">
        <f>I150</f>
        <v>0.5</v>
      </c>
      <c r="J144" s="2552">
        <f t="shared" ref="J144:K148" si="6">J150</f>
        <v>0.5</v>
      </c>
      <c r="K144" s="2552">
        <f t="shared" si="6"/>
        <v>0.1</v>
      </c>
      <c r="L144" s="269" t="s">
        <v>254</v>
      </c>
      <c r="M144" s="270" t="s">
        <v>264</v>
      </c>
      <c r="N144" s="278">
        <v>1</v>
      </c>
      <c r="O144" s="278">
        <v>1</v>
      </c>
      <c r="P144" s="347"/>
    </row>
    <row r="145" spans="1:16" ht="13.8" customHeight="1" x14ac:dyDescent="0.25">
      <c r="A145" s="348"/>
      <c r="B145" s="3606"/>
      <c r="C145" s="350"/>
      <c r="D145" s="351"/>
      <c r="E145" s="3612"/>
      <c r="F145" s="3701"/>
      <c r="G145" s="3600"/>
      <c r="H145" s="259" t="s">
        <v>84</v>
      </c>
      <c r="I145" s="2553">
        <f>I151</f>
        <v>2</v>
      </c>
      <c r="J145" s="2554">
        <f t="shared" si="6"/>
        <v>2</v>
      </c>
      <c r="K145" s="2554">
        <f t="shared" si="6"/>
        <v>1.8</v>
      </c>
      <c r="L145" s="3674" t="s">
        <v>301</v>
      </c>
      <c r="M145" s="274" t="s">
        <v>313</v>
      </c>
      <c r="N145" s="297">
        <v>20</v>
      </c>
      <c r="O145" s="279">
        <v>23</v>
      </c>
      <c r="P145" s="354"/>
    </row>
    <row r="146" spans="1:16" ht="13.8" x14ac:dyDescent="0.25">
      <c r="A146" s="348"/>
      <c r="B146" s="3606"/>
      <c r="C146" s="350"/>
      <c r="D146" s="351"/>
      <c r="E146" s="3612"/>
      <c r="F146" s="3701"/>
      <c r="G146" s="3600"/>
      <c r="H146" s="259" t="s">
        <v>89</v>
      </c>
      <c r="I146" s="2553">
        <f>I152</f>
        <v>0</v>
      </c>
      <c r="J146" s="2554">
        <f t="shared" si="6"/>
        <v>0</v>
      </c>
      <c r="K146" s="2554">
        <f>K152</f>
        <v>0</v>
      </c>
      <c r="L146" s="3699"/>
      <c r="M146" s="274"/>
      <c r="N146" s="279"/>
      <c r="O146" s="279"/>
      <c r="P146" s="354"/>
    </row>
    <row r="147" spans="1:16" ht="13.8" x14ac:dyDescent="0.25">
      <c r="A147" s="348"/>
      <c r="B147" s="3606"/>
      <c r="C147" s="350"/>
      <c r="D147" s="351"/>
      <c r="E147" s="3612"/>
      <c r="F147" s="3701"/>
      <c r="G147" s="3600"/>
      <c r="H147" s="259" t="s">
        <v>91</v>
      </c>
      <c r="I147" s="2553">
        <f>I153</f>
        <v>8.1</v>
      </c>
      <c r="J147" s="2554">
        <f t="shared" si="6"/>
        <v>8</v>
      </c>
      <c r="K147" s="2554">
        <f>K153</f>
        <v>8</v>
      </c>
      <c r="L147" s="273"/>
      <c r="M147" s="274"/>
      <c r="N147" s="279"/>
      <c r="O147" s="279"/>
      <c r="P147" s="354"/>
    </row>
    <row r="148" spans="1:16" ht="13.8" x14ac:dyDescent="0.25">
      <c r="A148" s="348"/>
      <c r="B148" s="3606"/>
      <c r="C148" s="350"/>
      <c r="D148" s="351"/>
      <c r="E148" s="3612"/>
      <c r="F148" s="3701"/>
      <c r="G148" s="3600"/>
      <c r="H148" s="259" t="s">
        <v>137</v>
      </c>
      <c r="I148" s="2557">
        <f>I154</f>
        <v>0</v>
      </c>
      <c r="J148" s="2558">
        <f t="shared" si="6"/>
        <v>0</v>
      </c>
      <c r="K148" s="2558">
        <f t="shared" si="6"/>
        <v>0</v>
      </c>
      <c r="L148" s="284"/>
      <c r="M148" s="285"/>
      <c r="N148" s="286"/>
      <c r="O148" s="286"/>
      <c r="P148" s="372"/>
    </row>
    <row r="149" spans="1:16" ht="14.4" thickBot="1" x14ac:dyDescent="0.3">
      <c r="A149" s="357"/>
      <c r="B149" s="3628"/>
      <c r="C149" s="358"/>
      <c r="D149" s="359"/>
      <c r="E149" s="3613"/>
      <c r="F149" s="3702"/>
      <c r="G149" s="3601"/>
      <c r="H149" s="373" t="s">
        <v>8</v>
      </c>
      <c r="I149" s="2541">
        <f>SUM(I144:I148)</f>
        <v>10.6</v>
      </c>
      <c r="J149" s="374">
        <f>SUM(J144:J148)</f>
        <v>10.5</v>
      </c>
      <c r="K149" s="374">
        <f>SUM(K144:K148)</f>
        <v>9.9</v>
      </c>
      <c r="L149" s="3249"/>
      <c r="M149" s="3250"/>
      <c r="N149" s="3251"/>
      <c r="O149" s="3251"/>
      <c r="P149" s="3252"/>
    </row>
    <row r="150" spans="1:16" ht="66.599999999999994" customHeight="1" x14ac:dyDescent="0.25">
      <c r="A150" s="3270"/>
      <c r="B150" s="342"/>
      <c r="C150" s="344"/>
      <c r="D150" s="361"/>
      <c r="E150" s="3611" t="s">
        <v>300</v>
      </c>
      <c r="F150" s="3596" t="s">
        <v>46</v>
      </c>
      <c r="G150" s="3599" t="s">
        <v>96</v>
      </c>
      <c r="H150" s="261" t="s">
        <v>27</v>
      </c>
      <c r="I150" s="951">
        <v>0.5</v>
      </c>
      <c r="J150" s="345">
        <v>0.5</v>
      </c>
      <c r="K150" s="362">
        <v>0.1</v>
      </c>
      <c r="L150" s="269" t="s">
        <v>92</v>
      </c>
      <c r="M150" s="270" t="s">
        <v>270</v>
      </c>
      <c r="N150" s="278">
        <v>1</v>
      </c>
      <c r="O150" s="278">
        <v>1</v>
      </c>
      <c r="P150" s="3726" t="s">
        <v>1754</v>
      </c>
    </row>
    <row r="151" spans="1:16" ht="71.400000000000006" customHeight="1" x14ac:dyDescent="0.25">
      <c r="A151" s="3271"/>
      <c r="B151" s="349"/>
      <c r="C151" s="351"/>
      <c r="D151" s="363"/>
      <c r="E151" s="3612"/>
      <c r="F151" s="3597"/>
      <c r="G151" s="3600"/>
      <c r="H151" s="264" t="s">
        <v>84</v>
      </c>
      <c r="I151" s="2539">
        <v>2</v>
      </c>
      <c r="J151" s="352">
        <v>2</v>
      </c>
      <c r="K151" s="364">
        <v>1.8</v>
      </c>
      <c r="L151" s="3306" t="s">
        <v>302</v>
      </c>
      <c r="M151" s="2834" t="s">
        <v>313</v>
      </c>
      <c r="N151" s="279">
        <v>20</v>
      </c>
      <c r="O151" s="279">
        <v>23</v>
      </c>
      <c r="P151" s="3727"/>
    </row>
    <row r="152" spans="1:16" ht="73.8" customHeight="1" x14ac:dyDescent="0.25">
      <c r="A152" s="3271"/>
      <c r="B152" s="349"/>
      <c r="C152" s="351"/>
      <c r="D152" s="363"/>
      <c r="E152" s="3612"/>
      <c r="F152" s="3597"/>
      <c r="G152" s="3600"/>
      <c r="H152" s="264" t="s">
        <v>89</v>
      </c>
      <c r="I152" s="2539"/>
      <c r="J152" s="352"/>
      <c r="K152" s="364"/>
      <c r="L152" s="273"/>
      <c r="M152" s="274"/>
      <c r="N152" s="279"/>
      <c r="O152" s="279"/>
      <c r="P152" s="3727"/>
    </row>
    <row r="153" spans="1:16" ht="74.400000000000006" customHeight="1" x14ac:dyDescent="0.25">
      <c r="A153" s="3271"/>
      <c r="B153" s="349"/>
      <c r="C153" s="351"/>
      <c r="D153" s="363"/>
      <c r="E153" s="3612"/>
      <c r="F153" s="3597"/>
      <c r="G153" s="3600"/>
      <c r="H153" s="264" t="s">
        <v>91</v>
      </c>
      <c r="I153" s="2539">
        <v>8.1</v>
      </c>
      <c r="J153" s="352">
        <v>8</v>
      </c>
      <c r="K153" s="364">
        <v>8</v>
      </c>
      <c r="L153" s="273"/>
      <c r="M153" s="274"/>
      <c r="N153" s="279"/>
      <c r="O153" s="279"/>
      <c r="P153" s="3727"/>
    </row>
    <row r="154" spans="1:16" ht="49.2" customHeight="1" thickBot="1" x14ac:dyDescent="0.3">
      <c r="A154" s="3271"/>
      <c r="B154" s="349"/>
      <c r="C154" s="351"/>
      <c r="D154" s="363"/>
      <c r="E154" s="3612"/>
      <c r="F154" s="3597"/>
      <c r="G154" s="3600"/>
      <c r="H154" s="265" t="s">
        <v>137</v>
      </c>
      <c r="I154" s="987"/>
      <c r="J154" s="355"/>
      <c r="K154" s="365"/>
      <c r="L154" s="275"/>
      <c r="M154" s="276"/>
      <c r="N154" s="277"/>
      <c r="O154" s="277"/>
      <c r="P154" s="3728"/>
    </row>
    <row r="155" spans="1:16" ht="14.4" thickBot="1" x14ac:dyDescent="0.3">
      <c r="A155" s="307"/>
      <c r="B155" s="3228"/>
      <c r="C155" s="366"/>
      <c r="D155" s="367"/>
      <c r="E155" s="3613"/>
      <c r="F155" s="3598"/>
      <c r="G155" s="3601"/>
      <c r="H155" s="268" t="s">
        <v>8</v>
      </c>
      <c r="I155" s="2540">
        <f>SUM(I150:I154)</f>
        <v>10.6</v>
      </c>
      <c r="J155" s="360">
        <f>SUM(J150:J154)</f>
        <v>10.5</v>
      </c>
      <c r="K155" s="360">
        <f>SUM(K150:K154)</f>
        <v>9.9</v>
      </c>
      <c r="L155" s="461"/>
      <c r="M155" s="462"/>
      <c r="N155" s="283"/>
      <c r="O155" s="283"/>
      <c r="P155" s="463"/>
    </row>
    <row r="156" spans="1:16" ht="13.8" customHeight="1" thickBot="1" x14ac:dyDescent="0.3">
      <c r="A156" s="307" t="s">
        <v>25</v>
      </c>
      <c r="B156" s="417" t="s">
        <v>7</v>
      </c>
      <c r="C156" s="3641" t="s">
        <v>308</v>
      </c>
      <c r="D156" s="3641"/>
      <c r="E156" s="3641"/>
      <c r="F156" s="3641"/>
      <c r="G156" s="3642"/>
      <c r="H156" s="418" t="s">
        <v>8</v>
      </c>
      <c r="I156" s="419">
        <f>I125+I149</f>
        <v>1532.1999999999998</v>
      </c>
      <c r="J156" s="419">
        <f>J125+J149</f>
        <v>1483.4</v>
      </c>
      <c r="K156" s="419">
        <f>K125+K149</f>
        <v>218.10000000000002</v>
      </c>
      <c r="L156" s="420"/>
      <c r="M156" s="420"/>
      <c r="N156" s="420"/>
      <c r="O156" s="420"/>
      <c r="P156" s="421"/>
    </row>
    <row r="157" spans="1:16" ht="13.8" thickBot="1" x14ac:dyDescent="0.3">
      <c r="A157" s="422" t="s">
        <v>25</v>
      </c>
      <c r="B157" s="423" t="s">
        <v>9</v>
      </c>
      <c r="C157" s="3272" t="s">
        <v>304</v>
      </c>
      <c r="D157" s="3273"/>
      <c r="E157" s="3273"/>
      <c r="F157" s="3273"/>
      <c r="G157" s="3273"/>
      <c r="H157" s="3273"/>
      <c r="I157" s="3273"/>
      <c r="J157" s="3273"/>
      <c r="K157" s="3273"/>
      <c r="L157" s="3273"/>
      <c r="M157" s="3273"/>
      <c r="N157" s="3273"/>
      <c r="O157" s="3690"/>
      <c r="P157" s="3691"/>
    </row>
    <row r="158" spans="1:16" ht="13.8" thickBot="1" x14ac:dyDescent="0.3">
      <c r="A158" s="422"/>
      <c r="B158" s="401"/>
      <c r="C158" s="424"/>
      <c r="D158" s="424"/>
      <c r="E158" s="424"/>
      <c r="F158" s="424"/>
      <c r="G158" s="424"/>
      <c r="H158" s="424"/>
      <c r="I158" s="424"/>
      <c r="J158" s="424"/>
      <c r="K158" s="424"/>
      <c r="L158" s="425" t="s">
        <v>303</v>
      </c>
      <c r="M158" s="426" t="s">
        <v>313</v>
      </c>
      <c r="N158" s="427">
        <v>124</v>
      </c>
      <c r="O158" s="427">
        <v>103</v>
      </c>
      <c r="P158" s="429"/>
    </row>
    <row r="159" spans="1:16" ht="13.2" customHeight="1" x14ac:dyDescent="0.25">
      <c r="A159" s="298" t="s">
        <v>25</v>
      </c>
      <c r="B159" s="3645" t="s">
        <v>9</v>
      </c>
      <c r="C159" s="299" t="s">
        <v>7</v>
      </c>
      <c r="D159" s="300"/>
      <c r="E159" s="3632" t="s">
        <v>1755</v>
      </c>
      <c r="F159" s="3635" t="s">
        <v>46</v>
      </c>
      <c r="G159" s="3638" t="s">
        <v>28</v>
      </c>
      <c r="H159" s="301" t="s">
        <v>27</v>
      </c>
      <c r="I159" s="2559">
        <f>I165</f>
        <v>0.9</v>
      </c>
      <c r="J159" s="2560">
        <f t="shared" ref="J159:K163" si="7">J165</f>
        <v>0.9</v>
      </c>
      <c r="K159" s="2560">
        <f t="shared" si="7"/>
        <v>0.8</v>
      </c>
      <c r="L159" s="431" t="s">
        <v>254</v>
      </c>
      <c r="M159" s="432" t="s">
        <v>264</v>
      </c>
      <c r="N159" s="433">
        <v>1</v>
      </c>
      <c r="O159" s="433">
        <v>1</v>
      </c>
      <c r="P159" s="3274"/>
    </row>
    <row r="160" spans="1:16" x14ac:dyDescent="0.25">
      <c r="A160" s="302"/>
      <c r="B160" s="3646"/>
      <c r="C160" s="303"/>
      <c r="D160" s="304"/>
      <c r="E160" s="3633"/>
      <c r="F160" s="3636"/>
      <c r="G160" s="3639"/>
      <c r="H160" s="305" t="s">
        <v>84</v>
      </c>
      <c r="I160" s="2561">
        <f>I166</f>
        <v>139.30000000000001</v>
      </c>
      <c r="J160" s="2562">
        <f t="shared" si="7"/>
        <v>139.30000000000001</v>
      </c>
      <c r="K160" s="2562">
        <f t="shared" si="7"/>
        <v>33.6</v>
      </c>
      <c r="L160" s="435" t="s">
        <v>305</v>
      </c>
      <c r="M160" s="436" t="s">
        <v>314</v>
      </c>
      <c r="N160" s="437">
        <v>71</v>
      </c>
      <c r="O160" s="437">
        <v>71</v>
      </c>
      <c r="P160" s="3275"/>
    </row>
    <row r="161" spans="1:16" x14ac:dyDescent="0.25">
      <c r="A161" s="302"/>
      <c r="B161" s="3646"/>
      <c r="C161" s="303"/>
      <c r="D161" s="304"/>
      <c r="E161" s="3633"/>
      <c r="F161" s="3636"/>
      <c r="G161" s="3639"/>
      <c r="H161" s="305" t="s">
        <v>89</v>
      </c>
      <c r="I161" s="2561">
        <f>I167</f>
        <v>0</v>
      </c>
      <c r="J161" s="2562">
        <f t="shared" si="7"/>
        <v>0</v>
      </c>
      <c r="K161" s="2562">
        <f>K167</f>
        <v>0</v>
      </c>
      <c r="L161" s="435"/>
      <c r="M161" s="436"/>
      <c r="N161" s="437"/>
      <c r="O161" s="437"/>
      <c r="P161" s="3275"/>
    </row>
    <row r="162" spans="1:16" x14ac:dyDescent="0.25">
      <c r="A162" s="302"/>
      <c r="B162" s="3646"/>
      <c r="C162" s="303"/>
      <c r="D162" s="304"/>
      <c r="E162" s="3633"/>
      <c r="F162" s="3636"/>
      <c r="G162" s="3639"/>
      <c r="H162" s="305" t="s">
        <v>91</v>
      </c>
      <c r="I162" s="2561">
        <f>I168</f>
        <v>536.20000000000005</v>
      </c>
      <c r="J162" s="2562">
        <f t="shared" si="7"/>
        <v>686.3</v>
      </c>
      <c r="K162" s="2562">
        <f>K168</f>
        <v>686.2</v>
      </c>
      <c r="L162" s="435"/>
      <c r="M162" s="436"/>
      <c r="N162" s="437"/>
      <c r="O162" s="437"/>
      <c r="P162" s="3275"/>
    </row>
    <row r="163" spans="1:16" ht="13.8" thickBot="1" x14ac:dyDescent="0.3">
      <c r="A163" s="302"/>
      <c r="B163" s="3646"/>
      <c r="C163" s="303"/>
      <c r="D163" s="304"/>
      <c r="E163" s="3633"/>
      <c r="F163" s="3636"/>
      <c r="G163" s="3639"/>
      <c r="H163" s="306" t="s">
        <v>137</v>
      </c>
      <c r="I163" s="2563">
        <f>I169</f>
        <v>0</v>
      </c>
      <c r="J163" s="2564">
        <f t="shared" si="7"/>
        <v>0</v>
      </c>
      <c r="K163" s="2564">
        <f t="shared" si="7"/>
        <v>0</v>
      </c>
      <c r="L163" s="439"/>
      <c r="M163" s="440"/>
      <c r="N163" s="441"/>
      <c r="O163" s="441"/>
      <c r="P163" s="442"/>
    </row>
    <row r="164" spans="1:16" ht="13.8" thickBot="1" x14ac:dyDescent="0.3">
      <c r="A164" s="307"/>
      <c r="B164" s="3647"/>
      <c r="C164" s="308"/>
      <c r="D164" s="309"/>
      <c r="E164" s="3634"/>
      <c r="F164" s="3637"/>
      <c r="G164" s="3640"/>
      <c r="H164" s="310" t="s">
        <v>8</v>
      </c>
      <c r="I164" s="2565">
        <f>SUM(I159:I163)</f>
        <v>676.40000000000009</v>
      </c>
      <c r="J164" s="2566">
        <f>SUM(J159:J163)</f>
        <v>826.5</v>
      </c>
      <c r="K164" s="2566">
        <f>SUM(K159:K163)</f>
        <v>720.6</v>
      </c>
      <c r="L164" s="3276"/>
      <c r="M164" s="3277"/>
      <c r="N164" s="3278"/>
      <c r="O164" s="3278"/>
      <c r="P164" s="3279"/>
    </row>
    <row r="165" spans="1:16" ht="96.6" customHeight="1" x14ac:dyDescent="0.25">
      <c r="A165" s="3270"/>
      <c r="B165" s="3229"/>
      <c r="C165" s="300"/>
      <c r="D165" s="311"/>
      <c r="E165" s="3611" t="s">
        <v>93</v>
      </c>
      <c r="F165" s="3635" t="s">
        <v>46</v>
      </c>
      <c r="G165" s="3638" t="s">
        <v>263</v>
      </c>
      <c r="H165" s="312" t="s">
        <v>27</v>
      </c>
      <c r="I165" s="164">
        <v>0.9</v>
      </c>
      <c r="J165" s="430">
        <v>0.9</v>
      </c>
      <c r="K165" s="444">
        <v>0.8</v>
      </c>
      <c r="L165" s="431" t="s">
        <v>92</v>
      </c>
      <c r="M165" s="432" t="s">
        <v>264</v>
      </c>
      <c r="N165" s="433">
        <v>1</v>
      </c>
      <c r="O165" s="433">
        <v>1</v>
      </c>
      <c r="P165" s="3759" t="s">
        <v>1756</v>
      </c>
    </row>
    <row r="166" spans="1:16" ht="80.400000000000006" customHeight="1" x14ac:dyDescent="0.25">
      <c r="A166" s="3271"/>
      <c r="B166" s="3230"/>
      <c r="C166" s="304"/>
      <c r="D166" s="313"/>
      <c r="E166" s="3612"/>
      <c r="F166" s="3636"/>
      <c r="G166" s="3639"/>
      <c r="H166" s="314" t="s">
        <v>84</v>
      </c>
      <c r="I166" s="697">
        <v>139.30000000000001</v>
      </c>
      <c r="J166" s="434">
        <v>139.30000000000001</v>
      </c>
      <c r="K166" s="445">
        <v>33.6</v>
      </c>
      <c r="L166" s="3309" t="s">
        <v>305</v>
      </c>
      <c r="M166" s="3310" t="s">
        <v>264</v>
      </c>
      <c r="N166" s="437">
        <v>71</v>
      </c>
      <c r="O166" s="437">
        <v>71</v>
      </c>
      <c r="P166" s="3760"/>
    </row>
    <row r="167" spans="1:16" ht="56.4" customHeight="1" x14ac:dyDescent="0.25">
      <c r="A167" s="3271"/>
      <c r="B167" s="3230"/>
      <c r="C167" s="304"/>
      <c r="D167" s="313"/>
      <c r="E167" s="3612"/>
      <c r="F167" s="3636"/>
      <c r="G167" s="3639"/>
      <c r="H167" s="314" t="s">
        <v>89</v>
      </c>
      <c r="I167" s="697"/>
      <c r="J167" s="434"/>
      <c r="K167" s="445"/>
      <c r="L167" s="435"/>
      <c r="M167" s="436"/>
      <c r="N167" s="437"/>
      <c r="O167" s="437"/>
      <c r="P167" s="3760"/>
    </row>
    <row r="168" spans="1:16" ht="44.4" customHeight="1" x14ac:dyDescent="0.25">
      <c r="A168" s="3271"/>
      <c r="B168" s="3230"/>
      <c r="C168" s="304"/>
      <c r="D168" s="313"/>
      <c r="E168" s="3612"/>
      <c r="F168" s="3636"/>
      <c r="G168" s="3639"/>
      <c r="H168" s="314" t="s">
        <v>91</v>
      </c>
      <c r="I168" s="697">
        <v>536.20000000000005</v>
      </c>
      <c r="J168" s="434">
        <v>686.3</v>
      </c>
      <c r="K168" s="445">
        <v>686.2</v>
      </c>
      <c r="L168" s="435"/>
      <c r="M168" s="436"/>
      <c r="N168" s="437"/>
      <c r="O168" s="437"/>
      <c r="P168" s="3760"/>
    </row>
    <row r="169" spans="1:16" ht="50.4" customHeight="1" thickBot="1" x14ac:dyDescent="0.3">
      <c r="A169" s="3271"/>
      <c r="B169" s="3230"/>
      <c r="C169" s="304"/>
      <c r="D169" s="313"/>
      <c r="E169" s="3612"/>
      <c r="F169" s="3636"/>
      <c r="G169" s="3639"/>
      <c r="H169" s="315" t="s">
        <v>137</v>
      </c>
      <c r="I169" s="757"/>
      <c r="J169" s="438"/>
      <c r="K169" s="446"/>
      <c r="L169" s="439"/>
      <c r="M169" s="440"/>
      <c r="N169" s="441"/>
      <c r="O169" s="441"/>
      <c r="P169" s="3761"/>
    </row>
    <row r="170" spans="1:16" ht="13.8" customHeight="1" thickBot="1" x14ac:dyDescent="0.3">
      <c r="A170" s="307"/>
      <c r="B170" s="3231"/>
      <c r="C170" s="316"/>
      <c r="D170" s="317"/>
      <c r="E170" s="3613"/>
      <c r="F170" s="3637"/>
      <c r="G170" s="3640"/>
      <c r="H170" s="310" t="s">
        <v>8</v>
      </c>
      <c r="I170" s="2544">
        <f>SUM(I165:I169)</f>
        <v>676.40000000000009</v>
      </c>
      <c r="J170" s="443">
        <f>SUM(J165:J169)</f>
        <v>826.5</v>
      </c>
      <c r="K170" s="443">
        <f>SUM(K165:K169)</f>
        <v>720.6</v>
      </c>
      <c r="L170" s="3276"/>
      <c r="M170" s="3277"/>
      <c r="N170" s="3278"/>
      <c r="O170" s="3278"/>
      <c r="P170" s="3279"/>
    </row>
    <row r="171" spans="1:16" ht="13.8" customHeight="1" thickBot="1" x14ac:dyDescent="0.3">
      <c r="A171" s="307" t="s">
        <v>25</v>
      </c>
      <c r="B171" s="417" t="s">
        <v>9</v>
      </c>
      <c r="C171" s="3641" t="s">
        <v>308</v>
      </c>
      <c r="D171" s="3641"/>
      <c r="E171" s="3641"/>
      <c r="F171" s="3641"/>
      <c r="G171" s="3642"/>
      <c r="H171" s="418" t="s">
        <v>8</v>
      </c>
      <c r="I171" s="772">
        <f>I164*1</f>
        <v>676.40000000000009</v>
      </c>
      <c r="J171" s="419">
        <f>J164*1</f>
        <v>826.5</v>
      </c>
      <c r="K171" s="419">
        <f>K164*1</f>
        <v>720.6</v>
      </c>
      <c r="L171" s="420"/>
      <c r="M171" s="420"/>
      <c r="N171" s="420"/>
      <c r="O171" s="420"/>
      <c r="P171" s="421"/>
    </row>
    <row r="172" spans="1:16" ht="13.8" customHeight="1" thickBot="1" x14ac:dyDescent="0.3">
      <c r="A172" s="406" t="s">
        <v>25</v>
      </c>
      <c r="B172" s="406"/>
      <c r="C172" s="3643" t="s">
        <v>309</v>
      </c>
      <c r="D172" s="3643"/>
      <c r="E172" s="3643"/>
      <c r="F172" s="3643"/>
      <c r="G172" s="3644"/>
      <c r="H172" s="407" t="s">
        <v>8</v>
      </c>
      <c r="I172" s="2543">
        <f>I171+I156</f>
        <v>2208.6</v>
      </c>
      <c r="J172" s="408">
        <f>J171+J156</f>
        <v>2309.9</v>
      </c>
      <c r="K172" s="408">
        <f>K171+K156</f>
        <v>938.7</v>
      </c>
      <c r="L172" s="409"/>
      <c r="M172" s="409"/>
      <c r="N172" s="409"/>
      <c r="O172" s="409"/>
      <c r="P172" s="410"/>
    </row>
    <row r="173" spans="1:16" ht="14.4" thickBot="1" x14ac:dyDescent="0.3">
      <c r="A173" s="447" t="s">
        <v>26</v>
      </c>
      <c r="B173" s="448"/>
      <c r="C173" s="451" t="s">
        <v>315</v>
      </c>
      <c r="D173" s="449"/>
      <c r="E173" s="3280"/>
      <c r="F173" s="449"/>
      <c r="G173" s="449"/>
      <c r="H173" s="449"/>
      <c r="I173" s="450"/>
      <c r="J173" s="450"/>
      <c r="K173" s="450"/>
      <c r="L173" s="452"/>
      <c r="M173" s="452"/>
      <c r="N173" s="450"/>
      <c r="O173" s="451"/>
      <c r="P173" s="453"/>
    </row>
    <row r="174" spans="1:16" ht="49.2" customHeight="1" thickBot="1" x14ac:dyDescent="0.3">
      <c r="A174" s="454"/>
      <c r="B174" s="455"/>
      <c r="C174" s="456"/>
      <c r="D174" s="456"/>
      <c r="E174" s="457"/>
      <c r="F174" s="456"/>
      <c r="G174" s="456"/>
      <c r="H174" s="456"/>
      <c r="I174" s="458"/>
      <c r="J174" s="458"/>
      <c r="K174" s="458"/>
      <c r="L174" s="3307" t="s">
        <v>316</v>
      </c>
      <c r="M174" s="388" t="s">
        <v>264</v>
      </c>
      <c r="N174" s="427">
        <v>3</v>
      </c>
      <c r="O174" s="427">
        <v>4</v>
      </c>
      <c r="P174" s="3281"/>
    </row>
    <row r="175" spans="1:16" ht="14.4" thickBot="1" x14ac:dyDescent="0.3">
      <c r="A175" s="335" t="s">
        <v>26</v>
      </c>
      <c r="B175" s="336" t="s">
        <v>7</v>
      </c>
      <c r="C175" s="564" t="s">
        <v>317</v>
      </c>
      <c r="D175" s="337"/>
      <c r="E175" s="337"/>
      <c r="F175" s="337"/>
      <c r="G175" s="337"/>
      <c r="H175" s="337"/>
      <c r="I175" s="337"/>
      <c r="J175" s="337"/>
      <c r="K175" s="337"/>
      <c r="L175" s="337"/>
      <c r="M175" s="337"/>
      <c r="N175" s="337"/>
      <c r="O175" s="3625"/>
      <c r="P175" s="3626"/>
    </row>
    <row r="176" spans="1:16" ht="60.6" customHeight="1" thickBot="1" x14ac:dyDescent="0.3">
      <c r="A176" s="519"/>
      <c r="B176" s="338"/>
      <c r="C176" s="541"/>
      <c r="D176" s="541"/>
      <c r="E176" s="541"/>
      <c r="F176" s="541"/>
      <c r="G176" s="541"/>
      <c r="H176" s="541"/>
      <c r="I176" s="541"/>
      <c r="J176" s="541"/>
      <c r="K176" s="541"/>
      <c r="L176" s="3308" t="s">
        <v>318</v>
      </c>
      <c r="M176" s="388" t="s">
        <v>264</v>
      </c>
      <c r="N176" s="385">
        <v>1</v>
      </c>
      <c r="O176" s="385">
        <v>4</v>
      </c>
      <c r="P176" s="386"/>
    </row>
    <row r="177" spans="1:16" ht="13.8" customHeight="1" x14ac:dyDescent="0.25">
      <c r="A177" s="341" t="s">
        <v>26</v>
      </c>
      <c r="B177" s="3627" t="s">
        <v>7</v>
      </c>
      <c r="C177" s="343" t="s">
        <v>7</v>
      </c>
      <c r="D177" s="344"/>
      <c r="E177" s="3611" t="s">
        <v>1757</v>
      </c>
      <c r="F177" s="3596" t="s">
        <v>46</v>
      </c>
      <c r="G177" s="3599" t="s">
        <v>28</v>
      </c>
      <c r="H177" s="258" t="s">
        <v>27</v>
      </c>
      <c r="I177" s="2552">
        <f t="shared" ref="I177:K178" si="8">I183+I189+I195+I201+I207+I213+I219+I225+I231+I237+I243</f>
        <v>22</v>
      </c>
      <c r="J177" s="2552">
        <f t="shared" si="8"/>
        <v>39.5</v>
      </c>
      <c r="K177" s="2552">
        <f t="shared" si="8"/>
        <v>11.8</v>
      </c>
      <c r="L177" s="269" t="s">
        <v>254</v>
      </c>
      <c r="M177" s="270" t="s">
        <v>264</v>
      </c>
      <c r="N177" s="278">
        <v>3</v>
      </c>
      <c r="O177" s="278">
        <v>4</v>
      </c>
      <c r="P177" s="347"/>
    </row>
    <row r="178" spans="1:16" ht="13.8" x14ac:dyDescent="0.25">
      <c r="A178" s="348"/>
      <c r="B178" s="3606"/>
      <c r="C178" s="350"/>
      <c r="D178" s="351"/>
      <c r="E178" s="3612"/>
      <c r="F178" s="3597"/>
      <c r="G178" s="3600"/>
      <c r="H178" s="259" t="s">
        <v>84</v>
      </c>
      <c r="I178" s="2554">
        <f t="shared" si="8"/>
        <v>121.9</v>
      </c>
      <c r="J178" s="2554">
        <f t="shared" si="8"/>
        <v>84.2</v>
      </c>
      <c r="K178" s="2554">
        <f t="shared" si="8"/>
        <v>42.9</v>
      </c>
      <c r="L178" s="273"/>
      <c r="M178" s="274"/>
      <c r="N178" s="279"/>
      <c r="O178" s="279"/>
      <c r="P178" s="354"/>
    </row>
    <row r="179" spans="1:16" ht="13.8" x14ac:dyDescent="0.25">
      <c r="A179" s="348"/>
      <c r="B179" s="3606"/>
      <c r="C179" s="350"/>
      <c r="D179" s="351"/>
      <c r="E179" s="3612"/>
      <c r="F179" s="3597"/>
      <c r="G179" s="3600"/>
      <c r="H179" s="259" t="s">
        <v>89</v>
      </c>
      <c r="I179" s="2554">
        <f>I185+I191+I197+I209+I215+I221+I227+I233+I239+I245</f>
        <v>0</v>
      </c>
      <c r="J179" s="2554">
        <f>J185+J191+J197+J209+J215+J221+J227+J233+J239+J245</f>
        <v>0</v>
      </c>
      <c r="K179" s="2554">
        <f>K185+K191+K197+K209+K215+K221+K227+K233+K239+K245+K203</f>
        <v>0</v>
      </c>
      <c r="L179" s="273"/>
      <c r="M179" s="274"/>
      <c r="N179" s="279"/>
      <c r="O179" s="279"/>
      <c r="P179" s="354"/>
    </row>
    <row r="180" spans="1:16" ht="13.8" x14ac:dyDescent="0.25">
      <c r="A180" s="348"/>
      <c r="B180" s="3606"/>
      <c r="C180" s="350"/>
      <c r="D180" s="351"/>
      <c r="E180" s="3612"/>
      <c r="F180" s="3597"/>
      <c r="G180" s="3600"/>
      <c r="H180" s="259" t="s">
        <v>91</v>
      </c>
      <c r="I180" s="2553">
        <f>I186+I192+I198+I204+I210+I216+I222+I228+I234</f>
        <v>257.3</v>
      </c>
      <c r="J180" s="2554">
        <f>J186+J192+J198+J204+J210+J216+J222+J228+J234+J240+J246</f>
        <v>281.3</v>
      </c>
      <c r="K180" s="2554">
        <f>K186+K192+K198+K204+K210+K216+K222+K228+K234+K240+K246</f>
        <v>176.5</v>
      </c>
      <c r="L180" s="273"/>
      <c r="M180" s="274"/>
      <c r="N180" s="279"/>
      <c r="O180" s="279"/>
      <c r="P180" s="354"/>
    </row>
    <row r="181" spans="1:16" ht="14.4" thickBot="1" x14ac:dyDescent="0.3">
      <c r="A181" s="348"/>
      <c r="B181" s="3606"/>
      <c r="C181" s="350"/>
      <c r="D181" s="351"/>
      <c r="E181" s="3612"/>
      <c r="F181" s="3597"/>
      <c r="G181" s="3600"/>
      <c r="H181" s="260" t="s">
        <v>137</v>
      </c>
      <c r="I181" s="2556">
        <f>I187+I193+I199+I205+I211+I217+I223+I229+I235+I247</f>
        <v>0</v>
      </c>
      <c r="J181" s="2556">
        <f>J187+J193+J199+J205+J211+J217+J223+J229+J235+J247</f>
        <v>0</v>
      </c>
      <c r="K181" s="2556">
        <f>K187+K193+K199+K205+K211+K217+K223+K229+K235+K247</f>
        <v>0</v>
      </c>
      <c r="L181" s="275"/>
      <c r="M181" s="276"/>
      <c r="N181" s="277"/>
      <c r="O181" s="277"/>
      <c r="P181" s="356"/>
    </row>
    <row r="182" spans="1:16" ht="14.4" thickBot="1" x14ac:dyDescent="0.3">
      <c r="A182" s="357"/>
      <c r="B182" s="3628"/>
      <c r="C182" s="358"/>
      <c r="D182" s="359"/>
      <c r="E182" s="3613"/>
      <c r="F182" s="3598"/>
      <c r="G182" s="3601"/>
      <c r="H182" s="268" t="s">
        <v>8</v>
      </c>
      <c r="I182" s="360">
        <f>SUM(I177:I181)</f>
        <v>401.20000000000005</v>
      </c>
      <c r="J182" s="360">
        <f>SUM(J177:J181)</f>
        <v>405</v>
      </c>
      <c r="K182" s="360">
        <f>SUM(K177:K181)</f>
        <v>231.2</v>
      </c>
      <c r="L182" s="461"/>
      <c r="M182" s="462"/>
      <c r="N182" s="283"/>
      <c r="O182" s="283"/>
      <c r="P182" s="463"/>
    </row>
    <row r="183" spans="1:16" ht="24.6" customHeight="1" x14ac:dyDescent="0.25">
      <c r="A183" s="2322"/>
      <c r="B183" s="342"/>
      <c r="C183" s="344"/>
      <c r="D183" s="361"/>
      <c r="E183" s="3611" t="s">
        <v>319</v>
      </c>
      <c r="F183" s="3596" t="s">
        <v>46</v>
      </c>
      <c r="G183" s="293" t="s">
        <v>71</v>
      </c>
      <c r="H183" s="261" t="s">
        <v>27</v>
      </c>
      <c r="I183" s="951">
        <v>10</v>
      </c>
      <c r="J183" s="345">
        <v>10</v>
      </c>
      <c r="K183" s="362">
        <v>3.4</v>
      </c>
      <c r="L183" s="269" t="s">
        <v>92</v>
      </c>
      <c r="M183" s="270" t="s">
        <v>264</v>
      </c>
      <c r="N183" s="278">
        <v>1</v>
      </c>
      <c r="O183" s="278">
        <v>1</v>
      </c>
      <c r="P183" s="3726" t="s">
        <v>1758</v>
      </c>
    </row>
    <row r="184" spans="1:16" ht="48.6" customHeight="1" x14ac:dyDescent="0.25">
      <c r="A184" s="2331"/>
      <c r="B184" s="349"/>
      <c r="C184" s="351"/>
      <c r="D184" s="363"/>
      <c r="E184" s="3612"/>
      <c r="F184" s="3597"/>
      <c r="G184" s="294"/>
      <c r="H184" s="264" t="s">
        <v>84</v>
      </c>
      <c r="I184" s="2539">
        <v>9.1999999999999993</v>
      </c>
      <c r="J184" s="352">
        <v>9.1999999999999993</v>
      </c>
      <c r="K184" s="364">
        <v>7</v>
      </c>
      <c r="L184" s="3306" t="s">
        <v>320</v>
      </c>
      <c r="M184" s="2834" t="s">
        <v>264</v>
      </c>
      <c r="N184" s="279">
        <v>1</v>
      </c>
      <c r="O184" s="279">
        <v>1</v>
      </c>
      <c r="P184" s="3727"/>
    </row>
    <row r="185" spans="1:16" ht="49.8" customHeight="1" x14ac:dyDescent="0.25">
      <c r="A185" s="2331"/>
      <c r="B185" s="349"/>
      <c r="C185" s="351"/>
      <c r="D185" s="363"/>
      <c r="E185" s="3612"/>
      <c r="F185" s="3597"/>
      <c r="G185" s="3600"/>
      <c r="H185" s="264" t="s">
        <v>89</v>
      </c>
      <c r="I185" s="2539"/>
      <c r="J185" s="352"/>
      <c r="K185" s="364"/>
      <c r="L185" s="273"/>
      <c r="M185" s="274"/>
      <c r="N185" s="279"/>
      <c r="O185" s="279"/>
      <c r="P185" s="3727"/>
    </row>
    <row r="186" spans="1:16" ht="40.200000000000003" customHeight="1" x14ac:dyDescent="0.25">
      <c r="A186" s="2331"/>
      <c r="B186" s="349"/>
      <c r="C186" s="351"/>
      <c r="D186" s="363"/>
      <c r="E186" s="3612"/>
      <c r="F186" s="3597"/>
      <c r="G186" s="3600"/>
      <c r="H186" s="264" t="s">
        <v>91</v>
      </c>
      <c r="I186" s="2539">
        <v>60.1</v>
      </c>
      <c r="J186" s="352">
        <v>60.1</v>
      </c>
      <c r="K186" s="364">
        <v>6.2</v>
      </c>
      <c r="L186" s="273"/>
      <c r="M186" s="274"/>
      <c r="N186" s="279"/>
      <c r="O186" s="279"/>
      <c r="P186" s="3727"/>
    </row>
    <row r="187" spans="1:16" ht="45" customHeight="1" thickBot="1" x14ac:dyDescent="0.3">
      <c r="A187" s="2331"/>
      <c r="B187" s="349"/>
      <c r="C187" s="351"/>
      <c r="D187" s="363"/>
      <c r="E187" s="3612"/>
      <c r="F187" s="3597"/>
      <c r="G187" s="3600"/>
      <c r="H187" s="265" t="s">
        <v>137</v>
      </c>
      <c r="I187" s="987"/>
      <c r="J187" s="355"/>
      <c r="K187" s="365"/>
      <c r="L187" s="275"/>
      <c r="M187" s="276"/>
      <c r="N187" s="277"/>
      <c r="O187" s="277"/>
      <c r="P187" s="3728"/>
    </row>
    <row r="188" spans="1:16" ht="14.4" thickBot="1" x14ac:dyDescent="0.3">
      <c r="A188" s="357"/>
      <c r="B188" s="3228"/>
      <c r="C188" s="366"/>
      <c r="D188" s="367"/>
      <c r="E188" s="3613"/>
      <c r="F188" s="3598"/>
      <c r="G188" s="3601"/>
      <c r="H188" s="268" t="s">
        <v>8</v>
      </c>
      <c r="I188" s="2540">
        <f>SUM(I183:I187)</f>
        <v>79.3</v>
      </c>
      <c r="J188" s="360">
        <f>SUM(J183:J187)</f>
        <v>79.3</v>
      </c>
      <c r="K188" s="360">
        <f>SUM(K183:K187)</f>
        <v>16.600000000000001</v>
      </c>
      <c r="L188" s="461"/>
      <c r="M188" s="462"/>
      <c r="N188" s="283"/>
      <c r="O188" s="283"/>
      <c r="P188" s="463"/>
    </row>
    <row r="189" spans="1:16" ht="25.8" customHeight="1" x14ac:dyDescent="0.25">
      <c r="A189" s="2322"/>
      <c r="B189" s="342"/>
      <c r="C189" s="344"/>
      <c r="D189" s="361"/>
      <c r="E189" s="3611" t="s">
        <v>321</v>
      </c>
      <c r="F189" s="3596" t="s">
        <v>46</v>
      </c>
      <c r="G189" s="293" t="s">
        <v>71</v>
      </c>
      <c r="H189" s="261" t="s">
        <v>27</v>
      </c>
      <c r="I189" s="951">
        <v>4</v>
      </c>
      <c r="J189" s="345">
        <v>4</v>
      </c>
      <c r="K189" s="362">
        <v>0</v>
      </c>
      <c r="L189" s="269" t="s">
        <v>92</v>
      </c>
      <c r="M189" s="270" t="s">
        <v>264</v>
      </c>
      <c r="N189" s="278">
        <v>1</v>
      </c>
      <c r="O189" s="278">
        <v>1</v>
      </c>
      <c r="P189" s="3726" t="s">
        <v>1759</v>
      </c>
    </row>
    <row r="190" spans="1:16" ht="22.8" customHeight="1" x14ac:dyDescent="0.25">
      <c r="A190" s="2331"/>
      <c r="B190" s="349"/>
      <c r="C190" s="351"/>
      <c r="D190" s="363"/>
      <c r="E190" s="3612"/>
      <c r="F190" s="3597"/>
      <c r="G190" s="294"/>
      <c r="H190" s="264" t="s">
        <v>84</v>
      </c>
      <c r="I190" s="2539">
        <v>32</v>
      </c>
      <c r="J190" s="352">
        <v>0</v>
      </c>
      <c r="K190" s="364">
        <v>0</v>
      </c>
      <c r="L190" s="271" t="s">
        <v>322</v>
      </c>
      <c r="M190" s="272" t="s">
        <v>264</v>
      </c>
      <c r="N190" s="279">
        <v>2</v>
      </c>
      <c r="O190" s="279">
        <v>2</v>
      </c>
      <c r="P190" s="3727"/>
    </row>
    <row r="191" spans="1:16" ht="45.6" customHeight="1" x14ac:dyDescent="0.25">
      <c r="A191" s="2331"/>
      <c r="B191" s="349"/>
      <c r="C191" s="351"/>
      <c r="D191" s="363"/>
      <c r="E191" s="3612"/>
      <c r="F191" s="3597"/>
      <c r="G191" s="294"/>
      <c r="H191" s="264" t="s">
        <v>89</v>
      </c>
      <c r="I191" s="2539"/>
      <c r="J191" s="352"/>
      <c r="K191" s="364"/>
      <c r="L191" s="273"/>
      <c r="M191" s="274"/>
      <c r="N191" s="279"/>
      <c r="O191" s="279"/>
      <c r="P191" s="3727"/>
    </row>
    <row r="192" spans="1:16" ht="41.4" customHeight="1" x14ac:dyDescent="0.25">
      <c r="A192" s="2331"/>
      <c r="B192" s="349"/>
      <c r="C192" s="351"/>
      <c r="D192" s="363"/>
      <c r="E192" s="3612"/>
      <c r="F192" s="3597"/>
      <c r="G192" s="294"/>
      <c r="H192" s="264" t="s">
        <v>91</v>
      </c>
      <c r="I192" s="2539">
        <v>180</v>
      </c>
      <c r="J192" s="352">
        <v>180</v>
      </c>
      <c r="K192" s="364">
        <v>140.9</v>
      </c>
      <c r="L192" s="273"/>
      <c r="M192" s="274"/>
      <c r="N192" s="279"/>
      <c r="O192" s="279"/>
      <c r="P192" s="3727"/>
    </row>
    <row r="193" spans="1:16" ht="15.6" customHeight="1" thickBot="1" x14ac:dyDescent="0.3">
      <c r="A193" s="2331"/>
      <c r="B193" s="349"/>
      <c r="C193" s="351"/>
      <c r="D193" s="363"/>
      <c r="E193" s="3612"/>
      <c r="F193" s="3597"/>
      <c r="G193" s="3600"/>
      <c r="H193" s="265" t="s">
        <v>137</v>
      </c>
      <c r="I193" s="987"/>
      <c r="J193" s="355"/>
      <c r="K193" s="365"/>
      <c r="L193" s="275"/>
      <c r="M193" s="276"/>
      <c r="N193" s="277"/>
      <c r="O193" s="277"/>
      <c r="P193" s="3728"/>
    </row>
    <row r="194" spans="1:16" ht="14.4" thickBot="1" x14ac:dyDescent="0.3">
      <c r="A194" s="357"/>
      <c r="B194" s="3228"/>
      <c r="C194" s="366"/>
      <c r="D194" s="367"/>
      <c r="E194" s="3613"/>
      <c r="F194" s="3598"/>
      <c r="G194" s="3601"/>
      <c r="H194" s="268" t="s">
        <v>8</v>
      </c>
      <c r="I194" s="2540">
        <f>SUM(I189:I193)</f>
        <v>216</v>
      </c>
      <c r="J194" s="360">
        <f>SUM(J189:J193)</f>
        <v>184</v>
      </c>
      <c r="K194" s="360">
        <f>SUM(K189:K193)</f>
        <v>140.9</v>
      </c>
      <c r="L194" s="461"/>
      <c r="M194" s="462"/>
      <c r="N194" s="283"/>
      <c r="O194" s="283"/>
      <c r="P194" s="463"/>
    </row>
    <row r="195" spans="1:16" ht="70.2" customHeight="1" x14ac:dyDescent="0.25">
      <c r="A195" s="2322"/>
      <c r="B195" s="342"/>
      <c r="C195" s="344"/>
      <c r="D195" s="361"/>
      <c r="E195" s="3611" t="s">
        <v>323</v>
      </c>
      <c r="F195" s="3596" t="s">
        <v>46</v>
      </c>
      <c r="G195" s="3599" t="s">
        <v>324</v>
      </c>
      <c r="H195" s="261" t="s">
        <v>27</v>
      </c>
      <c r="I195" s="951"/>
      <c r="J195" s="345"/>
      <c r="K195" s="362"/>
      <c r="L195" s="269" t="s">
        <v>92</v>
      </c>
      <c r="M195" s="270" t="s">
        <v>270</v>
      </c>
      <c r="N195" s="278">
        <v>1</v>
      </c>
      <c r="O195" s="278">
        <v>1</v>
      </c>
      <c r="P195" s="3726" t="s">
        <v>1760</v>
      </c>
    </row>
    <row r="196" spans="1:16" ht="56.4" customHeight="1" x14ac:dyDescent="0.25">
      <c r="A196" s="2331"/>
      <c r="B196" s="349"/>
      <c r="C196" s="351"/>
      <c r="D196" s="363"/>
      <c r="E196" s="3612"/>
      <c r="F196" s="3597"/>
      <c r="G196" s="3600"/>
      <c r="H196" s="264" t="s">
        <v>84</v>
      </c>
      <c r="I196" s="2539">
        <v>5</v>
      </c>
      <c r="J196" s="352">
        <v>20</v>
      </c>
      <c r="K196" s="364">
        <v>6.1</v>
      </c>
      <c r="L196" s="271" t="s">
        <v>325</v>
      </c>
      <c r="M196" s="272" t="s">
        <v>264</v>
      </c>
      <c r="N196" s="279">
        <v>1</v>
      </c>
      <c r="O196" s="279">
        <v>1</v>
      </c>
      <c r="P196" s="3727"/>
    </row>
    <row r="197" spans="1:16" ht="63.6" customHeight="1" x14ac:dyDescent="0.25">
      <c r="A197" s="2331"/>
      <c r="B197" s="349"/>
      <c r="C197" s="351"/>
      <c r="D197" s="363"/>
      <c r="E197" s="3612"/>
      <c r="F197" s="3597"/>
      <c r="G197" s="3600"/>
      <c r="H197" s="264" t="s">
        <v>89</v>
      </c>
      <c r="I197" s="2539"/>
      <c r="J197" s="352"/>
      <c r="K197" s="364"/>
      <c r="L197" s="273"/>
      <c r="M197" s="274"/>
      <c r="N197" s="279"/>
      <c r="O197" s="279"/>
      <c r="P197" s="3727"/>
    </row>
    <row r="198" spans="1:16" ht="51.6" customHeight="1" x14ac:dyDescent="0.25">
      <c r="A198" s="2331"/>
      <c r="B198" s="349"/>
      <c r="C198" s="351"/>
      <c r="D198" s="363"/>
      <c r="E198" s="3612"/>
      <c r="F198" s="3597"/>
      <c r="G198" s="3600"/>
      <c r="H198" s="264" t="s">
        <v>91</v>
      </c>
      <c r="I198" s="2539">
        <v>17.2</v>
      </c>
      <c r="J198" s="352">
        <v>17.2</v>
      </c>
      <c r="K198" s="364">
        <v>12</v>
      </c>
      <c r="L198" s="273"/>
      <c r="M198" s="274"/>
      <c r="N198" s="279"/>
      <c r="O198" s="279"/>
      <c r="P198" s="3727"/>
    </row>
    <row r="199" spans="1:16" ht="40.200000000000003" customHeight="1" thickBot="1" x14ac:dyDescent="0.3">
      <c r="A199" s="2331"/>
      <c r="B199" s="349"/>
      <c r="C199" s="351"/>
      <c r="D199" s="363"/>
      <c r="E199" s="3612"/>
      <c r="F199" s="3597"/>
      <c r="G199" s="3600"/>
      <c r="H199" s="265" t="s">
        <v>137</v>
      </c>
      <c r="I199" s="987"/>
      <c r="J199" s="355"/>
      <c r="K199" s="365"/>
      <c r="L199" s="275"/>
      <c r="M199" s="276"/>
      <c r="N199" s="277"/>
      <c r="O199" s="277"/>
      <c r="P199" s="3728"/>
    </row>
    <row r="200" spans="1:16" ht="14.4" thickBot="1" x14ac:dyDescent="0.3">
      <c r="A200" s="357"/>
      <c r="B200" s="3228"/>
      <c r="C200" s="366"/>
      <c r="D200" s="367"/>
      <c r="E200" s="3613"/>
      <c r="F200" s="267"/>
      <c r="G200" s="3601"/>
      <c r="H200" s="268" t="s">
        <v>8</v>
      </c>
      <c r="I200" s="2540">
        <f>SUM(I195:I199)</f>
        <v>22.2</v>
      </c>
      <c r="J200" s="360">
        <f>SUM(J195:J199)</f>
        <v>37.200000000000003</v>
      </c>
      <c r="K200" s="360">
        <f>SUM(K195:K199)</f>
        <v>18.100000000000001</v>
      </c>
      <c r="L200" s="461"/>
      <c r="M200" s="462"/>
      <c r="N200" s="283"/>
      <c r="O200" s="283"/>
      <c r="P200" s="463"/>
    </row>
    <row r="201" spans="1:16" ht="13.8" customHeight="1" x14ac:dyDescent="0.25">
      <c r="A201" s="2322"/>
      <c r="B201" s="342"/>
      <c r="C201" s="344"/>
      <c r="D201" s="361"/>
      <c r="E201" s="3611" t="s">
        <v>94</v>
      </c>
      <c r="F201" s="3697" t="s">
        <v>46</v>
      </c>
      <c r="G201" s="3599" t="s">
        <v>28</v>
      </c>
      <c r="H201" s="261" t="s">
        <v>27</v>
      </c>
      <c r="I201" s="951">
        <v>8</v>
      </c>
      <c r="J201" s="345">
        <v>8</v>
      </c>
      <c r="K201" s="362">
        <v>8</v>
      </c>
      <c r="L201" s="269" t="s">
        <v>95</v>
      </c>
      <c r="M201" s="270"/>
      <c r="N201" s="278" t="s">
        <v>90</v>
      </c>
      <c r="O201" s="278" t="s">
        <v>90</v>
      </c>
      <c r="P201" s="3726" t="s">
        <v>1761</v>
      </c>
    </row>
    <row r="202" spans="1:16" ht="13.8" x14ac:dyDescent="0.25">
      <c r="A202" s="2331"/>
      <c r="B202" s="349"/>
      <c r="C202" s="351"/>
      <c r="D202" s="363"/>
      <c r="E202" s="3612"/>
      <c r="F202" s="3617"/>
      <c r="G202" s="3600"/>
      <c r="H202" s="264" t="s">
        <v>84</v>
      </c>
      <c r="I202" s="2539"/>
      <c r="J202" s="352"/>
      <c r="K202" s="364"/>
      <c r="L202" s="271"/>
      <c r="M202" s="272"/>
      <c r="N202" s="279"/>
      <c r="O202" s="279"/>
      <c r="P202" s="3727"/>
    </row>
    <row r="203" spans="1:16" ht="13.8" x14ac:dyDescent="0.25">
      <c r="A203" s="2331"/>
      <c r="B203" s="349"/>
      <c r="C203" s="351"/>
      <c r="D203" s="363"/>
      <c r="E203" s="3612"/>
      <c r="F203" s="3617"/>
      <c r="G203" s="3600"/>
      <c r="H203" s="264" t="s">
        <v>89</v>
      </c>
      <c r="I203" s="2539"/>
      <c r="J203" s="352"/>
      <c r="K203" s="364"/>
      <c r="L203" s="273"/>
      <c r="M203" s="274"/>
      <c r="N203" s="279"/>
      <c r="O203" s="279"/>
      <c r="P203" s="3727"/>
    </row>
    <row r="204" spans="1:16" ht="13.8" x14ac:dyDescent="0.25">
      <c r="A204" s="2331"/>
      <c r="B204" s="349"/>
      <c r="C204" s="351"/>
      <c r="D204" s="363"/>
      <c r="E204" s="3612"/>
      <c r="F204" s="3617"/>
      <c r="G204" s="3600"/>
      <c r="H204" s="264" t="s">
        <v>91</v>
      </c>
      <c r="I204" s="2539"/>
      <c r="J204" s="352"/>
      <c r="K204" s="364"/>
      <c r="L204" s="273"/>
      <c r="M204" s="274"/>
      <c r="N204" s="279"/>
      <c r="O204" s="279"/>
      <c r="P204" s="3727"/>
    </row>
    <row r="205" spans="1:16" ht="14.4" thickBot="1" x14ac:dyDescent="0.3">
      <c r="A205" s="2331"/>
      <c r="B205" s="349"/>
      <c r="C205" s="351"/>
      <c r="D205" s="363"/>
      <c r="E205" s="3612"/>
      <c r="F205" s="3617"/>
      <c r="G205" s="3600"/>
      <c r="H205" s="265" t="s">
        <v>137</v>
      </c>
      <c r="I205" s="987"/>
      <c r="J205" s="355"/>
      <c r="K205" s="365"/>
      <c r="L205" s="275"/>
      <c r="M205" s="276"/>
      <c r="N205" s="277"/>
      <c r="O205" s="277"/>
      <c r="P205" s="3728"/>
    </row>
    <row r="206" spans="1:16" ht="14.4" thickBot="1" x14ac:dyDescent="0.3">
      <c r="A206" s="357"/>
      <c r="B206" s="3228"/>
      <c r="C206" s="366"/>
      <c r="D206" s="367"/>
      <c r="E206" s="3613"/>
      <c r="F206" s="3698"/>
      <c r="G206" s="3601"/>
      <c r="H206" s="268" t="s">
        <v>8</v>
      </c>
      <c r="I206" s="2540">
        <f>SUM(I201:I205)</f>
        <v>8</v>
      </c>
      <c r="J206" s="360">
        <f>SUM(J201:J205)</f>
        <v>8</v>
      </c>
      <c r="K206" s="360">
        <f>SUM(K201:K205)</f>
        <v>8</v>
      </c>
      <c r="L206" s="461"/>
      <c r="M206" s="462"/>
      <c r="N206" s="283"/>
      <c r="O206" s="283"/>
      <c r="P206" s="463"/>
    </row>
    <row r="207" spans="1:16" ht="31.2" customHeight="1" x14ac:dyDescent="0.25">
      <c r="A207" s="2322"/>
      <c r="B207" s="342"/>
      <c r="C207" s="344"/>
      <c r="D207" s="361"/>
      <c r="E207" s="3611" t="s">
        <v>326</v>
      </c>
      <c r="F207" s="3697" t="s">
        <v>46</v>
      </c>
      <c r="G207" s="3599" t="s">
        <v>324</v>
      </c>
      <c r="H207" s="261" t="s">
        <v>27</v>
      </c>
      <c r="I207" s="951"/>
      <c r="J207" s="345"/>
      <c r="K207" s="362"/>
      <c r="L207" s="269" t="s">
        <v>92</v>
      </c>
      <c r="M207" s="270" t="s">
        <v>327</v>
      </c>
      <c r="N207" s="278"/>
      <c r="O207" s="278"/>
      <c r="P207" s="3726" t="s">
        <v>1798</v>
      </c>
    </row>
    <row r="208" spans="1:16" ht="13.8" x14ac:dyDescent="0.25">
      <c r="A208" s="2331"/>
      <c r="B208" s="349"/>
      <c r="C208" s="351"/>
      <c r="D208" s="363"/>
      <c r="E208" s="3612"/>
      <c r="F208" s="3617"/>
      <c r="G208" s="3600"/>
      <c r="H208" s="264" t="s">
        <v>84</v>
      </c>
      <c r="I208" s="2539">
        <v>15</v>
      </c>
      <c r="J208" s="352">
        <v>5</v>
      </c>
      <c r="K208" s="364">
        <v>0</v>
      </c>
      <c r="L208" s="271" t="s">
        <v>328</v>
      </c>
      <c r="M208" s="272" t="s">
        <v>270</v>
      </c>
      <c r="N208" s="279">
        <v>1</v>
      </c>
      <c r="O208" s="279"/>
      <c r="P208" s="3727"/>
    </row>
    <row r="209" spans="1:16" ht="13.8" x14ac:dyDescent="0.25">
      <c r="A209" s="2331"/>
      <c r="B209" s="349"/>
      <c r="C209" s="351"/>
      <c r="D209" s="363"/>
      <c r="E209" s="3612"/>
      <c r="F209" s="3617"/>
      <c r="G209" s="3600"/>
      <c r="H209" s="264" t="s">
        <v>89</v>
      </c>
      <c r="I209" s="2539"/>
      <c r="J209" s="352"/>
      <c r="K209" s="364"/>
      <c r="L209" s="273"/>
      <c r="M209" s="274"/>
      <c r="N209" s="279"/>
      <c r="O209" s="279"/>
      <c r="P209" s="3727"/>
    </row>
    <row r="210" spans="1:16" ht="13.8" x14ac:dyDescent="0.25">
      <c r="A210" s="2331"/>
      <c r="B210" s="349"/>
      <c r="C210" s="351"/>
      <c r="D210" s="363"/>
      <c r="E210" s="3612"/>
      <c r="F210" s="3617"/>
      <c r="G210" s="3600"/>
      <c r="H210" s="264" t="s">
        <v>91</v>
      </c>
      <c r="I210" s="2539"/>
      <c r="J210" s="352"/>
      <c r="K210" s="364"/>
      <c r="L210" s="273"/>
      <c r="M210" s="274"/>
      <c r="N210" s="279"/>
      <c r="O210" s="279"/>
      <c r="P210" s="3727"/>
    </row>
    <row r="211" spans="1:16" ht="14.4" thickBot="1" x14ac:dyDescent="0.3">
      <c r="A211" s="2331"/>
      <c r="B211" s="349"/>
      <c r="C211" s="351"/>
      <c r="D211" s="363"/>
      <c r="E211" s="3612"/>
      <c r="F211" s="3617"/>
      <c r="G211" s="3600"/>
      <c r="H211" s="265" t="s">
        <v>137</v>
      </c>
      <c r="I211" s="987"/>
      <c r="J211" s="355"/>
      <c r="K211" s="365"/>
      <c r="L211" s="275"/>
      <c r="M211" s="276"/>
      <c r="N211" s="277"/>
      <c r="O211" s="277"/>
      <c r="P211" s="3728"/>
    </row>
    <row r="212" spans="1:16" ht="14.4" thickBot="1" x14ac:dyDescent="0.3">
      <c r="A212" s="357"/>
      <c r="B212" s="3228"/>
      <c r="C212" s="366"/>
      <c r="D212" s="367"/>
      <c r="E212" s="3613"/>
      <c r="F212" s="3698"/>
      <c r="G212" s="3601"/>
      <c r="H212" s="268" t="s">
        <v>8</v>
      </c>
      <c r="I212" s="2540">
        <f>SUM(I207:I211)</f>
        <v>15</v>
      </c>
      <c r="J212" s="360">
        <f>SUM(J207:J211)</f>
        <v>5</v>
      </c>
      <c r="K212" s="360">
        <f>SUM(K207:K211)</f>
        <v>0</v>
      </c>
      <c r="L212" s="461"/>
      <c r="M212" s="462"/>
      <c r="N212" s="283"/>
      <c r="O212" s="283"/>
      <c r="P212" s="463"/>
    </row>
    <row r="213" spans="1:16" ht="90" customHeight="1" x14ac:dyDescent="0.25">
      <c r="A213" s="2322"/>
      <c r="B213" s="342"/>
      <c r="C213" s="344"/>
      <c r="D213" s="361"/>
      <c r="E213" s="3611" t="s">
        <v>329</v>
      </c>
      <c r="F213" s="3697" t="s">
        <v>46</v>
      </c>
      <c r="G213" s="3599" t="s">
        <v>324</v>
      </c>
      <c r="H213" s="261" t="s">
        <v>27</v>
      </c>
      <c r="I213" s="951"/>
      <c r="J213" s="345"/>
      <c r="K213" s="362"/>
      <c r="L213" s="269" t="s">
        <v>92</v>
      </c>
      <c r="M213" s="270" t="s">
        <v>264</v>
      </c>
      <c r="N213" s="278">
        <v>1</v>
      </c>
      <c r="O213" s="278">
        <v>1</v>
      </c>
      <c r="P213" s="3726" t="s">
        <v>1799</v>
      </c>
    </row>
    <row r="214" spans="1:16" ht="117.6" customHeight="1" x14ac:dyDescent="0.25">
      <c r="A214" s="2331"/>
      <c r="B214" s="349"/>
      <c r="C214" s="351"/>
      <c r="D214" s="363"/>
      <c r="E214" s="3612"/>
      <c r="F214" s="3617"/>
      <c r="G214" s="3600"/>
      <c r="H214" s="264" t="s">
        <v>84</v>
      </c>
      <c r="I214" s="2539">
        <v>15</v>
      </c>
      <c r="J214" s="352">
        <v>15</v>
      </c>
      <c r="K214" s="364">
        <v>14.3</v>
      </c>
      <c r="L214" s="271" t="s">
        <v>328</v>
      </c>
      <c r="M214" s="272" t="s">
        <v>264</v>
      </c>
      <c r="N214" s="279">
        <v>1</v>
      </c>
      <c r="O214" s="279">
        <v>1</v>
      </c>
      <c r="P214" s="3727"/>
    </row>
    <row r="215" spans="1:16" ht="68.400000000000006" customHeight="1" x14ac:dyDescent="0.25">
      <c r="A215" s="2331"/>
      <c r="B215" s="349"/>
      <c r="C215" s="351"/>
      <c r="D215" s="363"/>
      <c r="E215" s="3612"/>
      <c r="F215" s="3617"/>
      <c r="G215" s="3600"/>
      <c r="H215" s="264" t="s">
        <v>89</v>
      </c>
      <c r="I215" s="2539"/>
      <c r="J215" s="352"/>
      <c r="K215" s="364"/>
      <c r="L215" s="273"/>
      <c r="M215" s="274"/>
      <c r="N215" s="279"/>
      <c r="O215" s="279"/>
      <c r="P215" s="3727"/>
    </row>
    <row r="216" spans="1:16" ht="84.6" customHeight="1" x14ac:dyDescent="0.25">
      <c r="A216" s="2331"/>
      <c r="B216" s="349"/>
      <c r="C216" s="351"/>
      <c r="D216" s="363"/>
      <c r="E216" s="3612"/>
      <c r="F216" s="3617"/>
      <c r="G216" s="3600"/>
      <c r="H216" s="264" t="s">
        <v>91</v>
      </c>
      <c r="I216" s="2539"/>
      <c r="J216" s="352"/>
      <c r="K216" s="364"/>
      <c r="L216" s="273"/>
      <c r="M216" s="274"/>
      <c r="N216" s="279"/>
      <c r="O216" s="279"/>
      <c r="P216" s="3727"/>
    </row>
    <row r="217" spans="1:16" ht="30.6" customHeight="1" thickBot="1" x14ac:dyDescent="0.3">
      <c r="A217" s="2331"/>
      <c r="B217" s="349"/>
      <c r="C217" s="351"/>
      <c r="D217" s="363"/>
      <c r="E217" s="3612"/>
      <c r="F217" s="3617"/>
      <c r="G217" s="3600"/>
      <c r="H217" s="265" t="s">
        <v>137</v>
      </c>
      <c r="I217" s="987"/>
      <c r="J217" s="355"/>
      <c r="K217" s="365"/>
      <c r="L217" s="275"/>
      <c r="M217" s="276"/>
      <c r="N217" s="277"/>
      <c r="O217" s="277"/>
      <c r="P217" s="3728"/>
    </row>
    <row r="218" spans="1:16" ht="14.4" thickBot="1" x14ac:dyDescent="0.3">
      <c r="A218" s="357"/>
      <c r="B218" s="3228"/>
      <c r="C218" s="366"/>
      <c r="D218" s="367"/>
      <c r="E218" s="3613"/>
      <c r="F218" s="3698"/>
      <c r="G218" s="3601"/>
      <c r="H218" s="268" t="s">
        <v>8</v>
      </c>
      <c r="I218" s="2540">
        <f>SUM(I213:I217)</f>
        <v>15</v>
      </c>
      <c r="J218" s="360">
        <f>SUM(J213:J217)</f>
        <v>15</v>
      </c>
      <c r="K218" s="360">
        <f>SUM(K213:K217)</f>
        <v>14.3</v>
      </c>
      <c r="L218" s="461"/>
      <c r="M218" s="462"/>
      <c r="N218" s="283"/>
      <c r="O218" s="283"/>
      <c r="P218" s="463"/>
    </row>
    <row r="219" spans="1:16" ht="37.799999999999997" customHeight="1" x14ac:dyDescent="0.25">
      <c r="A219" s="2322"/>
      <c r="B219" s="342"/>
      <c r="C219" s="344"/>
      <c r="D219" s="361"/>
      <c r="E219" s="3611" t="s">
        <v>330</v>
      </c>
      <c r="F219" s="3697" t="s">
        <v>46</v>
      </c>
      <c r="G219" s="3599" t="s">
        <v>96</v>
      </c>
      <c r="H219" s="261" t="s">
        <v>27</v>
      </c>
      <c r="I219" s="951"/>
      <c r="J219" s="345"/>
      <c r="K219" s="362"/>
      <c r="L219" s="269" t="s">
        <v>92</v>
      </c>
      <c r="M219" s="270" t="s">
        <v>264</v>
      </c>
      <c r="N219" s="278"/>
      <c r="O219" s="278"/>
      <c r="P219" s="3726" t="s">
        <v>1762</v>
      </c>
    </row>
    <row r="220" spans="1:16" ht="48" customHeight="1" x14ac:dyDescent="0.25">
      <c r="A220" s="2331"/>
      <c r="B220" s="349"/>
      <c r="C220" s="351"/>
      <c r="D220" s="363"/>
      <c r="E220" s="3612"/>
      <c r="F220" s="3617"/>
      <c r="G220" s="3600"/>
      <c r="H220" s="264" t="s">
        <v>84</v>
      </c>
      <c r="I220" s="2539">
        <v>18.5</v>
      </c>
      <c r="J220" s="352">
        <v>5.5</v>
      </c>
      <c r="K220" s="364">
        <v>2.4</v>
      </c>
      <c r="L220" s="271" t="s">
        <v>328</v>
      </c>
      <c r="M220" s="272" t="s">
        <v>264</v>
      </c>
      <c r="N220" s="279"/>
      <c r="O220" s="279"/>
      <c r="P220" s="3727"/>
    </row>
    <row r="221" spans="1:16" ht="59.4" customHeight="1" x14ac:dyDescent="0.25">
      <c r="A221" s="2331"/>
      <c r="B221" s="349"/>
      <c r="C221" s="351"/>
      <c r="D221" s="363"/>
      <c r="E221" s="3612"/>
      <c r="F221" s="3617"/>
      <c r="G221" s="3600"/>
      <c r="H221" s="264" t="s">
        <v>89</v>
      </c>
      <c r="I221" s="2539"/>
      <c r="J221" s="352"/>
      <c r="K221" s="364"/>
      <c r="L221" s="273"/>
      <c r="M221" s="274"/>
      <c r="N221" s="279"/>
      <c r="O221" s="279"/>
      <c r="P221" s="3727"/>
    </row>
    <row r="222" spans="1:16" ht="33.6" customHeight="1" x14ac:dyDescent="0.25">
      <c r="A222" s="2331"/>
      <c r="B222" s="349"/>
      <c r="C222" s="351"/>
      <c r="D222" s="363"/>
      <c r="E222" s="3612"/>
      <c r="F222" s="3617"/>
      <c r="G222" s="3600"/>
      <c r="H222" s="264" t="s">
        <v>91</v>
      </c>
      <c r="I222" s="2539"/>
      <c r="J222" s="352"/>
      <c r="K222" s="364"/>
      <c r="L222" s="273"/>
      <c r="M222" s="274"/>
      <c r="N222" s="279"/>
      <c r="O222" s="279"/>
      <c r="P222" s="3727"/>
    </row>
    <row r="223" spans="1:16" ht="31.2" customHeight="1" thickBot="1" x14ac:dyDescent="0.3">
      <c r="A223" s="2331"/>
      <c r="B223" s="349"/>
      <c r="C223" s="351"/>
      <c r="D223" s="363"/>
      <c r="E223" s="3612"/>
      <c r="F223" s="3617"/>
      <c r="G223" s="3600"/>
      <c r="H223" s="265" t="s">
        <v>137</v>
      </c>
      <c r="I223" s="987"/>
      <c r="J223" s="355"/>
      <c r="K223" s="365"/>
      <c r="L223" s="275"/>
      <c r="M223" s="276"/>
      <c r="N223" s="277"/>
      <c r="O223" s="277"/>
      <c r="P223" s="3728"/>
    </row>
    <row r="224" spans="1:16" ht="14.4" thickBot="1" x14ac:dyDescent="0.3">
      <c r="A224" s="357"/>
      <c r="B224" s="3228"/>
      <c r="C224" s="366"/>
      <c r="D224" s="367"/>
      <c r="E224" s="3613"/>
      <c r="F224" s="3698"/>
      <c r="G224" s="3601"/>
      <c r="H224" s="268" t="s">
        <v>8</v>
      </c>
      <c r="I224" s="2540">
        <f>SUM(I219:I223)</f>
        <v>18.5</v>
      </c>
      <c r="J224" s="360">
        <f>SUM(J219:J223)</f>
        <v>5.5</v>
      </c>
      <c r="K224" s="360">
        <f>SUM(K219:K223)</f>
        <v>2.4</v>
      </c>
      <c r="L224" s="461"/>
      <c r="M224" s="462"/>
      <c r="N224" s="283"/>
      <c r="O224" s="283"/>
      <c r="P224" s="463"/>
    </row>
    <row r="225" spans="1:16" ht="67.8" customHeight="1" x14ac:dyDescent="0.25">
      <c r="A225" s="2322"/>
      <c r="B225" s="342"/>
      <c r="C225" s="344"/>
      <c r="D225" s="361"/>
      <c r="E225" s="3611" t="s">
        <v>331</v>
      </c>
      <c r="F225" s="3697" t="s">
        <v>46</v>
      </c>
      <c r="G225" s="3599" t="s">
        <v>324</v>
      </c>
      <c r="H225" s="261" t="s">
        <v>27</v>
      </c>
      <c r="I225" s="951"/>
      <c r="J225" s="345"/>
      <c r="K225" s="362"/>
      <c r="L225" s="269" t="s">
        <v>92</v>
      </c>
      <c r="M225" s="270" t="s">
        <v>264</v>
      </c>
      <c r="N225" s="278"/>
      <c r="O225" s="278"/>
      <c r="P225" s="3726" t="s">
        <v>1763</v>
      </c>
    </row>
    <row r="226" spans="1:16" ht="76.2" customHeight="1" x14ac:dyDescent="0.25">
      <c r="A226" s="2331"/>
      <c r="B226" s="349"/>
      <c r="C226" s="351"/>
      <c r="D226" s="363"/>
      <c r="E226" s="3612"/>
      <c r="F226" s="3617"/>
      <c r="G226" s="3600"/>
      <c r="H226" s="264" t="s">
        <v>84</v>
      </c>
      <c r="I226" s="2539">
        <v>8.6999999999999993</v>
      </c>
      <c r="J226" s="352">
        <v>1</v>
      </c>
      <c r="K226" s="364">
        <v>1</v>
      </c>
      <c r="L226" s="3306" t="s">
        <v>328</v>
      </c>
      <c r="M226" s="2834" t="s">
        <v>264</v>
      </c>
      <c r="N226" s="279"/>
      <c r="O226" s="279"/>
      <c r="P226" s="3744"/>
    </row>
    <row r="227" spans="1:16" ht="55.2" customHeight="1" x14ac:dyDescent="0.25">
      <c r="A227" s="2331"/>
      <c r="B227" s="349"/>
      <c r="C227" s="351"/>
      <c r="D227" s="363"/>
      <c r="E227" s="3612"/>
      <c r="F227" s="3617"/>
      <c r="G227" s="3600"/>
      <c r="H227" s="264" t="s">
        <v>89</v>
      </c>
      <c r="I227" s="2539"/>
      <c r="J227" s="352"/>
      <c r="K227" s="364"/>
      <c r="L227" s="273"/>
      <c r="M227" s="274"/>
      <c r="N227" s="279"/>
      <c r="O227" s="279"/>
      <c r="P227" s="3744"/>
    </row>
    <row r="228" spans="1:16" ht="60" customHeight="1" x14ac:dyDescent="0.25">
      <c r="A228" s="2331"/>
      <c r="B228" s="349"/>
      <c r="C228" s="351"/>
      <c r="D228" s="363"/>
      <c r="E228" s="3612"/>
      <c r="F228" s="3617"/>
      <c r="G228" s="3600"/>
      <c r="H228" s="264" t="s">
        <v>91</v>
      </c>
      <c r="I228" s="2539"/>
      <c r="J228" s="352">
        <v>10.8</v>
      </c>
      <c r="K228" s="364">
        <v>4.3</v>
      </c>
      <c r="L228" s="273"/>
      <c r="M228" s="274"/>
      <c r="N228" s="279"/>
      <c r="O228" s="279"/>
      <c r="P228" s="3744"/>
    </row>
    <row r="229" spans="1:16" ht="19.8" customHeight="1" thickBot="1" x14ac:dyDescent="0.3">
      <c r="A229" s="2331"/>
      <c r="B229" s="349"/>
      <c r="C229" s="351"/>
      <c r="D229" s="363"/>
      <c r="E229" s="3612"/>
      <c r="F229" s="3617"/>
      <c r="G229" s="3600"/>
      <c r="H229" s="265" t="s">
        <v>137</v>
      </c>
      <c r="I229" s="987"/>
      <c r="J229" s="355"/>
      <c r="K229" s="365"/>
      <c r="L229" s="275"/>
      <c r="M229" s="276"/>
      <c r="N229" s="277"/>
      <c r="O229" s="277"/>
      <c r="P229" s="3745"/>
    </row>
    <row r="230" spans="1:16" ht="14.4" thickBot="1" x14ac:dyDescent="0.3">
      <c r="A230" s="357"/>
      <c r="B230" s="3228"/>
      <c r="C230" s="366"/>
      <c r="D230" s="367"/>
      <c r="E230" s="3613"/>
      <c r="F230" s="3698"/>
      <c r="G230" s="3601"/>
      <c r="H230" s="268" t="s">
        <v>8</v>
      </c>
      <c r="I230" s="2540">
        <f>SUM(I225:I229)</f>
        <v>8.6999999999999993</v>
      </c>
      <c r="J230" s="360">
        <f>SUM(J225:J229)</f>
        <v>11.8</v>
      </c>
      <c r="K230" s="360">
        <f>SUM(K225:K229)</f>
        <v>5.3</v>
      </c>
      <c r="L230" s="461"/>
      <c r="M230" s="462"/>
      <c r="N230" s="283"/>
      <c r="O230" s="283"/>
      <c r="P230" s="463"/>
    </row>
    <row r="231" spans="1:16" ht="57" customHeight="1" x14ac:dyDescent="0.25">
      <c r="A231" s="2331"/>
      <c r="B231" s="342"/>
      <c r="C231" s="344"/>
      <c r="D231" s="361"/>
      <c r="E231" s="3611" t="s">
        <v>332</v>
      </c>
      <c r="F231" s="3697" t="s">
        <v>46</v>
      </c>
      <c r="G231" s="3599" t="s">
        <v>324</v>
      </c>
      <c r="H231" s="261" t="s">
        <v>27</v>
      </c>
      <c r="I231" s="951"/>
      <c r="J231" s="345"/>
      <c r="K231" s="362"/>
      <c r="L231" s="269" t="s">
        <v>92</v>
      </c>
      <c r="M231" s="270" t="s">
        <v>264</v>
      </c>
      <c r="N231" s="278"/>
      <c r="O231" s="278"/>
      <c r="P231" s="3726" t="s">
        <v>1764</v>
      </c>
    </row>
    <row r="232" spans="1:16" ht="45" customHeight="1" x14ac:dyDescent="0.25">
      <c r="A232" s="2331"/>
      <c r="B232" s="349"/>
      <c r="C232" s="351"/>
      <c r="D232" s="363"/>
      <c r="E232" s="3612"/>
      <c r="F232" s="3617"/>
      <c r="G232" s="3600"/>
      <c r="H232" s="264" t="s">
        <v>84</v>
      </c>
      <c r="I232" s="2539">
        <v>18.5</v>
      </c>
      <c r="J232" s="352">
        <v>18.5</v>
      </c>
      <c r="K232" s="364">
        <v>2.1</v>
      </c>
      <c r="L232" s="3306" t="s">
        <v>328</v>
      </c>
      <c r="M232" s="2834" t="s">
        <v>264</v>
      </c>
      <c r="N232" s="279">
        <v>1</v>
      </c>
      <c r="O232" s="279">
        <v>1</v>
      </c>
      <c r="P232" s="3744"/>
    </row>
    <row r="233" spans="1:16" ht="37.799999999999997" customHeight="1" x14ac:dyDescent="0.25">
      <c r="A233" s="2331"/>
      <c r="B233" s="349"/>
      <c r="C233" s="351"/>
      <c r="D233" s="363"/>
      <c r="E233" s="3612"/>
      <c r="F233" s="3617"/>
      <c r="G233" s="3600"/>
      <c r="H233" s="264" t="s">
        <v>89</v>
      </c>
      <c r="I233" s="2539"/>
      <c r="J233" s="352"/>
      <c r="K233" s="364"/>
      <c r="L233" s="273"/>
      <c r="M233" s="287"/>
      <c r="N233" s="279"/>
      <c r="O233" s="279"/>
      <c r="P233" s="3744"/>
    </row>
    <row r="234" spans="1:16" ht="22.8" customHeight="1" x14ac:dyDescent="0.25">
      <c r="A234" s="2331"/>
      <c r="B234" s="349"/>
      <c r="C234" s="351"/>
      <c r="D234" s="363"/>
      <c r="E234" s="3612"/>
      <c r="F234" s="3617"/>
      <c r="G234" s="3600"/>
      <c r="H234" s="264" t="s">
        <v>91</v>
      </c>
      <c r="I234" s="2539"/>
      <c r="J234" s="352"/>
      <c r="K234" s="364"/>
      <c r="L234" s="273"/>
      <c r="M234" s="287"/>
      <c r="N234" s="279"/>
      <c r="O234" s="279"/>
      <c r="P234" s="3744"/>
    </row>
    <row r="235" spans="1:16" ht="35.4" customHeight="1" thickBot="1" x14ac:dyDescent="0.3">
      <c r="A235" s="2331"/>
      <c r="B235" s="349"/>
      <c r="C235" s="351"/>
      <c r="D235" s="363"/>
      <c r="E235" s="3612"/>
      <c r="F235" s="3617"/>
      <c r="G235" s="3600"/>
      <c r="H235" s="265" t="s">
        <v>137</v>
      </c>
      <c r="I235" s="987"/>
      <c r="J235" s="355"/>
      <c r="K235" s="365"/>
      <c r="L235" s="275"/>
      <c r="M235" s="3311"/>
      <c r="N235" s="277"/>
      <c r="O235" s="277"/>
      <c r="P235" s="3745"/>
    </row>
    <row r="236" spans="1:16" ht="14.4" thickBot="1" x14ac:dyDescent="0.3">
      <c r="A236" s="357"/>
      <c r="B236" s="3228"/>
      <c r="C236" s="366"/>
      <c r="D236" s="367"/>
      <c r="E236" s="3613"/>
      <c r="F236" s="3698"/>
      <c r="G236" s="3601"/>
      <c r="H236" s="268" t="s">
        <v>8</v>
      </c>
      <c r="I236" s="2540">
        <f>SUM(I231:I235)</f>
        <v>18.5</v>
      </c>
      <c r="J236" s="360">
        <f>SUM(J231:J235)</f>
        <v>18.5</v>
      </c>
      <c r="K236" s="360">
        <f>SUM(K231:K235)</f>
        <v>2.1</v>
      </c>
      <c r="L236" s="461"/>
      <c r="M236" s="3312"/>
      <c r="N236" s="283"/>
      <c r="O236" s="283"/>
      <c r="P236" s="463"/>
    </row>
    <row r="237" spans="1:16" ht="51" customHeight="1" x14ac:dyDescent="0.25">
      <c r="A237" s="2322"/>
      <c r="B237" s="342"/>
      <c r="C237" s="344"/>
      <c r="D237" s="361"/>
      <c r="E237" s="3611" t="s">
        <v>333</v>
      </c>
      <c r="F237" s="3697" t="s">
        <v>46</v>
      </c>
      <c r="G237" s="3599" t="s">
        <v>324</v>
      </c>
      <c r="H237" s="261" t="s">
        <v>27</v>
      </c>
      <c r="I237" s="345"/>
      <c r="J237" s="345">
        <v>0.5</v>
      </c>
      <c r="K237" s="362">
        <v>0.4</v>
      </c>
      <c r="L237" s="269" t="s">
        <v>92</v>
      </c>
      <c r="M237" s="270" t="s">
        <v>264</v>
      </c>
      <c r="N237" s="278">
        <v>1</v>
      </c>
      <c r="O237" s="278">
        <v>1</v>
      </c>
      <c r="P237" s="3726" t="s">
        <v>1765</v>
      </c>
    </row>
    <row r="238" spans="1:16" ht="108" customHeight="1" x14ac:dyDescent="0.25">
      <c r="A238" s="2331"/>
      <c r="B238" s="349"/>
      <c r="C238" s="351"/>
      <c r="D238" s="363"/>
      <c r="E238" s="3612"/>
      <c r="F238" s="3617"/>
      <c r="G238" s="3600"/>
      <c r="H238" s="264" t="s">
        <v>84</v>
      </c>
      <c r="I238" s="352"/>
      <c r="J238" s="352">
        <v>10</v>
      </c>
      <c r="K238" s="364">
        <v>10</v>
      </c>
      <c r="L238" s="3306" t="s">
        <v>328</v>
      </c>
      <c r="M238" s="2834" t="s">
        <v>264</v>
      </c>
      <c r="N238" s="279">
        <v>1</v>
      </c>
      <c r="O238" s="279">
        <v>1</v>
      </c>
      <c r="P238" s="3727"/>
    </row>
    <row r="239" spans="1:16" ht="66.599999999999994" customHeight="1" x14ac:dyDescent="0.25">
      <c r="A239" s="2331"/>
      <c r="B239" s="349"/>
      <c r="C239" s="351"/>
      <c r="D239" s="363"/>
      <c r="E239" s="3612"/>
      <c r="F239" s="3617"/>
      <c r="G239" s="3600"/>
      <c r="H239" s="264" t="s">
        <v>89</v>
      </c>
      <c r="I239" s="352"/>
      <c r="J239" s="352"/>
      <c r="K239" s="364"/>
      <c r="L239" s="273"/>
      <c r="M239" s="274"/>
      <c r="N239" s="279"/>
      <c r="O239" s="279"/>
      <c r="P239" s="3727"/>
    </row>
    <row r="240" spans="1:16" ht="73.8" customHeight="1" x14ac:dyDescent="0.25">
      <c r="A240" s="2331"/>
      <c r="B240" s="349"/>
      <c r="C240" s="351"/>
      <c r="D240" s="363"/>
      <c r="E240" s="3612"/>
      <c r="F240" s="3617"/>
      <c r="G240" s="3600"/>
      <c r="H240" s="264" t="s">
        <v>91</v>
      </c>
      <c r="I240" s="352"/>
      <c r="J240" s="352">
        <v>13.2</v>
      </c>
      <c r="K240" s="364">
        <v>13.1</v>
      </c>
      <c r="L240" s="273"/>
      <c r="M240" s="274"/>
      <c r="N240" s="279"/>
      <c r="O240" s="279"/>
      <c r="P240" s="3727"/>
    </row>
    <row r="241" spans="1:16" ht="33.6" customHeight="1" thickBot="1" x14ac:dyDescent="0.3">
      <c r="A241" s="2331"/>
      <c r="B241" s="349"/>
      <c r="C241" s="351"/>
      <c r="D241" s="363"/>
      <c r="E241" s="3612"/>
      <c r="F241" s="3617"/>
      <c r="G241" s="3600"/>
      <c r="H241" s="265" t="s">
        <v>137</v>
      </c>
      <c r="I241" s="355"/>
      <c r="J241" s="355"/>
      <c r="K241" s="365"/>
      <c r="L241" s="275"/>
      <c r="M241" s="276"/>
      <c r="N241" s="277"/>
      <c r="O241" s="277"/>
      <c r="P241" s="3728"/>
    </row>
    <row r="242" spans="1:16" ht="14.4" thickBot="1" x14ac:dyDescent="0.3">
      <c r="A242" s="357"/>
      <c r="B242" s="3228"/>
      <c r="C242" s="366"/>
      <c r="D242" s="367"/>
      <c r="E242" s="3613"/>
      <c r="F242" s="3698"/>
      <c r="G242" s="3601"/>
      <c r="H242" s="268" t="s">
        <v>8</v>
      </c>
      <c r="I242" s="360">
        <f>SUM(I237:I241)</f>
        <v>0</v>
      </c>
      <c r="J242" s="360">
        <f>SUM(J237:J241)</f>
        <v>23.7</v>
      </c>
      <c r="K242" s="360">
        <f>SUM(K237:K241)</f>
        <v>23.5</v>
      </c>
      <c r="L242" s="461"/>
      <c r="M242" s="462"/>
      <c r="N242" s="283"/>
      <c r="O242" s="283"/>
      <c r="P242" s="463"/>
    </row>
    <row r="243" spans="1:16" ht="28.8" customHeight="1" x14ac:dyDescent="0.25">
      <c r="A243" s="2322"/>
      <c r="B243" s="342"/>
      <c r="C243" s="344"/>
      <c r="D243" s="361"/>
      <c r="E243" s="3611" t="s">
        <v>334</v>
      </c>
      <c r="F243" s="3697" t="s">
        <v>46</v>
      </c>
      <c r="G243" s="3599" t="s">
        <v>324</v>
      </c>
      <c r="H243" s="261" t="s">
        <v>27</v>
      </c>
      <c r="I243" s="345"/>
      <c r="J243" s="345">
        <v>17</v>
      </c>
      <c r="K243" s="362">
        <v>0</v>
      </c>
      <c r="L243" s="269" t="s">
        <v>92</v>
      </c>
      <c r="M243" s="270" t="s">
        <v>264</v>
      </c>
      <c r="N243" s="278"/>
      <c r="O243" s="278"/>
      <c r="P243" s="3726" t="s">
        <v>1766</v>
      </c>
    </row>
    <row r="244" spans="1:16" ht="40.799999999999997" customHeight="1" x14ac:dyDescent="0.25">
      <c r="A244" s="2331"/>
      <c r="B244" s="349"/>
      <c r="C244" s="351"/>
      <c r="D244" s="363"/>
      <c r="E244" s="3612"/>
      <c r="F244" s="3617"/>
      <c r="G244" s="3600"/>
      <c r="H244" s="264" t="s">
        <v>84</v>
      </c>
      <c r="I244" s="352"/>
      <c r="J244" s="352"/>
      <c r="K244" s="364"/>
      <c r="L244" s="3306" t="s">
        <v>328</v>
      </c>
      <c r="M244" s="2834" t="s">
        <v>264</v>
      </c>
      <c r="N244" s="279">
        <v>1</v>
      </c>
      <c r="O244" s="279">
        <v>1</v>
      </c>
      <c r="P244" s="3727"/>
    </row>
    <row r="245" spans="1:16" ht="25.8" customHeight="1" x14ac:dyDescent="0.25">
      <c r="A245" s="2331"/>
      <c r="B245" s="349"/>
      <c r="C245" s="351"/>
      <c r="D245" s="363"/>
      <c r="E245" s="3612"/>
      <c r="F245" s="3617"/>
      <c r="G245" s="3600"/>
      <c r="H245" s="264" t="s">
        <v>89</v>
      </c>
      <c r="I245" s="352"/>
      <c r="J245" s="352"/>
      <c r="K245" s="364"/>
      <c r="L245" s="273"/>
      <c r="M245" s="287"/>
      <c r="N245" s="279"/>
      <c r="O245" s="279"/>
      <c r="P245" s="3727"/>
    </row>
    <row r="246" spans="1:16" ht="36" customHeight="1" x14ac:dyDescent="0.25">
      <c r="A246" s="2331"/>
      <c r="B246" s="349"/>
      <c r="C246" s="351"/>
      <c r="D246" s="363"/>
      <c r="E246" s="3612"/>
      <c r="F246" s="3617"/>
      <c r="G246" s="3600"/>
      <c r="H246" s="264" t="s">
        <v>91</v>
      </c>
      <c r="I246" s="352"/>
      <c r="J246" s="352"/>
      <c r="K246" s="364"/>
      <c r="L246" s="273"/>
      <c r="M246" s="274"/>
      <c r="N246" s="279"/>
      <c r="O246" s="279"/>
      <c r="P246" s="3727"/>
    </row>
    <row r="247" spans="1:16" ht="68.400000000000006" customHeight="1" thickBot="1" x14ac:dyDescent="0.3">
      <c r="A247" s="2331"/>
      <c r="B247" s="349"/>
      <c r="C247" s="351"/>
      <c r="D247" s="363"/>
      <c r="E247" s="3612"/>
      <c r="F247" s="3617"/>
      <c r="G247" s="3600"/>
      <c r="H247" s="265" t="s">
        <v>137</v>
      </c>
      <c r="I247" s="355"/>
      <c r="J247" s="355"/>
      <c r="K247" s="365"/>
      <c r="L247" s="275"/>
      <c r="M247" s="276"/>
      <c r="N247" s="277"/>
      <c r="O247" s="277"/>
      <c r="P247" s="3728"/>
    </row>
    <row r="248" spans="1:16" ht="20.399999999999999" customHeight="1" thickBot="1" x14ac:dyDescent="0.3">
      <c r="A248" s="357"/>
      <c r="B248" s="3228"/>
      <c r="C248" s="366"/>
      <c r="D248" s="367"/>
      <c r="E248" s="3613"/>
      <c r="F248" s="3698"/>
      <c r="G248" s="3601"/>
      <c r="H248" s="268" t="s">
        <v>8</v>
      </c>
      <c r="I248" s="360">
        <f>SUM(I243:I247)</f>
        <v>0</v>
      </c>
      <c r="J248" s="360">
        <f>SUM(J243:J247)</f>
        <v>17</v>
      </c>
      <c r="K248" s="360">
        <f>SUM(K243:K247)</f>
        <v>0</v>
      </c>
      <c r="L248" s="461"/>
      <c r="M248" s="462"/>
      <c r="N248" s="283"/>
      <c r="O248" s="283"/>
      <c r="P248" s="463"/>
    </row>
    <row r="249" spans="1:16" ht="14.4" customHeight="1" thickBot="1" x14ac:dyDescent="0.3">
      <c r="A249" s="357" t="s">
        <v>26</v>
      </c>
      <c r="B249" s="375" t="s">
        <v>7</v>
      </c>
      <c r="C249" s="3586" t="s">
        <v>308</v>
      </c>
      <c r="D249" s="3586"/>
      <c r="E249" s="3586"/>
      <c r="F249" s="3586"/>
      <c r="G249" s="3587"/>
      <c r="H249" s="376" t="s">
        <v>8</v>
      </c>
      <c r="I249" s="377">
        <f>I182*1</f>
        <v>401.20000000000005</v>
      </c>
      <c r="J249" s="377">
        <f>J182*1</f>
        <v>405</v>
      </c>
      <c r="K249" s="377">
        <f>K182*1</f>
        <v>231.2</v>
      </c>
      <c r="L249" s="378"/>
      <c r="M249" s="378"/>
      <c r="N249" s="378"/>
      <c r="O249" s="378"/>
      <c r="P249" s="379"/>
    </row>
    <row r="250" spans="1:16" ht="14.4" customHeight="1" thickBot="1" x14ac:dyDescent="0.3">
      <c r="A250" s="380" t="s">
        <v>26</v>
      </c>
      <c r="B250" s="380"/>
      <c r="C250" s="3588" t="s">
        <v>309</v>
      </c>
      <c r="D250" s="3588"/>
      <c r="E250" s="3588"/>
      <c r="F250" s="3588"/>
      <c r="G250" s="3589"/>
      <c r="H250" s="381" t="s">
        <v>8</v>
      </c>
      <c r="I250" s="382">
        <f>I249*1</f>
        <v>401.20000000000005</v>
      </c>
      <c r="J250" s="382">
        <f>J249*1</f>
        <v>405</v>
      </c>
      <c r="K250" s="382">
        <f>K249*1</f>
        <v>231.2</v>
      </c>
      <c r="L250" s="383"/>
      <c r="M250" s="383"/>
      <c r="N250" s="383"/>
      <c r="O250" s="383"/>
      <c r="P250" s="384"/>
    </row>
    <row r="251" spans="1:16" ht="14.4" thickBot="1" x14ac:dyDescent="0.3">
      <c r="A251" s="320" t="s">
        <v>29</v>
      </c>
      <c r="B251" s="464"/>
      <c r="C251" s="323" t="s">
        <v>335</v>
      </c>
      <c r="D251" s="322"/>
      <c r="E251" s="563"/>
      <c r="F251" s="322"/>
      <c r="G251" s="322"/>
      <c r="H251" s="322"/>
      <c r="I251" s="322"/>
      <c r="J251" s="322"/>
      <c r="K251" s="322"/>
      <c r="L251" s="324"/>
      <c r="M251" s="324"/>
      <c r="N251" s="322"/>
      <c r="O251" s="323"/>
      <c r="P251" s="325"/>
    </row>
    <row r="252" spans="1:16" ht="27" thickBot="1" x14ac:dyDescent="0.3">
      <c r="A252" s="454"/>
      <c r="B252" s="455"/>
      <c r="C252" s="456"/>
      <c r="D252" s="456"/>
      <c r="E252" s="457"/>
      <c r="F252" s="456"/>
      <c r="G252" s="456"/>
      <c r="H252" s="456"/>
      <c r="I252" s="458"/>
      <c r="J252" s="458"/>
      <c r="K252" s="458"/>
      <c r="L252" s="465" t="s">
        <v>336</v>
      </c>
      <c r="M252" s="466"/>
      <c r="N252" s="459">
        <v>6</v>
      </c>
      <c r="O252" s="459">
        <v>6</v>
      </c>
      <c r="P252" s="429"/>
    </row>
    <row r="253" spans="1:16" ht="14.4" thickBot="1" x14ac:dyDescent="0.3">
      <c r="A253" s="335" t="s">
        <v>29</v>
      </c>
      <c r="B253" s="336" t="s">
        <v>7</v>
      </c>
      <c r="C253" s="564" t="s">
        <v>337</v>
      </c>
      <c r="D253" s="337"/>
      <c r="E253" s="337"/>
      <c r="F253" s="337"/>
      <c r="G253" s="337"/>
      <c r="H253" s="337"/>
      <c r="I253" s="337"/>
      <c r="J253" s="337"/>
      <c r="K253" s="337"/>
      <c r="L253" s="337"/>
      <c r="M253" s="337"/>
      <c r="N253" s="337"/>
      <c r="O253" s="3625"/>
      <c r="P253" s="3626"/>
    </row>
    <row r="254" spans="1:16" ht="43.8" customHeight="1" thickBot="1" x14ac:dyDescent="0.3">
      <c r="A254" s="335"/>
      <c r="B254" s="338"/>
      <c r="C254" s="339"/>
      <c r="D254" s="339"/>
      <c r="E254" s="339"/>
      <c r="F254" s="339"/>
      <c r="G254" s="339"/>
      <c r="H254" s="339"/>
      <c r="I254" s="339"/>
      <c r="J254" s="339"/>
      <c r="K254" s="339"/>
      <c r="L254" s="340" t="s">
        <v>338</v>
      </c>
      <c r="M254" s="331" t="s">
        <v>339</v>
      </c>
      <c r="N254" s="460"/>
      <c r="O254" s="332"/>
      <c r="P254" s="411"/>
    </row>
    <row r="255" spans="1:16" ht="13.8" customHeight="1" x14ac:dyDescent="0.25">
      <c r="A255" s="341" t="s">
        <v>29</v>
      </c>
      <c r="B255" s="3627" t="s">
        <v>7</v>
      </c>
      <c r="C255" s="343" t="s">
        <v>7</v>
      </c>
      <c r="D255" s="344"/>
      <c r="E255" s="3611" t="s">
        <v>1767</v>
      </c>
      <c r="F255" s="3596" t="s">
        <v>46</v>
      </c>
      <c r="G255" s="3599" t="s">
        <v>28</v>
      </c>
      <c r="H255" s="258" t="s">
        <v>27</v>
      </c>
      <c r="I255" s="2551">
        <f>I261</f>
        <v>2.2999999999999998</v>
      </c>
      <c r="J255" s="2552">
        <f t="shared" ref="J255:K259" si="9">J261</f>
        <v>2.2999999999999998</v>
      </c>
      <c r="K255" s="2552">
        <f t="shared" si="9"/>
        <v>1.7</v>
      </c>
      <c r="L255" s="269" t="s">
        <v>254</v>
      </c>
      <c r="M255" s="270" t="s">
        <v>264</v>
      </c>
      <c r="N255" s="278"/>
      <c r="O255" s="278"/>
      <c r="P255" s="347"/>
    </row>
    <row r="256" spans="1:16" ht="13.8" x14ac:dyDescent="0.25">
      <c r="A256" s="348"/>
      <c r="B256" s="3606"/>
      <c r="C256" s="350"/>
      <c r="D256" s="351"/>
      <c r="E256" s="3612"/>
      <c r="F256" s="3597"/>
      <c r="G256" s="3600"/>
      <c r="H256" s="259" t="s">
        <v>84</v>
      </c>
      <c r="I256" s="2553">
        <f>I262</f>
        <v>45.6</v>
      </c>
      <c r="J256" s="2554">
        <f t="shared" si="9"/>
        <v>180.2</v>
      </c>
      <c r="K256" s="2554">
        <f t="shared" si="9"/>
        <v>135.19999999999999</v>
      </c>
      <c r="L256" s="273" t="s">
        <v>340</v>
      </c>
      <c r="M256" s="274" t="s">
        <v>339</v>
      </c>
      <c r="N256" s="279"/>
      <c r="O256" s="279"/>
      <c r="P256" s="354"/>
    </row>
    <row r="257" spans="1:16" ht="13.8" x14ac:dyDescent="0.25">
      <c r="A257" s="348"/>
      <c r="B257" s="3606"/>
      <c r="C257" s="350"/>
      <c r="D257" s="351"/>
      <c r="E257" s="3612"/>
      <c r="F257" s="3597"/>
      <c r="G257" s="3600"/>
      <c r="H257" s="259" t="s">
        <v>89</v>
      </c>
      <c r="I257" s="2553">
        <f>I263</f>
        <v>0</v>
      </c>
      <c r="J257" s="2554">
        <f t="shared" si="9"/>
        <v>0</v>
      </c>
      <c r="K257" s="2554">
        <f>K263</f>
        <v>0</v>
      </c>
      <c r="L257" s="273"/>
      <c r="M257" s="274"/>
      <c r="N257" s="279"/>
      <c r="O257" s="279"/>
      <c r="P257" s="354"/>
    </row>
    <row r="258" spans="1:16" ht="13.8" x14ac:dyDescent="0.25">
      <c r="A258" s="348"/>
      <c r="B258" s="3606"/>
      <c r="C258" s="350"/>
      <c r="D258" s="351"/>
      <c r="E258" s="3612"/>
      <c r="F258" s="3597"/>
      <c r="G258" s="3600"/>
      <c r="H258" s="259" t="s">
        <v>91</v>
      </c>
      <c r="I258" s="2553">
        <f>I264</f>
        <v>257.89999999999998</v>
      </c>
      <c r="J258" s="2554">
        <f t="shared" si="9"/>
        <v>152.19999999999999</v>
      </c>
      <c r="K258" s="2554">
        <f>K264</f>
        <v>22.3</v>
      </c>
      <c r="L258" s="273"/>
      <c r="M258" s="274"/>
      <c r="N258" s="279"/>
      <c r="O258" s="279"/>
      <c r="P258" s="354"/>
    </row>
    <row r="259" spans="1:16" ht="14.4" thickBot="1" x14ac:dyDescent="0.3">
      <c r="A259" s="348"/>
      <c r="B259" s="3606"/>
      <c r="C259" s="350"/>
      <c r="D259" s="351"/>
      <c r="E259" s="3612"/>
      <c r="F259" s="3597"/>
      <c r="G259" s="3600"/>
      <c r="H259" s="260" t="s">
        <v>137</v>
      </c>
      <c r="I259" s="2555">
        <f>I265</f>
        <v>0</v>
      </c>
      <c r="J259" s="2556">
        <f t="shared" si="9"/>
        <v>0</v>
      </c>
      <c r="K259" s="2556">
        <f t="shared" si="9"/>
        <v>0</v>
      </c>
      <c r="L259" s="275"/>
      <c r="M259" s="276"/>
      <c r="N259" s="277"/>
      <c r="O259" s="277"/>
      <c r="P259" s="356"/>
    </row>
    <row r="260" spans="1:16" ht="14.4" thickBot="1" x14ac:dyDescent="0.3">
      <c r="A260" s="357"/>
      <c r="B260" s="3628"/>
      <c r="C260" s="358"/>
      <c r="D260" s="359"/>
      <c r="E260" s="3613"/>
      <c r="F260" s="3598"/>
      <c r="G260" s="3601"/>
      <c r="H260" s="268" t="s">
        <v>8</v>
      </c>
      <c r="I260" s="2540">
        <f>SUM(I255:I259)</f>
        <v>305.79999999999995</v>
      </c>
      <c r="J260" s="360">
        <f>SUM(J255:J259)</f>
        <v>334.7</v>
      </c>
      <c r="K260" s="360">
        <f>SUM(K255:K259)</f>
        <v>159.19999999999999</v>
      </c>
      <c r="L260" s="461"/>
      <c r="M260" s="462"/>
      <c r="N260" s="283"/>
      <c r="O260" s="283"/>
      <c r="P260" s="463"/>
    </row>
    <row r="261" spans="1:16" ht="30" customHeight="1" x14ac:dyDescent="0.25">
      <c r="A261" s="2322"/>
      <c r="B261" s="342"/>
      <c r="C261" s="344"/>
      <c r="D261" s="361"/>
      <c r="E261" s="3611" t="s">
        <v>341</v>
      </c>
      <c r="F261" s="3697" t="s">
        <v>46</v>
      </c>
      <c r="G261" s="3599" t="s">
        <v>96</v>
      </c>
      <c r="H261" s="261" t="s">
        <v>27</v>
      </c>
      <c r="I261" s="951">
        <v>2.2999999999999998</v>
      </c>
      <c r="J261" s="345">
        <v>2.2999999999999998</v>
      </c>
      <c r="K261" s="362">
        <v>1.7</v>
      </c>
      <c r="L261" s="269" t="s">
        <v>92</v>
      </c>
      <c r="M261" s="270" t="s">
        <v>264</v>
      </c>
      <c r="N261" s="278"/>
      <c r="O261" s="278"/>
      <c r="P261" s="3726" t="s">
        <v>1768</v>
      </c>
    </row>
    <row r="262" spans="1:16" ht="21.6" customHeight="1" x14ac:dyDescent="0.25">
      <c r="A262" s="2331"/>
      <c r="B262" s="349"/>
      <c r="C262" s="351"/>
      <c r="D262" s="363"/>
      <c r="E262" s="3612"/>
      <c r="F262" s="3617"/>
      <c r="G262" s="3600"/>
      <c r="H262" s="467" t="s">
        <v>84</v>
      </c>
      <c r="I262" s="2539">
        <v>45.6</v>
      </c>
      <c r="J262" s="468">
        <v>180.2</v>
      </c>
      <c r="K262" s="469">
        <v>135.19999999999999</v>
      </c>
      <c r="L262" s="470" t="s">
        <v>98</v>
      </c>
      <c r="M262" s="272" t="s">
        <v>264</v>
      </c>
      <c r="N262" s="279">
        <v>1</v>
      </c>
      <c r="O262" s="279">
        <v>1</v>
      </c>
      <c r="P262" s="3727"/>
    </row>
    <row r="263" spans="1:16" ht="13.8" x14ac:dyDescent="0.25">
      <c r="A263" s="2331"/>
      <c r="B263" s="349"/>
      <c r="C263" s="351"/>
      <c r="D263" s="363"/>
      <c r="E263" s="3612"/>
      <c r="F263" s="3617"/>
      <c r="G263" s="3600"/>
      <c r="H263" s="467" t="s">
        <v>89</v>
      </c>
      <c r="I263" s="2539"/>
      <c r="J263" s="468"/>
      <c r="K263" s="469"/>
      <c r="L263" s="471" t="s">
        <v>340</v>
      </c>
      <c r="M263" s="274" t="s">
        <v>339</v>
      </c>
      <c r="N263" s="279"/>
      <c r="O263" s="279"/>
      <c r="P263" s="3727"/>
    </row>
    <row r="264" spans="1:16" ht="13.8" x14ac:dyDescent="0.25">
      <c r="A264" s="2331"/>
      <c r="B264" s="349"/>
      <c r="C264" s="351"/>
      <c r="D264" s="363"/>
      <c r="E264" s="3612"/>
      <c r="F264" s="3617"/>
      <c r="G264" s="3600"/>
      <c r="H264" s="467" t="s">
        <v>91</v>
      </c>
      <c r="I264" s="2539">
        <v>257.89999999999998</v>
      </c>
      <c r="J264" s="468">
        <v>152.19999999999999</v>
      </c>
      <c r="K264" s="469">
        <v>22.3</v>
      </c>
      <c r="L264" s="471"/>
      <c r="M264" s="274"/>
      <c r="N264" s="279"/>
      <c r="O264" s="279"/>
      <c r="P264" s="3727"/>
    </row>
    <row r="265" spans="1:16" ht="14.4" thickBot="1" x14ac:dyDescent="0.3">
      <c r="A265" s="2331"/>
      <c r="B265" s="349"/>
      <c r="C265" s="351"/>
      <c r="D265" s="363"/>
      <c r="E265" s="3612"/>
      <c r="F265" s="3617"/>
      <c r="G265" s="3600"/>
      <c r="H265" s="472" t="s">
        <v>137</v>
      </c>
      <c r="I265" s="987"/>
      <c r="J265" s="473"/>
      <c r="K265" s="474"/>
      <c r="L265" s="475"/>
      <c r="M265" s="276"/>
      <c r="N265" s="277"/>
      <c r="O265" s="277"/>
      <c r="P265" s="3728"/>
    </row>
    <row r="266" spans="1:16" ht="14.4" thickBot="1" x14ac:dyDescent="0.3">
      <c r="A266" s="357"/>
      <c r="B266" s="3228"/>
      <c r="C266" s="366"/>
      <c r="D266" s="367"/>
      <c r="E266" s="3613"/>
      <c r="F266" s="3698"/>
      <c r="G266" s="3601"/>
      <c r="H266" s="476" t="s">
        <v>8</v>
      </c>
      <c r="I266" s="2540">
        <f>SUM(I261:I265)</f>
        <v>305.79999999999995</v>
      </c>
      <c r="J266" s="477">
        <f>SUM(J261:J265)</f>
        <v>334.7</v>
      </c>
      <c r="K266" s="477">
        <f>SUM(K261:K265)</f>
        <v>159.19999999999999</v>
      </c>
      <c r="L266" s="478"/>
      <c r="M266" s="462"/>
      <c r="N266" s="283"/>
      <c r="O266" s="283"/>
      <c r="P266" s="463"/>
    </row>
    <row r="267" spans="1:16" ht="14.4" customHeight="1" thickBot="1" x14ac:dyDescent="0.3">
      <c r="A267" s="357" t="s">
        <v>29</v>
      </c>
      <c r="B267" s="375" t="s">
        <v>7</v>
      </c>
      <c r="C267" s="3586" t="s">
        <v>308</v>
      </c>
      <c r="D267" s="3586"/>
      <c r="E267" s="3586"/>
      <c r="F267" s="3586"/>
      <c r="G267" s="3587"/>
      <c r="H267" s="479" t="s">
        <v>8</v>
      </c>
      <c r="I267" s="967">
        <f>I260*1</f>
        <v>305.79999999999995</v>
      </c>
      <c r="J267" s="480">
        <f>J260*1</f>
        <v>334.7</v>
      </c>
      <c r="K267" s="480">
        <f>K260*1</f>
        <v>159.19999999999999</v>
      </c>
      <c r="L267" s="481"/>
      <c r="M267" s="378"/>
      <c r="N267" s="378"/>
      <c r="O267" s="378"/>
      <c r="P267" s="379"/>
    </row>
    <row r="268" spans="1:16" ht="14.4" thickBot="1" x14ac:dyDescent="0.3">
      <c r="A268" s="519" t="s">
        <v>29</v>
      </c>
      <c r="B268" s="553" t="s">
        <v>9</v>
      </c>
      <c r="C268" s="564" t="s">
        <v>342</v>
      </c>
      <c r="D268" s="337"/>
      <c r="E268" s="337"/>
      <c r="F268" s="337"/>
      <c r="G268" s="337"/>
      <c r="H268" s="482"/>
      <c r="I268" s="482"/>
      <c r="J268" s="482"/>
      <c r="K268" s="482"/>
      <c r="L268" s="482"/>
      <c r="M268" s="337"/>
      <c r="N268" s="337"/>
      <c r="O268" s="3625"/>
      <c r="P268" s="3626"/>
    </row>
    <row r="269" spans="1:16" ht="28.2" thickBot="1" x14ac:dyDescent="0.3">
      <c r="A269" s="532"/>
      <c r="B269" s="484"/>
      <c r="C269" s="541"/>
      <c r="D269" s="541"/>
      <c r="E269" s="541"/>
      <c r="F269" s="541"/>
      <c r="G269" s="541"/>
      <c r="H269" s="3314"/>
      <c r="I269" s="3314"/>
      <c r="J269" s="3314"/>
      <c r="K269" s="3314"/>
      <c r="L269" s="486" t="s">
        <v>343</v>
      </c>
      <c r="M269" s="331" t="s">
        <v>264</v>
      </c>
      <c r="N269" s="385">
        <v>6</v>
      </c>
      <c r="O269" s="385">
        <v>6</v>
      </c>
      <c r="P269" s="411"/>
    </row>
    <row r="270" spans="1:16" ht="13.8" customHeight="1" x14ac:dyDescent="0.25">
      <c r="A270" s="487" t="s">
        <v>29</v>
      </c>
      <c r="B270" s="3695" t="s">
        <v>9</v>
      </c>
      <c r="C270" s="488" t="s">
        <v>7</v>
      </c>
      <c r="D270" s="489"/>
      <c r="E270" s="3611" t="s">
        <v>1769</v>
      </c>
      <c r="F270" s="3635" t="s">
        <v>46</v>
      </c>
      <c r="G270" s="3658" t="s">
        <v>28</v>
      </c>
      <c r="H270" s="490" t="s">
        <v>27</v>
      </c>
      <c r="I270" s="2551">
        <f>I276</f>
        <v>0</v>
      </c>
      <c r="J270" s="2552">
        <f t="shared" ref="J270:K274" si="10">J276</f>
        <v>0</v>
      </c>
      <c r="K270" s="2552">
        <f t="shared" si="10"/>
        <v>0</v>
      </c>
      <c r="L270" s="492" t="s">
        <v>254</v>
      </c>
      <c r="M270" s="493" t="s">
        <v>264</v>
      </c>
      <c r="N270" s="494">
        <v>1</v>
      </c>
      <c r="O270" s="278">
        <v>1</v>
      </c>
      <c r="P270" s="3282"/>
    </row>
    <row r="271" spans="1:16" ht="27.6" x14ac:dyDescent="0.25">
      <c r="A271" s="495"/>
      <c r="B271" s="3667"/>
      <c r="C271" s="496"/>
      <c r="D271" s="497"/>
      <c r="E271" s="3612"/>
      <c r="F271" s="3636"/>
      <c r="G271" s="3659"/>
      <c r="H271" s="259" t="s">
        <v>84</v>
      </c>
      <c r="I271" s="2553">
        <f>I277</f>
        <v>4.5999999999999996</v>
      </c>
      <c r="J271" s="2554">
        <f t="shared" si="10"/>
        <v>38.1</v>
      </c>
      <c r="K271" s="2554">
        <f t="shared" si="10"/>
        <v>6.2</v>
      </c>
      <c r="L271" s="471" t="s">
        <v>344</v>
      </c>
      <c r="M271" s="498" t="s">
        <v>264</v>
      </c>
      <c r="N271" s="499">
        <v>6</v>
      </c>
      <c r="O271" s="279">
        <v>6</v>
      </c>
      <c r="P271" s="540"/>
    </row>
    <row r="272" spans="1:16" ht="13.8" x14ac:dyDescent="0.25">
      <c r="A272" s="495"/>
      <c r="B272" s="3667"/>
      <c r="C272" s="496"/>
      <c r="D272" s="497"/>
      <c r="E272" s="3612"/>
      <c r="F272" s="3636"/>
      <c r="G272" s="3659"/>
      <c r="H272" s="259" t="s">
        <v>89</v>
      </c>
      <c r="I272" s="2553">
        <f>I278</f>
        <v>0</v>
      </c>
      <c r="J272" s="2554">
        <f t="shared" si="10"/>
        <v>0</v>
      </c>
      <c r="K272" s="2554">
        <f>K278</f>
        <v>0</v>
      </c>
      <c r="L272" s="471"/>
      <c r="M272" s="498"/>
      <c r="N272" s="499"/>
      <c r="O272" s="499"/>
      <c r="P272" s="540"/>
    </row>
    <row r="273" spans="1:16" ht="13.8" x14ac:dyDescent="0.25">
      <c r="A273" s="495"/>
      <c r="B273" s="3667"/>
      <c r="C273" s="496"/>
      <c r="D273" s="497"/>
      <c r="E273" s="3612"/>
      <c r="F273" s="3636"/>
      <c r="G273" s="3659"/>
      <c r="H273" s="259" t="s">
        <v>91</v>
      </c>
      <c r="I273" s="2553">
        <f>I279</f>
        <v>26.4</v>
      </c>
      <c r="J273" s="2554">
        <f t="shared" si="10"/>
        <v>31.9</v>
      </c>
      <c r="K273" s="2554">
        <f>K279</f>
        <v>31.8</v>
      </c>
      <c r="L273" s="471"/>
      <c r="M273" s="498"/>
      <c r="N273" s="499"/>
      <c r="O273" s="499"/>
      <c r="P273" s="540"/>
    </row>
    <row r="274" spans="1:16" ht="14.4" thickBot="1" x14ac:dyDescent="0.3">
      <c r="A274" s="495"/>
      <c r="B274" s="3667"/>
      <c r="C274" s="496"/>
      <c r="D274" s="497"/>
      <c r="E274" s="3612"/>
      <c r="F274" s="3636"/>
      <c r="G274" s="3659"/>
      <c r="H274" s="260" t="s">
        <v>137</v>
      </c>
      <c r="I274" s="2555">
        <f>I280</f>
        <v>0</v>
      </c>
      <c r="J274" s="2556">
        <f t="shared" si="10"/>
        <v>0</v>
      </c>
      <c r="K274" s="2556">
        <f t="shared" si="10"/>
        <v>0</v>
      </c>
      <c r="L274" s="475"/>
      <c r="M274" s="500"/>
      <c r="N274" s="501"/>
      <c r="O274" s="501"/>
      <c r="P274" s="502"/>
    </row>
    <row r="275" spans="1:16" ht="14.4" thickBot="1" x14ac:dyDescent="0.3">
      <c r="A275" s="503"/>
      <c r="B275" s="3696"/>
      <c r="C275" s="504"/>
      <c r="D275" s="505"/>
      <c r="E275" s="3613"/>
      <c r="F275" s="3637"/>
      <c r="G275" s="3660"/>
      <c r="H275" s="268" t="s">
        <v>8</v>
      </c>
      <c r="I275" s="2540">
        <f>SUM(I270:I274)</f>
        <v>31</v>
      </c>
      <c r="J275" s="360">
        <f>SUM(J270:J274)</f>
        <v>70</v>
      </c>
      <c r="K275" s="360">
        <f>SUM(K270:K274)</f>
        <v>38</v>
      </c>
      <c r="L275" s="478"/>
      <c r="M275" s="3283"/>
      <c r="N275" s="3284"/>
      <c r="O275" s="3284"/>
      <c r="P275" s="3285"/>
    </row>
    <row r="276" spans="1:16" ht="33" customHeight="1" x14ac:dyDescent="0.25">
      <c r="A276" s="3286"/>
      <c r="B276" s="3232"/>
      <c r="C276" s="489"/>
      <c r="D276" s="506"/>
      <c r="E276" s="3611" t="s">
        <v>345</v>
      </c>
      <c r="F276" s="3635" t="s">
        <v>46</v>
      </c>
      <c r="G276" s="3658" t="s">
        <v>263</v>
      </c>
      <c r="H276" s="507" t="s">
        <v>27</v>
      </c>
      <c r="I276" s="2545"/>
      <c r="J276" s="491"/>
      <c r="K276" s="508"/>
      <c r="L276" s="492" t="s">
        <v>92</v>
      </c>
      <c r="M276" s="493" t="s">
        <v>264</v>
      </c>
      <c r="N276" s="494">
        <v>1</v>
      </c>
      <c r="O276" s="494">
        <v>1</v>
      </c>
      <c r="P276" s="3759" t="s">
        <v>1770</v>
      </c>
    </row>
    <row r="277" spans="1:16" ht="31.8" customHeight="1" x14ac:dyDescent="0.25">
      <c r="A277" s="3287"/>
      <c r="B277" s="3233"/>
      <c r="C277" s="497"/>
      <c r="D277" s="509"/>
      <c r="E277" s="3688"/>
      <c r="F277" s="3636"/>
      <c r="G277" s="3659"/>
      <c r="H277" s="467" t="s">
        <v>84</v>
      </c>
      <c r="I277" s="2546">
        <v>4.5999999999999996</v>
      </c>
      <c r="J277" s="468">
        <v>38.1</v>
      </c>
      <c r="K277" s="469">
        <v>6.2</v>
      </c>
      <c r="L277" s="271" t="s">
        <v>346</v>
      </c>
      <c r="M277" s="510" t="s">
        <v>264</v>
      </c>
      <c r="N277" s="499">
        <v>6</v>
      </c>
      <c r="O277" s="499">
        <v>6</v>
      </c>
      <c r="P277" s="3760"/>
    </row>
    <row r="278" spans="1:16" ht="30.6" customHeight="1" x14ac:dyDescent="0.25">
      <c r="A278" s="3287"/>
      <c r="B278" s="3233"/>
      <c r="C278" s="497"/>
      <c r="D278" s="509"/>
      <c r="E278" s="3688"/>
      <c r="F278" s="3636"/>
      <c r="G278" s="3659"/>
      <c r="H278" s="467" t="s">
        <v>89</v>
      </c>
      <c r="I278" s="2546"/>
      <c r="J278" s="468"/>
      <c r="K278" s="469"/>
      <c r="L278" s="471"/>
      <c r="M278" s="498"/>
      <c r="N278" s="499"/>
      <c r="O278" s="499"/>
      <c r="P278" s="3760"/>
    </row>
    <row r="279" spans="1:16" ht="32.4" customHeight="1" x14ac:dyDescent="0.25">
      <c r="A279" s="3287"/>
      <c r="B279" s="3233"/>
      <c r="C279" s="497"/>
      <c r="D279" s="509"/>
      <c r="E279" s="3688"/>
      <c r="F279" s="3636"/>
      <c r="G279" s="3659"/>
      <c r="H279" s="467" t="s">
        <v>91</v>
      </c>
      <c r="I279" s="2546">
        <v>26.4</v>
      </c>
      <c r="J279" s="468">
        <v>31.9</v>
      </c>
      <c r="K279" s="469">
        <v>31.8</v>
      </c>
      <c r="L279" s="471"/>
      <c r="M279" s="498"/>
      <c r="N279" s="499"/>
      <c r="O279" s="499"/>
      <c r="P279" s="3760"/>
    </row>
    <row r="280" spans="1:16" ht="14.4" thickBot="1" x14ac:dyDescent="0.3">
      <c r="A280" s="3287"/>
      <c r="B280" s="3233"/>
      <c r="C280" s="497"/>
      <c r="D280" s="509"/>
      <c r="E280" s="3688"/>
      <c r="F280" s="3636"/>
      <c r="G280" s="3659"/>
      <c r="H280" s="472" t="s">
        <v>137</v>
      </c>
      <c r="I280" s="2547"/>
      <c r="J280" s="473"/>
      <c r="K280" s="474"/>
      <c r="L280" s="475"/>
      <c r="M280" s="500"/>
      <c r="N280" s="501"/>
      <c r="O280" s="501"/>
      <c r="P280" s="3761"/>
    </row>
    <row r="281" spans="1:16" ht="14.4" thickBot="1" x14ac:dyDescent="0.3">
      <c r="A281" s="503"/>
      <c r="B281" s="3234"/>
      <c r="C281" s="511"/>
      <c r="D281" s="512"/>
      <c r="E281" s="3689"/>
      <c r="F281" s="3637"/>
      <c r="G281" s="3660"/>
      <c r="H281" s="476" t="s">
        <v>8</v>
      </c>
      <c r="I281" s="2548">
        <f>SUM(I276:I280)</f>
        <v>31</v>
      </c>
      <c r="J281" s="477">
        <f>SUM(J276:J280)</f>
        <v>70</v>
      </c>
      <c r="K281" s="477">
        <f>SUM(K276:K280)</f>
        <v>38</v>
      </c>
      <c r="L281" s="478"/>
      <c r="M281" s="3283"/>
      <c r="N281" s="3284"/>
      <c r="O281" s="3284"/>
      <c r="P281" s="3285"/>
    </row>
    <row r="282" spans="1:16" ht="13.8" customHeight="1" thickBot="1" x14ac:dyDescent="0.3">
      <c r="A282" s="307" t="s">
        <v>29</v>
      </c>
      <c r="B282" s="417" t="s">
        <v>9</v>
      </c>
      <c r="C282" s="3641" t="s">
        <v>308</v>
      </c>
      <c r="D282" s="3641"/>
      <c r="E282" s="3641"/>
      <c r="F282" s="3641"/>
      <c r="G282" s="3642"/>
      <c r="H282" s="418" t="s">
        <v>8</v>
      </c>
      <c r="I282" s="772">
        <f>I275*1</f>
        <v>31</v>
      </c>
      <c r="J282" s="419">
        <f>J275*1</f>
        <v>70</v>
      </c>
      <c r="K282" s="419">
        <f>K275*1</f>
        <v>38</v>
      </c>
      <c r="L282" s="420"/>
      <c r="M282" s="420"/>
      <c r="N282" s="420"/>
      <c r="O282" s="420"/>
      <c r="P282" s="421"/>
    </row>
    <row r="283" spans="1:16" ht="13.8" thickBot="1" x14ac:dyDescent="0.3">
      <c r="A283" s="422" t="s">
        <v>29</v>
      </c>
      <c r="B283" s="423" t="s">
        <v>25</v>
      </c>
      <c r="C283" s="3272" t="s">
        <v>347</v>
      </c>
      <c r="D283" s="3273"/>
      <c r="E283" s="3273"/>
      <c r="F283" s="3273"/>
      <c r="G283" s="3273"/>
      <c r="H283" s="3273"/>
      <c r="I283" s="3273"/>
      <c r="J283" s="3273"/>
      <c r="K283" s="3273"/>
      <c r="L283" s="3273"/>
      <c r="M283" s="3273"/>
      <c r="N283" s="3273"/>
      <c r="O283" s="3690"/>
      <c r="P283" s="3691"/>
    </row>
    <row r="284" spans="1:16" ht="46.8" customHeight="1" thickBot="1" x14ac:dyDescent="0.3">
      <c r="A284" s="513"/>
      <c r="B284" s="401"/>
      <c r="C284" s="514"/>
      <c r="D284" s="514"/>
      <c r="E284" s="514"/>
      <c r="F284" s="514"/>
      <c r="G284" s="514"/>
      <c r="H284" s="514"/>
      <c r="I284" s="514"/>
      <c r="J284" s="514"/>
      <c r="K284" s="514"/>
      <c r="L284" s="465" t="s">
        <v>348</v>
      </c>
      <c r="M284" s="426" t="s">
        <v>264</v>
      </c>
      <c r="N284" s="427"/>
      <c r="O284" s="459"/>
      <c r="P284" s="429"/>
    </row>
    <row r="285" spans="1:16" ht="13.2" customHeight="1" x14ac:dyDescent="0.25">
      <c r="A285" s="298" t="s">
        <v>29</v>
      </c>
      <c r="B285" s="3645" t="s">
        <v>25</v>
      </c>
      <c r="C285" s="299" t="s">
        <v>7</v>
      </c>
      <c r="D285" s="300"/>
      <c r="E285" s="3692" t="s">
        <v>349</v>
      </c>
      <c r="F285" s="3685" t="s">
        <v>46</v>
      </c>
      <c r="G285" s="3638" t="s">
        <v>28</v>
      </c>
      <c r="H285" s="301" t="s">
        <v>27</v>
      </c>
      <c r="I285" s="2559">
        <f>I291</f>
        <v>0</v>
      </c>
      <c r="J285" s="2560">
        <f t="shared" ref="J285:K289" si="11">J291</f>
        <v>0</v>
      </c>
      <c r="K285" s="2560">
        <f t="shared" si="11"/>
        <v>0</v>
      </c>
      <c r="L285" s="431" t="s">
        <v>254</v>
      </c>
      <c r="M285" s="432" t="s">
        <v>264</v>
      </c>
      <c r="N285" s="515"/>
      <c r="O285" s="515"/>
      <c r="P285" s="3274"/>
    </row>
    <row r="286" spans="1:16" ht="26.4" x14ac:dyDescent="0.25">
      <c r="A286" s="302"/>
      <c r="B286" s="3646"/>
      <c r="C286" s="303"/>
      <c r="D286" s="304"/>
      <c r="E286" s="3693"/>
      <c r="F286" s="3686"/>
      <c r="G286" s="3639"/>
      <c r="H286" s="305" t="s">
        <v>84</v>
      </c>
      <c r="I286" s="2561">
        <f>I292</f>
        <v>650</v>
      </c>
      <c r="J286" s="2562">
        <f t="shared" si="11"/>
        <v>210.4</v>
      </c>
      <c r="K286" s="2562">
        <f t="shared" si="11"/>
        <v>0</v>
      </c>
      <c r="L286" s="435" t="s">
        <v>350</v>
      </c>
      <c r="M286" s="436" t="s">
        <v>264</v>
      </c>
      <c r="N286" s="516"/>
      <c r="O286" s="516"/>
      <c r="P286" s="3275"/>
    </row>
    <row r="287" spans="1:16" x14ac:dyDescent="0.25">
      <c r="A287" s="302"/>
      <c r="B287" s="3646"/>
      <c r="C287" s="303"/>
      <c r="D287" s="304"/>
      <c r="E287" s="3693"/>
      <c r="F287" s="3686"/>
      <c r="G287" s="3639"/>
      <c r="H287" s="305" t="s">
        <v>89</v>
      </c>
      <c r="I287" s="2561">
        <f>I293</f>
        <v>0</v>
      </c>
      <c r="J287" s="2562">
        <f t="shared" si="11"/>
        <v>0</v>
      </c>
      <c r="K287" s="2562">
        <f>K293</f>
        <v>0</v>
      </c>
      <c r="L287" s="435"/>
      <c r="M287" s="436"/>
      <c r="N287" s="437"/>
      <c r="O287" s="516"/>
      <c r="P287" s="3275"/>
    </row>
    <row r="288" spans="1:16" x14ac:dyDescent="0.25">
      <c r="A288" s="302"/>
      <c r="B288" s="3646"/>
      <c r="C288" s="303"/>
      <c r="D288" s="304"/>
      <c r="E288" s="3693"/>
      <c r="F288" s="3686"/>
      <c r="G288" s="3639"/>
      <c r="H288" s="305" t="s">
        <v>91</v>
      </c>
      <c r="I288" s="2561">
        <f>I294</f>
        <v>478</v>
      </c>
      <c r="J288" s="2562">
        <f t="shared" si="11"/>
        <v>0</v>
      </c>
      <c r="K288" s="2562">
        <f>K294</f>
        <v>0</v>
      </c>
      <c r="L288" s="435"/>
      <c r="M288" s="436"/>
      <c r="N288" s="437"/>
      <c r="O288" s="516"/>
      <c r="P288" s="3275"/>
    </row>
    <row r="289" spans="1:16" ht="13.8" thickBot="1" x14ac:dyDescent="0.3">
      <c r="A289" s="302"/>
      <c r="B289" s="3646"/>
      <c r="C289" s="303"/>
      <c r="D289" s="304"/>
      <c r="E289" s="3693"/>
      <c r="F289" s="3686"/>
      <c r="G289" s="3639"/>
      <c r="H289" s="306" t="s">
        <v>137</v>
      </c>
      <c r="I289" s="2563">
        <f>I295</f>
        <v>0</v>
      </c>
      <c r="J289" s="2564">
        <f t="shared" si="11"/>
        <v>0</v>
      </c>
      <c r="K289" s="2564">
        <f t="shared" si="11"/>
        <v>0</v>
      </c>
      <c r="L289" s="439"/>
      <c r="M289" s="440"/>
      <c r="N289" s="441"/>
      <c r="O289" s="517"/>
      <c r="P289" s="442"/>
    </row>
    <row r="290" spans="1:16" ht="13.8" thickBot="1" x14ac:dyDescent="0.3">
      <c r="A290" s="307"/>
      <c r="B290" s="3647"/>
      <c r="C290" s="308"/>
      <c r="D290" s="309"/>
      <c r="E290" s="3694"/>
      <c r="F290" s="3687"/>
      <c r="G290" s="3640"/>
      <c r="H290" s="310" t="s">
        <v>8</v>
      </c>
      <c r="I290" s="2565">
        <f>SUM(I285:I289)</f>
        <v>1128</v>
      </c>
      <c r="J290" s="2566">
        <f>SUM(J285:J289)</f>
        <v>210.4</v>
      </c>
      <c r="K290" s="2566">
        <f>SUM(K285:K289)</f>
        <v>0</v>
      </c>
      <c r="L290" s="3276"/>
      <c r="M290" s="3277"/>
      <c r="N290" s="3278"/>
      <c r="O290" s="518"/>
      <c r="P290" s="3279"/>
    </row>
    <row r="291" spans="1:16" ht="40.799999999999997" customHeight="1" x14ac:dyDescent="0.25">
      <c r="A291" s="3270"/>
      <c r="B291" s="3229"/>
      <c r="C291" s="300"/>
      <c r="D291" s="311"/>
      <c r="E291" s="3611" t="s">
        <v>351</v>
      </c>
      <c r="F291" s="3685" t="s">
        <v>46</v>
      </c>
      <c r="G291" s="3638" t="s">
        <v>109</v>
      </c>
      <c r="H291" s="312" t="s">
        <v>27</v>
      </c>
      <c r="I291" s="164"/>
      <c r="J291" s="491"/>
      <c r="K291" s="508"/>
      <c r="L291" s="492" t="s">
        <v>92</v>
      </c>
      <c r="M291" s="493" t="s">
        <v>264</v>
      </c>
      <c r="N291" s="494"/>
      <c r="O291" s="515"/>
      <c r="P291" s="3759" t="s">
        <v>1771</v>
      </c>
    </row>
    <row r="292" spans="1:16" ht="46.8" customHeight="1" x14ac:dyDescent="0.25">
      <c r="A292" s="3271"/>
      <c r="B292" s="3230"/>
      <c r="C292" s="304"/>
      <c r="D292" s="313"/>
      <c r="E292" s="3612"/>
      <c r="F292" s="3686"/>
      <c r="G292" s="3639"/>
      <c r="H292" s="314" t="s">
        <v>84</v>
      </c>
      <c r="I292" s="697">
        <v>650</v>
      </c>
      <c r="J292" s="468">
        <v>210.4</v>
      </c>
      <c r="K292" s="469">
        <v>0</v>
      </c>
      <c r="L292" s="470" t="s">
        <v>352</v>
      </c>
      <c r="M292" s="510" t="s">
        <v>264</v>
      </c>
      <c r="N292" s="499"/>
      <c r="O292" s="516"/>
      <c r="P292" s="3760"/>
    </row>
    <row r="293" spans="1:16" ht="42.6" customHeight="1" x14ac:dyDescent="0.25">
      <c r="A293" s="3271"/>
      <c r="B293" s="3230"/>
      <c r="C293" s="304"/>
      <c r="D293" s="313"/>
      <c r="E293" s="3612"/>
      <c r="F293" s="3686"/>
      <c r="G293" s="3639"/>
      <c r="H293" s="314" t="s">
        <v>89</v>
      </c>
      <c r="I293" s="697"/>
      <c r="J293" s="468"/>
      <c r="K293" s="469"/>
      <c r="L293" s="471"/>
      <c r="M293" s="498"/>
      <c r="N293" s="499"/>
      <c r="O293" s="516"/>
      <c r="P293" s="3760"/>
    </row>
    <row r="294" spans="1:16" ht="43.8" customHeight="1" x14ac:dyDescent="0.25">
      <c r="A294" s="3271"/>
      <c r="B294" s="3230"/>
      <c r="C294" s="304"/>
      <c r="D294" s="313"/>
      <c r="E294" s="3612"/>
      <c r="F294" s="3686"/>
      <c r="G294" s="3639"/>
      <c r="H294" s="314" t="s">
        <v>91</v>
      </c>
      <c r="I294" s="697">
        <v>478</v>
      </c>
      <c r="J294" s="468">
        <v>0</v>
      </c>
      <c r="K294" s="469"/>
      <c r="L294" s="471"/>
      <c r="M294" s="498"/>
      <c r="N294" s="499"/>
      <c r="O294" s="437"/>
      <c r="P294" s="3760"/>
    </row>
    <row r="295" spans="1:16" ht="41.4" customHeight="1" thickBot="1" x14ac:dyDescent="0.3">
      <c r="A295" s="3271"/>
      <c r="B295" s="3230"/>
      <c r="C295" s="304"/>
      <c r="D295" s="313"/>
      <c r="E295" s="3612"/>
      <c r="F295" s="3686"/>
      <c r="G295" s="3639"/>
      <c r="H295" s="315" t="s">
        <v>137</v>
      </c>
      <c r="I295" s="757"/>
      <c r="J295" s="438"/>
      <c r="K295" s="446"/>
      <c r="L295" s="439"/>
      <c r="M295" s="440"/>
      <c r="N295" s="441"/>
      <c r="O295" s="441"/>
      <c r="P295" s="3761"/>
    </row>
    <row r="296" spans="1:16" ht="13.8" customHeight="1" thickBot="1" x14ac:dyDescent="0.3">
      <c r="A296" s="307"/>
      <c r="B296" s="3231"/>
      <c r="C296" s="316"/>
      <c r="D296" s="317"/>
      <c r="E296" s="3613"/>
      <c r="F296" s="3687"/>
      <c r="G296" s="3640"/>
      <c r="H296" s="310" t="s">
        <v>8</v>
      </c>
      <c r="I296" s="2544">
        <f>SUM(I291:I295)</f>
        <v>1128</v>
      </c>
      <c r="J296" s="443">
        <f>SUM(J291:J295)</f>
        <v>210.4</v>
      </c>
      <c r="K296" s="443">
        <f>SUM(K291:K295)</f>
        <v>0</v>
      </c>
      <c r="L296" s="3276"/>
      <c r="M296" s="3277"/>
      <c r="N296" s="3278"/>
      <c r="O296" s="3278"/>
      <c r="P296" s="3279"/>
    </row>
    <row r="297" spans="1:16" ht="14.4" customHeight="1" thickBot="1" x14ac:dyDescent="0.3">
      <c r="A297" s="357" t="s">
        <v>29</v>
      </c>
      <c r="B297" s="375" t="s">
        <v>25</v>
      </c>
      <c r="C297" s="3586" t="s">
        <v>308</v>
      </c>
      <c r="D297" s="3586"/>
      <c r="E297" s="3586"/>
      <c r="F297" s="3586"/>
      <c r="G297" s="3587"/>
      <c r="H297" s="376" t="s">
        <v>8</v>
      </c>
      <c r="I297" s="967">
        <f>I290*1</f>
        <v>1128</v>
      </c>
      <c r="J297" s="377">
        <f>J290*1</f>
        <v>210.4</v>
      </c>
      <c r="K297" s="377">
        <f>K290*1</f>
        <v>0</v>
      </c>
      <c r="L297" s="378"/>
      <c r="M297" s="378"/>
      <c r="N297" s="378"/>
      <c r="O297" s="378"/>
      <c r="P297" s="379"/>
    </row>
    <row r="298" spans="1:16" ht="14.4" customHeight="1" thickBot="1" x14ac:dyDescent="0.3">
      <c r="A298" s="380" t="s">
        <v>29</v>
      </c>
      <c r="B298" s="380"/>
      <c r="C298" s="3588" t="s">
        <v>309</v>
      </c>
      <c r="D298" s="3588"/>
      <c r="E298" s="3588"/>
      <c r="F298" s="3588"/>
      <c r="G298" s="3589"/>
      <c r="H298" s="381" t="s">
        <v>8</v>
      </c>
      <c r="I298" s="2542">
        <f>I267+I282+I297</f>
        <v>1464.8</v>
      </c>
      <c r="J298" s="382">
        <f>J267+J282+J297</f>
        <v>615.1</v>
      </c>
      <c r="K298" s="382">
        <f>K267+K282+K297</f>
        <v>197.2</v>
      </c>
      <c r="L298" s="383"/>
      <c r="M298" s="383"/>
      <c r="N298" s="383"/>
      <c r="O298" s="383"/>
      <c r="P298" s="384"/>
    </row>
    <row r="299" spans="1:16" ht="14.4" thickBot="1" x14ac:dyDescent="0.3">
      <c r="A299" s="320" t="s">
        <v>30</v>
      </c>
      <c r="B299" s="597"/>
      <c r="C299" s="599" t="s">
        <v>353</v>
      </c>
      <c r="D299" s="598"/>
      <c r="E299" s="3248"/>
      <c r="F299" s="598"/>
      <c r="G299" s="598"/>
      <c r="H299" s="598"/>
      <c r="I299" s="598"/>
      <c r="J299" s="598"/>
      <c r="K299" s="598"/>
      <c r="L299" s="600"/>
      <c r="M299" s="600"/>
      <c r="N299" s="598"/>
      <c r="O299" s="599"/>
      <c r="P299" s="2321"/>
    </row>
    <row r="300" spans="1:16" ht="55.8" thickBot="1" x14ac:dyDescent="0.3">
      <c r="A300" s="326"/>
      <c r="B300" s="327"/>
      <c r="C300" s="328"/>
      <c r="D300" s="328"/>
      <c r="E300" s="329"/>
      <c r="F300" s="328"/>
      <c r="G300" s="328"/>
      <c r="H300" s="328"/>
      <c r="I300" s="328"/>
      <c r="J300" s="328"/>
      <c r="K300" s="328"/>
      <c r="L300" s="330" t="s">
        <v>354</v>
      </c>
      <c r="M300" s="331" t="s">
        <v>355</v>
      </c>
      <c r="N300" s="428">
        <v>256385</v>
      </c>
      <c r="O300" s="3288">
        <v>83029</v>
      </c>
      <c r="P300" s="411"/>
    </row>
    <row r="301" spans="1:16" ht="14.4" thickBot="1" x14ac:dyDescent="0.3">
      <c r="A301" s="519" t="s">
        <v>30</v>
      </c>
      <c r="B301" s="520" t="s">
        <v>7</v>
      </c>
      <c r="C301" s="564" t="s">
        <v>356</v>
      </c>
      <c r="D301" s="337"/>
      <c r="E301" s="337"/>
      <c r="F301" s="337"/>
      <c r="G301" s="337"/>
      <c r="H301" s="337"/>
      <c r="I301" s="337"/>
      <c r="J301" s="337"/>
      <c r="K301" s="337"/>
      <c r="L301" s="337"/>
      <c r="M301" s="337"/>
      <c r="N301" s="337"/>
      <c r="O301" s="3625"/>
      <c r="P301" s="3626"/>
    </row>
    <row r="302" spans="1:16" ht="60" customHeight="1" thickBot="1" x14ac:dyDescent="0.3">
      <c r="A302" s="335"/>
      <c r="B302" s="338"/>
      <c r="C302" s="339"/>
      <c r="D302" s="339"/>
      <c r="E302" s="339"/>
      <c r="F302" s="339"/>
      <c r="G302" s="339"/>
      <c r="H302" s="339"/>
      <c r="I302" s="339"/>
      <c r="J302" s="339"/>
      <c r="K302" s="339"/>
      <c r="L302" s="340" t="s">
        <v>357</v>
      </c>
      <c r="M302" s="331" t="s">
        <v>264</v>
      </c>
      <c r="N302" s="460"/>
      <c r="O302" s="332"/>
      <c r="P302" s="411"/>
    </row>
    <row r="303" spans="1:16" ht="13.8" customHeight="1" x14ac:dyDescent="0.25">
      <c r="A303" s="3602" t="s">
        <v>30</v>
      </c>
      <c r="B303" s="3605" t="s">
        <v>7</v>
      </c>
      <c r="C303" s="3608" t="s">
        <v>7</v>
      </c>
      <c r="D303" s="361"/>
      <c r="E303" s="3611" t="s">
        <v>358</v>
      </c>
      <c r="F303" s="3614" t="s">
        <v>46</v>
      </c>
      <c r="G303" s="3599" t="s">
        <v>28</v>
      </c>
      <c r="H303" s="258" t="s">
        <v>27</v>
      </c>
      <c r="I303" s="2552">
        <f t="shared" ref="I303:K308" si="12">I310</f>
        <v>1.6</v>
      </c>
      <c r="J303" s="2552">
        <f t="shared" si="12"/>
        <v>1.6</v>
      </c>
      <c r="K303" s="2552">
        <f t="shared" si="12"/>
        <v>0.6</v>
      </c>
      <c r="L303" s="269" t="s">
        <v>254</v>
      </c>
      <c r="M303" s="270" t="s">
        <v>264</v>
      </c>
      <c r="N303" s="278"/>
      <c r="O303" s="278"/>
      <c r="P303" s="347"/>
    </row>
    <row r="304" spans="1:16" ht="13.8" x14ac:dyDescent="0.25">
      <c r="A304" s="3603"/>
      <c r="B304" s="3606"/>
      <c r="C304" s="3609"/>
      <c r="D304" s="363"/>
      <c r="E304" s="3612"/>
      <c r="F304" s="3597"/>
      <c r="G304" s="3600"/>
      <c r="H304" s="259" t="s">
        <v>84</v>
      </c>
      <c r="I304" s="2554">
        <f t="shared" si="12"/>
        <v>328.3</v>
      </c>
      <c r="J304" s="2554">
        <f t="shared" si="12"/>
        <v>328.3</v>
      </c>
      <c r="K304" s="2554">
        <f t="shared" si="12"/>
        <v>328.3</v>
      </c>
      <c r="L304" s="3674" t="s">
        <v>359</v>
      </c>
      <c r="M304" s="3676" t="s">
        <v>360</v>
      </c>
      <c r="N304" s="3678">
        <v>74</v>
      </c>
      <c r="O304" s="3678">
        <v>24.6</v>
      </c>
      <c r="P304" s="3680"/>
    </row>
    <row r="305" spans="1:16" ht="13.8" x14ac:dyDescent="0.25">
      <c r="A305" s="3603"/>
      <c r="B305" s="3606"/>
      <c r="C305" s="3609"/>
      <c r="D305" s="363"/>
      <c r="E305" s="3612"/>
      <c r="F305" s="3597"/>
      <c r="G305" s="3600"/>
      <c r="H305" s="259" t="s">
        <v>89</v>
      </c>
      <c r="I305" s="2554">
        <f t="shared" si="12"/>
        <v>1516.5</v>
      </c>
      <c r="J305" s="2554">
        <f>J312</f>
        <v>1516.5</v>
      </c>
      <c r="K305" s="2554">
        <f>K312</f>
        <v>87</v>
      </c>
      <c r="L305" s="3675"/>
      <c r="M305" s="3677"/>
      <c r="N305" s="3679"/>
      <c r="O305" s="3679"/>
      <c r="P305" s="3681"/>
    </row>
    <row r="306" spans="1:16" ht="13.8" x14ac:dyDescent="0.25">
      <c r="A306" s="3603"/>
      <c r="B306" s="3606"/>
      <c r="C306" s="3609"/>
      <c r="D306" s="363"/>
      <c r="E306" s="262"/>
      <c r="F306" s="3597"/>
      <c r="G306" s="3600"/>
      <c r="H306" s="259" t="s">
        <v>91</v>
      </c>
      <c r="I306" s="2554">
        <f t="shared" si="12"/>
        <v>1844.7</v>
      </c>
      <c r="J306" s="2554">
        <f>J313</f>
        <v>1844.7</v>
      </c>
      <c r="K306" s="2554">
        <f>K313</f>
        <v>138.9</v>
      </c>
      <c r="L306" s="273"/>
      <c r="M306" s="274"/>
      <c r="N306" s="279"/>
      <c r="O306" s="279"/>
      <c r="P306" s="354"/>
    </row>
    <row r="307" spans="1:16" ht="13.8" x14ac:dyDescent="0.25">
      <c r="A307" s="3603"/>
      <c r="B307" s="3606"/>
      <c r="C307" s="3609"/>
      <c r="D307" s="363"/>
      <c r="E307" s="522"/>
      <c r="F307" s="3597"/>
      <c r="G307" s="3600"/>
      <c r="H307" s="259" t="s">
        <v>137</v>
      </c>
      <c r="I307" s="2558">
        <f t="shared" si="12"/>
        <v>0</v>
      </c>
      <c r="J307" s="2558">
        <f t="shared" si="12"/>
        <v>0</v>
      </c>
      <c r="K307" s="2558">
        <f>K314</f>
        <v>0</v>
      </c>
      <c r="L307" s="284"/>
      <c r="M307" s="285"/>
      <c r="N307" s="286"/>
      <c r="O307" s="286"/>
      <c r="P307" s="372"/>
    </row>
    <row r="308" spans="1:16" ht="14.4" thickBot="1" x14ac:dyDescent="0.3">
      <c r="A308" s="3603"/>
      <c r="B308" s="3606"/>
      <c r="C308" s="3609"/>
      <c r="D308" s="363"/>
      <c r="E308" s="522"/>
      <c r="F308" s="3597"/>
      <c r="G308" s="3600"/>
      <c r="H308" s="523" t="s">
        <v>361</v>
      </c>
      <c r="I308" s="2558">
        <f t="shared" si="12"/>
        <v>0</v>
      </c>
      <c r="J308" s="2558">
        <f t="shared" si="12"/>
        <v>439.8</v>
      </c>
      <c r="K308" s="2558">
        <f t="shared" si="12"/>
        <v>439.8</v>
      </c>
      <c r="L308" s="353"/>
      <c r="M308" s="525"/>
      <c r="N308" s="526"/>
      <c r="O308" s="526"/>
      <c r="P308" s="527"/>
    </row>
    <row r="309" spans="1:16" ht="14.4" thickBot="1" x14ac:dyDescent="0.3">
      <c r="A309" s="3604"/>
      <c r="B309" s="3607"/>
      <c r="C309" s="3610"/>
      <c r="D309" s="367"/>
      <c r="E309" s="528"/>
      <c r="F309" s="3615"/>
      <c r="G309" s="3601"/>
      <c r="H309" s="268" t="s">
        <v>8</v>
      </c>
      <c r="I309" s="360">
        <f>SUM(I303:I308)</f>
        <v>3691.1000000000004</v>
      </c>
      <c r="J309" s="360">
        <f>SUM(J303:J308)</f>
        <v>4130.9000000000005</v>
      </c>
      <c r="K309" s="360">
        <f>SUM(K303:K308)</f>
        <v>994.60000000000014</v>
      </c>
      <c r="L309" s="461"/>
      <c r="M309" s="462"/>
      <c r="N309" s="283"/>
      <c r="O309" s="283"/>
      <c r="P309" s="463"/>
    </row>
    <row r="310" spans="1:16" ht="98.4" customHeight="1" x14ac:dyDescent="0.25">
      <c r="A310" s="3602"/>
      <c r="B310" s="3605"/>
      <c r="C310" s="3608"/>
      <c r="D310" s="361"/>
      <c r="E310" s="3611" t="s">
        <v>362</v>
      </c>
      <c r="F310" s="3682" t="s">
        <v>46</v>
      </c>
      <c r="G310" s="3599" t="s">
        <v>263</v>
      </c>
      <c r="H310" s="261" t="s">
        <v>27</v>
      </c>
      <c r="I310" s="345">
        <v>1.6</v>
      </c>
      <c r="J310" s="345">
        <v>1.6</v>
      </c>
      <c r="K310" s="362">
        <v>0.6</v>
      </c>
      <c r="L310" s="269" t="s">
        <v>92</v>
      </c>
      <c r="M310" s="270" t="s">
        <v>264</v>
      </c>
      <c r="N310" s="278"/>
      <c r="O310" s="278"/>
      <c r="P310" s="3726" t="s">
        <v>1772</v>
      </c>
    </row>
    <row r="311" spans="1:16" ht="92.4" customHeight="1" x14ac:dyDescent="0.25">
      <c r="A311" s="3603"/>
      <c r="B311" s="3606"/>
      <c r="C311" s="3609"/>
      <c r="D311" s="363"/>
      <c r="E311" s="3612"/>
      <c r="F311" s="3683"/>
      <c r="G311" s="3600"/>
      <c r="H311" s="264" t="s">
        <v>84</v>
      </c>
      <c r="I311" s="352">
        <v>328.3</v>
      </c>
      <c r="J311" s="352">
        <v>328.3</v>
      </c>
      <c r="K311" s="364">
        <v>328.3</v>
      </c>
      <c r="L311" s="289" t="s">
        <v>359</v>
      </c>
      <c r="M311" s="2834" t="s">
        <v>360</v>
      </c>
      <c r="N311" s="279">
        <v>74</v>
      </c>
      <c r="O311" s="279">
        <v>24.6</v>
      </c>
      <c r="P311" s="3727"/>
    </row>
    <row r="312" spans="1:16" ht="59.4" customHeight="1" x14ac:dyDescent="0.25">
      <c r="A312" s="3603"/>
      <c r="B312" s="3606"/>
      <c r="C312" s="3609"/>
      <c r="D312" s="363"/>
      <c r="E312" s="3612"/>
      <c r="F312" s="3683"/>
      <c r="G312" s="3600"/>
      <c r="H312" s="264" t="s">
        <v>89</v>
      </c>
      <c r="I312" s="352">
        <v>1516.5</v>
      </c>
      <c r="J312" s="352">
        <v>1516.5</v>
      </c>
      <c r="K312" s="364">
        <v>87</v>
      </c>
      <c r="L312" s="290"/>
      <c r="M312" s="274"/>
      <c r="N312" s="279"/>
      <c r="O312" s="279"/>
      <c r="P312" s="3727"/>
    </row>
    <row r="313" spans="1:16" ht="73.8" customHeight="1" x14ac:dyDescent="0.25">
      <c r="A313" s="3603"/>
      <c r="B313" s="3606"/>
      <c r="C313" s="3609"/>
      <c r="D313" s="363"/>
      <c r="E313" s="3612"/>
      <c r="F313" s="3683"/>
      <c r="G313" s="3600"/>
      <c r="H313" s="264" t="s">
        <v>91</v>
      </c>
      <c r="I313" s="352">
        <v>1844.7</v>
      </c>
      <c r="J313" s="352">
        <v>1844.7</v>
      </c>
      <c r="K313" s="364">
        <v>138.9</v>
      </c>
      <c r="L313" s="273"/>
      <c r="M313" s="274"/>
      <c r="N313" s="279"/>
      <c r="O313" s="279"/>
      <c r="P313" s="3727"/>
    </row>
    <row r="314" spans="1:16" ht="73.2" customHeight="1" x14ac:dyDescent="0.25">
      <c r="A314" s="3603"/>
      <c r="B314" s="3606"/>
      <c r="C314" s="3609"/>
      <c r="D314" s="363"/>
      <c r="E314" s="3612"/>
      <c r="F314" s="3683"/>
      <c r="G314" s="3600"/>
      <c r="H314" s="264" t="s">
        <v>137</v>
      </c>
      <c r="I314" s="371"/>
      <c r="J314" s="371"/>
      <c r="K314" s="412"/>
      <c r="L314" s="284"/>
      <c r="M314" s="285"/>
      <c r="N314" s="286"/>
      <c r="O314" s="286"/>
      <c r="P314" s="3727"/>
    </row>
    <row r="315" spans="1:16" ht="55.2" customHeight="1" thickBot="1" x14ac:dyDescent="0.3">
      <c r="A315" s="3603"/>
      <c r="B315" s="3606"/>
      <c r="C315" s="3609"/>
      <c r="D315" s="363"/>
      <c r="E315" s="3612"/>
      <c r="F315" s="3683"/>
      <c r="G315" s="3600"/>
      <c r="H315" s="529" t="s">
        <v>361</v>
      </c>
      <c r="I315" s="524"/>
      <c r="J315" s="524">
        <v>439.8</v>
      </c>
      <c r="K315" s="530">
        <v>439.8</v>
      </c>
      <c r="L315" s="353"/>
      <c r="M315" s="525"/>
      <c r="N315" s="526"/>
      <c r="O315" s="526"/>
      <c r="P315" s="3728"/>
    </row>
    <row r="316" spans="1:16" ht="14.4" thickBot="1" x14ac:dyDescent="0.3">
      <c r="A316" s="3604"/>
      <c r="B316" s="3607"/>
      <c r="C316" s="3610"/>
      <c r="D316" s="367"/>
      <c r="E316" s="3613"/>
      <c r="F316" s="3684"/>
      <c r="G316" s="3601"/>
      <c r="H316" s="268" t="s">
        <v>8</v>
      </c>
      <c r="I316" s="360">
        <f>SUM(I310:I315)</f>
        <v>3691.1000000000004</v>
      </c>
      <c r="J316" s="360">
        <f>SUM(J310:J315)</f>
        <v>4130.9000000000005</v>
      </c>
      <c r="K316" s="360">
        <f>SUM(K310:K315)</f>
        <v>994.60000000000014</v>
      </c>
      <c r="L316" s="461"/>
      <c r="M316" s="462"/>
      <c r="N316" s="283"/>
      <c r="O316" s="283"/>
      <c r="P316" s="463"/>
    </row>
    <row r="317" spans="1:16" ht="22.2" customHeight="1" thickBot="1" x14ac:dyDescent="0.3">
      <c r="A317" s="503" t="s">
        <v>30</v>
      </c>
      <c r="B317" s="531" t="s">
        <v>7</v>
      </c>
      <c r="C317" s="3661" t="s">
        <v>308</v>
      </c>
      <c r="D317" s="3661"/>
      <c r="E317" s="3661"/>
      <c r="F317" s="3661"/>
      <c r="G317" s="3662"/>
      <c r="H317" s="479" t="s">
        <v>8</v>
      </c>
      <c r="I317" s="377">
        <f>I309*1</f>
        <v>3691.1000000000004</v>
      </c>
      <c r="J317" s="377">
        <f>J309*1</f>
        <v>4130.9000000000005</v>
      </c>
      <c r="K317" s="377">
        <f>K309*1</f>
        <v>994.60000000000014</v>
      </c>
      <c r="L317" s="378"/>
      <c r="M317" s="378"/>
      <c r="N317" s="378"/>
      <c r="O317" s="378"/>
      <c r="P317" s="379"/>
    </row>
    <row r="318" spans="1:16" ht="22.2" customHeight="1" thickBot="1" x14ac:dyDescent="0.3">
      <c r="A318" s="532" t="s">
        <v>30</v>
      </c>
      <c r="B318" s="533" t="s">
        <v>9</v>
      </c>
      <c r="C318" s="564" t="s">
        <v>363</v>
      </c>
      <c r="D318" s="337"/>
      <c r="E318" s="337"/>
      <c r="F318" s="337"/>
      <c r="G318" s="337"/>
      <c r="H318" s="337"/>
      <c r="I318" s="337"/>
      <c r="J318" s="337"/>
      <c r="K318" s="337"/>
      <c r="L318" s="337"/>
      <c r="M318" s="337"/>
      <c r="N318" s="337"/>
      <c r="O318" s="3625"/>
      <c r="P318" s="3626"/>
    </row>
    <row r="319" spans="1:16" ht="28.2" thickBot="1" x14ac:dyDescent="0.3">
      <c r="A319" s="483"/>
      <c r="B319" s="484"/>
      <c r="C319" s="485"/>
      <c r="D319" s="485"/>
      <c r="E319" s="485"/>
      <c r="F319" s="485"/>
      <c r="G319" s="485"/>
      <c r="H319" s="485"/>
      <c r="I319" s="485"/>
      <c r="J319" s="485"/>
      <c r="K319" s="485"/>
      <c r="L319" s="3315" t="s">
        <v>364</v>
      </c>
      <c r="M319" s="3316" t="s">
        <v>264</v>
      </c>
      <c r="N319" s="3317"/>
      <c r="O319" s="3317"/>
      <c r="P319" s="3318"/>
    </row>
    <row r="320" spans="1:16" ht="13.8" customHeight="1" x14ac:dyDescent="0.25">
      <c r="A320" s="3663" t="s">
        <v>30</v>
      </c>
      <c r="B320" s="3666" t="s">
        <v>9</v>
      </c>
      <c r="C320" s="3669" t="s">
        <v>7</v>
      </c>
      <c r="D320" s="506"/>
      <c r="E320" s="3611" t="s">
        <v>1773</v>
      </c>
      <c r="F320" s="3656" t="s">
        <v>46</v>
      </c>
      <c r="G320" s="3658" t="s">
        <v>28</v>
      </c>
      <c r="H320" s="258" t="s">
        <v>27</v>
      </c>
      <c r="I320" s="2551">
        <f>I326</f>
        <v>0.5</v>
      </c>
      <c r="J320" s="2552">
        <f t="shared" ref="J320:K324" si="13">J326</f>
        <v>0.5</v>
      </c>
      <c r="K320" s="2552">
        <f t="shared" si="13"/>
        <v>0.4</v>
      </c>
      <c r="L320" s="492" t="s">
        <v>254</v>
      </c>
      <c r="M320" s="493" t="s">
        <v>264</v>
      </c>
      <c r="N320" s="494"/>
      <c r="O320" s="494"/>
      <c r="P320" s="3282"/>
    </row>
    <row r="321" spans="1:16" ht="27.6" x14ac:dyDescent="0.25">
      <c r="A321" s="3664"/>
      <c r="B321" s="3667"/>
      <c r="C321" s="3670"/>
      <c r="D321" s="509"/>
      <c r="E321" s="3612"/>
      <c r="F321" s="3636"/>
      <c r="G321" s="3659"/>
      <c r="H321" s="259" t="s">
        <v>84</v>
      </c>
      <c r="I321" s="2553">
        <f>I327</f>
        <v>278.60000000000002</v>
      </c>
      <c r="J321" s="2554">
        <f t="shared" si="13"/>
        <v>213.6</v>
      </c>
      <c r="K321" s="2554">
        <f t="shared" si="13"/>
        <v>196.7</v>
      </c>
      <c r="L321" s="273" t="s">
        <v>365</v>
      </c>
      <c r="M321" s="498" t="s">
        <v>264</v>
      </c>
      <c r="N321" s="534">
        <v>173</v>
      </c>
      <c r="O321" s="534"/>
      <c r="P321" s="540"/>
    </row>
    <row r="322" spans="1:16" ht="29.4" customHeight="1" x14ac:dyDescent="0.25">
      <c r="A322" s="3664"/>
      <c r="B322" s="3667"/>
      <c r="C322" s="3670"/>
      <c r="D322" s="509"/>
      <c r="E322" s="3612"/>
      <c r="F322" s="3636"/>
      <c r="G322" s="3659"/>
      <c r="H322" s="259" t="s">
        <v>89</v>
      </c>
      <c r="I322" s="2553">
        <f>I328</f>
        <v>0</v>
      </c>
      <c r="J322" s="2554">
        <f t="shared" si="13"/>
        <v>0</v>
      </c>
      <c r="K322" s="2554">
        <f t="shared" si="13"/>
        <v>0</v>
      </c>
      <c r="L322" s="471"/>
      <c r="M322" s="498"/>
      <c r="N322" s="499"/>
      <c r="O322" s="499"/>
      <c r="P322" s="540"/>
    </row>
    <row r="323" spans="1:16" ht="17.399999999999999" customHeight="1" x14ac:dyDescent="0.25">
      <c r="A323" s="3664"/>
      <c r="B323" s="3667"/>
      <c r="C323" s="3670"/>
      <c r="D323" s="509"/>
      <c r="E323" s="262"/>
      <c r="F323" s="3636"/>
      <c r="G323" s="3659"/>
      <c r="H323" s="259" t="s">
        <v>91</v>
      </c>
      <c r="I323" s="2553">
        <f>I329</f>
        <v>526</v>
      </c>
      <c r="J323" s="2554">
        <f t="shared" si="13"/>
        <v>347.1</v>
      </c>
      <c r="K323" s="2554">
        <f t="shared" si="13"/>
        <v>343.5</v>
      </c>
      <c r="L323" s="471"/>
      <c r="M323" s="498"/>
      <c r="N323" s="499"/>
      <c r="O323" s="499"/>
      <c r="P323" s="540"/>
    </row>
    <row r="324" spans="1:16" ht="14.4" thickBot="1" x14ac:dyDescent="0.3">
      <c r="A324" s="3664"/>
      <c r="B324" s="3667"/>
      <c r="C324" s="3670"/>
      <c r="D324" s="509"/>
      <c r="E324" s="522"/>
      <c r="F324" s="3636"/>
      <c r="G324" s="3659"/>
      <c r="H324" s="260" t="s">
        <v>137</v>
      </c>
      <c r="I324" s="2555">
        <f>I330</f>
        <v>0</v>
      </c>
      <c r="J324" s="2556">
        <f t="shared" si="13"/>
        <v>0</v>
      </c>
      <c r="K324" s="2556">
        <f t="shared" si="13"/>
        <v>0</v>
      </c>
      <c r="L324" s="475"/>
      <c r="M324" s="500"/>
      <c r="N324" s="501"/>
      <c r="O324" s="501"/>
      <c r="P324" s="502"/>
    </row>
    <row r="325" spans="1:16" ht="23.4" customHeight="1" thickBot="1" x14ac:dyDescent="0.3">
      <c r="A325" s="3665"/>
      <c r="B325" s="3668"/>
      <c r="C325" s="3671"/>
      <c r="D325" s="512"/>
      <c r="E325" s="528"/>
      <c r="F325" s="3657"/>
      <c r="G325" s="3660"/>
      <c r="H325" s="536" t="s">
        <v>8</v>
      </c>
      <c r="I325" s="2550">
        <f>SUM(I320:I324)</f>
        <v>805.1</v>
      </c>
      <c r="J325" s="566">
        <f>SUM(J320:J324)</f>
        <v>561.20000000000005</v>
      </c>
      <c r="K325" s="566">
        <f>SUM(K320:K324)</f>
        <v>540.6</v>
      </c>
      <c r="L325" s="3289"/>
      <c r="M325" s="3290"/>
      <c r="N325" s="3291"/>
      <c r="O325" s="3292"/>
      <c r="P325" s="3293"/>
    </row>
    <row r="326" spans="1:16" ht="33" customHeight="1" x14ac:dyDescent="0.25">
      <c r="A326" s="3663"/>
      <c r="B326" s="3666"/>
      <c r="C326" s="3669"/>
      <c r="D326" s="506"/>
      <c r="E326" s="3611" t="s">
        <v>99</v>
      </c>
      <c r="F326" s="3656" t="s">
        <v>46</v>
      </c>
      <c r="G326" s="3658" t="s">
        <v>263</v>
      </c>
      <c r="H326" s="507" t="s">
        <v>27</v>
      </c>
      <c r="I326" s="2545">
        <v>0.5</v>
      </c>
      <c r="J326" s="491">
        <v>0.5</v>
      </c>
      <c r="K326" s="508">
        <v>0.4</v>
      </c>
      <c r="L326" s="492" t="s">
        <v>92</v>
      </c>
      <c r="M326" s="493" t="s">
        <v>264</v>
      </c>
      <c r="N326" s="494"/>
      <c r="O326" s="494"/>
      <c r="P326" s="3759" t="s">
        <v>1774</v>
      </c>
    </row>
    <row r="327" spans="1:16" ht="54" customHeight="1" x14ac:dyDescent="0.25">
      <c r="A327" s="3664"/>
      <c r="B327" s="3667"/>
      <c r="C327" s="3670"/>
      <c r="D327" s="509"/>
      <c r="E327" s="3612"/>
      <c r="F327" s="3636"/>
      <c r="G327" s="3659"/>
      <c r="H327" s="467" t="s">
        <v>84</v>
      </c>
      <c r="I327" s="2549">
        <v>278.60000000000002</v>
      </c>
      <c r="J327" s="537">
        <v>213.6</v>
      </c>
      <c r="K327" s="538">
        <v>196.7</v>
      </c>
      <c r="L327" s="3306" t="s">
        <v>366</v>
      </c>
      <c r="M327" s="3319" t="s">
        <v>264</v>
      </c>
      <c r="N327" s="539">
        <v>143</v>
      </c>
      <c r="O327" s="539"/>
      <c r="P327" s="3760"/>
    </row>
    <row r="328" spans="1:16" ht="42" customHeight="1" x14ac:dyDescent="0.25">
      <c r="A328" s="3664"/>
      <c r="B328" s="3667"/>
      <c r="C328" s="3670"/>
      <c r="D328" s="509"/>
      <c r="E328" s="3612"/>
      <c r="F328" s="3636"/>
      <c r="G328" s="3659"/>
      <c r="H328" s="467" t="s">
        <v>89</v>
      </c>
      <c r="I328" s="2546"/>
      <c r="J328" s="468"/>
      <c r="K328" s="469"/>
      <c r="L328" s="3672" t="s">
        <v>367</v>
      </c>
      <c r="M328" s="3320"/>
      <c r="N328" s="499"/>
      <c r="O328" s="499"/>
      <c r="P328" s="3760"/>
    </row>
    <row r="329" spans="1:16" ht="43.2" customHeight="1" x14ac:dyDescent="0.25">
      <c r="A329" s="3664"/>
      <c r="B329" s="3667"/>
      <c r="C329" s="3670"/>
      <c r="D329" s="509"/>
      <c r="E329" s="3612"/>
      <c r="F329" s="3636"/>
      <c r="G329" s="3659"/>
      <c r="H329" s="467" t="s">
        <v>91</v>
      </c>
      <c r="I329" s="2546">
        <v>526</v>
      </c>
      <c r="J329" s="468">
        <v>347.1</v>
      </c>
      <c r="K329" s="469">
        <v>343.5</v>
      </c>
      <c r="L329" s="3673"/>
      <c r="M329" s="3320" t="s">
        <v>264</v>
      </c>
      <c r="N329" s="499">
        <v>35</v>
      </c>
      <c r="O329" s="499"/>
      <c r="P329" s="3760"/>
    </row>
    <row r="330" spans="1:16" ht="14.4" thickBot="1" x14ac:dyDescent="0.3">
      <c r="A330" s="3664"/>
      <c r="B330" s="3667"/>
      <c r="C330" s="3670"/>
      <c r="D330" s="509"/>
      <c r="E330" s="3612"/>
      <c r="F330" s="3636"/>
      <c r="G330" s="3659"/>
      <c r="H330" s="472" t="s">
        <v>137</v>
      </c>
      <c r="I330" s="2547"/>
      <c r="J330" s="473"/>
      <c r="K330" s="474"/>
      <c r="L330" s="475"/>
      <c r="M330" s="500"/>
      <c r="N330" s="501"/>
      <c r="O330" s="501"/>
      <c r="P330" s="3761"/>
    </row>
    <row r="331" spans="1:16" ht="14.4" thickBot="1" x14ac:dyDescent="0.3">
      <c r="A331" s="3665"/>
      <c r="B331" s="3668"/>
      <c r="C331" s="3671"/>
      <c r="D331" s="512"/>
      <c r="E331" s="3613"/>
      <c r="F331" s="3657"/>
      <c r="G331" s="3660"/>
      <c r="H331" s="476" t="s">
        <v>8</v>
      </c>
      <c r="I331" s="2548">
        <f>SUM(I326:I330)</f>
        <v>805.1</v>
      </c>
      <c r="J331" s="477">
        <f>SUM(J326:J330)</f>
        <v>561.20000000000005</v>
      </c>
      <c r="K331" s="477">
        <f>SUM(K326:K330)</f>
        <v>540.6</v>
      </c>
      <c r="L331" s="478"/>
      <c r="M331" s="3283"/>
      <c r="N331" s="3284"/>
      <c r="O331" s="3284"/>
      <c r="P331" s="3285"/>
    </row>
    <row r="332" spans="1:16" ht="14.4" customHeight="1" thickBot="1" x14ac:dyDescent="0.3">
      <c r="A332" s="503" t="s">
        <v>30</v>
      </c>
      <c r="B332" s="531" t="s">
        <v>9</v>
      </c>
      <c r="C332" s="3661" t="s">
        <v>308</v>
      </c>
      <c r="D332" s="3661"/>
      <c r="E332" s="3661"/>
      <c r="F332" s="3661"/>
      <c r="G332" s="3662"/>
      <c r="H332" s="479" t="s">
        <v>8</v>
      </c>
      <c r="I332" s="967">
        <f>I325*1</f>
        <v>805.1</v>
      </c>
      <c r="J332" s="377">
        <f>J325*1</f>
        <v>561.20000000000005</v>
      </c>
      <c r="K332" s="377">
        <f>K325*1</f>
        <v>540.6</v>
      </c>
      <c r="L332" s="378"/>
      <c r="M332" s="378"/>
      <c r="N332" s="378"/>
      <c r="O332" s="378"/>
      <c r="P332" s="379"/>
    </row>
    <row r="333" spans="1:16" ht="14.4" thickBot="1" x14ac:dyDescent="0.3">
      <c r="A333" s="335" t="s">
        <v>30</v>
      </c>
      <c r="B333" s="336" t="s">
        <v>25</v>
      </c>
      <c r="C333" s="564" t="s">
        <v>368</v>
      </c>
      <c r="D333" s="337"/>
      <c r="E333" s="337"/>
      <c r="F333" s="337"/>
      <c r="G333" s="337"/>
      <c r="H333" s="337"/>
      <c r="I333" s="337"/>
      <c r="J333" s="337"/>
      <c r="K333" s="337"/>
      <c r="L333" s="337"/>
      <c r="M333" s="337"/>
      <c r="N333" s="337"/>
      <c r="O333" s="3625"/>
      <c r="P333" s="3626"/>
    </row>
    <row r="334" spans="1:16" ht="28.2" thickBot="1" x14ac:dyDescent="0.3">
      <c r="A334" s="519"/>
      <c r="B334" s="338"/>
      <c r="C334" s="541"/>
      <c r="D334" s="541"/>
      <c r="E334" s="541"/>
      <c r="F334" s="541"/>
      <c r="G334" s="541"/>
      <c r="H334" s="541"/>
      <c r="I334" s="541"/>
      <c r="J334" s="541"/>
      <c r="K334" s="541"/>
      <c r="L334" s="340" t="s">
        <v>369</v>
      </c>
      <c r="M334" s="331" t="s">
        <v>264</v>
      </c>
      <c r="N334" s="385">
        <v>4</v>
      </c>
      <c r="O334" s="385">
        <v>3</v>
      </c>
      <c r="P334" s="411"/>
    </row>
    <row r="335" spans="1:16" ht="13.8" customHeight="1" x14ac:dyDescent="0.25">
      <c r="A335" s="341" t="s">
        <v>30</v>
      </c>
      <c r="B335" s="3627" t="s">
        <v>25</v>
      </c>
      <c r="C335" s="343" t="s">
        <v>7</v>
      </c>
      <c r="D335" s="344"/>
      <c r="E335" s="3611" t="s">
        <v>1775</v>
      </c>
      <c r="F335" s="3596" t="s">
        <v>46</v>
      </c>
      <c r="G335" s="3599" t="s">
        <v>28</v>
      </c>
      <c r="H335" s="258" t="s">
        <v>27</v>
      </c>
      <c r="I335" s="2551">
        <f>I341+I347+I353+I359+I365+I371+I377+I383+I389+I395</f>
        <v>11.7</v>
      </c>
      <c r="J335" s="2552">
        <f t="shared" ref="J335:K337" si="14">J341+J347+J353+J359+J365+J371+J377+J383+J389+J395</f>
        <v>11.7</v>
      </c>
      <c r="K335" s="2552">
        <f t="shared" si="14"/>
        <v>8.6000000000000014</v>
      </c>
      <c r="L335" s="269" t="s">
        <v>370</v>
      </c>
      <c r="M335" s="270" t="s">
        <v>264</v>
      </c>
      <c r="N335" s="278">
        <v>5</v>
      </c>
      <c r="O335" s="278">
        <v>4</v>
      </c>
      <c r="P335" s="347"/>
    </row>
    <row r="336" spans="1:16" ht="13.8" x14ac:dyDescent="0.25">
      <c r="A336" s="348"/>
      <c r="B336" s="3606"/>
      <c r="C336" s="350"/>
      <c r="D336" s="351"/>
      <c r="E336" s="3612"/>
      <c r="F336" s="3597"/>
      <c r="G336" s="3600"/>
      <c r="H336" s="259" t="s">
        <v>84</v>
      </c>
      <c r="I336" s="2553">
        <f>I342+I348+I354+I360+I366+I372+I378+I384+I390+I396</f>
        <v>3536.0099999999998</v>
      </c>
      <c r="J336" s="2554">
        <f>J342+J348+J354+J360+J366+J372+J378+J384+J390+J396</f>
        <v>3801.5</v>
      </c>
      <c r="K336" s="2554">
        <f t="shared" si="14"/>
        <v>2625.2</v>
      </c>
      <c r="L336" s="273" t="s">
        <v>371</v>
      </c>
      <c r="M336" s="274" t="s">
        <v>372</v>
      </c>
      <c r="N336" s="279">
        <v>256385</v>
      </c>
      <c r="O336" s="542">
        <v>83029</v>
      </c>
      <c r="P336" s="354"/>
    </row>
    <row r="337" spans="1:16" ht="13.8" x14ac:dyDescent="0.25">
      <c r="A337" s="348"/>
      <c r="B337" s="3606"/>
      <c r="C337" s="350"/>
      <c r="D337" s="351"/>
      <c r="E337" s="3612"/>
      <c r="F337" s="3597"/>
      <c r="G337" s="3600"/>
      <c r="H337" s="259" t="s">
        <v>89</v>
      </c>
      <c r="I337" s="2553">
        <f>I343+I349+I355+I361+I367+I373+I379+I385+I391+I397</f>
        <v>385.1</v>
      </c>
      <c r="J337" s="2554">
        <f t="shared" si="14"/>
        <v>1068.5999999999999</v>
      </c>
      <c r="K337" s="2554">
        <f>K343+K349+K355+K361+K367+K373+K379+K385+K391+K397</f>
        <v>369.3</v>
      </c>
      <c r="L337" s="273"/>
      <c r="M337" s="274"/>
      <c r="N337" s="279"/>
      <c r="O337" s="279"/>
      <c r="P337" s="354"/>
    </row>
    <row r="338" spans="1:16" ht="25.2" customHeight="1" x14ac:dyDescent="0.25">
      <c r="A338" s="348"/>
      <c r="B338" s="3606"/>
      <c r="C338" s="350"/>
      <c r="D338" s="351"/>
      <c r="E338" s="3612"/>
      <c r="F338" s="3597"/>
      <c r="G338" s="3600"/>
      <c r="H338" s="259" t="s">
        <v>91</v>
      </c>
      <c r="I338" s="2553">
        <f>I344+I350+I356+I362+I368+I374+I380+I386+I392+I398</f>
        <v>3034.2999999999997</v>
      </c>
      <c r="J338" s="2554">
        <f>J344+J350+J356+J362+J368+J374+J380+J386+J392+J398+J404</f>
        <v>3169.2999999999997</v>
      </c>
      <c r="K338" s="2554">
        <f>K344+K350+K356+K362+K368+K374+K380+K386+K392+K398+K404</f>
        <v>2009.5000000000002</v>
      </c>
      <c r="L338" s="273"/>
      <c r="M338" s="274"/>
      <c r="N338" s="279"/>
      <c r="O338" s="279"/>
      <c r="P338" s="354"/>
    </row>
    <row r="339" spans="1:16" ht="19.2" customHeight="1" thickBot="1" x14ac:dyDescent="0.3">
      <c r="A339" s="348"/>
      <c r="B339" s="3606"/>
      <c r="C339" s="350"/>
      <c r="D339" s="351"/>
      <c r="E339" s="3612"/>
      <c r="F339" s="3597"/>
      <c r="G339" s="3600"/>
      <c r="H339" s="260" t="s">
        <v>137</v>
      </c>
      <c r="I339" s="2555">
        <f>I345+I351+I357+I363+I369+I375+I381+I387+I393+I399</f>
        <v>0</v>
      </c>
      <c r="J339" s="2556">
        <f>J345+J351+J357+J363+J369+J375+J381+J387+J393+J399</f>
        <v>0</v>
      </c>
      <c r="K339" s="2556">
        <f>K345+K351+K357+K363+K369+K375+K381+K387+K393+K399</f>
        <v>0</v>
      </c>
      <c r="L339" s="275"/>
      <c r="M339" s="276"/>
      <c r="N339" s="277"/>
      <c r="O339" s="277"/>
      <c r="P339" s="356"/>
    </row>
    <row r="340" spans="1:16" ht="14.4" thickBot="1" x14ac:dyDescent="0.3">
      <c r="A340" s="357"/>
      <c r="B340" s="3628"/>
      <c r="C340" s="358"/>
      <c r="D340" s="359"/>
      <c r="E340" s="3613"/>
      <c r="F340" s="3598"/>
      <c r="G340" s="3601"/>
      <c r="H340" s="268" t="s">
        <v>8</v>
      </c>
      <c r="I340" s="2540">
        <f>SUM(I335:I339)</f>
        <v>6967.1099999999988</v>
      </c>
      <c r="J340" s="360">
        <f>SUM(J335:J339)</f>
        <v>8051.0999999999985</v>
      </c>
      <c r="K340" s="360">
        <f>SUM(K335:K339)</f>
        <v>5012.6000000000004</v>
      </c>
      <c r="L340" s="461"/>
      <c r="M340" s="462"/>
      <c r="N340" s="283"/>
      <c r="O340" s="283"/>
      <c r="P340" s="463"/>
    </row>
    <row r="341" spans="1:16" ht="72" customHeight="1" x14ac:dyDescent="0.25">
      <c r="A341" s="3602"/>
      <c r="B341" s="3605"/>
      <c r="C341" s="3608"/>
      <c r="D341" s="361"/>
      <c r="E341" s="3611" t="s">
        <v>373</v>
      </c>
      <c r="F341" s="3614" t="s">
        <v>46</v>
      </c>
      <c r="G341" s="3599" t="s">
        <v>28</v>
      </c>
      <c r="H341" s="261" t="s">
        <v>27</v>
      </c>
      <c r="I341" s="951">
        <v>1.6</v>
      </c>
      <c r="J341" s="345">
        <v>1.6</v>
      </c>
      <c r="K341" s="362">
        <v>1.6</v>
      </c>
      <c r="L341" s="269" t="s">
        <v>92</v>
      </c>
      <c r="M341" s="270" t="s">
        <v>264</v>
      </c>
      <c r="N341" s="278"/>
      <c r="O341" s="278"/>
      <c r="P341" s="3726" t="s">
        <v>1776</v>
      </c>
    </row>
    <row r="342" spans="1:16" ht="46.2" customHeight="1" x14ac:dyDescent="0.25">
      <c r="A342" s="3603"/>
      <c r="B342" s="3606"/>
      <c r="C342" s="3609"/>
      <c r="D342" s="363"/>
      <c r="E342" s="3612"/>
      <c r="F342" s="3597"/>
      <c r="G342" s="3600"/>
      <c r="H342" s="264" t="s">
        <v>84</v>
      </c>
      <c r="I342" s="2539">
        <v>2105.31</v>
      </c>
      <c r="J342" s="352">
        <v>2695.3</v>
      </c>
      <c r="K342" s="364">
        <v>2281.1999999999998</v>
      </c>
      <c r="L342" s="3306" t="s">
        <v>374</v>
      </c>
      <c r="M342" s="2834" t="s">
        <v>372</v>
      </c>
      <c r="N342" s="279"/>
      <c r="O342" s="279"/>
      <c r="P342" s="3727"/>
    </row>
    <row r="343" spans="1:16" ht="57.6" customHeight="1" x14ac:dyDescent="0.25">
      <c r="A343" s="3603"/>
      <c r="B343" s="3606"/>
      <c r="C343" s="3609"/>
      <c r="D343" s="363"/>
      <c r="E343" s="3612"/>
      <c r="F343" s="3597"/>
      <c r="G343" s="3600"/>
      <c r="H343" s="264" t="s">
        <v>89</v>
      </c>
      <c r="I343" s="2539"/>
      <c r="J343" s="352"/>
      <c r="K343" s="364"/>
      <c r="L343" s="273"/>
      <c r="M343" s="274"/>
      <c r="N343" s="279"/>
      <c r="O343" s="279"/>
      <c r="P343" s="3727"/>
    </row>
    <row r="344" spans="1:16" ht="36" customHeight="1" x14ac:dyDescent="0.25">
      <c r="A344" s="3603"/>
      <c r="B344" s="3606"/>
      <c r="C344" s="3609"/>
      <c r="D344" s="363"/>
      <c r="E344" s="3612"/>
      <c r="F344" s="3597"/>
      <c r="G344" s="3600"/>
      <c r="H344" s="264" t="s">
        <v>91</v>
      </c>
      <c r="I344" s="2539">
        <v>203.3</v>
      </c>
      <c r="J344" s="352">
        <v>367.3</v>
      </c>
      <c r="K344" s="364">
        <v>366.2</v>
      </c>
      <c r="L344" s="273"/>
      <c r="M344" s="274"/>
      <c r="N344" s="279"/>
      <c r="O344" s="279"/>
      <c r="P344" s="3727"/>
    </row>
    <row r="345" spans="1:16" ht="36" customHeight="1" thickBot="1" x14ac:dyDescent="0.3">
      <c r="A345" s="3603"/>
      <c r="B345" s="3606"/>
      <c r="C345" s="3609"/>
      <c r="D345" s="363"/>
      <c r="E345" s="3612"/>
      <c r="F345" s="3597"/>
      <c r="G345" s="3600"/>
      <c r="H345" s="265" t="s">
        <v>137</v>
      </c>
      <c r="I345" s="987"/>
      <c r="J345" s="355"/>
      <c r="K345" s="365"/>
      <c r="L345" s="275"/>
      <c r="M345" s="276"/>
      <c r="N345" s="277"/>
      <c r="O345" s="277"/>
      <c r="P345" s="3728"/>
    </row>
    <row r="346" spans="1:16" ht="14.4" thickBot="1" x14ac:dyDescent="0.3">
      <c r="A346" s="3604"/>
      <c r="B346" s="3607"/>
      <c r="C346" s="3610"/>
      <c r="D346" s="367"/>
      <c r="E346" s="3613"/>
      <c r="F346" s="3615"/>
      <c r="G346" s="3601"/>
      <c r="H346" s="268" t="s">
        <v>8</v>
      </c>
      <c r="I346" s="2540">
        <f>SUM(I341:I345)</f>
        <v>2310.21</v>
      </c>
      <c r="J346" s="360">
        <f>SUM(J341:J345)</f>
        <v>3064.2000000000003</v>
      </c>
      <c r="K346" s="360">
        <f>SUM(K341:K345)</f>
        <v>2648.9999999999995</v>
      </c>
      <c r="L346" s="461"/>
      <c r="M346" s="462"/>
      <c r="N346" s="283"/>
      <c r="O346" s="283"/>
      <c r="P346" s="463"/>
    </row>
    <row r="347" spans="1:16" ht="48" customHeight="1" x14ac:dyDescent="0.25">
      <c r="A347" s="3602"/>
      <c r="B347" s="3605"/>
      <c r="C347" s="3608"/>
      <c r="D347" s="361"/>
      <c r="E347" s="3611" t="s">
        <v>375</v>
      </c>
      <c r="F347" s="3614" t="s">
        <v>46</v>
      </c>
      <c r="G347" s="3599" t="s">
        <v>28</v>
      </c>
      <c r="H347" s="261" t="s">
        <v>27</v>
      </c>
      <c r="I347" s="951">
        <v>1.6</v>
      </c>
      <c r="J347" s="345">
        <v>1.6</v>
      </c>
      <c r="K347" s="362">
        <v>1.6</v>
      </c>
      <c r="L347" s="269" t="s">
        <v>92</v>
      </c>
      <c r="M347" s="270" t="s">
        <v>264</v>
      </c>
      <c r="N347" s="278"/>
      <c r="O347" s="278"/>
      <c r="P347" s="3726" t="s">
        <v>1777</v>
      </c>
    </row>
    <row r="348" spans="1:16" ht="49.8" customHeight="1" x14ac:dyDescent="0.25">
      <c r="A348" s="3603"/>
      <c r="B348" s="3606"/>
      <c r="C348" s="3609"/>
      <c r="D348" s="363"/>
      <c r="E348" s="3612"/>
      <c r="F348" s="3597"/>
      <c r="G348" s="3600"/>
      <c r="H348" s="264" t="s">
        <v>84</v>
      </c>
      <c r="I348" s="2539">
        <v>275</v>
      </c>
      <c r="J348" s="352">
        <v>275</v>
      </c>
      <c r="K348" s="364">
        <v>36</v>
      </c>
      <c r="L348" s="271" t="s">
        <v>374</v>
      </c>
      <c r="M348" s="272" t="s">
        <v>372</v>
      </c>
      <c r="N348" s="279"/>
      <c r="O348" s="543"/>
      <c r="P348" s="3727"/>
    </row>
    <row r="349" spans="1:16" ht="24.6" customHeight="1" x14ac:dyDescent="0.25">
      <c r="A349" s="3603"/>
      <c r="B349" s="3606"/>
      <c r="C349" s="3609"/>
      <c r="D349" s="363"/>
      <c r="E349" s="3612"/>
      <c r="F349" s="3597"/>
      <c r="G349" s="3600"/>
      <c r="H349" s="264" t="s">
        <v>89</v>
      </c>
      <c r="I349" s="2539"/>
      <c r="J349" s="352"/>
      <c r="K349" s="364"/>
      <c r="L349" s="273"/>
      <c r="M349" s="274"/>
      <c r="N349" s="279"/>
      <c r="O349" s="279"/>
      <c r="P349" s="3727"/>
    </row>
    <row r="350" spans="1:16" ht="28.8" customHeight="1" x14ac:dyDescent="0.25">
      <c r="A350" s="3603"/>
      <c r="B350" s="3606"/>
      <c r="C350" s="3609"/>
      <c r="D350" s="363"/>
      <c r="E350" s="262"/>
      <c r="F350" s="3597"/>
      <c r="G350" s="3600"/>
      <c r="H350" s="264" t="s">
        <v>91</v>
      </c>
      <c r="I350" s="2539">
        <v>352.5</v>
      </c>
      <c r="J350" s="352">
        <v>40.799999999999997</v>
      </c>
      <c r="K350" s="364">
        <v>40.299999999999997</v>
      </c>
      <c r="L350" s="273"/>
      <c r="M350" s="274"/>
      <c r="N350" s="279"/>
      <c r="O350" s="279"/>
      <c r="P350" s="3727"/>
    </row>
    <row r="351" spans="1:16" ht="37.200000000000003" customHeight="1" thickBot="1" x14ac:dyDescent="0.3">
      <c r="A351" s="3603"/>
      <c r="B351" s="3606"/>
      <c r="C351" s="3609"/>
      <c r="D351" s="363"/>
      <c r="E351" s="522"/>
      <c r="F351" s="3597"/>
      <c r="G351" s="3600"/>
      <c r="H351" s="265" t="s">
        <v>137</v>
      </c>
      <c r="I351" s="987"/>
      <c r="J351" s="355"/>
      <c r="K351" s="365"/>
      <c r="L351" s="275"/>
      <c r="M351" s="276"/>
      <c r="N351" s="277"/>
      <c r="O351" s="277"/>
      <c r="P351" s="3728"/>
    </row>
    <row r="352" spans="1:16" ht="14.4" thickBot="1" x14ac:dyDescent="0.3">
      <c r="A352" s="3604"/>
      <c r="B352" s="3607"/>
      <c r="C352" s="3610"/>
      <c r="D352" s="367"/>
      <c r="E352" s="528"/>
      <c r="F352" s="3615"/>
      <c r="G352" s="3601"/>
      <c r="H352" s="268" t="s">
        <v>8</v>
      </c>
      <c r="I352" s="2540">
        <f>SUM(I347:I351)</f>
        <v>629.1</v>
      </c>
      <c r="J352" s="360">
        <f>SUM(J347:J351)</f>
        <v>317.40000000000003</v>
      </c>
      <c r="K352" s="360">
        <f>SUM(K347:K351)</f>
        <v>77.900000000000006</v>
      </c>
      <c r="L352" s="461"/>
      <c r="M352" s="462"/>
      <c r="N352" s="283"/>
      <c r="O352" s="283"/>
      <c r="P352" s="463"/>
    </row>
    <row r="353" spans="1:16" ht="13.8" customHeight="1" x14ac:dyDescent="0.25">
      <c r="A353" s="3602"/>
      <c r="B353" s="3605"/>
      <c r="C353" s="3608"/>
      <c r="D353" s="361"/>
      <c r="E353" s="3611" t="s">
        <v>376</v>
      </c>
      <c r="F353" s="3614" t="s">
        <v>46</v>
      </c>
      <c r="G353" s="3599" t="s">
        <v>263</v>
      </c>
      <c r="H353" s="261" t="s">
        <v>27</v>
      </c>
      <c r="I353" s="951">
        <v>2.5</v>
      </c>
      <c r="J353" s="345">
        <v>2.5</v>
      </c>
      <c r="K353" s="362">
        <v>1.1000000000000001</v>
      </c>
      <c r="L353" s="269" t="s">
        <v>92</v>
      </c>
      <c r="M353" s="270" t="s">
        <v>264</v>
      </c>
      <c r="N353" s="278"/>
      <c r="O353" s="278"/>
      <c r="P353" s="3726" t="s">
        <v>1778</v>
      </c>
    </row>
    <row r="354" spans="1:16" ht="13.8" x14ac:dyDescent="0.25">
      <c r="A354" s="3603"/>
      <c r="B354" s="3606"/>
      <c r="C354" s="3609"/>
      <c r="D354" s="363"/>
      <c r="E354" s="3612"/>
      <c r="F354" s="3597"/>
      <c r="G354" s="3600"/>
      <c r="H354" s="264" t="s">
        <v>84</v>
      </c>
      <c r="I354" s="2539">
        <v>757.1</v>
      </c>
      <c r="J354" s="352">
        <v>73.599999999999994</v>
      </c>
      <c r="K354" s="364">
        <v>7.6</v>
      </c>
      <c r="L354" s="271" t="s">
        <v>374</v>
      </c>
      <c r="M354" s="272" t="s">
        <v>372</v>
      </c>
      <c r="N354" s="279"/>
      <c r="O354" s="279"/>
      <c r="P354" s="3727"/>
    </row>
    <row r="355" spans="1:16" ht="13.8" x14ac:dyDescent="0.25">
      <c r="A355" s="3603"/>
      <c r="B355" s="3606"/>
      <c r="C355" s="3609"/>
      <c r="D355" s="363"/>
      <c r="E355" s="3612"/>
      <c r="F355" s="3597"/>
      <c r="G355" s="3600"/>
      <c r="H355" s="264" t="s">
        <v>89</v>
      </c>
      <c r="I355" s="2539">
        <v>385.1</v>
      </c>
      <c r="J355" s="352">
        <v>1068.5999999999999</v>
      </c>
      <c r="K355" s="364">
        <v>369.3</v>
      </c>
      <c r="L355" s="273"/>
      <c r="M355" s="274"/>
      <c r="N355" s="279"/>
      <c r="O355" s="279"/>
      <c r="P355" s="3727"/>
    </row>
    <row r="356" spans="1:16" ht="24" customHeight="1" x14ac:dyDescent="0.25">
      <c r="A356" s="3603"/>
      <c r="B356" s="3606"/>
      <c r="C356" s="3609"/>
      <c r="D356" s="363"/>
      <c r="E356" s="262"/>
      <c r="F356" s="3597"/>
      <c r="G356" s="3600"/>
      <c r="H356" s="264" t="s">
        <v>91</v>
      </c>
      <c r="I356" s="2539">
        <v>846.6</v>
      </c>
      <c r="J356" s="352">
        <v>761.6</v>
      </c>
      <c r="K356" s="364">
        <v>109.4</v>
      </c>
      <c r="L356" s="273"/>
      <c r="M356" s="274"/>
      <c r="N356" s="279"/>
      <c r="O356" s="279"/>
      <c r="P356" s="3727"/>
    </row>
    <row r="357" spans="1:16" ht="64.8" customHeight="1" thickBot="1" x14ac:dyDescent="0.3">
      <c r="A357" s="3603"/>
      <c r="B357" s="3606"/>
      <c r="C357" s="3609"/>
      <c r="D357" s="363"/>
      <c r="E357" s="522"/>
      <c r="F357" s="3597"/>
      <c r="G357" s="3600"/>
      <c r="H357" s="265" t="s">
        <v>137</v>
      </c>
      <c r="I357" s="987"/>
      <c r="J357" s="355"/>
      <c r="K357" s="365"/>
      <c r="L357" s="275"/>
      <c r="M357" s="276"/>
      <c r="N357" s="277"/>
      <c r="O357" s="277"/>
      <c r="P357" s="3728"/>
    </row>
    <row r="358" spans="1:16" ht="14.4" thickBot="1" x14ac:dyDescent="0.3">
      <c r="A358" s="3604"/>
      <c r="B358" s="3607"/>
      <c r="C358" s="3610"/>
      <c r="D358" s="367"/>
      <c r="E358" s="528"/>
      <c r="F358" s="3615"/>
      <c r="G358" s="3601"/>
      <c r="H358" s="268" t="s">
        <v>8</v>
      </c>
      <c r="I358" s="2540">
        <f>SUM(I353:I357)</f>
        <v>1991.3000000000002</v>
      </c>
      <c r="J358" s="360">
        <f>SUM(J353:J357)</f>
        <v>1906.2999999999997</v>
      </c>
      <c r="K358" s="360">
        <f>SUM(K353:K357)</f>
        <v>487.4</v>
      </c>
      <c r="L358" s="461"/>
      <c r="M358" s="462"/>
      <c r="N358" s="283"/>
      <c r="O358" s="283"/>
      <c r="P358" s="463"/>
    </row>
    <row r="359" spans="1:16" ht="31.8" customHeight="1" x14ac:dyDescent="0.25">
      <c r="A359" s="3602"/>
      <c r="B359" s="3605"/>
      <c r="C359" s="3608"/>
      <c r="D359" s="361"/>
      <c r="E359" s="3611" t="s">
        <v>377</v>
      </c>
      <c r="F359" s="3614" t="s">
        <v>46</v>
      </c>
      <c r="G359" s="3599" t="s">
        <v>28</v>
      </c>
      <c r="H359" s="261" t="s">
        <v>27</v>
      </c>
      <c r="I359" s="951"/>
      <c r="J359" s="345"/>
      <c r="K359" s="362"/>
      <c r="L359" s="269" t="s">
        <v>92</v>
      </c>
      <c r="M359" s="270" t="s">
        <v>264</v>
      </c>
      <c r="N359" s="278">
        <v>1</v>
      </c>
      <c r="O359" s="278"/>
      <c r="P359" s="3726" t="s">
        <v>1779</v>
      </c>
    </row>
    <row r="360" spans="1:16" ht="25.8" customHeight="1" x14ac:dyDescent="0.25">
      <c r="A360" s="3603"/>
      <c r="B360" s="3606"/>
      <c r="C360" s="3609"/>
      <c r="D360" s="363"/>
      <c r="E360" s="3612"/>
      <c r="F360" s="3597"/>
      <c r="G360" s="3600"/>
      <c r="H360" s="264" t="s">
        <v>84</v>
      </c>
      <c r="I360" s="2539">
        <v>50</v>
      </c>
      <c r="J360" s="352">
        <v>157</v>
      </c>
      <c r="K360" s="364">
        <v>0</v>
      </c>
      <c r="L360" s="3306" t="s">
        <v>374</v>
      </c>
      <c r="M360" s="2834" t="s">
        <v>372</v>
      </c>
      <c r="N360" s="279">
        <v>16800</v>
      </c>
      <c r="O360" s="279"/>
      <c r="P360" s="3727"/>
    </row>
    <row r="361" spans="1:16" ht="24" customHeight="1" x14ac:dyDescent="0.25">
      <c r="A361" s="3603"/>
      <c r="B361" s="3606"/>
      <c r="C361" s="3609"/>
      <c r="D361" s="363"/>
      <c r="E361" s="3612"/>
      <c r="F361" s="3597"/>
      <c r="G361" s="3600"/>
      <c r="H361" s="264" t="s">
        <v>89</v>
      </c>
      <c r="I361" s="2539"/>
      <c r="J361" s="352"/>
      <c r="K361" s="364"/>
      <c r="L361" s="273"/>
      <c r="M361" s="274"/>
      <c r="N361" s="279"/>
      <c r="O361" s="279"/>
      <c r="P361" s="3727"/>
    </row>
    <row r="362" spans="1:16" ht="30.6" customHeight="1" x14ac:dyDescent="0.25">
      <c r="A362" s="3603"/>
      <c r="B362" s="3606"/>
      <c r="C362" s="3609"/>
      <c r="D362" s="363"/>
      <c r="E362" s="3612"/>
      <c r="F362" s="3597"/>
      <c r="G362" s="3600"/>
      <c r="H362" s="264" t="s">
        <v>91</v>
      </c>
      <c r="I362" s="2539">
        <v>500</v>
      </c>
      <c r="J362" s="352">
        <v>581</v>
      </c>
      <c r="K362" s="364">
        <v>313.10000000000002</v>
      </c>
      <c r="L362" s="273"/>
      <c r="M362" s="274"/>
      <c r="N362" s="279"/>
      <c r="O362" s="279"/>
      <c r="P362" s="3727"/>
    </row>
    <row r="363" spans="1:16" ht="18.600000000000001" customHeight="1" thickBot="1" x14ac:dyDescent="0.3">
      <c r="A363" s="3603"/>
      <c r="B363" s="3606"/>
      <c r="C363" s="3609"/>
      <c r="D363" s="363"/>
      <c r="E363" s="3612"/>
      <c r="F363" s="3597"/>
      <c r="G363" s="3600"/>
      <c r="H363" s="265" t="s">
        <v>137</v>
      </c>
      <c r="I363" s="987"/>
      <c r="J363" s="355"/>
      <c r="K363" s="365"/>
      <c r="L363" s="275"/>
      <c r="M363" s="276"/>
      <c r="N363" s="277"/>
      <c r="O363" s="277"/>
      <c r="P363" s="3728"/>
    </row>
    <row r="364" spans="1:16" ht="14.4" thickBot="1" x14ac:dyDescent="0.3">
      <c r="A364" s="3604"/>
      <c r="B364" s="3607"/>
      <c r="C364" s="3610"/>
      <c r="D364" s="367"/>
      <c r="E364" s="3613"/>
      <c r="F364" s="3615"/>
      <c r="G364" s="3601"/>
      <c r="H364" s="268" t="s">
        <v>8</v>
      </c>
      <c r="I364" s="2540">
        <f>SUM(I359:I363)</f>
        <v>550</v>
      </c>
      <c r="J364" s="360">
        <f>SUM(J359:J363)</f>
        <v>738</v>
      </c>
      <c r="K364" s="360">
        <f>SUM(K359:K363)</f>
        <v>313.10000000000002</v>
      </c>
      <c r="L364" s="461"/>
      <c r="M364" s="462"/>
      <c r="N364" s="283"/>
      <c r="O364" s="283"/>
      <c r="P364" s="463"/>
    </row>
    <row r="365" spans="1:16" ht="81" customHeight="1" x14ac:dyDescent="0.25">
      <c r="A365" s="3602"/>
      <c r="B365" s="3605"/>
      <c r="C365" s="3608"/>
      <c r="D365" s="361"/>
      <c r="E365" s="3611" t="s">
        <v>378</v>
      </c>
      <c r="F365" s="3614" t="s">
        <v>46</v>
      </c>
      <c r="G365" s="3599" t="s">
        <v>28</v>
      </c>
      <c r="H365" s="261" t="s">
        <v>27</v>
      </c>
      <c r="I365" s="951"/>
      <c r="J365" s="345"/>
      <c r="K365" s="362"/>
      <c r="L365" s="269" t="s">
        <v>92</v>
      </c>
      <c r="M365" s="270" t="s">
        <v>264</v>
      </c>
      <c r="N365" s="278">
        <v>1</v>
      </c>
      <c r="O365" s="278"/>
      <c r="P365" s="3726" t="s">
        <v>1780</v>
      </c>
    </row>
    <row r="366" spans="1:16" ht="98.4" customHeight="1" x14ac:dyDescent="0.25">
      <c r="A366" s="3603"/>
      <c r="B366" s="3606"/>
      <c r="C366" s="3609"/>
      <c r="D366" s="363"/>
      <c r="E366" s="3612"/>
      <c r="F366" s="3597"/>
      <c r="G366" s="3600"/>
      <c r="H366" s="264" t="s">
        <v>84</v>
      </c>
      <c r="I366" s="2539">
        <v>50</v>
      </c>
      <c r="J366" s="352">
        <v>50</v>
      </c>
      <c r="K366" s="364">
        <v>0</v>
      </c>
      <c r="L366" s="3306" t="s">
        <v>374</v>
      </c>
      <c r="M366" s="2834" t="s">
        <v>372</v>
      </c>
      <c r="N366" s="279">
        <v>156556</v>
      </c>
      <c r="O366" s="279"/>
      <c r="P366" s="3727"/>
    </row>
    <row r="367" spans="1:16" ht="61.8" customHeight="1" x14ac:dyDescent="0.25">
      <c r="A367" s="3603"/>
      <c r="B367" s="3606"/>
      <c r="C367" s="3609"/>
      <c r="D367" s="363"/>
      <c r="E367" s="3612"/>
      <c r="F367" s="3597"/>
      <c r="G367" s="3600"/>
      <c r="H367" s="264" t="s">
        <v>89</v>
      </c>
      <c r="I367" s="2539"/>
      <c r="J367" s="352"/>
      <c r="K367" s="364"/>
      <c r="L367" s="273"/>
      <c r="M367" s="274"/>
      <c r="N367" s="279"/>
      <c r="O367" s="279"/>
      <c r="P367" s="3727"/>
    </row>
    <row r="368" spans="1:16" ht="76.8" customHeight="1" x14ac:dyDescent="0.25">
      <c r="A368" s="3603"/>
      <c r="B368" s="3606"/>
      <c r="C368" s="3609"/>
      <c r="D368" s="363"/>
      <c r="E368" s="3612"/>
      <c r="F368" s="3597"/>
      <c r="G368" s="3600"/>
      <c r="H368" s="264" t="s">
        <v>91</v>
      </c>
      <c r="I368" s="2539">
        <v>807.9</v>
      </c>
      <c r="J368" s="352">
        <v>807.9</v>
      </c>
      <c r="K368" s="364">
        <v>613.79999999999995</v>
      </c>
      <c r="L368" s="273"/>
      <c r="M368" s="274"/>
      <c r="N368" s="279"/>
      <c r="O368" s="279"/>
      <c r="P368" s="3727"/>
    </row>
    <row r="369" spans="1:16" ht="33" customHeight="1" thickBot="1" x14ac:dyDescent="0.3">
      <c r="A369" s="3603"/>
      <c r="B369" s="3606"/>
      <c r="C369" s="3609"/>
      <c r="D369" s="363"/>
      <c r="E369" s="3612"/>
      <c r="F369" s="3597"/>
      <c r="G369" s="3600"/>
      <c r="H369" s="265" t="s">
        <v>137</v>
      </c>
      <c r="I369" s="987"/>
      <c r="J369" s="355"/>
      <c r="K369" s="365"/>
      <c r="L369" s="275"/>
      <c r="M369" s="276"/>
      <c r="N369" s="277"/>
      <c r="O369" s="277"/>
      <c r="P369" s="3728"/>
    </row>
    <row r="370" spans="1:16" ht="14.4" thickBot="1" x14ac:dyDescent="0.3">
      <c r="A370" s="3604"/>
      <c r="B370" s="3607"/>
      <c r="C370" s="3610"/>
      <c r="D370" s="367"/>
      <c r="E370" s="3613"/>
      <c r="F370" s="3615"/>
      <c r="G370" s="3601"/>
      <c r="H370" s="268" t="s">
        <v>8</v>
      </c>
      <c r="I370" s="2540">
        <f>SUM(I365:I369)</f>
        <v>857.9</v>
      </c>
      <c r="J370" s="360">
        <f>SUM(J365:J369)</f>
        <v>857.9</v>
      </c>
      <c r="K370" s="360">
        <f>SUM(K365:K369)</f>
        <v>613.79999999999995</v>
      </c>
      <c r="L370" s="461"/>
      <c r="M370" s="462"/>
      <c r="N370" s="283"/>
      <c r="O370" s="283"/>
      <c r="P370" s="463"/>
    </row>
    <row r="371" spans="1:16" ht="13.8" customHeight="1" x14ac:dyDescent="0.25">
      <c r="A371" s="3602"/>
      <c r="B371" s="3605"/>
      <c r="C371" s="3608"/>
      <c r="D371" s="361"/>
      <c r="E371" s="3611" t="s">
        <v>379</v>
      </c>
      <c r="F371" s="3614" t="s">
        <v>46</v>
      </c>
      <c r="G371" s="3599" t="s">
        <v>96</v>
      </c>
      <c r="H371" s="261" t="s">
        <v>27</v>
      </c>
      <c r="I371" s="951"/>
      <c r="J371" s="345"/>
      <c r="K371" s="362"/>
      <c r="L371" s="269" t="s">
        <v>92</v>
      </c>
      <c r="M371" s="544" t="s">
        <v>264</v>
      </c>
      <c r="N371" s="278">
        <v>1</v>
      </c>
      <c r="O371" s="278">
        <v>1</v>
      </c>
      <c r="P371" s="3726" t="s">
        <v>1781</v>
      </c>
    </row>
    <row r="372" spans="1:16" ht="13.8" x14ac:dyDescent="0.25">
      <c r="A372" s="3603"/>
      <c r="B372" s="3606"/>
      <c r="C372" s="3609"/>
      <c r="D372" s="363"/>
      <c r="E372" s="3612"/>
      <c r="F372" s="3597"/>
      <c r="G372" s="3600"/>
      <c r="H372" s="264" t="s">
        <v>84</v>
      </c>
      <c r="I372" s="2539">
        <v>250</v>
      </c>
      <c r="J372" s="352">
        <v>250</v>
      </c>
      <c r="K372" s="364">
        <v>0</v>
      </c>
      <c r="L372" s="271" t="s">
        <v>374</v>
      </c>
      <c r="M372" s="272" t="s">
        <v>372</v>
      </c>
      <c r="N372" s="279">
        <v>42000</v>
      </c>
      <c r="O372" s="279">
        <v>42000</v>
      </c>
      <c r="P372" s="3727"/>
    </row>
    <row r="373" spans="1:16" ht="13.8" x14ac:dyDescent="0.25">
      <c r="A373" s="3603"/>
      <c r="B373" s="3606"/>
      <c r="C373" s="3609"/>
      <c r="D373" s="363"/>
      <c r="E373" s="3612"/>
      <c r="F373" s="3597"/>
      <c r="G373" s="3600"/>
      <c r="H373" s="264" t="s">
        <v>89</v>
      </c>
      <c r="I373" s="2539"/>
      <c r="J373" s="352"/>
      <c r="K373" s="364"/>
      <c r="L373" s="273"/>
      <c r="M373" s="274"/>
      <c r="N373" s="279"/>
      <c r="O373" s="279"/>
      <c r="P373" s="3727"/>
    </row>
    <row r="374" spans="1:16" ht="13.8" x14ac:dyDescent="0.25">
      <c r="A374" s="3603"/>
      <c r="B374" s="3606"/>
      <c r="C374" s="3609"/>
      <c r="D374" s="363"/>
      <c r="E374" s="262"/>
      <c r="F374" s="3597"/>
      <c r="G374" s="3600"/>
      <c r="H374" s="264" t="s">
        <v>91</v>
      </c>
      <c r="I374" s="2539"/>
      <c r="J374" s="352">
        <v>1.3</v>
      </c>
      <c r="K374" s="364">
        <v>1.2</v>
      </c>
      <c r="L374" s="273"/>
      <c r="M374" s="274"/>
      <c r="N374" s="279"/>
      <c r="O374" s="279"/>
      <c r="P374" s="3727"/>
    </row>
    <row r="375" spans="1:16" ht="14.4" thickBot="1" x14ac:dyDescent="0.3">
      <c r="A375" s="3603"/>
      <c r="B375" s="3606"/>
      <c r="C375" s="3609"/>
      <c r="D375" s="363"/>
      <c r="E375" s="3294"/>
      <c r="F375" s="3597"/>
      <c r="G375" s="3600"/>
      <c r="H375" s="265" t="s">
        <v>137</v>
      </c>
      <c r="I375" s="987"/>
      <c r="J375" s="355"/>
      <c r="K375" s="365"/>
      <c r="L375" s="275"/>
      <c r="M375" s="276"/>
      <c r="N375" s="277"/>
      <c r="O375" s="277"/>
      <c r="P375" s="3728"/>
    </row>
    <row r="376" spans="1:16" ht="14.4" thickBot="1" x14ac:dyDescent="0.3">
      <c r="A376" s="3604"/>
      <c r="B376" s="3607"/>
      <c r="C376" s="3610"/>
      <c r="D376" s="367"/>
      <c r="E376" s="528"/>
      <c r="F376" s="3615"/>
      <c r="G376" s="3601"/>
      <c r="H376" s="268" t="s">
        <v>8</v>
      </c>
      <c r="I376" s="2540">
        <f>SUM(I371:I375)</f>
        <v>250</v>
      </c>
      <c r="J376" s="360">
        <f>SUM(J371:J375)</f>
        <v>251.3</v>
      </c>
      <c r="K376" s="360">
        <f>SUM(K371:K375)</f>
        <v>1.2</v>
      </c>
      <c r="L376" s="461"/>
      <c r="M376" s="462"/>
      <c r="N376" s="283"/>
      <c r="O376" s="283"/>
      <c r="P376" s="463"/>
    </row>
    <row r="377" spans="1:16" ht="13.8" customHeight="1" x14ac:dyDescent="0.25">
      <c r="A377" s="3602"/>
      <c r="B377" s="3605"/>
      <c r="C377" s="3608"/>
      <c r="D377" s="361"/>
      <c r="E377" s="3611" t="s">
        <v>380</v>
      </c>
      <c r="F377" s="3614" t="s">
        <v>46</v>
      </c>
      <c r="G377" s="3599" t="s">
        <v>70</v>
      </c>
      <c r="H377" s="261" t="s">
        <v>27</v>
      </c>
      <c r="I377" s="951"/>
      <c r="J377" s="345"/>
      <c r="K377" s="362"/>
      <c r="L377" s="269" t="s">
        <v>92</v>
      </c>
      <c r="M377" s="270" t="s">
        <v>264</v>
      </c>
      <c r="N377" s="278">
        <v>1</v>
      </c>
      <c r="O377" s="278">
        <v>1</v>
      </c>
      <c r="P377" s="3726" t="s">
        <v>1782</v>
      </c>
    </row>
    <row r="378" spans="1:16" ht="13.8" x14ac:dyDescent="0.25">
      <c r="A378" s="3603"/>
      <c r="B378" s="3606"/>
      <c r="C378" s="3609"/>
      <c r="D378" s="363"/>
      <c r="E378" s="3612"/>
      <c r="F378" s="3597"/>
      <c r="G378" s="3600"/>
      <c r="H378" s="264" t="s">
        <v>84</v>
      </c>
      <c r="I378" s="2539"/>
      <c r="J378" s="352"/>
      <c r="K378" s="364"/>
      <c r="L378" s="271" t="s">
        <v>374</v>
      </c>
      <c r="M378" s="272" t="s">
        <v>372</v>
      </c>
      <c r="N378" s="279">
        <v>20769</v>
      </c>
      <c r="O378" s="279">
        <v>20769</v>
      </c>
      <c r="P378" s="3727"/>
    </row>
    <row r="379" spans="1:16" ht="13.8" x14ac:dyDescent="0.25">
      <c r="A379" s="3603"/>
      <c r="B379" s="3606"/>
      <c r="C379" s="3609"/>
      <c r="D379" s="363"/>
      <c r="E379" s="3612"/>
      <c r="F379" s="3597"/>
      <c r="G379" s="3600"/>
      <c r="H379" s="264" t="s">
        <v>89</v>
      </c>
      <c r="I379" s="2539"/>
      <c r="J379" s="352"/>
      <c r="K379" s="364"/>
      <c r="L379" s="273"/>
      <c r="M379" s="274"/>
      <c r="N379" s="279"/>
      <c r="O379" s="279"/>
      <c r="P379" s="3727"/>
    </row>
    <row r="380" spans="1:16" ht="13.8" x14ac:dyDescent="0.25">
      <c r="A380" s="3603"/>
      <c r="B380" s="3606"/>
      <c r="C380" s="3609"/>
      <c r="D380" s="363"/>
      <c r="E380" s="262"/>
      <c r="F380" s="3597"/>
      <c r="G380" s="3600"/>
      <c r="H380" s="264" t="s">
        <v>91</v>
      </c>
      <c r="I380" s="2539">
        <v>53</v>
      </c>
      <c r="J380" s="352">
        <v>53</v>
      </c>
      <c r="K380" s="364">
        <v>52.9</v>
      </c>
      <c r="L380" s="273"/>
      <c r="M380" s="274"/>
      <c r="N380" s="279"/>
      <c r="O380" s="279"/>
      <c r="P380" s="3727"/>
    </row>
    <row r="381" spans="1:16" ht="14.4" thickBot="1" x14ac:dyDescent="0.3">
      <c r="A381" s="3603"/>
      <c r="B381" s="3606"/>
      <c r="C381" s="3609"/>
      <c r="D381" s="363"/>
      <c r="E381" s="522"/>
      <c r="F381" s="3597"/>
      <c r="G381" s="3600"/>
      <c r="H381" s="265" t="s">
        <v>137</v>
      </c>
      <c r="I381" s="987"/>
      <c r="J381" s="355"/>
      <c r="K381" s="365"/>
      <c r="L381" s="275"/>
      <c r="M381" s="276"/>
      <c r="N381" s="277"/>
      <c r="O381" s="277"/>
      <c r="P381" s="3728"/>
    </row>
    <row r="382" spans="1:16" ht="14.4" thickBot="1" x14ac:dyDescent="0.3">
      <c r="A382" s="3604"/>
      <c r="B382" s="3607"/>
      <c r="C382" s="3610"/>
      <c r="D382" s="367"/>
      <c r="E382" s="528"/>
      <c r="F382" s="3615"/>
      <c r="G382" s="3601"/>
      <c r="H382" s="268" t="s">
        <v>8</v>
      </c>
      <c r="I382" s="2540">
        <f>SUM(I377:I381)</f>
        <v>53</v>
      </c>
      <c r="J382" s="360">
        <f>SUM(J377:J381)</f>
        <v>53</v>
      </c>
      <c r="K382" s="360">
        <f>SUM(K377:K381)</f>
        <v>52.9</v>
      </c>
      <c r="L382" s="461"/>
      <c r="M382" s="462"/>
      <c r="N382" s="283"/>
      <c r="O382" s="283"/>
      <c r="P382" s="463"/>
    </row>
    <row r="383" spans="1:16" ht="13.8" customHeight="1" x14ac:dyDescent="0.25">
      <c r="A383" s="3602"/>
      <c r="B383" s="3605"/>
      <c r="C383" s="3608"/>
      <c r="D383" s="361"/>
      <c r="E383" s="3569" t="s">
        <v>381</v>
      </c>
      <c r="F383" s="3614" t="s">
        <v>46</v>
      </c>
      <c r="G383" s="3599" t="s">
        <v>324</v>
      </c>
      <c r="H383" s="261" t="s">
        <v>27</v>
      </c>
      <c r="I383" s="951"/>
      <c r="J383" s="345"/>
      <c r="K383" s="362"/>
      <c r="L383" s="269" t="s">
        <v>92</v>
      </c>
      <c r="M383" s="270" t="s">
        <v>264</v>
      </c>
      <c r="N383" s="278">
        <v>1</v>
      </c>
      <c r="O383" s="278">
        <v>1</v>
      </c>
      <c r="P383" s="3726" t="s">
        <v>1783</v>
      </c>
    </row>
    <row r="384" spans="1:16" ht="13.8" x14ac:dyDescent="0.25">
      <c r="A384" s="3603"/>
      <c r="B384" s="3606"/>
      <c r="C384" s="3609"/>
      <c r="D384" s="363"/>
      <c r="E384" s="3570"/>
      <c r="F384" s="3597"/>
      <c r="G384" s="3600"/>
      <c r="H384" s="264" t="s">
        <v>84</v>
      </c>
      <c r="I384" s="2539">
        <v>0.6</v>
      </c>
      <c r="J384" s="352">
        <v>0.6</v>
      </c>
      <c r="K384" s="364">
        <v>0.6</v>
      </c>
      <c r="L384" s="271" t="s">
        <v>374</v>
      </c>
      <c r="M384" s="272" t="s">
        <v>372</v>
      </c>
      <c r="N384" s="279">
        <v>20260</v>
      </c>
      <c r="O384" s="279">
        <v>20260</v>
      </c>
      <c r="P384" s="3727"/>
    </row>
    <row r="385" spans="1:16" ht="13.8" x14ac:dyDescent="0.25">
      <c r="A385" s="3603"/>
      <c r="B385" s="3606"/>
      <c r="C385" s="3609"/>
      <c r="D385" s="363"/>
      <c r="E385" s="3570"/>
      <c r="F385" s="3597"/>
      <c r="G385" s="3600"/>
      <c r="H385" s="264" t="s">
        <v>89</v>
      </c>
      <c r="I385" s="2539"/>
      <c r="J385" s="352"/>
      <c r="K385" s="364"/>
      <c r="L385" s="273"/>
      <c r="M385" s="274"/>
      <c r="N385" s="279"/>
      <c r="O385" s="279"/>
      <c r="P385" s="3727"/>
    </row>
    <row r="386" spans="1:16" ht="13.8" x14ac:dyDescent="0.25">
      <c r="A386" s="3603"/>
      <c r="B386" s="3606"/>
      <c r="C386" s="3609"/>
      <c r="D386" s="363"/>
      <c r="E386" s="3570"/>
      <c r="F386" s="3597"/>
      <c r="G386" s="3600"/>
      <c r="H386" s="264" t="s">
        <v>91</v>
      </c>
      <c r="I386" s="2539">
        <v>12.7</v>
      </c>
      <c r="J386" s="352">
        <v>73.900000000000006</v>
      </c>
      <c r="K386" s="364">
        <v>73.7</v>
      </c>
      <c r="L386" s="273"/>
      <c r="M386" s="274"/>
      <c r="N386" s="279"/>
      <c r="O386" s="279"/>
      <c r="P386" s="3727"/>
    </row>
    <row r="387" spans="1:16" ht="14.4" thickBot="1" x14ac:dyDescent="0.3">
      <c r="A387" s="3603"/>
      <c r="B387" s="3606"/>
      <c r="C387" s="3609"/>
      <c r="D387" s="363"/>
      <c r="E387" s="3570"/>
      <c r="F387" s="3597"/>
      <c r="G387" s="3600"/>
      <c r="H387" s="265" t="s">
        <v>137</v>
      </c>
      <c r="I387" s="987"/>
      <c r="J387" s="355"/>
      <c r="K387" s="365"/>
      <c r="L387" s="275"/>
      <c r="M387" s="276"/>
      <c r="N387" s="277"/>
      <c r="O387" s="277"/>
      <c r="P387" s="3728"/>
    </row>
    <row r="388" spans="1:16" ht="14.4" thickBot="1" x14ac:dyDescent="0.3">
      <c r="A388" s="3604"/>
      <c r="B388" s="3607"/>
      <c r="C388" s="3610"/>
      <c r="D388" s="367"/>
      <c r="E388" s="3571"/>
      <c r="F388" s="3615"/>
      <c r="G388" s="3601"/>
      <c r="H388" s="268" t="s">
        <v>8</v>
      </c>
      <c r="I388" s="2540">
        <f>SUM(I383:I387)</f>
        <v>13.299999999999999</v>
      </c>
      <c r="J388" s="360">
        <f>SUM(J383:J387)</f>
        <v>74.5</v>
      </c>
      <c r="K388" s="360">
        <f>SUM(K383:K387)</f>
        <v>74.3</v>
      </c>
      <c r="L388" s="461"/>
      <c r="M388" s="462"/>
      <c r="N388" s="283"/>
      <c r="O388" s="283"/>
      <c r="P388" s="463"/>
    </row>
    <row r="389" spans="1:16" ht="13.8" customHeight="1" x14ac:dyDescent="0.25">
      <c r="A389" s="3602"/>
      <c r="B389" s="3605"/>
      <c r="C389" s="3608"/>
      <c r="D389" s="361"/>
      <c r="E389" s="3569" t="s">
        <v>382</v>
      </c>
      <c r="F389" s="3616" t="s">
        <v>46</v>
      </c>
      <c r="G389" s="293" t="s">
        <v>324</v>
      </c>
      <c r="H389" s="261" t="s">
        <v>27</v>
      </c>
      <c r="I389" s="951">
        <v>6</v>
      </c>
      <c r="J389" s="345">
        <v>6</v>
      </c>
      <c r="K389" s="362">
        <v>4.3</v>
      </c>
      <c r="L389" s="269" t="s">
        <v>92</v>
      </c>
      <c r="M389" s="270" t="s">
        <v>264</v>
      </c>
      <c r="N389" s="278">
        <v>1</v>
      </c>
      <c r="O389" s="278">
        <v>1</v>
      </c>
      <c r="P389" s="3726" t="s">
        <v>1784</v>
      </c>
    </row>
    <row r="390" spans="1:16" ht="61.8" customHeight="1" x14ac:dyDescent="0.25">
      <c r="A390" s="3603"/>
      <c r="B390" s="3606"/>
      <c r="C390" s="3609"/>
      <c r="D390" s="363"/>
      <c r="E390" s="3570"/>
      <c r="F390" s="3617"/>
      <c r="G390" s="294"/>
      <c r="H390" s="264" t="s">
        <v>84</v>
      </c>
      <c r="I390" s="2539">
        <v>10</v>
      </c>
      <c r="J390" s="352">
        <v>26</v>
      </c>
      <c r="K390" s="364">
        <v>25.9</v>
      </c>
      <c r="L390" s="3306" t="s">
        <v>383</v>
      </c>
      <c r="M390" s="2834" t="s">
        <v>264</v>
      </c>
      <c r="N390" s="279">
        <v>1</v>
      </c>
      <c r="O390" s="279">
        <v>1</v>
      </c>
      <c r="P390" s="3727"/>
    </row>
    <row r="391" spans="1:16" ht="66" customHeight="1" x14ac:dyDescent="0.25">
      <c r="A391" s="3603"/>
      <c r="B391" s="3606"/>
      <c r="C391" s="3609"/>
      <c r="D391" s="363"/>
      <c r="E391" s="3570"/>
      <c r="F391" s="3617"/>
      <c r="G391" s="294"/>
      <c r="H391" s="264" t="s">
        <v>89</v>
      </c>
      <c r="I391" s="2539"/>
      <c r="J391" s="352"/>
      <c r="K391" s="364"/>
      <c r="L391" s="273"/>
      <c r="M391" s="274"/>
      <c r="N391" s="279"/>
      <c r="O391" s="279"/>
      <c r="P391" s="3727"/>
    </row>
    <row r="392" spans="1:16" ht="70.2" customHeight="1" x14ac:dyDescent="0.25">
      <c r="A392" s="3603"/>
      <c r="B392" s="3606"/>
      <c r="C392" s="3609"/>
      <c r="D392" s="363"/>
      <c r="E392" s="262"/>
      <c r="F392" s="3617"/>
      <c r="G392" s="294"/>
      <c r="H392" s="264" t="s">
        <v>91</v>
      </c>
      <c r="I392" s="2539">
        <v>43.1</v>
      </c>
      <c r="J392" s="352">
        <v>43.1</v>
      </c>
      <c r="K392" s="364">
        <v>0</v>
      </c>
      <c r="L392" s="273"/>
      <c r="M392" s="274"/>
      <c r="N392" s="279"/>
      <c r="O392" s="279"/>
      <c r="P392" s="3727"/>
    </row>
    <row r="393" spans="1:16" ht="32.4" customHeight="1" thickBot="1" x14ac:dyDescent="0.3">
      <c r="A393" s="3603"/>
      <c r="B393" s="3606"/>
      <c r="C393" s="3609"/>
      <c r="D393" s="363"/>
      <c r="E393" s="522"/>
      <c r="F393" s="3617"/>
      <c r="G393" s="3600"/>
      <c r="H393" s="265" t="s">
        <v>137</v>
      </c>
      <c r="I393" s="987"/>
      <c r="J393" s="355"/>
      <c r="K393" s="365"/>
      <c r="L393" s="275"/>
      <c r="M393" s="276"/>
      <c r="N393" s="277"/>
      <c r="O393" s="277"/>
      <c r="P393" s="3728"/>
    </row>
    <row r="394" spans="1:16" ht="14.4" thickBot="1" x14ac:dyDescent="0.3">
      <c r="A394" s="3604"/>
      <c r="B394" s="3607"/>
      <c r="C394" s="3610"/>
      <c r="D394" s="367"/>
      <c r="E394" s="528"/>
      <c r="F394" s="3618"/>
      <c r="G394" s="3601"/>
      <c r="H394" s="268" t="s">
        <v>8</v>
      </c>
      <c r="I394" s="2540">
        <f>SUM(I389:I393)</f>
        <v>59.1</v>
      </c>
      <c r="J394" s="360">
        <f>SUM(J389:J393)</f>
        <v>75.099999999999994</v>
      </c>
      <c r="K394" s="360">
        <f>SUM(K389:K393)</f>
        <v>30.2</v>
      </c>
      <c r="L394" s="461"/>
      <c r="M394" s="462"/>
      <c r="N394" s="283"/>
      <c r="O394" s="283"/>
      <c r="P394" s="463"/>
    </row>
    <row r="395" spans="1:16" ht="23.4" customHeight="1" x14ac:dyDescent="0.25">
      <c r="A395" s="3602"/>
      <c r="B395" s="3605"/>
      <c r="C395" s="3608"/>
      <c r="D395" s="361"/>
      <c r="E395" s="3611" t="s">
        <v>97</v>
      </c>
      <c r="F395" s="3614" t="s">
        <v>46</v>
      </c>
      <c r="G395" s="3599" t="s">
        <v>70</v>
      </c>
      <c r="H395" s="261" t="s">
        <v>27</v>
      </c>
      <c r="I395" s="951"/>
      <c r="J395" s="345"/>
      <c r="K395" s="362"/>
      <c r="L395" s="269" t="s">
        <v>92</v>
      </c>
      <c r="M395" s="270" t="s">
        <v>264</v>
      </c>
      <c r="N395" s="278"/>
      <c r="O395" s="278"/>
      <c r="P395" s="3726" t="s">
        <v>1785</v>
      </c>
    </row>
    <row r="396" spans="1:16" ht="25.2" customHeight="1" x14ac:dyDescent="0.25">
      <c r="A396" s="3603"/>
      <c r="B396" s="3606"/>
      <c r="C396" s="3609"/>
      <c r="D396" s="363"/>
      <c r="E396" s="3612"/>
      <c r="F396" s="3597"/>
      <c r="G396" s="3600"/>
      <c r="H396" s="264" t="s">
        <v>84</v>
      </c>
      <c r="I396" s="2539">
        <v>38</v>
      </c>
      <c r="J396" s="352">
        <v>274</v>
      </c>
      <c r="K396" s="364">
        <v>273.89999999999998</v>
      </c>
      <c r="L396" s="3306" t="s">
        <v>374</v>
      </c>
      <c r="M396" s="2834" t="s">
        <v>372</v>
      </c>
      <c r="N396" s="279"/>
      <c r="O396" s="279"/>
      <c r="P396" s="3727"/>
    </row>
    <row r="397" spans="1:16" ht="24" customHeight="1" x14ac:dyDescent="0.25">
      <c r="A397" s="3603"/>
      <c r="B397" s="3606"/>
      <c r="C397" s="3609"/>
      <c r="D397" s="363"/>
      <c r="E397" s="3612"/>
      <c r="F397" s="3597"/>
      <c r="G397" s="3600"/>
      <c r="H397" s="264" t="s">
        <v>89</v>
      </c>
      <c r="I397" s="2539"/>
      <c r="J397" s="352"/>
      <c r="K397" s="364"/>
      <c r="L397" s="273"/>
      <c r="M397" s="274"/>
      <c r="N397" s="279"/>
      <c r="O397" s="279"/>
      <c r="P397" s="3727"/>
    </row>
    <row r="398" spans="1:16" ht="13.8" x14ac:dyDescent="0.25">
      <c r="A398" s="3603"/>
      <c r="B398" s="3606"/>
      <c r="C398" s="3609"/>
      <c r="D398" s="363"/>
      <c r="E398" s="262"/>
      <c r="F398" s="3597"/>
      <c r="G398" s="3600"/>
      <c r="H398" s="264" t="s">
        <v>91</v>
      </c>
      <c r="I398" s="2539">
        <v>215.2</v>
      </c>
      <c r="J398" s="352">
        <v>433.2</v>
      </c>
      <c r="K398" s="364">
        <v>432.7</v>
      </c>
      <c r="L398" s="273"/>
      <c r="M398" s="274"/>
      <c r="N398" s="279"/>
      <c r="O398" s="279"/>
      <c r="P398" s="3727"/>
    </row>
    <row r="399" spans="1:16" ht="14.4" thickBot="1" x14ac:dyDescent="0.3">
      <c r="A399" s="3603"/>
      <c r="B399" s="3606"/>
      <c r="C399" s="3609"/>
      <c r="D399" s="363"/>
      <c r="E399" s="522"/>
      <c r="F399" s="3597"/>
      <c r="G399" s="3600"/>
      <c r="H399" s="265" t="s">
        <v>137</v>
      </c>
      <c r="I399" s="987"/>
      <c r="J399" s="355"/>
      <c r="K399" s="365"/>
      <c r="L399" s="275"/>
      <c r="M399" s="276"/>
      <c r="N399" s="277"/>
      <c r="O399" s="277"/>
      <c r="P399" s="3728"/>
    </row>
    <row r="400" spans="1:16" ht="30.6" customHeight="1" thickBot="1" x14ac:dyDescent="0.3">
      <c r="A400" s="3604"/>
      <c r="B400" s="3607"/>
      <c r="C400" s="3610"/>
      <c r="D400" s="367"/>
      <c r="E400" s="528"/>
      <c r="F400" s="3615"/>
      <c r="G400" s="3601"/>
      <c r="H400" s="268" t="s">
        <v>8</v>
      </c>
      <c r="I400" s="2540">
        <f>SUM(I395:I399)</f>
        <v>253.2</v>
      </c>
      <c r="J400" s="360">
        <f>SUM(J395:J399)</f>
        <v>707.2</v>
      </c>
      <c r="K400" s="360">
        <f>SUM(K395:K399)</f>
        <v>706.59999999999991</v>
      </c>
      <c r="L400" s="545"/>
      <c r="M400" s="3295"/>
      <c r="N400" s="3296"/>
      <c r="O400" s="283"/>
      <c r="P400" s="463"/>
    </row>
    <row r="401" spans="1:16" ht="13.8" customHeight="1" x14ac:dyDescent="0.25">
      <c r="A401" s="3648"/>
      <c r="B401" s="3627"/>
      <c r="C401" s="3651"/>
      <c r="D401" s="3651"/>
      <c r="E401" s="3653" t="s">
        <v>384</v>
      </c>
      <c r="F401" s="3614" t="s">
        <v>46</v>
      </c>
      <c r="G401" s="3599" t="s">
        <v>96</v>
      </c>
      <c r="H401" s="261" t="s">
        <v>27</v>
      </c>
      <c r="I401" s="389"/>
      <c r="J401" s="389"/>
      <c r="K401" s="389"/>
      <c r="L401" s="269"/>
      <c r="M401" s="270"/>
      <c r="N401" s="3297"/>
      <c r="O401" s="392"/>
      <c r="P401" s="3756" t="s">
        <v>1817</v>
      </c>
    </row>
    <row r="402" spans="1:16" ht="13.8" x14ac:dyDescent="0.25">
      <c r="A402" s="3649"/>
      <c r="B402" s="3606"/>
      <c r="C402" s="3652"/>
      <c r="D402" s="3652"/>
      <c r="E402" s="3654"/>
      <c r="F402" s="3597"/>
      <c r="G402" s="3600"/>
      <c r="H402" s="264" t="s">
        <v>84</v>
      </c>
      <c r="I402" s="393"/>
      <c r="J402" s="393"/>
      <c r="K402" s="393"/>
      <c r="L402" s="546"/>
      <c r="M402" s="395"/>
      <c r="N402" s="396"/>
      <c r="O402" s="397"/>
      <c r="P402" s="3757"/>
    </row>
    <row r="403" spans="1:16" ht="13.8" x14ac:dyDescent="0.25">
      <c r="A403" s="3649"/>
      <c r="B403" s="3606"/>
      <c r="C403" s="3652"/>
      <c r="D403" s="3652"/>
      <c r="E403" s="3654"/>
      <c r="F403" s="3597"/>
      <c r="G403" s="3600"/>
      <c r="H403" s="264" t="s">
        <v>89</v>
      </c>
      <c r="I403" s="393"/>
      <c r="J403" s="393"/>
      <c r="K403" s="393"/>
      <c r="L403" s="546"/>
      <c r="M403" s="395"/>
      <c r="N403" s="396"/>
      <c r="O403" s="397"/>
      <c r="P403" s="3757"/>
    </row>
    <row r="404" spans="1:16" ht="13.8" x14ac:dyDescent="0.25">
      <c r="A404" s="3649"/>
      <c r="B404" s="3606"/>
      <c r="C404" s="3652"/>
      <c r="D404" s="3652"/>
      <c r="E404" s="3654"/>
      <c r="F404" s="3597"/>
      <c r="G404" s="3600"/>
      <c r="H404" s="264" t="s">
        <v>91</v>
      </c>
      <c r="I404" s="415"/>
      <c r="J404" s="415">
        <v>6.2</v>
      </c>
      <c r="K404" s="415">
        <v>6.2</v>
      </c>
      <c r="L404" s="546"/>
      <c r="M404" s="395"/>
      <c r="N404" s="396"/>
      <c r="O404" s="397"/>
      <c r="P404" s="3757"/>
    </row>
    <row r="405" spans="1:16" ht="14.4" thickBot="1" x14ac:dyDescent="0.3">
      <c r="A405" s="3649"/>
      <c r="B405" s="3606"/>
      <c r="C405" s="3652"/>
      <c r="D405" s="3652"/>
      <c r="E405" s="3654"/>
      <c r="F405" s="3597"/>
      <c r="G405" s="3600"/>
      <c r="H405" s="265" t="s">
        <v>137</v>
      </c>
      <c r="I405" s="547"/>
      <c r="J405" s="547"/>
      <c r="K405" s="547"/>
      <c r="L405" s="548"/>
      <c r="M405" s="595"/>
      <c r="N405" s="3255"/>
      <c r="O405" s="3256"/>
      <c r="P405" s="3758"/>
    </row>
    <row r="406" spans="1:16" ht="14.4" thickBot="1" x14ac:dyDescent="0.3">
      <c r="A406" s="3650"/>
      <c r="B406" s="3628"/>
      <c r="C406" s="3610"/>
      <c r="D406" s="3610"/>
      <c r="E406" s="3655"/>
      <c r="F406" s="3615"/>
      <c r="G406" s="3601"/>
      <c r="H406" s="268" t="s">
        <v>8</v>
      </c>
      <c r="I406" s="399">
        <f>SUM(I401:I405)</f>
        <v>0</v>
      </c>
      <c r="J406" s="399">
        <f t="shared" ref="J406:K406" si="15">SUM(J401:J405)</f>
        <v>6.2</v>
      </c>
      <c r="K406" s="399">
        <f t="shared" si="15"/>
        <v>6.2</v>
      </c>
      <c r="L406" s="3257"/>
      <c r="M406" s="3258"/>
      <c r="N406" s="3260"/>
      <c r="O406" s="3260"/>
      <c r="P406" s="3261"/>
    </row>
    <row r="407" spans="1:16" ht="14.4" customHeight="1" thickBot="1" x14ac:dyDescent="0.3">
      <c r="A407" s="357" t="s">
        <v>30</v>
      </c>
      <c r="B407" s="375" t="s">
        <v>25</v>
      </c>
      <c r="C407" s="3586" t="s">
        <v>308</v>
      </c>
      <c r="D407" s="3586"/>
      <c r="E407" s="3586"/>
      <c r="F407" s="3586"/>
      <c r="G407" s="3587"/>
      <c r="H407" s="376" t="s">
        <v>8</v>
      </c>
      <c r="I407" s="377">
        <f>I340*1</f>
        <v>6967.1099999999988</v>
      </c>
      <c r="J407" s="377">
        <f>J340*1</f>
        <v>8051.0999999999985</v>
      </c>
      <c r="K407" s="377">
        <f>K340*1</f>
        <v>5012.6000000000004</v>
      </c>
      <c r="L407" s="378"/>
      <c r="M407" s="378"/>
      <c r="N407" s="378"/>
      <c r="O407" s="378"/>
      <c r="P407" s="379"/>
    </row>
    <row r="408" spans="1:16" ht="14.4" customHeight="1" thickBot="1" x14ac:dyDescent="0.3">
      <c r="A408" s="380" t="s">
        <v>30</v>
      </c>
      <c r="B408" s="380"/>
      <c r="C408" s="3588" t="s">
        <v>309</v>
      </c>
      <c r="D408" s="3588"/>
      <c r="E408" s="3588"/>
      <c r="F408" s="3588"/>
      <c r="G408" s="3589"/>
      <c r="H408" s="381" t="s">
        <v>8</v>
      </c>
      <c r="I408" s="382">
        <f>I317+I332+I407</f>
        <v>11463.31</v>
      </c>
      <c r="J408" s="382">
        <f>J317+J332+J407</f>
        <v>12743.199999999999</v>
      </c>
      <c r="K408" s="382">
        <f>K317+K332+K407</f>
        <v>6547.8000000000011</v>
      </c>
      <c r="L408" s="383"/>
      <c r="M408" s="383"/>
      <c r="N408" s="383"/>
      <c r="O408" s="383"/>
      <c r="P408" s="384"/>
    </row>
    <row r="409" spans="1:16" ht="14.4" thickBot="1" x14ac:dyDescent="0.3">
      <c r="A409" s="320" t="s">
        <v>31</v>
      </c>
      <c r="B409" s="549"/>
      <c r="C409" s="550" t="s">
        <v>385</v>
      </c>
      <c r="D409" s="550"/>
      <c r="E409" s="3298"/>
      <c r="F409" s="550"/>
      <c r="G409" s="550"/>
      <c r="H409" s="550"/>
      <c r="I409" s="550"/>
      <c r="J409" s="550"/>
      <c r="K409" s="550"/>
      <c r="L409" s="551"/>
      <c r="M409" s="551"/>
      <c r="N409" s="550"/>
      <c r="O409" s="550"/>
      <c r="P409" s="552"/>
    </row>
    <row r="410" spans="1:16" ht="42" thickBot="1" x14ac:dyDescent="0.3">
      <c r="A410" s="326"/>
      <c r="B410" s="327"/>
      <c r="C410" s="328"/>
      <c r="D410" s="328"/>
      <c r="E410" s="329"/>
      <c r="F410" s="328"/>
      <c r="G410" s="328"/>
      <c r="H410" s="328"/>
      <c r="I410" s="328"/>
      <c r="J410" s="328"/>
      <c r="K410" s="328"/>
      <c r="L410" s="340" t="s">
        <v>386</v>
      </c>
      <c r="M410" s="331" t="s">
        <v>264</v>
      </c>
      <c r="N410" s="385">
        <v>1</v>
      </c>
      <c r="O410" s="385">
        <v>1</v>
      </c>
      <c r="P410" s="411"/>
    </row>
    <row r="411" spans="1:16" ht="14.4" thickBot="1" x14ac:dyDescent="0.3">
      <c r="A411" s="519" t="s">
        <v>31</v>
      </c>
      <c r="B411" s="553" t="s">
        <v>7</v>
      </c>
      <c r="C411" s="564" t="s">
        <v>387</v>
      </c>
      <c r="D411" s="337"/>
      <c r="E411" s="337"/>
      <c r="F411" s="337"/>
      <c r="G411" s="337"/>
      <c r="H411" s="337"/>
      <c r="I411" s="337"/>
      <c r="J411" s="337"/>
      <c r="K411" s="337"/>
      <c r="L411" s="337"/>
      <c r="M411" s="337"/>
      <c r="N411" s="337"/>
      <c r="O411" s="3625"/>
      <c r="P411" s="3626"/>
    </row>
    <row r="412" spans="1:16" ht="42" thickBot="1" x14ac:dyDescent="0.3">
      <c r="A412" s="335"/>
      <c r="B412" s="338"/>
      <c r="C412" s="339"/>
      <c r="D412" s="339"/>
      <c r="E412" s="339"/>
      <c r="F412" s="339"/>
      <c r="G412" s="339"/>
      <c r="H412" s="339"/>
      <c r="I412" s="339"/>
      <c r="J412" s="339"/>
      <c r="K412" s="339"/>
      <c r="L412" s="340" t="s">
        <v>388</v>
      </c>
      <c r="M412" s="331" t="s">
        <v>389</v>
      </c>
      <c r="N412" s="332"/>
      <c r="O412" s="332"/>
      <c r="P412" s="411"/>
    </row>
    <row r="413" spans="1:16" ht="13.8" customHeight="1" x14ac:dyDescent="0.25">
      <c r="A413" s="341" t="s">
        <v>31</v>
      </c>
      <c r="B413" s="3627" t="s">
        <v>7</v>
      </c>
      <c r="C413" s="343" t="s">
        <v>7</v>
      </c>
      <c r="D413" s="344"/>
      <c r="E413" s="3611" t="s">
        <v>390</v>
      </c>
      <c r="F413" s="3596" t="s">
        <v>46</v>
      </c>
      <c r="G413" s="3599" t="s">
        <v>28</v>
      </c>
      <c r="H413" s="258" t="s">
        <v>27</v>
      </c>
      <c r="I413" s="2551">
        <f>I419</f>
        <v>0</v>
      </c>
      <c r="J413" s="2552">
        <f t="shared" ref="J413:K417" si="16">J419</f>
        <v>0</v>
      </c>
      <c r="K413" s="2552">
        <f t="shared" si="16"/>
        <v>0</v>
      </c>
      <c r="L413" s="269" t="s">
        <v>391</v>
      </c>
      <c r="M413" s="270" t="s">
        <v>264</v>
      </c>
      <c r="N413" s="278"/>
      <c r="O413" s="278"/>
      <c r="P413" s="347"/>
    </row>
    <row r="414" spans="1:16" ht="41.4" x14ac:dyDescent="0.25">
      <c r="A414" s="348"/>
      <c r="B414" s="3606"/>
      <c r="C414" s="350"/>
      <c r="D414" s="351"/>
      <c r="E414" s="3612"/>
      <c r="F414" s="3597"/>
      <c r="G414" s="3600"/>
      <c r="H414" s="259" t="s">
        <v>84</v>
      </c>
      <c r="I414" s="2553">
        <f>I420</f>
        <v>286.89999999999998</v>
      </c>
      <c r="J414" s="2554">
        <f t="shared" si="16"/>
        <v>111</v>
      </c>
      <c r="K414" s="2554">
        <f t="shared" si="16"/>
        <v>71.900000000000006</v>
      </c>
      <c r="L414" s="271" t="s">
        <v>388</v>
      </c>
      <c r="M414" s="272" t="s">
        <v>389</v>
      </c>
      <c r="N414" s="279"/>
      <c r="O414" s="279"/>
      <c r="P414" s="354"/>
    </row>
    <row r="415" spans="1:16" ht="27.6" x14ac:dyDescent="0.25">
      <c r="A415" s="348"/>
      <c r="B415" s="3606"/>
      <c r="C415" s="350"/>
      <c r="D415" s="351"/>
      <c r="E415" s="3612"/>
      <c r="F415" s="3597"/>
      <c r="G415" s="3600"/>
      <c r="H415" s="259" t="s">
        <v>89</v>
      </c>
      <c r="I415" s="2553">
        <f>I421</f>
        <v>0</v>
      </c>
      <c r="J415" s="2554">
        <f t="shared" si="16"/>
        <v>0</v>
      </c>
      <c r="K415" s="2554">
        <f t="shared" si="16"/>
        <v>0</v>
      </c>
      <c r="L415" s="273" t="s">
        <v>392</v>
      </c>
      <c r="M415" s="274" t="s">
        <v>393</v>
      </c>
      <c r="N415" s="279"/>
      <c r="O415" s="279"/>
      <c r="P415" s="354"/>
    </row>
    <row r="416" spans="1:16" ht="13.8" x14ac:dyDescent="0.25">
      <c r="A416" s="348"/>
      <c r="B416" s="3606"/>
      <c r="C416" s="350"/>
      <c r="D416" s="351"/>
      <c r="E416" s="3612"/>
      <c r="F416" s="3597"/>
      <c r="G416" s="3600"/>
      <c r="H416" s="259" t="s">
        <v>91</v>
      </c>
      <c r="I416" s="2553">
        <f>I422</f>
        <v>0</v>
      </c>
      <c r="J416" s="2554">
        <f t="shared" si="16"/>
        <v>0</v>
      </c>
      <c r="K416" s="2554">
        <f t="shared" si="16"/>
        <v>0</v>
      </c>
      <c r="L416" s="273"/>
      <c r="M416" s="274"/>
      <c r="N416" s="279"/>
      <c r="O416" s="279"/>
      <c r="P416" s="354"/>
    </row>
    <row r="417" spans="1:16" ht="14.4" thickBot="1" x14ac:dyDescent="0.3">
      <c r="A417" s="348"/>
      <c r="B417" s="3606"/>
      <c r="C417" s="350"/>
      <c r="D417" s="351"/>
      <c r="E417" s="3612"/>
      <c r="F417" s="3597"/>
      <c r="G417" s="3600"/>
      <c r="H417" s="260" t="s">
        <v>137</v>
      </c>
      <c r="I417" s="2555">
        <f>I423</f>
        <v>0</v>
      </c>
      <c r="J417" s="2556">
        <f t="shared" si="16"/>
        <v>0</v>
      </c>
      <c r="K417" s="2556">
        <f t="shared" si="16"/>
        <v>0</v>
      </c>
      <c r="L417" s="275"/>
      <c r="M417" s="276"/>
      <c r="N417" s="277"/>
      <c r="O417" s="277"/>
      <c r="P417" s="356"/>
    </row>
    <row r="418" spans="1:16" ht="14.4" thickBot="1" x14ac:dyDescent="0.3">
      <c r="A418" s="357"/>
      <c r="B418" s="3628"/>
      <c r="C418" s="358"/>
      <c r="D418" s="359"/>
      <c r="E418" s="3613"/>
      <c r="F418" s="3598"/>
      <c r="G418" s="3601"/>
      <c r="H418" s="268" t="s">
        <v>8</v>
      </c>
      <c r="I418" s="2540">
        <f>SUM(I413:I417)</f>
        <v>286.89999999999998</v>
      </c>
      <c r="J418" s="360">
        <f>SUM(J413:J417)</f>
        <v>111</v>
      </c>
      <c r="K418" s="360">
        <f>SUM(K413:K417)</f>
        <v>71.900000000000006</v>
      </c>
      <c r="L418" s="461"/>
      <c r="M418" s="462"/>
      <c r="N418" s="283"/>
      <c r="O418" s="283"/>
      <c r="P418" s="463"/>
    </row>
    <row r="419" spans="1:16" ht="13.8" customHeight="1" x14ac:dyDescent="0.25">
      <c r="A419" s="2322"/>
      <c r="B419" s="342"/>
      <c r="C419" s="344"/>
      <c r="D419" s="361"/>
      <c r="E419" s="3611" t="s">
        <v>394</v>
      </c>
      <c r="F419" s="3596" t="s">
        <v>46</v>
      </c>
      <c r="G419" s="3599" t="s">
        <v>28</v>
      </c>
      <c r="H419" s="507" t="s">
        <v>27</v>
      </c>
      <c r="I419" s="951"/>
      <c r="J419" s="491"/>
      <c r="K419" s="508"/>
      <c r="L419" s="269" t="s">
        <v>92</v>
      </c>
      <c r="M419" s="270" t="s">
        <v>264</v>
      </c>
      <c r="N419" s="278"/>
      <c r="O419" s="278"/>
      <c r="P419" s="3726" t="s">
        <v>1786</v>
      </c>
    </row>
    <row r="420" spans="1:16" ht="41.4" x14ac:dyDescent="0.25">
      <c r="A420" s="2331"/>
      <c r="B420" s="349"/>
      <c r="C420" s="351"/>
      <c r="D420" s="363"/>
      <c r="E420" s="3612"/>
      <c r="F420" s="3597"/>
      <c r="G420" s="3600"/>
      <c r="H420" s="467" t="s">
        <v>84</v>
      </c>
      <c r="I420" s="2539">
        <v>286.89999999999998</v>
      </c>
      <c r="J420" s="468">
        <v>111</v>
      </c>
      <c r="K420" s="469">
        <v>71.900000000000006</v>
      </c>
      <c r="L420" s="271" t="s">
        <v>388</v>
      </c>
      <c r="M420" s="272" t="s">
        <v>389</v>
      </c>
      <c r="N420" s="297"/>
      <c r="O420" s="297"/>
      <c r="P420" s="3727"/>
    </row>
    <row r="421" spans="1:16" ht="43.2" customHeight="1" x14ac:dyDescent="0.25">
      <c r="A421" s="2331"/>
      <c r="B421" s="349"/>
      <c r="C421" s="351"/>
      <c r="D421" s="363"/>
      <c r="E421" s="3612"/>
      <c r="F421" s="3597"/>
      <c r="G421" s="3600"/>
      <c r="H421" s="467" t="s">
        <v>89</v>
      </c>
      <c r="I421" s="2539"/>
      <c r="J421" s="468"/>
      <c r="K421" s="469"/>
      <c r="L421" s="273" t="s">
        <v>392</v>
      </c>
      <c r="M421" s="274" t="s">
        <v>393</v>
      </c>
      <c r="N421" s="279"/>
      <c r="O421" s="279"/>
      <c r="P421" s="3727"/>
    </row>
    <row r="422" spans="1:16" ht="13.8" x14ac:dyDescent="0.25">
      <c r="A422" s="2331"/>
      <c r="B422" s="349"/>
      <c r="C422" s="351"/>
      <c r="D422" s="363"/>
      <c r="E422" s="3612"/>
      <c r="F422" s="3597"/>
      <c r="G422" s="3600"/>
      <c r="H422" s="467" t="s">
        <v>91</v>
      </c>
      <c r="I422" s="2539"/>
      <c r="J422" s="468"/>
      <c r="K422" s="469"/>
      <c r="L422" s="273"/>
      <c r="M422" s="274"/>
      <c r="N422" s="279"/>
      <c r="O422" s="279"/>
      <c r="P422" s="3727"/>
    </row>
    <row r="423" spans="1:16" ht="28.2" customHeight="1" thickBot="1" x14ac:dyDescent="0.3">
      <c r="A423" s="2331"/>
      <c r="B423" s="349"/>
      <c r="C423" s="351"/>
      <c r="D423" s="363"/>
      <c r="E423" s="3612"/>
      <c r="F423" s="3597"/>
      <c r="G423" s="3600"/>
      <c r="H423" s="472" t="s">
        <v>137</v>
      </c>
      <c r="I423" s="987"/>
      <c r="J423" s="473"/>
      <c r="K423" s="474"/>
      <c r="L423" s="275"/>
      <c r="M423" s="276"/>
      <c r="N423" s="277"/>
      <c r="O423" s="277"/>
      <c r="P423" s="3728"/>
    </row>
    <row r="424" spans="1:16" ht="14.4" thickBot="1" x14ac:dyDescent="0.3">
      <c r="A424" s="357"/>
      <c r="B424" s="3228"/>
      <c r="C424" s="366"/>
      <c r="D424" s="367"/>
      <c r="E424" s="3613"/>
      <c r="F424" s="267"/>
      <c r="G424" s="3601"/>
      <c r="H424" s="476" t="s">
        <v>8</v>
      </c>
      <c r="I424" s="2540">
        <f>SUM(I419:I423)</f>
        <v>286.89999999999998</v>
      </c>
      <c r="J424" s="477">
        <f>SUM(J419:J423)</f>
        <v>111</v>
      </c>
      <c r="K424" s="477">
        <f>SUM(K419:K423)</f>
        <v>71.900000000000006</v>
      </c>
      <c r="L424" s="461"/>
      <c r="M424" s="462"/>
      <c r="N424" s="283"/>
      <c r="O424" s="283"/>
      <c r="P424" s="463"/>
    </row>
    <row r="425" spans="1:16" ht="13.8" customHeight="1" x14ac:dyDescent="0.25">
      <c r="A425" s="298" t="s">
        <v>31</v>
      </c>
      <c r="B425" s="3645" t="s">
        <v>7</v>
      </c>
      <c r="C425" s="299" t="s">
        <v>9</v>
      </c>
      <c r="D425" s="300"/>
      <c r="E425" s="3632" t="s">
        <v>395</v>
      </c>
      <c r="F425" s="3635" t="s">
        <v>46</v>
      </c>
      <c r="G425" s="3638" t="s">
        <v>28</v>
      </c>
      <c r="H425" s="554" t="s">
        <v>27</v>
      </c>
      <c r="I425" s="2559">
        <f>I431</f>
        <v>0</v>
      </c>
      <c r="J425" s="2560">
        <f t="shared" ref="J425:K429" si="17">J431</f>
        <v>0</v>
      </c>
      <c r="K425" s="2560">
        <f t="shared" si="17"/>
        <v>0</v>
      </c>
      <c r="L425" s="492" t="s">
        <v>254</v>
      </c>
      <c r="M425" s="493" t="s">
        <v>264</v>
      </c>
      <c r="N425" s="494">
        <v>1</v>
      </c>
      <c r="O425" s="433">
        <v>1</v>
      </c>
      <c r="P425" s="3274"/>
    </row>
    <row r="426" spans="1:16" ht="13.8" x14ac:dyDescent="0.25">
      <c r="A426" s="302"/>
      <c r="B426" s="3646"/>
      <c r="C426" s="303"/>
      <c r="D426" s="304"/>
      <c r="E426" s="3633"/>
      <c r="F426" s="3636"/>
      <c r="G426" s="3639"/>
      <c r="H426" s="555" t="s">
        <v>84</v>
      </c>
      <c r="I426" s="2561">
        <f>I432</f>
        <v>0</v>
      </c>
      <c r="J426" s="2562">
        <f t="shared" si="17"/>
        <v>0</v>
      </c>
      <c r="K426" s="2562">
        <f t="shared" si="17"/>
        <v>0</v>
      </c>
      <c r="L426" s="471" t="s">
        <v>396</v>
      </c>
      <c r="M426" s="498" t="s">
        <v>389</v>
      </c>
      <c r="N426" s="499">
        <v>1.032</v>
      </c>
      <c r="O426" s="437">
        <v>1.032</v>
      </c>
      <c r="P426" s="3275"/>
    </row>
    <row r="427" spans="1:16" x14ac:dyDescent="0.25">
      <c r="A427" s="302"/>
      <c r="B427" s="3646"/>
      <c r="C427" s="303"/>
      <c r="D427" s="304"/>
      <c r="E427" s="3633"/>
      <c r="F427" s="3636"/>
      <c r="G427" s="3639"/>
      <c r="H427" s="555" t="s">
        <v>89</v>
      </c>
      <c r="I427" s="2561">
        <f>I433</f>
        <v>0</v>
      </c>
      <c r="J427" s="2562">
        <f t="shared" si="17"/>
        <v>0</v>
      </c>
      <c r="K427" s="2562">
        <f t="shared" si="17"/>
        <v>0</v>
      </c>
      <c r="L427" s="435" t="s">
        <v>397</v>
      </c>
      <c r="M427" s="436"/>
      <c r="N427" s="437"/>
      <c r="O427" s="437"/>
      <c r="P427" s="3275"/>
    </row>
    <row r="428" spans="1:16" x14ac:dyDescent="0.25">
      <c r="A428" s="302"/>
      <c r="B428" s="3646"/>
      <c r="C428" s="303"/>
      <c r="D428" s="304"/>
      <c r="E428" s="3633"/>
      <c r="F428" s="3636"/>
      <c r="G428" s="3639"/>
      <c r="H428" s="555" t="s">
        <v>91</v>
      </c>
      <c r="I428" s="2561">
        <f>I434</f>
        <v>97</v>
      </c>
      <c r="J428" s="2562">
        <f t="shared" si="17"/>
        <v>97</v>
      </c>
      <c r="K428" s="2562">
        <f t="shared" si="17"/>
        <v>97</v>
      </c>
      <c r="L428" s="435"/>
      <c r="M428" s="436"/>
      <c r="N428" s="437"/>
      <c r="O428" s="437"/>
      <c r="P428" s="3275"/>
    </row>
    <row r="429" spans="1:16" ht="13.8" thickBot="1" x14ac:dyDescent="0.3">
      <c r="A429" s="302"/>
      <c r="B429" s="3646"/>
      <c r="C429" s="303"/>
      <c r="D429" s="304"/>
      <c r="E429" s="3633"/>
      <c r="F429" s="3636"/>
      <c r="G429" s="3639"/>
      <c r="H429" s="556" t="s">
        <v>137</v>
      </c>
      <c r="I429" s="2563">
        <f>I435</f>
        <v>0</v>
      </c>
      <c r="J429" s="2564">
        <f t="shared" si="17"/>
        <v>0</v>
      </c>
      <c r="K429" s="2564">
        <f t="shared" si="17"/>
        <v>0</v>
      </c>
      <c r="L429" s="439"/>
      <c r="M429" s="440"/>
      <c r="N429" s="441"/>
      <c r="O429" s="441"/>
      <c r="P429" s="442"/>
    </row>
    <row r="430" spans="1:16" ht="13.8" thickBot="1" x14ac:dyDescent="0.3">
      <c r="A430" s="307"/>
      <c r="B430" s="3647"/>
      <c r="C430" s="308"/>
      <c r="D430" s="309"/>
      <c r="E430" s="3634"/>
      <c r="F430" s="3637"/>
      <c r="G430" s="3640"/>
      <c r="H430" s="310" t="s">
        <v>8</v>
      </c>
      <c r="I430" s="2565">
        <f>SUM(I425:I429)</f>
        <v>97</v>
      </c>
      <c r="J430" s="2566">
        <f>SUM(J425:J429)</f>
        <v>97</v>
      </c>
      <c r="K430" s="2566">
        <f>SUM(K425:K429)</f>
        <v>97</v>
      </c>
      <c r="L430" s="3276"/>
      <c r="M430" s="3277"/>
      <c r="N430" s="3278"/>
      <c r="O430" s="3278"/>
      <c r="P430" s="3279"/>
    </row>
    <row r="431" spans="1:16" ht="13.8" customHeight="1" x14ac:dyDescent="0.25">
      <c r="A431" s="3270"/>
      <c r="B431" s="3229"/>
      <c r="C431" s="300"/>
      <c r="D431" s="311"/>
      <c r="E431" s="3632" t="s">
        <v>398</v>
      </c>
      <c r="F431" s="3635" t="s">
        <v>46</v>
      </c>
      <c r="G431" s="3638" t="s">
        <v>96</v>
      </c>
      <c r="H431" s="312" t="s">
        <v>27</v>
      </c>
      <c r="I431" s="164"/>
      <c r="J431" s="430"/>
      <c r="K431" s="444"/>
      <c r="L431" s="492" t="s">
        <v>92</v>
      </c>
      <c r="M431" s="493" t="s">
        <v>264</v>
      </c>
      <c r="N431" s="494">
        <v>1</v>
      </c>
      <c r="O431" s="433">
        <v>1</v>
      </c>
      <c r="P431" s="3726" t="s">
        <v>1787</v>
      </c>
    </row>
    <row r="432" spans="1:16" ht="13.8" x14ac:dyDescent="0.25">
      <c r="A432" s="3271"/>
      <c r="B432" s="3230"/>
      <c r="C432" s="304"/>
      <c r="D432" s="313"/>
      <c r="E432" s="3633"/>
      <c r="F432" s="3636"/>
      <c r="G432" s="3639"/>
      <c r="H432" s="314" t="s">
        <v>84</v>
      </c>
      <c r="I432" s="697"/>
      <c r="J432" s="434"/>
      <c r="K432" s="445"/>
      <c r="L432" s="470" t="s">
        <v>399</v>
      </c>
      <c r="M432" s="510" t="s">
        <v>389</v>
      </c>
      <c r="N432" s="499">
        <v>1.032</v>
      </c>
      <c r="O432" s="437">
        <v>1.032</v>
      </c>
      <c r="P432" s="3727"/>
    </row>
    <row r="433" spans="1:16" x14ac:dyDescent="0.25">
      <c r="A433" s="3271"/>
      <c r="B433" s="3230"/>
      <c r="C433" s="304"/>
      <c r="D433" s="313"/>
      <c r="E433" s="3633"/>
      <c r="F433" s="3636"/>
      <c r="G433" s="3639"/>
      <c r="H433" s="314" t="s">
        <v>89</v>
      </c>
      <c r="I433" s="697"/>
      <c r="J433" s="434"/>
      <c r="K433" s="445"/>
      <c r="L433" s="435"/>
      <c r="M433" s="436"/>
      <c r="N433" s="437"/>
      <c r="O433" s="437"/>
      <c r="P433" s="3727"/>
    </row>
    <row r="434" spans="1:16" x14ac:dyDescent="0.25">
      <c r="A434" s="3271"/>
      <c r="B434" s="3230"/>
      <c r="C434" s="304"/>
      <c r="D434" s="313"/>
      <c r="E434" s="3633"/>
      <c r="F434" s="3636"/>
      <c r="G434" s="3639"/>
      <c r="H434" s="314" t="s">
        <v>91</v>
      </c>
      <c r="I434" s="697">
        <v>97</v>
      </c>
      <c r="J434" s="434">
        <v>97</v>
      </c>
      <c r="K434" s="445">
        <v>97</v>
      </c>
      <c r="L434" s="435"/>
      <c r="M434" s="436"/>
      <c r="N434" s="437"/>
      <c r="O434" s="437"/>
      <c r="P434" s="3727"/>
    </row>
    <row r="435" spans="1:16" ht="13.8" thickBot="1" x14ac:dyDescent="0.3">
      <c r="A435" s="3271"/>
      <c r="B435" s="3230"/>
      <c r="C435" s="304"/>
      <c r="D435" s="313"/>
      <c r="E435" s="3633"/>
      <c r="F435" s="3636"/>
      <c r="G435" s="3639"/>
      <c r="H435" s="315" t="s">
        <v>137</v>
      </c>
      <c r="I435" s="757"/>
      <c r="J435" s="438"/>
      <c r="K435" s="446"/>
      <c r="L435" s="439"/>
      <c r="M435" s="440"/>
      <c r="N435" s="441"/>
      <c r="O435" s="441"/>
      <c r="P435" s="3728"/>
    </row>
    <row r="436" spans="1:16" ht="13.8" thickBot="1" x14ac:dyDescent="0.3">
      <c r="A436" s="307"/>
      <c r="B436" s="3231"/>
      <c r="C436" s="316"/>
      <c r="D436" s="317"/>
      <c r="E436" s="3634"/>
      <c r="F436" s="3637"/>
      <c r="G436" s="3640"/>
      <c r="H436" s="310" t="s">
        <v>8</v>
      </c>
      <c r="I436" s="2544">
        <f>SUM(I431:I435)</f>
        <v>97</v>
      </c>
      <c r="J436" s="443">
        <f>SUM(J431:J435)</f>
        <v>97</v>
      </c>
      <c r="K436" s="443">
        <f>SUM(K431:K435)</f>
        <v>97</v>
      </c>
      <c r="L436" s="3276"/>
      <c r="M436" s="3277"/>
      <c r="N436" s="3278"/>
      <c r="O436" s="3278"/>
      <c r="P436" s="3279"/>
    </row>
    <row r="437" spans="1:16" ht="13.8" customHeight="1" thickBot="1" x14ac:dyDescent="0.3">
      <c r="A437" s="307" t="s">
        <v>31</v>
      </c>
      <c r="B437" s="417" t="s">
        <v>7</v>
      </c>
      <c r="C437" s="3641" t="s">
        <v>308</v>
      </c>
      <c r="D437" s="3641"/>
      <c r="E437" s="3641"/>
      <c r="F437" s="3641"/>
      <c r="G437" s="3642"/>
      <c r="H437" s="418" t="s">
        <v>8</v>
      </c>
      <c r="I437" s="772">
        <f>I418+I430</f>
        <v>383.9</v>
      </c>
      <c r="J437" s="419">
        <f>J418+J430</f>
        <v>208</v>
      </c>
      <c r="K437" s="419">
        <f>K418+K430</f>
        <v>168.9</v>
      </c>
      <c r="L437" s="420"/>
      <c r="M437" s="420"/>
      <c r="N437" s="420"/>
      <c r="O437" s="420"/>
      <c r="P437" s="421"/>
    </row>
    <row r="438" spans="1:16" ht="13.8" customHeight="1" thickBot="1" x14ac:dyDescent="0.3">
      <c r="A438" s="406" t="s">
        <v>31</v>
      </c>
      <c r="B438" s="406"/>
      <c r="C438" s="3643" t="s">
        <v>309</v>
      </c>
      <c r="D438" s="3643"/>
      <c r="E438" s="3643"/>
      <c r="F438" s="3643"/>
      <c r="G438" s="3644"/>
      <c r="H438" s="407" t="s">
        <v>8</v>
      </c>
      <c r="I438" s="2543">
        <f>I437*1</f>
        <v>383.9</v>
      </c>
      <c r="J438" s="408">
        <f>J437*1</f>
        <v>208</v>
      </c>
      <c r="K438" s="408">
        <f>K437*1</f>
        <v>168.9</v>
      </c>
      <c r="L438" s="409"/>
      <c r="M438" s="409"/>
      <c r="N438" s="409"/>
      <c r="O438" s="409"/>
      <c r="P438" s="410"/>
    </row>
    <row r="439" spans="1:16" ht="14.4" thickBot="1" x14ac:dyDescent="0.3">
      <c r="A439" s="320" t="s">
        <v>32</v>
      </c>
      <c r="B439" s="557"/>
      <c r="C439" s="558" t="s">
        <v>400</v>
      </c>
      <c r="D439" s="558"/>
      <c r="E439" s="3299"/>
      <c r="F439" s="558"/>
      <c r="G439" s="558"/>
      <c r="H439" s="558"/>
      <c r="I439" s="558"/>
      <c r="J439" s="558"/>
      <c r="K439" s="558"/>
      <c r="L439" s="559"/>
      <c r="M439" s="559"/>
      <c r="N439" s="558"/>
      <c r="O439" s="558"/>
      <c r="P439" s="560"/>
    </row>
    <row r="440" spans="1:16" ht="42" thickBot="1" x14ac:dyDescent="0.3">
      <c r="A440" s="326"/>
      <c r="B440" s="327"/>
      <c r="C440" s="328"/>
      <c r="D440" s="328"/>
      <c r="E440" s="329"/>
      <c r="F440" s="328"/>
      <c r="G440" s="328"/>
      <c r="H440" s="328"/>
      <c r="I440" s="328"/>
      <c r="J440" s="328"/>
      <c r="K440" s="328"/>
      <c r="L440" s="330" t="s">
        <v>401</v>
      </c>
      <c r="M440" s="331" t="s">
        <v>264</v>
      </c>
      <c r="N440" s="332">
        <v>2</v>
      </c>
      <c r="O440" s="332">
        <v>2</v>
      </c>
      <c r="P440" s="561"/>
    </row>
    <row r="441" spans="1:16" ht="14.4" thickBot="1" x14ac:dyDescent="0.3">
      <c r="A441" s="335" t="s">
        <v>32</v>
      </c>
      <c r="B441" s="336" t="s">
        <v>7</v>
      </c>
      <c r="C441" s="564" t="s">
        <v>402</v>
      </c>
      <c r="D441" s="337"/>
      <c r="E441" s="337"/>
      <c r="F441" s="337"/>
      <c r="G441" s="337"/>
      <c r="H441" s="337"/>
      <c r="I441" s="337"/>
      <c r="J441" s="337"/>
      <c r="K441" s="337"/>
      <c r="L441" s="337"/>
      <c r="M441" s="337"/>
      <c r="N441" s="337"/>
      <c r="O441" s="3625"/>
      <c r="P441" s="3626"/>
    </row>
    <row r="442" spans="1:16" ht="55.8" thickBot="1" x14ac:dyDescent="0.3">
      <c r="A442" s="335"/>
      <c r="B442" s="338"/>
      <c r="C442" s="339"/>
      <c r="D442" s="339"/>
      <c r="E442" s="339"/>
      <c r="F442" s="339"/>
      <c r="G442" s="339"/>
      <c r="H442" s="339"/>
      <c r="I442" s="339"/>
      <c r="J442" s="339"/>
      <c r="K442" s="339"/>
      <c r="L442" s="340" t="s">
        <v>403</v>
      </c>
      <c r="M442" s="331" t="s">
        <v>264</v>
      </c>
      <c r="N442" s="332">
        <v>2</v>
      </c>
      <c r="O442" s="332">
        <v>2</v>
      </c>
      <c r="P442" s="561"/>
    </row>
    <row r="443" spans="1:16" ht="13.8" customHeight="1" x14ac:dyDescent="0.25">
      <c r="A443" s="341" t="s">
        <v>32</v>
      </c>
      <c r="B443" s="3627" t="s">
        <v>7</v>
      </c>
      <c r="C443" s="343" t="s">
        <v>7</v>
      </c>
      <c r="D443" s="344"/>
      <c r="E443" s="3611" t="s">
        <v>404</v>
      </c>
      <c r="F443" s="3629" t="s">
        <v>46</v>
      </c>
      <c r="G443" s="3599" t="s">
        <v>28</v>
      </c>
      <c r="H443" s="258" t="s">
        <v>27</v>
      </c>
      <c r="I443" s="2552">
        <f t="shared" ref="I443:K446" si="18">I450+I456+I462+I468</f>
        <v>0</v>
      </c>
      <c r="J443" s="2552">
        <f t="shared" si="18"/>
        <v>0</v>
      </c>
      <c r="K443" s="2552">
        <f t="shared" si="18"/>
        <v>0</v>
      </c>
      <c r="L443" s="269" t="s">
        <v>254</v>
      </c>
      <c r="M443" s="270" t="s">
        <v>264</v>
      </c>
      <c r="N443" s="278">
        <v>2</v>
      </c>
      <c r="O443" s="278">
        <v>2</v>
      </c>
      <c r="P443" s="347"/>
    </row>
    <row r="444" spans="1:16" ht="13.8" x14ac:dyDescent="0.25">
      <c r="A444" s="348"/>
      <c r="B444" s="3606"/>
      <c r="C444" s="350"/>
      <c r="D444" s="351"/>
      <c r="E444" s="3612"/>
      <c r="F444" s="3630"/>
      <c r="G444" s="3600"/>
      <c r="H444" s="259" t="s">
        <v>84</v>
      </c>
      <c r="I444" s="2554">
        <f t="shared" si="18"/>
        <v>212.01</v>
      </c>
      <c r="J444" s="2554">
        <f t="shared" si="18"/>
        <v>79.400000000000006</v>
      </c>
      <c r="K444" s="2554">
        <f t="shared" si="18"/>
        <v>50.300000000000004</v>
      </c>
      <c r="L444" s="273" t="s">
        <v>405</v>
      </c>
      <c r="M444" s="274" t="s">
        <v>264</v>
      </c>
      <c r="N444" s="279">
        <v>2</v>
      </c>
      <c r="O444" s="279">
        <v>2</v>
      </c>
      <c r="P444" s="354"/>
    </row>
    <row r="445" spans="1:16" ht="13.8" x14ac:dyDescent="0.25">
      <c r="A445" s="348"/>
      <c r="B445" s="3606"/>
      <c r="C445" s="350"/>
      <c r="D445" s="351"/>
      <c r="E445" s="3612"/>
      <c r="F445" s="3630"/>
      <c r="G445" s="3600"/>
      <c r="H445" s="259" t="s">
        <v>89</v>
      </c>
      <c r="I445" s="2554">
        <f t="shared" si="18"/>
        <v>0</v>
      </c>
      <c r="J445" s="2554">
        <f t="shared" si="18"/>
        <v>0</v>
      </c>
      <c r="K445" s="2554">
        <f t="shared" si="18"/>
        <v>0</v>
      </c>
      <c r="L445" s="273"/>
      <c r="M445" s="274"/>
      <c r="N445" s="279"/>
      <c r="O445" s="279"/>
      <c r="P445" s="354"/>
    </row>
    <row r="446" spans="1:16" ht="13.8" x14ac:dyDescent="0.25">
      <c r="A446" s="348"/>
      <c r="B446" s="3606"/>
      <c r="C446" s="350"/>
      <c r="D446" s="351"/>
      <c r="E446" s="3612"/>
      <c r="F446" s="3630"/>
      <c r="G446" s="3600"/>
      <c r="H446" s="259" t="s">
        <v>91</v>
      </c>
      <c r="I446" s="2554">
        <f t="shared" si="18"/>
        <v>160.80000000000001</v>
      </c>
      <c r="J446" s="2554">
        <f t="shared" si="18"/>
        <v>406.3</v>
      </c>
      <c r="K446" s="2554">
        <f t="shared" si="18"/>
        <v>297.8</v>
      </c>
      <c r="L446" s="273"/>
      <c r="M446" s="274"/>
      <c r="N446" s="279"/>
      <c r="O446" s="279"/>
      <c r="P446" s="354"/>
    </row>
    <row r="447" spans="1:16" ht="13.8" x14ac:dyDescent="0.25">
      <c r="A447" s="348"/>
      <c r="B447" s="3606"/>
      <c r="C447" s="350"/>
      <c r="D447" s="351"/>
      <c r="E447" s="3612"/>
      <c r="F447" s="3630"/>
      <c r="G447" s="3600"/>
      <c r="H447" s="259" t="s">
        <v>52</v>
      </c>
      <c r="I447" s="2554"/>
      <c r="J447" s="2554"/>
      <c r="K447" s="2554"/>
      <c r="L447" s="353"/>
      <c r="M447" s="525"/>
      <c r="N447" s="526"/>
      <c r="O447" s="526"/>
      <c r="P447" s="527"/>
    </row>
    <row r="448" spans="1:16" ht="14.4" thickBot="1" x14ac:dyDescent="0.3">
      <c r="A448" s="348"/>
      <c r="B448" s="3606"/>
      <c r="C448" s="350"/>
      <c r="D448" s="351"/>
      <c r="E448" s="3612"/>
      <c r="F448" s="3630"/>
      <c r="G448" s="3600"/>
      <c r="H448" s="259" t="s">
        <v>137</v>
      </c>
      <c r="I448" s="2558">
        <f t="shared" ref="I448:K448" si="19">I454+I460+I466+I472</f>
        <v>240</v>
      </c>
      <c r="J448" s="2558">
        <f t="shared" si="19"/>
        <v>240</v>
      </c>
      <c r="K448" s="2558">
        <f t="shared" si="19"/>
        <v>164.7</v>
      </c>
      <c r="L448" s="275"/>
      <c r="M448" s="276"/>
      <c r="N448" s="277"/>
      <c r="O448" s="277"/>
      <c r="P448" s="356"/>
    </row>
    <row r="449" spans="1:16" ht="14.4" thickBot="1" x14ac:dyDescent="0.3">
      <c r="A449" s="357"/>
      <c r="B449" s="3628"/>
      <c r="C449" s="358"/>
      <c r="D449" s="359"/>
      <c r="E449" s="3613"/>
      <c r="F449" s="3631"/>
      <c r="G449" s="3601"/>
      <c r="H449" s="268" t="s">
        <v>8</v>
      </c>
      <c r="I449" s="360">
        <f>SUM(I443:I448)</f>
        <v>612.80999999999995</v>
      </c>
      <c r="J449" s="360">
        <f>SUM(J443:J448)</f>
        <v>725.7</v>
      </c>
      <c r="K449" s="360">
        <f>SUM(K443:K448)</f>
        <v>512.79999999999995</v>
      </c>
      <c r="L449" s="461"/>
      <c r="M449" s="462"/>
      <c r="N449" s="283"/>
      <c r="O449" s="283"/>
      <c r="P449" s="463"/>
    </row>
    <row r="450" spans="1:16" ht="32.4" customHeight="1" x14ac:dyDescent="0.25">
      <c r="A450" s="2322"/>
      <c r="B450" s="342"/>
      <c r="C450" s="344"/>
      <c r="D450" s="361"/>
      <c r="E450" s="3611" t="s">
        <v>406</v>
      </c>
      <c r="F450" s="3596" t="s">
        <v>46</v>
      </c>
      <c r="G450" s="3599" t="s">
        <v>263</v>
      </c>
      <c r="H450" s="261" t="s">
        <v>27</v>
      </c>
      <c r="I450" s="345"/>
      <c r="J450" s="345"/>
      <c r="K450" s="362"/>
      <c r="L450" s="269" t="s">
        <v>92</v>
      </c>
      <c r="M450" s="270" t="s">
        <v>264</v>
      </c>
      <c r="N450" s="278"/>
      <c r="O450" s="278"/>
      <c r="P450" s="3726" t="s">
        <v>1788</v>
      </c>
    </row>
    <row r="451" spans="1:16" ht="28.2" customHeight="1" x14ac:dyDescent="0.25">
      <c r="A451" s="2331"/>
      <c r="B451" s="349"/>
      <c r="C451" s="351"/>
      <c r="D451" s="363"/>
      <c r="E451" s="3612"/>
      <c r="F451" s="3597"/>
      <c r="G451" s="3600"/>
      <c r="H451" s="264" t="s">
        <v>84</v>
      </c>
      <c r="I451" s="352">
        <v>146</v>
      </c>
      <c r="J451" s="352">
        <v>20</v>
      </c>
      <c r="K451" s="364">
        <v>0</v>
      </c>
      <c r="L451" s="271" t="s">
        <v>407</v>
      </c>
      <c r="M451" s="272" t="s">
        <v>264</v>
      </c>
      <c r="N451" s="279"/>
      <c r="O451" s="279"/>
      <c r="P451" s="3727"/>
    </row>
    <row r="452" spans="1:16" ht="30" customHeight="1" x14ac:dyDescent="0.25">
      <c r="A452" s="2331"/>
      <c r="B452" s="349"/>
      <c r="C452" s="351"/>
      <c r="D452" s="363"/>
      <c r="E452" s="3612"/>
      <c r="F452" s="3597"/>
      <c r="G452" s="3600"/>
      <c r="H452" s="264" t="s">
        <v>89</v>
      </c>
      <c r="I452" s="352"/>
      <c r="J452" s="352"/>
      <c r="K452" s="364"/>
      <c r="L452" s="273"/>
      <c r="M452" s="274"/>
      <c r="N452" s="279"/>
      <c r="O452" s="279"/>
      <c r="P452" s="3727"/>
    </row>
    <row r="453" spans="1:16" ht="27.6" customHeight="1" x14ac:dyDescent="0.25">
      <c r="A453" s="2331"/>
      <c r="B453" s="349"/>
      <c r="C453" s="351"/>
      <c r="D453" s="363"/>
      <c r="E453" s="3612"/>
      <c r="F453" s="3597"/>
      <c r="G453" s="3600"/>
      <c r="H453" s="264" t="s">
        <v>91</v>
      </c>
      <c r="I453" s="352"/>
      <c r="J453" s="352"/>
      <c r="K453" s="364"/>
      <c r="L453" s="273"/>
      <c r="M453" s="274"/>
      <c r="N453" s="279"/>
      <c r="O453" s="279"/>
      <c r="P453" s="3727"/>
    </row>
    <row r="454" spans="1:16" ht="22.8" customHeight="1" thickBot="1" x14ac:dyDescent="0.3">
      <c r="A454" s="2331"/>
      <c r="B454" s="349"/>
      <c r="C454" s="351"/>
      <c r="D454" s="363"/>
      <c r="E454" s="3612"/>
      <c r="F454" s="3597"/>
      <c r="G454" s="3600"/>
      <c r="H454" s="264" t="s">
        <v>137</v>
      </c>
      <c r="I454" s="371">
        <v>240</v>
      </c>
      <c r="J454" s="371">
        <v>240</v>
      </c>
      <c r="K454" s="412">
        <v>164.7</v>
      </c>
      <c r="L454" s="275"/>
      <c r="M454" s="276"/>
      <c r="N454" s="277"/>
      <c r="O454" s="277"/>
      <c r="P454" s="3728"/>
    </row>
    <row r="455" spans="1:16" ht="14.4" thickBot="1" x14ac:dyDescent="0.3">
      <c r="A455" s="357"/>
      <c r="B455" s="3228"/>
      <c r="C455" s="366"/>
      <c r="D455" s="367"/>
      <c r="E455" s="3613"/>
      <c r="F455" s="3598"/>
      <c r="G455" s="3601"/>
      <c r="H455" s="268" t="s">
        <v>8</v>
      </c>
      <c r="I455" s="360">
        <f>SUM(I450:I454)</f>
        <v>386</v>
      </c>
      <c r="J455" s="360">
        <f>SUM(J450:J454)</f>
        <v>260</v>
      </c>
      <c r="K455" s="360">
        <f>SUM(K450:K454)</f>
        <v>164.7</v>
      </c>
      <c r="L455" s="461"/>
      <c r="M455" s="462"/>
      <c r="N455" s="283"/>
      <c r="O455" s="283"/>
      <c r="P455" s="463"/>
    </row>
    <row r="456" spans="1:16" ht="13.8" customHeight="1" x14ac:dyDescent="0.25">
      <c r="A456" s="2322"/>
      <c r="B456" s="342"/>
      <c r="C456" s="344"/>
      <c r="D456" s="361"/>
      <c r="E456" s="3611" t="s">
        <v>408</v>
      </c>
      <c r="F456" s="3596" t="s">
        <v>46</v>
      </c>
      <c r="G456" s="3599" t="s">
        <v>263</v>
      </c>
      <c r="H456" s="261" t="s">
        <v>27</v>
      </c>
      <c r="I456" s="345"/>
      <c r="J456" s="345"/>
      <c r="K456" s="362"/>
      <c r="L456" s="269" t="s">
        <v>92</v>
      </c>
      <c r="M456" s="270" t="s">
        <v>264</v>
      </c>
      <c r="N456" s="278">
        <v>1</v>
      </c>
      <c r="O456" s="278">
        <v>1</v>
      </c>
      <c r="P456" s="3726" t="s">
        <v>1789</v>
      </c>
    </row>
    <row r="457" spans="1:16" ht="13.8" x14ac:dyDescent="0.25">
      <c r="A457" s="2331"/>
      <c r="B457" s="349"/>
      <c r="C457" s="351"/>
      <c r="D457" s="363"/>
      <c r="E457" s="3612"/>
      <c r="F457" s="3597"/>
      <c r="G457" s="3600"/>
      <c r="H457" s="264" t="s">
        <v>84</v>
      </c>
      <c r="I457" s="352">
        <v>38.200000000000003</v>
      </c>
      <c r="J457" s="352">
        <v>23.6</v>
      </c>
      <c r="K457" s="364">
        <v>23.6</v>
      </c>
      <c r="L457" s="271" t="s">
        <v>409</v>
      </c>
      <c r="M457" s="272" t="s">
        <v>264</v>
      </c>
      <c r="N457" s="279">
        <v>1</v>
      </c>
      <c r="O457" s="279">
        <v>1</v>
      </c>
      <c r="P457" s="3727"/>
    </row>
    <row r="458" spans="1:16" ht="13.8" x14ac:dyDescent="0.25">
      <c r="A458" s="2331"/>
      <c r="B458" s="349"/>
      <c r="C458" s="351"/>
      <c r="D458" s="363"/>
      <c r="E458" s="3612"/>
      <c r="F458" s="3597"/>
      <c r="G458" s="294"/>
      <c r="H458" s="264" t="s">
        <v>89</v>
      </c>
      <c r="I458" s="352"/>
      <c r="J458" s="352"/>
      <c r="K458" s="364"/>
      <c r="L458" s="273"/>
      <c r="M458" s="274"/>
      <c r="N458" s="279"/>
      <c r="O458" s="279"/>
      <c r="P458" s="3727"/>
    </row>
    <row r="459" spans="1:16" ht="13.8" x14ac:dyDescent="0.25">
      <c r="A459" s="2331"/>
      <c r="B459" s="349"/>
      <c r="C459" s="351"/>
      <c r="D459" s="363"/>
      <c r="E459" s="3612"/>
      <c r="F459" s="3597"/>
      <c r="G459" s="294"/>
      <c r="H459" s="264" t="s">
        <v>91</v>
      </c>
      <c r="I459" s="352">
        <v>61.8</v>
      </c>
      <c r="J459" s="352">
        <v>106.4</v>
      </c>
      <c r="K459" s="364">
        <v>106.2</v>
      </c>
      <c r="L459" s="273"/>
      <c r="M459" s="274"/>
      <c r="N459" s="279"/>
      <c r="O459" s="279"/>
      <c r="P459" s="3727"/>
    </row>
    <row r="460" spans="1:16" ht="14.4" thickBot="1" x14ac:dyDescent="0.3">
      <c r="A460" s="2331"/>
      <c r="B460" s="349"/>
      <c r="C460" s="351"/>
      <c r="D460" s="363"/>
      <c r="E460" s="3612"/>
      <c r="F460" s="3597"/>
      <c r="G460" s="3600"/>
      <c r="H460" s="265" t="s">
        <v>137</v>
      </c>
      <c r="I460" s="355"/>
      <c r="J460" s="355"/>
      <c r="K460" s="365"/>
      <c r="L460" s="275"/>
      <c r="M460" s="276"/>
      <c r="N460" s="277"/>
      <c r="O460" s="277"/>
      <c r="P460" s="3728"/>
    </row>
    <row r="461" spans="1:16" ht="14.4" thickBot="1" x14ac:dyDescent="0.3">
      <c r="A461" s="357"/>
      <c r="B461" s="3228"/>
      <c r="C461" s="366"/>
      <c r="D461" s="367"/>
      <c r="E461" s="3613"/>
      <c r="F461" s="3598"/>
      <c r="G461" s="3601"/>
      <c r="H461" s="268" t="s">
        <v>8</v>
      </c>
      <c r="I461" s="360">
        <f>SUM(I456:I460)</f>
        <v>100</v>
      </c>
      <c r="J461" s="360">
        <f>SUM(J456:J460)</f>
        <v>130</v>
      </c>
      <c r="K461" s="360">
        <f>SUM(K456:K460)</f>
        <v>129.80000000000001</v>
      </c>
      <c r="L461" s="461"/>
      <c r="M461" s="462"/>
      <c r="N461" s="283"/>
      <c r="O461" s="283"/>
      <c r="P461" s="463"/>
    </row>
    <row r="462" spans="1:16" ht="29.4" customHeight="1" x14ac:dyDescent="0.25">
      <c r="A462" s="2322"/>
      <c r="B462" s="342"/>
      <c r="C462" s="344"/>
      <c r="D462" s="361"/>
      <c r="E462" s="3611" t="s">
        <v>410</v>
      </c>
      <c r="F462" s="3596" t="s">
        <v>46</v>
      </c>
      <c r="G462" s="3599" t="s">
        <v>28</v>
      </c>
      <c r="H462" s="261" t="s">
        <v>27</v>
      </c>
      <c r="I462" s="345"/>
      <c r="J462" s="345"/>
      <c r="K462" s="362"/>
      <c r="L462" s="269" t="s">
        <v>92</v>
      </c>
      <c r="M462" s="270" t="s">
        <v>264</v>
      </c>
      <c r="N462" s="278">
        <v>1</v>
      </c>
      <c r="O462" s="278">
        <v>1</v>
      </c>
      <c r="P462" s="3726" t="s">
        <v>1790</v>
      </c>
    </row>
    <row r="463" spans="1:16" ht="27.6" x14ac:dyDescent="0.25">
      <c r="A463" s="2331"/>
      <c r="B463" s="349"/>
      <c r="C463" s="351"/>
      <c r="D463" s="363"/>
      <c r="E463" s="3612"/>
      <c r="F463" s="3597"/>
      <c r="G463" s="3600"/>
      <c r="H463" s="264" t="s">
        <v>84</v>
      </c>
      <c r="I463" s="352">
        <v>20.100000000000001</v>
      </c>
      <c r="J463" s="352">
        <v>28.1</v>
      </c>
      <c r="K463" s="364">
        <v>26</v>
      </c>
      <c r="L463" s="271" t="s">
        <v>411</v>
      </c>
      <c r="M463" s="272" t="s">
        <v>264</v>
      </c>
      <c r="N463" s="279">
        <v>1</v>
      </c>
      <c r="O463" s="279">
        <v>1</v>
      </c>
      <c r="P463" s="3744"/>
    </row>
    <row r="464" spans="1:16" ht="43.2" customHeight="1" x14ac:dyDescent="0.25">
      <c r="A464" s="2331"/>
      <c r="B464" s="349"/>
      <c r="C464" s="351"/>
      <c r="D464" s="363"/>
      <c r="E464" s="3612"/>
      <c r="F464" s="3597"/>
      <c r="G464" s="3600"/>
      <c r="H464" s="264" t="s">
        <v>89</v>
      </c>
      <c r="I464" s="352"/>
      <c r="J464" s="352"/>
      <c r="K464" s="364"/>
      <c r="L464" s="273" t="s">
        <v>412</v>
      </c>
      <c r="M464" s="274" t="s">
        <v>264</v>
      </c>
      <c r="N464" s="279">
        <v>1</v>
      </c>
      <c r="O464" s="279">
        <v>1</v>
      </c>
      <c r="P464" s="3744"/>
    </row>
    <row r="465" spans="1:16" ht="30.6" customHeight="1" x14ac:dyDescent="0.25">
      <c r="A465" s="2331"/>
      <c r="B465" s="349"/>
      <c r="C465" s="351"/>
      <c r="D465" s="363"/>
      <c r="E465" s="3612"/>
      <c r="F465" s="3597"/>
      <c r="G465" s="3600"/>
      <c r="H465" s="264" t="s">
        <v>91</v>
      </c>
      <c r="I465" s="352">
        <v>12</v>
      </c>
      <c r="J465" s="352">
        <v>15.6</v>
      </c>
      <c r="K465" s="364">
        <v>9.4</v>
      </c>
      <c r="L465" s="273"/>
      <c r="M465" s="274"/>
      <c r="N465" s="279"/>
      <c r="O465" s="279"/>
      <c r="P465" s="3744"/>
    </row>
    <row r="466" spans="1:16" ht="14.4" thickBot="1" x14ac:dyDescent="0.3">
      <c r="A466" s="2331"/>
      <c r="B466" s="349"/>
      <c r="C466" s="351"/>
      <c r="D466" s="363"/>
      <c r="E466" s="3612"/>
      <c r="F466" s="3597"/>
      <c r="G466" s="3600"/>
      <c r="H466" s="265" t="s">
        <v>137</v>
      </c>
      <c r="I466" s="355"/>
      <c r="J466" s="355"/>
      <c r="K466" s="365"/>
      <c r="L466" s="275"/>
      <c r="M466" s="276"/>
      <c r="N466" s="277"/>
      <c r="O466" s="277"/>
      <c r="P466" s="3745"/>
    </row>
    <row r="467" spans="1:16" ht="14.4" thickBot="1" x14ac:dyDescent="0.3">
      <c r="A467" s="357"/>
      <c r="B467" s="3228"/>
      <c r="C467" s="366"/>
      <c r="D467" s="367"/>
      <c r="E467" s="3613"/>
      <c r="F467" s="3598"/>
      <c r="G467" s="3601"/>
      <c r="H467" s="268" t="s">
        <v>8</v>
      </c>
      <c r="I467" s="360">
        <f>SUM(I462:I466)</f>
        <v>32.1</v>
      </c>
      <c r="J467" s="360">
        <f>SUM(J462:J466)</f>
        <v>43.7</v>
      </c>
      <c r="K467" s="360">
        <f>SUM(K462:K466)</f>
        <v>35.4</v>
      </c>
      <c r="L467" s="461"/>
      <c r="M467" s="462"/>
      <c r="N467" s="283"/>
      <c r="O467" s="283"/>
      <c r="P467" s="463"/>
    </row>
    <row r="468" spans="1:16" ht="13.8" customHeight="1" x14ac:dyDescent="0.25">
      <c r="A468" s="2322"/>
      <c r="B468" s="342"/>
      <c r="C468" s="344"/>
      <c r="D468" s="361"/>
      <c r="E468" s="3569" t="s">
        <v>413</v>
      </c>
      <c r="F468" s="3596" t="s">
        <v>46</v>
      </c>
      <c r="G468" s="3599" t="s">
        <v>109</v>
      </c>
      <c r="H468" s="261" t="s">
        <v>27</v>
      </c>
      <c r="I468" s="345"/>
      <c r="J468" s="345"/>
      <c r="K468" s="362"/>
      <c r="L468" s="269" t="s">
        <v>92</v>
      </c>
      <c r="M468" s="270" t="s">
        <v>264</v>
      </c>
      <c r="N468" s="278"/>
      <c r="O468" s="278"/>
      <c r="P468" s="3726" t="s">
        <v>1791</v>
      </c>
    </row>
    <row r="469" spans="1:16" ht="41.4" x14ac:dyDescent="0.25">
      <c r="A469" s="2331"/>
      <c r="B469" s="349"/>
      <c r="C469" s="351"/>
      <c r="D469" s="363"/>
      <c r="E469" s="3570"/>
      <c r="F469" s="3597"/>
      <c r="G469" s="3600"/>
      <c r="H469" s="264" t="s">
        <v>84</v>
      </c>
      <c r="I469" s="562">
        <v>7.71</v>
      </c>
      <c r="J469" s="562">
        <v>7.7</v>
      </c>
      <c r="K469" s="364">
        <v>0.7</v>
      </c>
      <c r="L469" s="271" t="s">
        <v>414</v>
      </c>
      <c r="M469" s="272" t="s">
        <v>264</v>
      </c>
      <c r="N469" s="297"/>
      <c r="O469" s="279"/>
      <c r="P469" s="3727"/>
    </row>
    <row r="470" spans="1:16" ht="36" customHeight="1" x14ac:dyDescent="0.25">
      <c r="A470" s="2331"/>
      <c r="B470" s="349"/>
      <c r="C470" s="351"/>
      <c r="D470" s="363"/>
      <c r="E470" s="3570"/>
      <c r="F470" s="3597"/>
      <c r="G470" s="3600"/>
      <c r="H470" s="264" t="s">
        <v>89</v>
      </c>
      <c r="I470" s="352"/>
      <c r="J470" s="352"/>
      <c r="K470" s="364"/>
      <c r="L470" s="273"/>
      <c r="M470" s="274"/>
      <c r="N470" s="279"/>
      <c r="O470" s="279"/>
      <c r="P470" s="3727"/>
    </row>
    <row r="471" spans="1:16" ht="13.8" x14ac:dyDescent="0.25">
      <c r="A471" s="2331"/>
      <c r="B471" s="349"/>
      <c r="C471" s="351"/>
      <c r="D471" s="363"/>
      <c r="E471" s="3570"/>
      <c r="F471" s="3597"/>
      <c r="G471" s="3600"/>
      <c r="H471" s="264" t="s">
        <v>91</v>
      </c>
      <c r="I471" s="352">
        <v>87</v>
      </c>
      <c r="J471" s="352">
        <v>284.3</v>
      </c>
      <c r="K471" s="364">
        <v>182.2</v>
      </c>
      <c r="L471" s="273"/>
      <c r="M471" s="274"/>
      <c r="N471" s="279"/>
      <c r="O471" s="279"/>
      <c r="P471" s="3727"/>
    </row>
    <row r="472" spans="1:16" ht="14.4" thickBot="1" x14ac:dyDescent="0.3">
      <c r="A472" s="2331"/>
      <c r="B472" s="349"/>
      <c r="C472" s="351"/>
      <c r="D472" s="363"/>
      <c r="E472" s="3570"/>
      <c r="F472" s="3597"/>
      <c r="G472" s="3600"/>
      <c r="H472" s="265" t="s">
        <v>137</v>
      </c>
      <c r="I472" s="355"/>
      <c r="J472" s="355"/>
      <c r="K472" s="365"/>
      <c r="L472" s="275"/>
      <c r="M472" s="276"/>
      <c r="N472" s="277"/>
      <c r="O472" s="277"/>
      <c r="P472" s="3728"/>
    </row>
    <row r="473" spans="1:16" ht="14.4" thickBot="1" x14ac:dyDescent="0.3">
      <c r="A473" s="357"/>
      <c r="B473" s="3228"/>
      <c r="C473" s="366"/>
      <c r="D473" s="367"/>
      <c r="E473" s="3571"/>
      <c r="F473" s="3598"/>
      <c r="G473" s="3601"/>
      <c r="H473" s="268" t="s">
        <v>8</v>
      </c>
      <c r="I473" s="360">
        <f>SUM(I468:I472)</f>
        <v>94.71</v>
      </c>
      <c r="J473" s="360">
        <f>SUM(J468:J472)</f>
        <v>292</v>
      </c>
      <c r="K473" s="360">
        <f>SUM(K468:K472)</f>
        <v>182.89999999999998</v>
      </c>
      <c r="L473" s="461"/>
      <c r="M473" s="462"/>
      <c r="N473" s="283"/>
      <c r="O473" s="283"/>
      <c r="P473" s="463"/>
    </row>
    <row r="474" spans="1:16" ht="14.4" customHeight="1" thickBot="1" x14ac:dyDescent="0.3">
      <c r="A474" s="357" t="s">
        <v>32</v>
      </c>
      <c r="B474" s="375" t="s">
        <v>7</v>
      </c>
      <c r="C474" s="3586" t="s">
        <v>308</v>
      </c>
      <c r="D474" s="3586"/>
      <c r="E474" s="3586"/>
      <c r="F474" s="3586"/>
      <c r="G474" s="3587"/>
      <c r="H474" s="376" t="s">
        <v>8</v>
      </c>
      <c r="I474" s="377">
        <f>I449*1</f>
        <v>612.80999999999995</v>
      </c>
      <c r="J474" s="377">
        <f>J449*1</f>
        <v>725.7</v>
      </c>
      <c r="K474" s="377">
        <f>K449*1</f>
        <v>512.79999999999995</v>
      </c>
      <c r="L474" s="378"/>
      <c r="M474" s="378"/>
      <c r="N474" s="378"/>
      <c r="O474" s="378"/>
      <c r="P474" s="379"/>
    </row>
    <row r="475" spans="1:16" ht="14.4" customHeight="1" thickBot="1" x14ac:dyDescent="0.3">
      <c r="A475" s="380" t="s">
        <v>32</v>
      </c>
      <c r="B475" s="380"/>
      <c r="C475" s="3588" t="s">
        <v>309</v>
      </c>
      <c r="D475" s="3588"/>
      <c r="E475" s="3588"/>
      <c r="F475" s="3588"/>
      <c r="G475" s="3589"/>
      <c r="H475" s="381" t="s">
        <v>8</v>
      </c>
      <c r="I475" s="382">
        <f>I474*1</f>
        <v>612.80999999999995</v>
      </c>
      <c r="J475" s="382">
        <f>J474*1</f>
        <v>725.7</v>
      </c>
      <c r="K475" s="382">
        <f>K474*1</f>
        <v>512.79999999999995</v>
      </c>
      <c r="L475" s="383"/>
      <c r="M475" s="383"/>
      <c r="N475" s="383"/>
      <c r="O475" s="383"/>
      <c r="P475" s="384"/>
    </row>
    <row r="476" spans="1:16" ht="14.4" thickBot="1" x14ac:dyDescent="0.3">
      <c r="A476" s="320" t="s">
        <v>33</v>
      </c>
      <c r="B476" s="321"/>
      <c r="C476" s="323" t="s">
        <v>415</v>
      </c>
      <c r="D476" s="322"/>
      <c r="E476" s="563"/>
      <c r="F476" s="322"/>
      <c r="G476" s="322"/>
      <c r="H476" s="322"/>
      <c r="I476" s="322"/>
      <c r="J476" s="322"/>
      <c r="K476" s="322"/>
      <c r="L476" s="324"/>
      <c r="M476" s="324"/>
      <c r="N476" s="322"/>
      <c r="O476" s="323"/>
      <c r="P476" s="325"/>
    </row>
    <row r="477" spans="1:16" ht="40.200000000000003" thickBot="1" x14ac:dyDescent="0.3">
      <c r="A477" s="454"/>
      <c r="B477" s="455"/>
      <c r="C477" s="456"/>
      <c r="D477" s="456"/>
      <c r="E477" s="457"/>
      <c r="F477" s="456"/>
      <c r="G477" s="456"/>
      <c r="H477" s="456"/>
      <c r="I477" s="458"/>
      <c r="J477" s="458"/>
      <c r="K477" s="458"/>
      <c r="L477" s="465" t="s">
        <v>416</v>
      </c>
      <c r="M477" s="331" t="s">
        <v>264</v>
      </c>
      <c r="N477" s="428"/>
      <c r="O477" s="459"/>
      <c r="P477" s="429"/>
    </row>
    <row r="478" spans="1:16" ht="14.4" thickBot="1" x14ac:dyDescent="0.3">
      <c r="A478" s="519" t="s">
        <v>33</v>
      </c>
      <c r="B478" s="520" t="s">
        <v>7</v>
      </c>
      <c r="C478" s="564" t="s">
        <v>417</v>
      </c>
      <c r="D478" s="337"/>
      <c r="E478" s="337"/>
      <c r="F478" s="337"/>
      <c r="G478" s="337"/>
      <c r="H478" s="337"/>
      <c r="I478" s="337"/>
      <c r="J478" s="337"/>
      <c r="K478" s="337"/>
      <c r="L478" s="337"/>
      <c r="M478" s="337"/>
      <c r="N478" s="337"/>
      <c r="O478" s="3625"/>
      <c r="P478" s="3626"/>
    </row>
    <row r="479" spans="1:16" ht="28.2" thickBot="1" x14ac:dyDescent="0.3">
      <c r="A479" s="335"/>
      <c r="B479" s="338"/>
      <c r="C479" s="339"/>
      <c r="D479" s="339"/>
      <c r="E479" s="339"/>
      <c r="F479" s="339"/>
      <c r="G479" s="339"/>
      <c r="H479" s="339"/>
      <c r="I479" s="339"/>
      <c r="J479" s="339"/>
      <c r="K479" s="339"/>
      <c r="L479" s="340" t="s">
        <v>418</v>
      </c>
      <c r="M479" s="331" t="s">
        <v>264</v>
      </c>
      <c r="N479" s="332">
        <v>2</v>
      </c>
      <c r="O479" s="332">
        <v>1</v>
      </c>
      <c r="P479" s="411"/>
    </row>
    <row r="480" spans="1:16" ht="13.8" customHeight="1" x14ac:dyDescent="0.25">
      <c r="A480" s="3602" t="s">
        <v>33</v>
      </c>
      <c r="B480" s="3605" t="s">
        <v>7</v>
      </c>
      <c r="C480" s="3608" t="s">
        <v>7</v>
      </c>
      <c r="D480" s="361"/>
      <c r="E480" s="3611" t="s">
        <v>419</v>
      </c>
      <c r="F480" s="3614" t="s">
        <v>46</v>
      </c>
      <c r="G480" s="3599" t="s">
        <v>28</v>
      </c>
      <c r="H480" s="258" t="s">
        <v>27</v>
      </c>
      <c r="I480" s="2552">
        <f t="shared" ref="I480:K482" si="20">I487+I493+I500+I504+I508</f>
        <v>37.5</v>
      </c>
      <c r="J480" s="2552">
        <f t="shared" si="20"/>
        <v>110.5</v>
      </c>
      <c r="K480" s="2552">
        <f t="shared" si="20"/>
        <v>88</v>
      </c>
      <c r="L480" s="269" t="s">
        <v>254</v>
      </c>
      <c r="M480" s="270" t="s">
        <v>264</v>
      </c>
      <c r="N480" s="278"/>
      <c r="O480" s="278"/>
      <c r="P480" s="347"/>
    </row>
    <row r="481" spans="1:16" ht="13.8" x14ac:dyDescent="0.25">
      <c r="A481" s="3603"/>
      <c r="B481" s="3606"/>
      <c r="C481" s="3609"/>
      <c r="D481" s="363"/>
      <c r="E481" s="3612"/>
      <c r="F481" s="3597"/>
      <c r="G481" s="3600"/>
      <c r="H481" s="259" t="s">
        <v>84</v>
      </c>
      <c r="I481" s="2554">
        <f t="shared" si="20"/>
        <v>1168.8</v>
      </c>
      <c r="J481" s="2554">
        <f t="shared" si="20"/>
        <v>886.9</v>
      </c>
      <c r="K481" s="2554">
        <f t="shared" si="20"/>
        <v>228.4</v>
      </c>
      <c r="L481" s="273"/>
      <c r="M481" s="274"/>
      <c r="N481" s="279"/>
      <c r="O481" s="279"/>
      <c r="P481" s="354"/>
    </row>
    <row r="482" spans="1:16" ht="13.8" x14ac:dyDescent="0.25">
      <c r="A482" s="3603"/>
      <c r="B482" s="3606"/>
      <c r="C482" s="3609"/>
      <c r="D482" s="363"/>
      <c r="E482" s="3612"/>
      <c r="F482" s="3597"/>
      <c r="G482" s="3600"/>
      <c r="H482" s="259" t="s">
        <v>89</v>
      </c>
      <c r="I482" s="2554">
        <f t="shared" si="20"/>
        <v>483.5</v>
      </c>
      <c r="J482" s="2554">
        <f t="shared" si="20"/>
        <v>800</v>
      </c>
      <c r="K482" s="2554">
        <f t="shared" si="20"/>
        <v>2.1</v>
      </c>
      <c r="L482" s="273"/>
      <c r="M482" s="274"/>
      <c r="N482" s="279"/>
      <c r="O482" s="279"/>
      <c r="P482" s="354"/>
    </row>
    <row r="483" spans="1:16" ht="13.8" x14ac:dyDescent="0.25">
      <c r="A483" s="3603"/>
      <c r="B483" s="3606"/>
      <c r="C483" s="3609"/>
      <c r="D483" s="363"/>
      <c r="E483" s="3612"/>
      <c r="F483" s="3597"/>
      <c r="G483" s="3600"/>
      <c r="H483" s="259" t="s">
        <v>91</v>
      </c>
      <c r="I483" s="2554">
        <f t="shared" ref="I483:K484" si="21">I490+I496</f>
        <v>1131</v>
      </c>
      <c r="J483" s="2554">
        <f t="shared" si="21"/>
        <v>1131</v>
      </c>
      <c r="K483" s="2554">
        <f t="shared" si="21"/>
        <v>974.8</v>
      </c>
      <c r="L483" s="273"/>
      <c r="M483" s="274"/>
      <c r="N483" s="279"/>
      <c r="O483" s="279"/>
      <c r="P483" s="354"/>
    </row>
    <row r="484" spans="1:16" ht="13.8" x14ac:dyDescent="0.25">
      <c r="A484" s="3603"/>
      <c r="B484" s="3606"/>
      <c r="C484" s="3609"/>
      <c r="D484" s="363"/>
      <c r="E484" s="3612"/>
      <c r="F484" s="3597"/>
      <c r="G484" s="3600"/>
      <c r="H484" s="259" t="s">
        <v>137</v>
      </c>
      <c r="I484" s="2558">
        <f t="shared" si="21"/>
        <v>0</v>
      </c>
      <c r="J484" s="2558">
        <f t="shared" si="21"/>
        <v>862</v>
      </c>
      <c r="K484" s="2558">
        <f t="shared" si="21"/>
        <v>862</v>
      </c>
      <c r="L484" s="284"/>
      <c r="M484" s="285"/>
      <c r="N484" s="286"/>
      <c r="O484" s="286"/>
      <c r="P484" s="372"/>
    </row>
    <row r="485" spans="1:16" ht="14.4" thickBot="1" x14ac:dyDescent="0.3">
      <c r="A485" s="3603"/>
      <c r="B485" s="3606"/>
      <c r="C485" s="3609"/>
      <c r="D485" s="363"/>
      <c r="E485" s="262"/>
      <c r="F485" s="3597"/>
      <c r="G485" s="3600"/>
      <c r="H485" s="523" t="s">
        <v>361</v>
      </c>
      <c r="I485" s="2567">
        <f>I498*1</f>
        <v>0</v>
      </c>
      <c r="J485" s="2567">
        <f>J498*1</f>
        <v>356.8</v>
      </c>
      <c r="K485" s="2567">
        <f>K498*1</f>
        <v>356.8</v>
      </c>
      <c r="L485" s="353"/>
      <c r="M485" s="525"/>
      <c r="N485" s="526"/>
      <c r="O485" s="526"/>
      <c r="P485" s="527"/>
    </row>
    <row r="486" spans="1:16" ht="14.4" thickBot="1" x14ac:dyDescent="0.3">
      <c r="A486" s="3604"/>
      <c r="B486" s="3607"/>
      <c r="C486" s="3610"/>
      <c r="D486" s="367"/>
      <c r="E486" s="528"/>
      <c r="F486" s="3615"/>
      <c r="G486" s="3601"/>
      <c r="H486" s="565" t="s">
        <v>8</v>
      </c>
      <c r="I486" s="566">
        <f>SUM(I480:I485)</f>
        <v>2820.8</v>
      </c>
      <c r="J486" s="566">
        <f>SUM(J480:J485)</f>
        <v>4147.2</v>
      </c>
      <c r="K486" s="566">
        <f>SUM(K480:K485)</f>
        <v>2512.1000000000004</v>
      </c>
      <c r="L486" s="3300"/>
      <c r="M486" s="3301"/>
      <c r="N486" s="3302"/>
      <c r="O486" s="3302"/>
      <c r="P486" s="3303"/>
    </row>
    <row r="487" spans="1:16" ht="30" customHeight="1" x14ac:dyDescent="0.25">
      <c r="A487" s="3602"/>
      <c r="B487" s="3605"/>
      <c r="C487" s="3608"/>
      <c r="D487" s="361"/>
      <c r="E487" s="3611" t="s">
        <v>420</v>
      </c>
      <c r="F487" s="3614" t="s">
        <v>46</v>
      </c>
      <c r="G487" s="3599" t="s">
        <v>96</v>
      </c>
      <c r="H487" s="261" t="s">
        <v>27</v>
      </c>
      <c r="I487" s="345">
        <v>0.3</v>
      </c>
      <c r="J487" s="345">
        <v>0.3</v>
      </c>
      <c r="K487" s="362">
        <v>0.2</v>
      </c>
      <c r="L487" s="269" t="s">
        <v>92</v>
      </c>
      <c r="M487" s="270" t="s">
        <v>264</v>
      </c>
      <c r="N487" s="278"/>
      <c r="O487" s="278"/>
      <c r="P487" s="3726" t="s">
        <v>1792</v>
      </c>
    </row>
    <row r="488" spans="1:16" ht="38.4" customHeight="1" x14ac:dyDescent="0.25">
      <c r="A488" s="3603"/>
      <c r="B488" s="3606"/>
      <c r="C488" s="3609"/>
      <c r="D488" s="363"/>
      <c r="E488" s="3612"/>
      <c r="F488" s="3597"/>
      <c r="G488" s="3600"/>
      <c r="H488" s="264" t="s">
        <v>84</v>
      </c>
      <c r="I488" s="352">
        <v>92</v>
      </c>
      <c r="J488" s="352">
        <v>612</v>
      </c>
      <c r="K488" s="364">
        <v>228.4</v>
      </c>
      <c r="L488" s="3306" t="s">
        <v>421</v>
      </c>
      <c r="M488" s="2834" t="s">
        <v>264</v>
      </c>
      <c r="N488" s="279">
        <v>1</v>
      </c>
      <c r="O488" s="279">
        <v>1</v>
      </c>
      <c r="P488" s="3727"/>
    </row>
    <row r="489" spans="1:16" ht="37.799999999999997" customHeight="1" x14ac:dyDescent="0.25">
      <c r="A489" s="3603"/>
      <c r="B489" s="3606"/>
      <c r="C489" s="3609"/>
      <c r="D489" s="363"/>
      <c r="E489" s="3612"/>
      <c r="F489" s="3597"/>
      <c r="G489" s="3600"/>
      <c r="H489" s="264" t="s">
        <v>89</v>
      </c>
      <c r="I489" s="352"/>
      <c r="J489" s="352"/>
      <c r="K489" s="364"/>
      <c r="L489" s="273"/>
      <c r="M489" s="274"/>
      <c r="N489" s="279"/>
      <c r="O489" s="279"/>
      <c r="P489" s="3727"/>
    </row>
    <row r="490" spans="1:16" ht="35.4" customHeight="1" x14ac:dyDescent="0.25">
      <c r="A490" s="3603"/>
      <c r="B490" s="3606"/>
      <c r="C490" s="3609"/>
      <c r="D490" s="363"/>
      <c r="E490" s="3612"/>
      <c r="F490" s="3597"/>
      <c r="G490" s="3600"/>
      <c r="H490" s="264" t="s">
        <v>91</v>
      </c>
      <c r="I490" s="352">
        <v>1131</v>
      </c>
      <c r="J490" s="352">
        <v>1131</v>
      </c>
      <c r="K490" s="364">
        <v>974.8</v>
      </c>
      <c r="L490" s="273"/>
      <c r="M490" s="274"/>
      <c r="N490" s="279"/>
      <c r="O490" s="279"/>
      <c r="P490" s="3727"/>
    </row>
    <row r="491" spans="1:16" ht="41.4" customHeight="1" thickBot="1" x14ac:dyDescent="0.3">
      <c r="A491" s="3603"/>
      <c r="B491" s="3606"/>
      <c r="C491" s="3609"/>
      <c r="D491" s="363"/>
      <c r="E491" s="3612"/>
      <c r="F491" s="3597"/>
      <c r="G491" s="3600"/>
      <c r="H491" s="265" t="s">
        <v>137</v>
      </c>
      <c r="I491" s="355"/>
      <c r="J491" s="355"/>
      <c r="K491" s="365"/>
      <c r="L491" s="275"/>
      <c r="M491" s="276"/>
      <c r="N491" s="277"/>
      <c r="O491" s="277"/>
      <c r="P491" s="3728"/>
    </row>
    <row r="492" spans="1:16" ht="14.4" thickBot="1" x14ac:dyDescent="0.3">
      <c r="A492" s="3604"/>
      <c r="B492" s="3607"/>
      <c r="C492" s="3610"/>
      <c r="D492" s="367"/>
      <c r="E492" s="3613"/>
      <c r="F492" s="3615"/>
      <c r="G492" s="3601"/>
      <c r="H492" s="268" t="s">
        <v>8</v>
      </c>
      <c r="I492" s="360">
        <f>SUM(I487:I491)</f>
        <v>1223.3</v>
      </c>
      <c r="J492" s="360">
        <f>SUM(J487:J491)</f>
        <v>1743.3</v>
      </c>
      <c r="K492" s="360">
        <f>SUM(K487:K491)</f>
        <v>1203.3999999999999</v>
      </c>
      <c r="L492" s="461"/>
      <c r="M492" s="462"/>
      <c r="N492" s="283"/>
      <c r="O492" s="283"/>
      <c r="P492" s="463"/>
    </row>
    <row r="493" spans="1:16" ht="13.8" customHeight="1" x14ac:dyDescent="0.25">
      <c r="A493" s="3602"/>
      <c r="B493" s="3605"/>
      <c r="C493" s="3608"/>
      <c r="D493" s="361"/>
      <c r="E493" s="3611" t="s">
        <v>422</v>
      </c>
      <c r="F493" s="3616" t="s">
        <v>46</v>
      </c>
      <c r="G493" s="3622" t="s">
        <v>297</v>
      </c>
      <c r="H493" s="261" t="s">
        <v>27</v>
      </c>
      <c r="I493" s="345"/>
      <c r="J493" s="345">
        <v>73</v>
      </c>
      <c r="K493" s="362">
        <v>73</v>
      </c>
      <c r="L493" s="269" t="s">
        <v>92</v>
      </c>
      <c r="M493" s="270" t="s">
        <v>264</v>
      </c>
      <c r="N493" s="278"/>
      <c r="O493" s="278"/>
      <c r="P493" s="3726" t="s">
        <v>1793</v>
      </c>
    </row>
    <row r="494" spans="1:16" ht="27.6" x14ac:dyDescent="0.25">
      <c r="A494" s="3603"/>
      <c r="B494" s="3606"/>
      <c r="C494" s="3609"/>
      <c r="D494" s="363"/>
      <c r="E494" s="3612"/>
      <c r="F494" s="3617"/>
      <c r="G494" s="3623"/>
      <c r="H494" s="264" t="s">
        <v>84</v>
      </c>
      <c r="I494" s="352">
        <v>800</v>
      </c>
      <c r="J494" s="352">
        <v>0</v>
      </c>
      <c r="K494" s="364">
        <v>0</v>
      </c>
      <c r="L494" s="271" t="s">
        <v>423</v>
      </c>
      <c r="M494" s="272" t="s">
        <v>389</v>
      </c>
      <c r="N494" s="279">
        <v>2.8490000000000002</v>
      </c>
      <c r="O494" s="279">
        <v>2.7589999999999999</v>
      </c>
      <c r="P494" s="3727"/>
    </row>
    <row r="495" spans="1:16" ht="13.8" x14ac:dyDescent="0.25">
      <c r="A495" s="3603"/>
      <c r="B495" s="3606"/>
      <c r="C495" s="3609"/>
      <c r="D495" s="363"/>
      <c r="E495" s="3612"/>
      <c r="F495" s="3617"/>
      <c r="G495" s="3623"/>
      <c r="H495" s="264" t="s">
        <v>89</v>
      </c>
      <c r="I495" s="352"/>
      <c r="J495" s="352">
        <v>800</v>
      </c>
      <c r="K495" s="364">
        <v>2.1</v>
      </c>
      <c r="L495" s="273" t="s">
        <v>424</v>
      </c>
      <c r="M495" s="274" t="s">
        <v>264</v>
      </c>
      <c r="N495" s="279">
        <v>2</v>
      </c>
      <c r="O495" s="279">
        <v>1</v>
      </c>
      <c r="P495" s="3727"/>
    </row>
    <row r="496" spans="1:16" ht="13.8" x14ac:dyDescent="0.25">
      <c r="A496" s="3603"/>
      <c r="B496" s="3606"/>
      <c r="C496" s="3609"/>
      <c r="D496" s="363"/>
      <c r="E496" s="3612"/>
      <c r="F496" s="3617"/>
      <c r="G496" s="3623"/>
      <c r="H496" s="264" t="s">
        <v>91</v>
      </c>
      <c r="I496" s="352"/>
      <c r="J496" s="352"/>
      <c r="K496" s="364"/>
      <c r="L496" s="273"/>
      <c r="M496" s="274"/>
      <c r="N496" s="279"/>
      <c r="O496" s="279"/>
      <c r="P496" s="3727"/>
    </row>
    <row r="497" spans="1:16" ht="13.8" x14ac:dyDescent="0.25">
      <c r="A497" s="3603"/>
      <c r="B497" s="3606"/>
      <c r="C497" s="3609"/>
      <c r="D497" s="363"/>
      <c r="E497" s="3612"/>
      <c r="F497" s="3617"/>
      <c r="G497" s="3623"/>
      <c r="H497" s="264" t="s">
        <v>137</v>
      </c>
      <c r="I497" s="371"/>
      <c r="J497" s="371">
        <v>862</v>
      </c>
      <c r="K497" s="412">
        <v>862</v>
      </c>
      <c r="L497" s="284"/>
      <c r="M497" s="285"/>
      <c r="N497" s="286"/>
      <c r="O497" s="286"/>
      <c r="P497" s="3727"/>
    </row>
    <row r="498" spans="1:16" ht="14.4" thickBot="1" x14ac:dyDescent="0.3">
      <c r="A498" s="3603"/>
      <c r="B498" s="3606"/>
      <c r="C498" s="3609"/>
      <c r="D498" s="363"/>
      <c r="E498" s="3612"/>
      <c r="F498" s="3617"/>
      <c r="G498" s="3623"/>
      <c r="H498" s="529" t="s">
        <v>361</v>
      </c>
      <c r="I498" s="524"/>
      <c r="J498" s="524">
        <v>356.8</v>
      </c>
      <c r="K498" s="530">
        <v>356.8</v>
      </c>
      <c r="L498" s="353"/>
      <c r="M498" s="525"/>
      <c r="N498" s="526"/>
      <c r="O498" s="526"/>
      <c r="P498" s="3728"/>
    </row>
    <row r="499" spans="1:16" ht="14.4" thickBot="1" x14ac:dyDescent="0.3">
      <c r="A499" s="3604"/>
      <c r="B499" s="3607"/>
      <c r="C499" s="3610"/>
      <c r="D499" s="367"/>
      <c r="E499" s="3613"/>
      <c r="F499" s="3618"/>
      <c r="G499" s="3624"/>
      <c r="H499" s="268" t="s">
        <v>8</v>
      </c>
      <c r="I499" s="360">
        <f>SUM(I493:I498)</f>
        <v>800</v>
      </c>
      <c r="J499" s="360">
        <f>SUM(J493:J498)</f>
        <v>2091.8000000000002</v>
      </c>
      <c r="K499" s="360">
        <f>SUM(K493:K498)</f>
        <v>1293.9000000000001</v>
      </c>
      <c r="L499" s="461"/>
      <c r="M499" s="462"/>
      <c r="N499" s="283"/>
      <c r="O499" s="283"/>
      <c r="P499" s="463"/>
    </row>
    <row r="500" spans="1:16" ht="51.6" customHeight="1" x14ac:dyDescent="0.25">
      <c r="A500" s="3602"/>
      <c r="B500" s="3605"/>
      <c r="C500" s="3608"/>
      <c r="D500" s="361"/>
      <c r="E500" s="3611" t="s">
        <v>100</v>
      </c>
      <c r="F500" s="3616" t="s">
        <v>46</v>
      </c>
      <c r="G500" s="3619" t="s">
        <v>425</v>
      </c>
      <c r="H500" s="261" t="s">
        <v>27</v>
      </c>
      <c r="I500" s="345">
        <v>25</v>
      </c>
      <c r="J500" s="345">
        <v>25</v>
      </c>
      <c r="K500" s="362">
        <v>14.8</v>
      </c>
      <c r="L500" s="269" t="s">
        <v>426</v>
      </c>
      <c r="M500" s="270" t="s">
        <v>264</v>
      </c>
      <c r="N500" s="278">
        <v>3</v>
      </c>
      <c r="O500" s="278">
        <v>2</v>
      </c>
      <c r="P500" s="3726" t="s">
        <v>1794</v>
      </c>
    </row>
    <row r="501" spans="1:16" ht="40.799999999999997" customHeight="1" x14ac:dyDescent="0.25">
      <c r="A501" s="3603"/>
      <c r="B501" s="3606"/>
      <c r="C501" s="3609"/>
      <c r="D501" s="363"/>
      <c r="E501" s="3612"/>
      <c r="F501" s="3617"/>
      <c r="G501" s="3620"/>
      <c r="H501" s="264" t="s">
        <v>84</v>
      </c>
      <c r="I501" s="352"/>
      <c r="J501" s="352"/>
      <c r="K501" s="364"/>
      <c r="L501" s="271"/>
      <c r="M501" s="272"/>
      <c r="N501" s="279"/>
      <c r="O501" s="279"/>
      <c r="P501" s="3727"/>
    </row>
    <row r="502" spans="1:16" ht="54" customHeight="1" thickBot="1" x14ac:dyDescent="0.3">
      <c r="A502" s="3603"/>
      <c r="B502" s="3606"/>
      <c r="C502" s="3609"/>
      <c r="D502" s="363"/>
      <c r="E502" s="3612"/>
      <c r="F502" s="3617"/>
      <c r="G502" s="3620"/>
      <c r="H502" s="264" t="s">
        <v>89</v>
      </c>
      <c r="I502" s="352"/>
      <c r="J502" s="352"/>
      <c r="K502" s="364"/>
      <c r="L502" s="273"/>
      <c r="M502" s="274"/>
      <c r="N502" s="279"/>
      <c r="O502" s="279"/>
      <c r="P502" s="3728"/>
    </row>
    <row r="503" spans="1:16" ht="14.4" thickBot="1" x14ac:dyDescent="0.3">
      <c r="A503" s="3604"/>
      <c r="B503" s="3607"/>
      <c r="C503" s="3610"/>
      <c r="D503" s="367"/>
      <c r="E503" s="2389"/>
      <c r="F503" s="3618"/>
      <c r="G503" s="3621"/>
      <c r="H503" s="268" t="s">
        <v>8</v>
      </c>
      <c r="I503" s="360">
        <f>SUM(I500:I502)</f>
        <v>25</v>
      </c>
      <c r="J503" s="360">
        <f>SUM(J500:J502)</f>
        <v>25</v>
      </c>
      <c r="K503" s="360">
        <f>SUM(K500:K502)</f>
        <v>14.8</v>
      </c>
      <c r="L503" s="461"/>
      <c r="M503" s="462"/>
      <c r="N503" s="283"/>
      <c r="O503" s="283"/>
      <c r="P503" s="463"/>
    </row>
    <row r="504" spans="1:16" ht="62.4" customHeight="1" x14ac:dyDescent="0.25">
      <c r="A504" s="3602"/>
      <c r="B504" s="3605"/>
      <c r="C504" s="3608"/>
      <c r="D504" s="361"/>
      <c r="E504" s="3611" t="s">
        <v>427</v>
      </c>
      <c r="F504" s="3614" t="s">
        <v>46</v>
      </c>
      <c r="G504" s="3599" t="s">
        <v>96</v>
      </c>
      <c r="H504" s="261" t="s">
        <v>27</v>
      </c>
      <c r="I504" s="345">
        <v>12.2</v>
      </c>
      <c r="J504" s="345">
        <v>12.2</v>
      </c>
      <c r="K504" s="362">
        <v>0</v>
      </c>
      <c r="L504" s="269"/>
      <c r="M504" s="270"/>
      <c r="N504" s="278"/>
      <c r="O504" s="278"/>
      <c r="P504" s="3726" t="s">
        <v>1795</v>
      </c>
    </row>
    <row r="505" spans="1:16" ht="36" customHeight="1" x14ac:dyDescent="0.25">
      <c r="A505" s="3603"/>
      <c r="B505" s="3606"/>
      <c r="C505" s="3609"/>
      <c r="D505" s="363"/>
      <c r="E505" s="3612"/>
      <c r="F505" s="3597"/>
      <c r="G505" s="3600"/>
      <c r="H505" s="264" t="s">
        <v>84</v>
      </c>
      <c r="I505" s="352"/>
      <c r="J505" s="352"/>
      <c r="K505" s="364"/>
      <c r="L505" s="271"/>
      <c r="M505" s="272"/>
      <c r="N505" s="279"/>
      <c r="O505" s="279"/>
      <c r="P505" s="3727"/>
    </row>
    <row r="506" spans="1:16" ht="33" customHeight="1" thickBot="1" x14ac:dyDescent="0.3">
      <c r="A506" s="3603"/>
      <c r="B506" s="3606"/>
      <c r="C506" s="3609"/>
      <c r="D506" s="363"/>
      <c r="E506" s="262"/>
      <c r="F506" s="3597"/>
      <c r="G506" s="3600"/>
      <c r="H506" s="529" t="s">
        <v>89</v>
      </c>
      <c r="I506" s="524"/>
      <c r="J506" s="524"/>
      <c r="K506" s="530"/>
      <c r="L506" s="567"/>
      <c r="M506" s="3235"/>
      <c r="N506" s="526"/>
      <c r="O506" s="526"/>
      <c r="P506" s="3728"/>
    </row>
    <row r="507" spans="1:16" ht="14.4" thickBot="1" x14ac:dyDescent="0.3">
      <c r="A507" s="3604"/>
      <c r="B507" s="3607"/>
      <c r="C507" s="3610"/>
      <c r="D507" s="367"/>
      <c r="E507" s="528"/>
      <c r="F507" s="3615"/>
      <c r="G507" s="3601"/>
      <c r="H507" s="268" t="s">
        <v>8</v>
      </c>
      <c r="I507" s="360">
        <f>SUM(I504:I506)</f>
        <v>12.2</v>
      </c>
      <c r="J507" s="360">
        <f>SUM(J504:J506)</f>
        <v>12.2</v>
      </c>
      <c r="K507" s="360">
        <f>SUM(K504:K506)</f>
        <v>0</v>
      </c>
      <c r="L507" s="545"/>
      <c r="M507" s="3295"/>
      <c r="N507" s="3296"/>
      <c r="O507" s="283"/>
      <c r="P507" s="463"/>
    </row>
    <row r="508" spans="1:16" ht="27" customHeight="1" x14ac:dyDescent="0.25">
      <c r="A508" s="3602"/>
      <c r="B508" s="3605"/>
      <c r="C508" s="3608"/>
      <c r="D508" s="361"/>
      <c r="E508" s="3611" t="s">
        <v>428</v>
      </c>
      <c r="F508" s="3614" t="s">
        <v>46</v>
      </c>
      <c r="G508" s="3599" t="s">
        <v>96</v>
      </c>
      <c r="H508" s="261" t="s">
        <v>27</v>
      </c>
      <c r="I508" s="345"/>
      <c r="J508" s="345"/>
      <c r="K508" s="362"/>
      <c r="L508" s="269"/>
      <c r="M508" s="270"/>
      <c r="N508" s="278"/>
      <c r="O508" s="278"/>
      <c r="P508" s="3726" t="s">
        <v>1796</v>
      </c>
    </row>
    <row r="509" spans="1:16" ht="25.2" customHeight="1" x14ac:dyDescent="0.25">
      <c r="A509" s="3603"/>
      <c r="B509" s="3606"/>
      <c r="C509" s="3609"/>
      <c r="D509" s="363"/>
      <c r="E509" s="3612"/>
      <c r="F509" s="3597"/>
      <c r="G509" s="3600"/>
      <c r="H509" s="264" t="s">
        <v>84</v>
      </c>
      <c r="I509" s="352">
        <v>276.8</v>
      </c>
      <c r="J509" s="352">
        <v>274.89999999999998</v>
      </c>
      <c r="K509" s="364">
        <v>0</v>
      </c>
      <c r="L509" s="271"/>
      <c r="M509" s="272"/>
      <c r="N509" s="279"/>
      <c r="O509" s="279"/>
      <c r="P509" s="3727"/>
    </row>
    <row r="510" spans="1:16" ht="14.4" thickBot="1" x14ac:dyDescent="0.3">
      <c r="A510" s="3603"/>
      <c r="B510" s="3606"/>
      <c r="C510" s="3609"/>
      <c r="D510" s="363"/>
      <c r="E510" s="3612"/>
      <c r="F510" s="3597"/>
      <c r="G510" s="3600"/>
      <c r="H510" s="265" t="s">
        <v>89</v>
      </c>
      <c r="I510" s="524">
        <v>483.5</v>
      </c>
      <c r="J510" s="524">
        <v>0</v>
      </c>
      <c r="K510" s="530">
        <v>0</v>
      </c>
      <c r="L510" s="353"/>
      <c r="M510" s="525"/>
      <c r="N510" s="526"/>
      <c r="O510" s="526"/>
      <c r="P510" s="3728"/>
    </row>
    <row r="511" spans="1:16" ht="14.4" thickBot="1" x14ac:dyDescent="0.3">
      <c r="A511" s="3604"/>
      <c r="B511" s="3607"/>
      <c r="C511" s="3610"/>
      <c r="D511" s="367"/>
      <c r="E511" s="3613"/>
      <c r="F511" s="3615"/>
      <c r="G511" s="3601"/>
      <c r="H511" s="268" t="s">
        <v>8</v>
      </c>
      <c r="I511" s="360">
        <f>SUM(I508:I510)</f>
        <v>760.3</v>
      </c>
      <c r="J511" s="360">
        <f>SUM(J508:J510)</f>
        <v>274.89999999999998</v>
      </c>
      <c r="K511" s="360">
        <f>SUM(K508:K510)</f>
        <v>0</v>
      </c>
      <c r="L511" s="461"/>
      <c r="M511" s="462"/>
      <c r="N511" s="283"/>
      <c r="O511" s="283"/>
      <c r="P511" s="463"/>
    </row>
    <row r="512" spans="1:16" ht="14.4" customHeight="1" thickBot="1" x14ac:dyDescent="0.3">
      <c r="A512" s="357" t="s">
        <v>33</v>
      </c>
      <c r="B512" s="375" t="s">
        <v>7</v>
      </c>
      <c r="C512" s="3586" t="s">
        <v>308</v>
      </c>
      <c r="D512" s="3586"/>
      <c r="E512" s="3586"/>
      <c r="F512" s="3586"/>
      <c r="G512" s="3587"/>
      <c r="H512" s="376" t="s">
        <v>8</v>
      </c>
      <c r="I512" s="377">
        <f>I486*1</f>
        <v>2820.8</v>
      </c>
      <c r="J512" s="377">
        <f>J486*1</f>
        <v>4147.2</v>
      </c>
      <c r="K512" s="377">
        <f>K486*1</f>
        <v>2512.1000000000004</v>
      </c>
      <c r="L512" s="378"/>
      <c r="M512" s="378"/>
      <c r="N512" s="378"/>
      <c r="O512" s="378"/>
      <c r="P512" s="379"/>
    </row>
    <row r="513" spans="1:16" ht="14.4" customHeight="1" thickBot="1" x14ac:dyDescent="0.3">
      <c r="A513" s="380" t="s">
        <v>33</v>
      </c>
      <c r="B513" s="380"/>
      <c r="C513" s="3588" t="s">
        <v>309</v>
      </c>
      <c r="D513" s="3588"/>
      <c r="E513" s="3588"/>
      <c r="F513" s="3588"/>
      <c r="G513" s="3589"/>
      <c r="H513" s="381" t="s">
        <v>8</v>
      </c>
      <c r="I513" s="382">
        <f>I512*1</f>
        <v>2820.8</v>
      </c>
      <c r="J513" s="382">
        <f>J512*1</f>
        <v>4147.2</v>
      </c>
      <c r="K513" s="382">
        <f>K512*1</f>
        <v>2512.1000000000004</v>
      </c>
      <c r="L513" s="383"/>
      <c r="M513" s="383"/>
      <c r="N513" s="383"/>
      <c r="O513" s="383"/>
      <c r="P513" s="384"/>
    </row>
    <row r="514" spans="1:16" ht="14.4" customHeight="1" thickBot="1" x14ac:dyDescent="0.3">
      <c r="A514" s="380"/>
      <c r="B514" s="380"/>
      <c r="C514" s="3588" t="s">
        <v>429</v>
      </c>
      <c r="D514" s="3588"/>
      <c r="E514" s="3588"/>
      <c r="F514" s="3588"/>
      <c r="G514" s="3589"/>
      <c r="H514" s="381" t="s">
        <v>8</v>
      </c>
      <c r="I514" s="382">
        <f>I515-I519</f>
        <v>17532.000000000004</v>
      </c>
      <c r="J514" s="382">
        <f>J515-J519</f>
        <v>23534.5</v>
      </c>
      <c r="K514" s="382">
        <f>K515-K519</f>
        <v>14784.500000000007</v>
      </c>
      <c r="L514" s="383"/>
      <c r="M514" s="383"/>
      <c r="N514" s="383"/>
      <c r="O514" s="383"/>
      <c r="P514" s="384"/>
    </row>
    <row r="515" spans="1:16" ht="14.4" customHeight="1" thickBot="1" x14ac:dyDescent="0.3">
      <c r="A515" s="568"/>
      <c r="B515" s="568"/>
      <c r="C515" s="3590" t="s">
        <v>430</v>
      </c>
      <c r="D515" s="3590"/>
      <c r="E515" s="3590"/>
      <c r="F515" s="3590"/>
      <c r="G515" s="3591"/>
      <c r="H515" s="569" t="s">
        <v>8</v>
      </c>
      <c r="I515" s="570">
        <f>I61+I115+I172+I250+I298+I408+I438+I475+I513</f>
        <v>25764.620000000003</v>
      </c>
      <c r="J515" s="570">
        <f>J61+J115+J172+J250+J298+J408+J438+J475+J513</f>
        <v>31267.1</v>
      </c>
      <c r="K515" s="570">
        <f>K61+K115+K172+K250+K298+K408+K438+K475+K513</f>
        <v>19625.500000000007</v>
      </c>
      <c r="L515" s="571"/>
      <c r="M515" s="571"/>
      <c r="N515" s="571"/>
      <c r="O515" s="571"/>
      <c r="P515" s="572"/>
    </row>
    <row r="516" spans="1:16" ht="13.8" x14ac:dyDescent="0.25">
      <c r="A516" s="573" t="s">
        <v>431</v>
      </c>
      <c r="B516" s="573"/>
      <c r="C516" s="573"/>
      <c r="D516" s="573"/>
      <c r="E516" s="573"/>
      <c r="F516" s="573"/>
      <c r="G516" s="573"/>
      <c r="H516" s="573"/>
      <c r="I516" s="573"/>
      <c r="J516" s="573"/>
      <c r="K516" s="574"/>
      <c r="L516" s="574"/>
      <c r="M516" s="574"/>
      <c r="N516" s="574"/>
      <c r="O516" s="574"/>
      <c r="P516" s="574"/>
    </row>
    <row r="517" spans="1:16" ht="13.8" x14ac:dyDescent="0.25">
      <c r="A517" s="575"/>
      <c r="B517" s="575"/>
      <c r="C517" s="575"/>
      <c r="D517" s="575"/>
      <c r="E517" s="575"/>
      <c r="F517" s="575"/>
      <c r="G517" s="575"/>
      <c r="H517" s="575"/>
      <c r="I517" s="575"/>
      <c r="J517" s="575"/>
      <c r="K517" s="574"/>
      <c r="L517" s="574"/>
      <c r="M517" s="574"/>
      <c r="N517" s="574"/>
      <c r="O517" s="574"/>
      <c r="P517" s="574"/>
    </row>
    <row r="518" spans="1:16" ht="14.4" x14ac:dyDescent="0.3">
      <c r="A518" s="574"/>
      <c r="B518" s="574"/>
      <c r="C518" s="574"/>
      <c r="D518" s="574"/>
      <c r="E518" s="574"/>
      <c r="F518" s="574"/>
      <c r="G518" s="574"/>
      <c r="H518" s="576" t="s">
        <v>27</v>
      </c>
      <c r="I518" s="577">
        <f t="shared" ref="I518:K521" si="22">I12+I42+I66+I90+I120+I144+I159+I177+I255+I270+I285+I303+I320+I335+I413+I425+I443+I480</f>
        <v>1204.8</v>
      </c>
      <c r="J518" s="577">
        <f t="shared" si="22"/>
        <v>1231.7</v>
      </c>
      <c r="K518" s="577">
        <f t="shared" si="22"/>
        <v>1167.8999999999999</v>
      </c>
      <c r="L518" s="2607"/>
      <c r="M518" s="3304"/>
      <c r="N518" s="574"/>
      <c r="O518" s="574"/>
      <c r="P518" s="574"/>
    </row>
    <row r="519" spans="1:16" ht="14.4" x14ac:dyDescent="0.3">
      <c r="A519" s="580"/>
      <c r="B519" s="580"/>
      <c r="C519" s="580"/>
      <c r="D519" s="580"/>
      <c r="E519" s="580"/>
      <c r="F519" s="580"/>
      <c r="G519" s="580"/>
      <c r="H519" s="576" t="s">
        <v>84</v>
      </c>
      <c r="I519" s="578">
        <f t="shared" si="22"/>
        <v>8232.619999999999</v>
      </c>
      <c r="J519" s="578">
        <f t="shared" si="22"/>
        <v>7732.5999999999995</v>
      </c>
      <c r="K519" s="578">
        <f t="shared" si="22"/>
        <v>4840.9999999999991</v>
      </c>
      <c r="L519" s="2610"/>
      <c r="M519" s="3304"/>
      <c r="N519" s="574"/>
      <c r="O519" s="574"/>
      <c r="P519" s="574"/>
    </row>
    <row r="520" spans="1:16" ht="14.4" x14ac:dyDescent="0.3">
      <c r="A520" s="580"/>
      <c r="B520" s="580"/>
      <c r="C520" s="580"/>
      <c r="D520" s="580"/>
      <c r="E520" s="580"/>
      <c r="F520" s="580"/>
      <c r="G520" s="580"/>
      <c r="H520" s="576" t="s">
        <v>89</v>
      </c>
      <c r="I520" s="579">
        <f t="shared" si="22"/>
        <v>4100</v>
      </c>
      <c r="J520" s="579">
        <f t="shared" si="22"/>
        <v>4100</v>
      </c>
      <c r="K520" s="579">
        <f t="shared" si="22"/>
        <v>624.00000000000011</v>
      </c>
      <c r="L520" s="2610"/>
      <c r="M520" s="3304"/>
      <c r="N520" s="574"/>
      <c r="O520" s="574"/>
      <c r="P520" s="574"/>
    </row>
    <row r="521" spans="1:16" ht="14.4" x14ac:dyDescent="0.3">
      <c r="A521" s="580"/>
      <c r="B521" s="580"/>
      <c r="C521" s="580"/>
      <c r="D521" s="580"/>
      <c r="E521" s="580"/>
      <c r="F521" s="580"/>
      <c r="G521" s="580"/>
      <c r="H521" s="576" t="s">
        <v>91</v>
      </c>
      <c r="I521" s="579">
        <f t="shared" si="22"/>
        <v>11987.199999999999</v>
      </c>
      <c r="J521" s="579">
        <f t="shared" si="22"/>
        <v>11874.199999999999</v>
      </c>
      <c r="K521" s="579">
        <f>K15+K45+K69+K93+K123+K147+K162+K180+K258+K273+K288+K306+K323+K338+K416+K428+K446+K483</f>
        <v>6874.5000000000009</v>
      </c>
      <c r="L521" s="2607"/>
      <c r="M521" s="3304"/>
      <c r="N521" s="574"/>
      <c r="O521" s="574"/>
      <c r="P521" s="574"/>
    </row>
    <row r="522" spans="1:16" ht="14.4" x14ac:dyDescent="0.3">
      <c r="A522" s="580"/>
      <c r="B522" s="580"/>
      <c r="C522" s="580"/>
      <c r="D522" s="580"/>
      <c r="E522" s="580"/>
      <c r="F522" s="580"/>
      <c r="G522" s="580"/>
      <c r="H522" s="576" t="s">
        <v>137</v>
      </c>
      <c r="I522" s="579">
        <f>I16+I46+I70+I94+I124+I148+I163+I181+I259+I274+I289+I307+I324+I339+I417+I429+I448+I484</f>
        <v>240</v>
      </c>
      <c r="J522" s="579">
        <f>J16+J46+J70+J94+J124+J148+J163+J181+J259+J274+J289+J307+J324+J339+J417+J429+J448+J484</f>
        <v>5532</v>
      </c>
      <c r="K522" s="579">
        <f>K16+K46+K70+K94+K124+K148+K163+K181+K259+K274+K289+K307+K324+K339+K417+K429+K448+K484</f>
        <v>5321.5</v>
      </c>
      <c r="L522" s="2607"/>
      <c r="M522" s="3304"/>
      <c r="N522" s="574"/>
      <c r="O522" s="574"/>
      <c r="P522" s="574"/>
    </row>
    <row r="523" spans="1:16" ht="13.8" x14ac:dyDescent="0.25">
      <c r="A523" s="580"/>
      <c r="B523" s="580"/>
      <c r="C523" s="580"/>
      <c r="D523" s="580"/>
      <c r="E523" s="580"/>
      <c r="F523" s="580"/>
      <c r="G523" s="580"/>
      <c r="H523" s="576" t="s">
        <v>361</v>
      </c>
      <c r="I523" s="579">
        <f>I485+I308</f>
        <v>0</v>
      </c>
      <c r="J523" s="579">
        <f>J485+J308</f>
        <v>796.6</v>
      </c>
      <c r="K523" s="579">
        <f>K485+K308</f>
        <v>796.6</v>
      </c>
      <c r="L523" s="2608"/>
      <c r="M523" s="574"/>
      <c r="N523" s="574"/>
      <c r="O523" s="574"/>
      <c r="P523" s="574"/>
    </row>
    <row r="524" spans="1:16" ht="13.8" x14ac:dyDescent="0.25">
      <c r="A524" s="580"/>
      <c r="B524" s="580"/>
      <c r="C524" s="580"/>
      <c r="D524" s="580"/>
      <c r="E524" s="580"/>
      <c r="F524" s="580"/>
      <c r="G524" s="580"/>
      <c r="H524" s="576" t="s">
        <v>16</v>
      </c>
      <c r="I524" s="581">
        <f>SUM(I518:I523)</f>
        <v>25764.619999999995</v>
      </c>
      <c r="J524" s="581">
        <f>SUM(J518:J523)</f>
        <v>31267.1</v>
      </c>
      <c r="K524" s="581">
        <f>SUM(K518:K523)</f>
        <v>19625.5</v>
      </c>
      <c r="L524" s="2609"/>
      <c r="M524" s="574"/>
      <c r="N524" s="574"/>
      <c r="O524" s="574"/>
      <c r="P524" s="574"/>
    </row>
    <row r="525" spans="1:16" ht="13.8" x14ac:dyDescent="0.25">
      <c r="A525" s="580"/>
      <c r="B525" s="580"/>
      <c r="C525" s="580"/>
      <c r="D525" s="580"/>
      <c r="E525" s="580"/>
      <c r="F525" s="580"/>
      <c r="G525" s="580"/>
      <c r="H525" s="576"/>
      <c r="I525" s="581"/>
      <c r="J525" s="581"/>
      <c r="K525" s="581"/>
      <c r="L525" s="574"/>
      <c r="M525" s="574"/>
      <c r="N525" s="574"/>
      <c r="O525" s="574"/>
      <c r="P525" s="574"/>
    </row>
    <row r="526" spans="1:16" ht="13.8" x14ac:dyDescent="0.25">
      <c r="A526" s="580"/>
      <c r="B526" s="580"/>
      <c r="C526" s="580"/>
      <c r="D526" s="3305"/>
      <c r="E526" s="3592" t="s">
        <v>432</v>
      </c>
      <c r="F526" s="3592"/>
      <c r="G526" s="3592"/>
      <c r="H526" s="3592"/>
      <c r="I526" s="3592"/>
      <c r="J526" s="580"/>
      <c r="K526" s="580"/>
      <c r="L526" s="574"/>
      <c r="M526" s="574"/>
      <c r="N526" s="574"/>
      <c r="O526" s="574"/>
      <c r="P526" s="574"/>
    </row>
    <row r="527" spans="1:16" ht="14.4" thickBot="1" x14ac:dyDescent="0.3">
      <c r="A527" s="580"/>
      <c r="B527" s="580"/>
      <c r="C527" s="580"/>
      <c r="D527" s="580"/>
      <c r="E527" s="580"/>
      <c r="F527" s="580"/>
      <c r="G527" s="580"/>
      <c r="H527" s="580"/>
      <c r="I527" s="580"/>
      <c r="J527" s="580"/>
      <c r="K527" s="580"/>
      <c r="L527" s="574"/>
      <c r="M527" s="574"/>
      <c r="N527" s="574"/>
      <c r="O527" s="574"/>
      <c r="P527" s="574"/>
    </row>
    <row r="528" spans="1:16" ht="51.6" thickBot="1" x14ac:dyDescent="0.3">
      <c r="A528" s="574"/>
      <c r="B528" s="574"/>
      <c r="C528" s="574"/>
      <c r="D528" s="574"/>
      <c r="E528" s="3740"/>
      <c r="F528" s="3741"/>
      <c r="G528" s="3741"/>
      <c r="H528" s="3742"/>
      <c r="I528" s="223" t="s">
        <v>192</v>
      </c>
      <c r="J528" s="233" t="s">
        <v>193</v>
      </c>
      <c r="K528" s="31" t="s">
        <v>83</v>
      </c>
      <c r="L528" s="574"/>
      <c r="M528" s="574"/>
      <c r="N528" s="574"/>
      <c r="O528" s="574"/>
      <c r="P528" s="574"/>
    </row>
    <row r="529" spans="1:16" ht="14.4" customHeight="1" thickBot="1" x14ac:dyDescent="0.3">
      <c r="A529" s="574"/>
      <c r="B529" s="574"/>
      <c r="C529" s="574"/>
      <c r="D529" s="574"/>
      <c r="E529" s="3593" t="s">
        <v>14</v>
      </c>
      <c r="F529" s="3594"/>
      <c r="G529" s="3594"/>
      <c r="H529" s="3595"/>
      <c r="I529" s="2606">
        <f>SUM(I530:I540)</f>
        <v>25764.6</v>
      </c>
      <c r="J529" s="2606">
        <f>SUM(J530:J540)</f>
        <v>31267.1</v>
      </c>
      <c r="K529" s="2606">
        <f>SUM(K530:K540)</f>
        <v>19625.5</v>
      </c>
      <c r="L529" s="583"/>
      <c r="M529" s="574"/>
      <c r="N529" s="574"/>
      <c r="O529" s="574"/>
      <c r="P529" s="574"/>
    </row>
    <row r="530" spans="1:16" ht="13.8" x14ac:dyDescent="0.25">
      <c r="A530" s="574"/>
      <c r="B530" s="574"/>
      <c r="C530" s="574"/>
      <c r="D530" s="574"/>
      <c r="E530" s="3572" t="s">
        <v>433</v>
      </c>
      <c r="F530" s="3573"/>
      <c r="G530" s="3573"/>
      <c r="H530" s="3574"/>
      <c r="I530" s="2568">
        <v>1204.8</v>
      </c>
      <c r="J530" s="2568">
        <v>1231.7</v>
      </c>
      <c r="K530" s="2568">
        <v>1167.9000000000001</v>
      </c>
      <c r="L530" s="574"/>
      <c r="M530" s="574"/>
      <c r="N530" s="574"/>
      <c r="O530" s="574"/>
      <c r="P530" s="574"/>
    </row>
    <row r="531" spans="1:16" ht="13.8" x14ac:dyDescent="0.25">
      <c r="A531" s="574"/>
      <c r="B531" s="574"/>
      <c r="C531" s="574"/>
      <c r="D531" s="574"/>
      <c r="E531" s="3572" t="s">
        <v>434</v>
      </c>
      <c r="F531" s="3573"/>
      <c r="G531" s="3573"/>
      <c r="H531" s="3574"/>
      <c r="I531" s="2569"/>
      <c r="J531" s="2569"/>
      <c r="K531" s="2570"/>
      <c r="L531" s="574"/>
      <c r="M531" s="574"/>
      <c r="N531" s="574"/>
      <c r="O531" s="574"/>
      <c r="P531" s="574"/>
    </row>
    <row r="532" spans="1:16" ht="13.8" x14ac:dyDescent="0.25">
      <c r="A532" s="574"/>
      <c r="B532" s="574"/>
      <c r="C532" s="574"/>
      <c r="D532" s="574"/>
      <c r="E532" s="3572" t="s">
        <v>435</v>
      </c>
      <c r="F532" s="3573"/>
      <c r="G532" s="3573"/>
      <c r="H532" s="3574"/>
      <c r="I532" s="2570"/>
      <c r="J532" s="2570"/>
      <c r="K532" s="2570"/>
      <c r="L532" s="574"/>
      <c r="M532" s="574"/>
      <c r="N532" s="574"/>
      <c r="O532" s="574"/>
      <c r="P532" s="574"/>
    </row>
    <row r="533" spans="1:16" ht="32.4" customHeight="1" x14ac:dyDescent="0.25">
      <c r="A533" s="574"/>
      <c r="B533" s="574"/>
      <c r="C533" s="574"/>
      <c r="D533" s="574"/>
      <c r="E533" s="3572" t="s">
        <v>436</v>
      </c>
      <c r="F533" s="3573"/>
      <c r="G533" s="3573"/>
      <c r="H533" s="3574"/>
      <c r="I533" s="2569"/>
      <c r="J533" s="2569">
        <v>796.6</v>
      </c>
      <c r="K533" s="2570">
        <v>796.6</v>
      </c>
      <c r="L533" s="584"/>
      <c r="M533" s="574"/>
      <c r="N533" s="574"/>
      <c r="O533" s="574"/>
      <c r="P533" s="574"/>
    </row>
    <row r="534" spans="1:16" ht="13.8" customHeight="1" x14ac:dyDescent="0.25">
      <c r="A534" s="574"/>
      <c r="B534" s="574"/>
      <c r="C534" s="574"/>
      <c r="D534" s="574"/>
      <c r="E534" s="3583" t="s">
        <v>437</v>
      </c>
      <c r="F534" s="3584"/>
      <c r="G534" s="3584"/>
      <c r="H534" s="3585"/>
      <c r="I534" s="1910">
        <v>240</v>
      </c>
      <c r="J534" s="1910">
        <v>5532</v>
      </c>
      <c r="K534" s="1910">
        <v>5321.5</v>
      </c>
      <c r="L534" s="574"/>
      <c r="M534" s="574"/>
      <c r="N534" s="574"/>
      <c r="O534" s="574"/>
      <c r="P534" s="574"/>
    </row>
    <row r="535" spans="1:16" ht="13.8" x14ac:dyDescent="0.25">
      <c r="A535" s="574"/>
      <c r="B535" s="574"/>
      <c r="C535" s="574"/>
      <c r="D535" s="574"/>
      <c r="E535" s="3737" t="s">
        <v>438</v>
      </c>
      <c r="F535" s="3738"/>
      <c r="G535" s="3738"/>
      <c r="H535" s="3739"/>
      <c r="I535" s="2569"/>
      <c r="J535" s="2569"/>
      <c r="K535" s="2570"/>
      <c r="L535" s="574"/>
      <c r="M535" s="574"/>
      <c r="N535" s="574"/>
      <c r="O535" s="574"/>
      <c r="P535" s="574"/>
    </row>
    <row r="536" spans="1:16" ht="13.8" customHeight="1" x14ac:dyDescent="0.25">
      <c r="A536" s="574"/>
      <c r="B536" s="574"/>
      <c r="C536" s="574"/>
      <c r="D536" s="574"/>
      <c r="E536" s="3572" t="s">
        <v>439</v>
      </c>
      <c r="F536" s="3573"/>
      <c r="G536" s="3573"/>
      <c r="H536" s="3574"/>
      <c r="I536" s="2569"/>
      <c r="J536" s="2569"/>
      <c r="K536" s="2570"/>
      <c r="L536" s="574"/>
      <c r="M536" s="574"/>
      <c r="N536" s="574"/>
      <c r="O536" s="574"/>
      <c r="P536" s="574"/>
    </row>
    <row r="537" spans="1:16" ht="13.8" customHeight="1" x14ac:dyDescent="0.25">
      <c r="A537" s="574"/>
      <c r="B537" s="574"/>
      <c r="C537" s="574"/>
      <c r="D537" s="574"/>
      <c r="E537" s="3572" t="s">
        <v>440</v>
      </c>
      <c r="F537" s="3573"/>
      <c r="G537" s="3573"/>
      <c r="H537" s="3574"/>
      <c r="I537" s="2571"/>
      <c r="J537" s="2571"/>
      <c r="K537" s="2572"/>
      <c r="L537" s="574"/>
      <c r="M537" s="574"/>
      <c r="N537" s="574"/>
      <c r="O537" s="574"/>
      <c r="P537" s="574"/>
    </row>
    <row r="538" spans="1:16" ht="13.8" customHeight="1" x14ac:dyDescent="0.25">
      <c r="A538" s="574"/>
      <c r="B538" s="574"/>
      <c r="C538" s="574"/>
      <c r="D538" s="574"/>
      <c r="E538" s="3572" t="s">
        <v>441</v>
      </c>
      <c r="F538" s="3573"/>
      <c r="G538" s="3573"/>
      <c r="H538" s="3574"/>
      <c r="I538" s="2572">
        <v>4100</v>
      </c>
      <c r="J538" s="2572">
        <v>4100</v>
      </c>
      <c r="K538" s="2572">
        <v>624</v>
      </c>
      <c r="L538" s="574"/>
      <c r="M538" s="574"/>
      <c r="N538" s="574"/>
      <c r="O538" s="574"/>
      <c r="P538" s="574"/>
    </row>
    <row r="539" spans="1:16" ht="13.8" customHeight="1" x14ac:dyDescent="0.25">
      <c r="A539" s="574"/>
      <c r="B539" s="574"/>
      <c r="C539" s="574"/>
      <c r="D539" s="574"/>
      <c r="E539" s="3572" t="s">
        <v>442</v>
      </c>
      <c r="F539" s="3573"/>
      <c r="G539" s="3573"/>
      <c r="H539" s="3574"/>
      <c r="I539" s="2572">
        <v>11987.2</v>
      </c>
      <c r="J539" s="2572">
        <v>11874.2</v>
      </c>
      <c r="K539" s="2572">
        <v>6874.5</v>
      </c>
      <c r="L539" s="574"/>
      <c r="M539" s="574"/>
      <c r="N539" s="574"/>
      <c r="O539" s="574"/>
      <c r="P539" s="574"/>
    </row>
    <row r="540" spans="1:16" ht="14.4" thickBot="1" x14ac:dyDescent="0.3">
      <c r="A540" s="574"/>
      <c r="B540" s="574"/>
      <c r="C540" s="574"/>
      <c r="D540" s="574"/>
      <c r="E540" s="3575" t="s">
        <v>443</v>
      </c>
      <c r="F540" s="3576"/>
      <c r="G540" s="3576"/>
      <c r="H540" s="3577"/>
      <c r="I540" s="2573">
        <v>8232.6</v>
      </c>
      <c r="J540" s="2573">
        <v>7732.6</v>
      </c>
      <c r="K540" s="2573">
        <v>4841</v>
      </c>
      <c r="L540" s="574"/>
      <c r="M540" s="574"/>
      <c r="N540" s="574"/>
      <c r="O540" s="574"/>
      <c r="P540" s="574"/>
    </row>
    <row r="541" spans="1:16" ht="14.4" thickBot="1" x14ac:dyDescent="0.3">
      <c r="A541" s="574"/>
      <c r="B541" s="574"/>
      <c r="C541" s="574"/>
      <c r="D541" s="574"/>
      <c r="E541" s="3578" t="s">
        <v>15</v>
      </c>
      <c r="F541" s="3579"/>
      <c r="G541" s="3579"/>
      <c r="H541" s="3579"/>
      <c r="I541" s="2574"/>
      <c r="J541" s="585"/>
      <c r="K541" s="2575"/>
      <c r="L541" s="574"/>
      <c r="M541" s="574"/>
      <c r="N541" s="574"/>
      <c r="O541" s="574"/>
      <c r="P541" s="574"/>
    </row>
    <row r="542" spans="1:16" ht="14.4" customHeight="1" thickBot="1" x14ac:dyDescent="0.3">
      <c r="A542" s="574"/>
      <c r="B542" s="574"/>
      <c r="C542" s="574"/>
      <c r="D542" s="574"/>
      <c r="E542" s="3580" t="s">
        <v>444</v>
      </c>
      <c r="F542" s="3581"/>
      <c r="G542" s="3581"/>
      <c r="H542" s="3582"/>
      <c r="I542" s="2576"/>
      <c r="J542" s="2576"/>
      <c r="K542" s="2577"/>
      <c r="L542" s="574"/>
      <c r="M542" s="574"/>
      <c r="N542" s="574"/>
      <c r="O542" s="574"/>
      <c r="P542" s="574"/>
    </row>
    <row r="543" spans="1:16" ht="14.4" thickBot="1" x14ac:dyDescent="0.3">
      <c r="A543" s="574"/>
      <c r="B543" s="574"/>
      <c r="C543" s="574"/>
      <c r="D543" s="574"/>
      <c r="E543" s="3565"/>
      <c r="F543" s="3566"/>
      <c r="G543" s="3566"/>
      <c r="H543" s="3567"/>
      <c r="I543" s="2578"/>
      <c r="J543" s="2578"/>
      <c r="K543" s="2579"/>
      <c r="L543" s="574"/>
      <c r="M543" s="574"/>
      <c r="N543" s="574"/>
      <c r="O543" s="574"/>
      <c r="P543" s="574"/>
    </row>
  </sheetData>
  <mergeCells count="437">
    <mergeCell ref="P450:P454"/>
    <mergeCell ref="P456:P460"/>
    <mergeCell ref="P462:P466"/>
    <mergeCell ref="P468:P472"/>
    <mergeCell ref="P487:P491"/>
    <mergeCell ref="P493:P498"/>
    <mergeCell ref="P500:P502"/>
    <mergeCell ref="P504:P506"/>
    <mergeCell ref="P508:P510"/>
    <mergeCell ref="P365:P369"/>
    <mergeCell ref="P371:P375"/>
    <mergeCell ref="P377:P381"/>
    <mergeCell ref="P383:P387"/>
    <mergeCell ref="P389:P393"/>
    <mergeCell ref="P395:P399"/>
    <mergeCell ref="P401:P405"/>
    <mergeCell ref="P419:P423"/>
    <mergeCell ref="P431:P435"/>
    <mergeCell ref="P261:P265"/>
    <mergeCell ref="P276:P280"/>
    <mergeCell ref="P291:P295"/>
    <mergeCell ref="P310:P315"/>
    <mergeCell ref="P326:P330"/>
    <mergeCell ref="P341:P345"/>
    <mergeCell ref="P347:P351"/>
    <mergeCell ref="P353:P357"/>
    <mergeCell ref="P359:P363"/>
    <mergeCell ref="P195:P199"/>
    <mergeCell ref="P201:P205"/>
    <mergeCell ref="P207:P211"/>
    <mergeCell ref="P213:P217"/>
    <mergeCell ref="P219:P223"/>
    <mergeCell ref="P225:P229"/>
    <mergeCell ref="P231:P235"/>
    <mergeCell ref="P237:P241"/>
    <mergeCell ref="P243:P247"/>
    <mergeCell ref="P102:P106"/>
    <mergeCell ref="P108:P112"/>
    <mergeCell ref="P126:P130"/>
    <mergeCell ref="P132:P136"/>
    <mergeCell ref="P138:P142"/>
    <mergeCell ref="P150:P154"/>
    <mergeCell ref="P165:P169"/>
    <mergeCell ref="P183:P187"/>
    <mergeCell ref="P189:P193"/>
    <mergeCell ref="P24:P28"/>
    <mergeCell ref="P30:P34"/>
    <mergeCell ref="P36:P40"/>
    <mergeCell ref="P48:P52"/>
    <mergeCell ref="P54:P58"/>
    <mergeCell ref="P72:P76"/>
    <mergeCell ref="P78:P82"/>
    <mergeCell ref="P84:P88"/>
    <mergeCell ref="P96:P100"/>
    <mergeCell ref="O64:P64"/>
    <mergeCell ref="A5:A7"/>
    <mergeCell ref="B5:B7"/>
    <mergeCell ref="C5:C7"/>
    <mergeCell ref="D5:D7"/>
    <mergeCell ref="E5:E7"/>
    <mergeCell ref="F5:F7"/>
    <mergeCell ref="E535:H535"/>
    <mergeCell ref="E528:H528"/>
    <mergeCell ref="G5:G7"/>
    <mergeCell ref="H5:H7"/>
    <mergeCell ref="E24:E29"/>
    <mergeCell ref="F24:F29"/>
    <mergeCell ref="G24:G29"/>
    <mergeCell ref="B12:B17"/>
    <mergeCell ref="B66:B71"/>
    <mergeCell ref="E66:E71"/>
    <mergeCell ref="F66:F71"/>
    <mergeCell ref="G66:G71"/>
    <mergeCell ref="E72:E77"/>
    <mergeCell ref="F72:F77"/>
    <mergeCell ref="G72:G77"/>
    <mergeCell ref="B90:B95"/>
    <mergeCell ref="E90:E95"/>
    <mergeCell ref="F90:F95"/>
    <mergeCell ref="I5:I7"/>
    <mergeCell ref="J5:J7"/>
    <mergeCell ref="K5:K7"/>
    <mergeCell ref="L5:P5"/>
    <mergeCell ref="L6:L7"/>
    <mergeCell ref="M6:M7"/>
    <mergeCell ref="N6:P6"/>
    <mergeCell ref="E18:E23"/>
    <mergeCell ref="F18:F23"/>
    <mergeCell ref="G18:G23"/>
    <mergeCell ref="O10:P10"/>
    <mergeCell ref="E12:E17"/>
    <mergeCell ref="F12:F17"/>
    <mergeCell ref="G12:G17"/>
    <mergeCell ref="L13:L14"/>
    <mergeCell ref="P18:P22"/>
    <mergeCell ref="B42:B47"/>
    <mergeCell ref="E42:E47"/>
    <mergeCell ref="F42:F47"/>
    <mergeCell ref="G42:G47"/>
    <mergeCell ref="E48:E53"/>
    <mergeCell ref="F48:F53"/>
    <mergeCell ref="G48:G53"/>
    <mergeCell ref="E30:E35"/>
    <mergeCell ref="F30:F35"/>
    <mergeCell ref="G30:G35"/>
    <mergeCell ref="E36:E41"/>
    <mergeCell ref="F36:F41"/>
    <mergeCell ref="G36:G41"/>
    <mergeCell ref="E54:E59"/>
    <mergeCell ref="F54:F59"/>
    <mergeCell ref="G54:G59"/>
    <mergeCell ref="C60:G60"/>
    <mergeCell ref="C61:G61"/>
    <mergeCell ref="G90:G95"/>
    <mergeCell ref="E96:E100"/>
    <mergeCell ref="F96:F101"/>
    <mergeCell ref="G96:G101"/>
    <mergeCell ref="E78:E83"/>
    <mergeCell ref="F78:F83"/>
    <mergeCell ref="G78:G83"/>
    <mergeCell ref="E84:E89"/>
    <mergeCell ref="F84:F89"/>
    <mergeCell ref="G88:G89"/>
    <mergeCell ref="B120:B125"/>
    <mergeCell ref="E120:E125"/>
    <mergeCell ref="F120:F125"/>
    <mergeCell ref="G120:G125"/>
    <mergeCell ref="E102:E107"/>
    <mergeCell ref="F102:F107"/>
    <mergeCell ref="G102:G107"/>
    <mergeCell ref="A108:A113"/>
    <mergeCell ref="B108:B113"/>
    <mergeCell ref="C108:C113"/>
    <mergeCell ref="D108:D113"/>
    <mergeCell ref="E108:E113"/>
    <mergeCell ref="F108:F113"/>
    <mergeCell ref="G108:G113"/>
    <mergeCell ref="E126:E131"/>
    <mergeCell ref="F126:F131"/>
    <mergeCell ref="G126:G131"/>
    <mergeCell ref="E132:E137"/>
    <mergeCell ref="F132:F137"/>
    <mergeCell ref="G132:G137"/>
    <mergeCell ref="C114:G114"/>
    <mergeCell ref="C115:G115"/>
    <mergeCell ref="O118:P118"/>
    <mergeCell ref="L145:L146"/>
    <mergeCell ref="E150:E155"/>
    <mergeCell ref="F150:F155"/>
    <mergeCell ref="G150:G155"/>
    <mergeCell ref="C156:G156"/>
    <mergeCell ref="O157:P157"/>
    <mergeCell ref="E138:E143"/>
    <mergeCell ref="F138:F143"/>
    <mergeCell ref="B144:B149"/>
    <mergeCell ref="E144:E149"/>
    <mergeCell ref="F144:F149"/>
    <mergeCell ref="G144:G149"/>
    <mergeCell ref="B177:B182"/>
    <mergeCell ref="E177:E182"/>
    <mergeCell ref="F177:F182"/>
    <mergeCell ref="G177:G182"/>
    <mergeCell ref="B159:B164"/>
    <mergeCell ref="E159:E164"/>
    <mergeCell ref="F159:F164"/>
    <mergeCell ref="G159:G164"/>
    <mergeCell ref="E165:E170"/>
    <mergeCell ref="F165:F170"/>
    <mergeCell ref="G165:G170"/>
    <mergeCell ref="E183:E188"/>
    <mergeCell ref="F183:F188"/>
    <mergeCell ref="G185:G188"/>
    <mergeCell ref="E189:E194"/>
    <mergeCell ref="F189:F194"/>
    <mergeCell ref="G193:G194"/>
    <mergeCell ref="C171:G171"/>
    <mergeCell ref="C172:G172"/>
    <mergeCell ref="O175:P175"/>
    <mergeCell ref="E207:E212"/>
    <mergeCell ref="F207:F212"/>
    <mergeCell ref="G207:G212"/>
    <mergeCell ref="E213:E218"/>
    <mergeCell ref="F213:F218"/>
    <mergeCell ref="G213:G218"/>
    <mergeCell ref="E195:E200"/>
    <mergeCell ref="F195:F199"/>
    <mergeCell ref="G195:G200"/>
    <mergeCell ref="E201:E206"/>
    <mergeCell ref="F201:F206"/>
    <mergeCell ref="G201:G206"/>
    <mergeCell ref="O253:P253"/>
    <mergeCell ref="E231:E236"/>
    <mergeCell ref="F231:F236"/>
    <mergeCell ref="G231:G236"/>
    <mergeCell ref="E237:E242"/>
    <mergeCell ref="F237:F242"/>
    <mergeCell ref="G237:G242"/>
    <mergeCell ref="E219:E224"/>
    <mergeCell ref="F219:F224"/>
    <mergeCell ref="G219:G224"/>
    <mergeCell ref="E225:E230"/>
    <mergeCell ref="F225:F230"/>
    <mergeCell ref="G225:G230"/>
    <mergeCell ref="B255:B260"/>
    <mergeCell ref="E255:E260"/>
    <mergeCell ref="F255:F260"/>
    <mergeCell ref="G255:G260"/>
    <mergeCell ref="E261:E266"/>
    <mergeCell ref="F261:F266"/>
    <mergeCell ref="G261:G266"/>
    <mergeCell ref="E243:E248"/>
    <mergeCell ref="F243:F248"/>
    <mergeCell ref="G243:G248"/>
    <mergeCell ref="C249:G249"/>
    <mergeCell ref="C250:G250"/>
    <mergeCell ref="B285:B290"/>
    <mergeCell ref="E285:E290"/>
    <mergeCell ref="F285:F290"/>
    <mergeCell ref="G285:G290"/>
    <mergeCell ref="C267:G267"/>
    <mergeCell ref="O268:P268"/>
    <mergeCell ref="B270:B275"/>
    <mergeCell ref="E270:E275"/>
    <mergeCell ref="F270:F275"/>
    <mergeCell ref="G270:G275"/>
    <mergeCell ref="E291:E296"/>
    <mergeCell ref="F291:F296"/>
    <mergeCell ref="G291:G296"/>
    <mergeCell ref="C297:G297"/>
    <mergeCell ref="C298:G298"/>
    <mergeCell ref="O301:P301"/>
    <mergeCell ref="E276:E281"/>
    <mergeCell ref="F276:F281"/>
    <mergeCell ref="G276:G281"/>
    <mergeCell ref="C282:G282"/>
    <mergeCell ref="O283:P283"/>
    <mergeCell ref="L304:L305"/>
    <mergeCell ref="M304:M305"/>
    <mergeCell ref="N304:N305"/>
    <mergeCell ref="O304:O305"/>
    <mergeCell ref="P304:P305"/>
    <mergeCell ref="A310:A316"/>
    <mergeCell ref="B310:B316"/>
    <mergeCell ref="C310:C316"/>
    <mergeCell ref="E310:E316"/>
    <mergeCell ref="F310:F316"/>
    <mergeCell ref="A303:A309"/>
    <mergeCell ref="B303:B309"/>
    <mergeCell ref="C303:C309"/>
    <mergeCell ref="E303:E305"/>
    <mergeCell ref="F303:F309"/>
    <mergeCell ref="G303:G309"/>
    <mergeCell ref="G310:G316"/>
    <mergeCell ref="C317:G317"/>
    <mergeCell ref="O318:P318"/>
    <mergeCell ref="A320:A325"/>
    <mergeCell ref="B320:B325"/>
    <mergeCell ref="C320:C325"/>
    <mergeCell ref="E320:E322"/>
    <mergeCell ref="F320:F325"/>
    <mergeCell ref="G320:G325"/>
    <mergeCell ref="A341:A346"/>
    <mergeCell ref="B341:B346"/>
    <mergeCell ref="C341:C346"/>
    <mergeCell ref="E341:E346"/>
    <mergeCell ref="F341:F346"/>
    <mergeCell ref="G341:G346"/>
    <mergeCell ref="L328:L329"/>
    <mergeCell ref="C332:G332"/>
    <mergeCell ref="O333:P333"/>
    <mergeCell ref="B335:B340"/>
    <mergeCell ref="E335:E340"/>
    <mergeCell ref="F335:F340"/>
    <mergeCell ref="G335:G340"/>
    <mergeCell ref="A326:A331"/>
    <mergeCell ref="B326:B331"/>
    <mergeCell ref="C326:C331"/>
    <mergeCell ref="E326:E331"/>
    <mergeCell ref="F326:F331"/>
    <mergeCell ref="G326:G331"/>
    <mergeCell ref="A353:A358"/>
    <mergeCell ref="B353:B358"/>
    <mergeCell ref="C353:C358"/>
    <mergeCell ref="E353:E355"/>
    <mergeCell ref="F353:F358"/>
    <mergeCell ref="G353:G358"/>
    <mergeCell ref="A347:A352"/>
    <mergeCell ref="B347:B352"/>
    <mergeCell ref="C347:C352"/>
    <mergeCell ref="E347:E349"/>
    <mergeCell ref="F347:F352"/>
    <mergeCell ref="G347:G352"/>
    <mergeCell ref="A365:A370"/>
    <mergeCell ref="B365:B370"/>
    <mergeCell ref="C365:C370"/>
    <mergeCell ref="E365:E370"/>
    <mergeCell ref="F365:F370"/>
    <mergeCell ref="G365:G370"/>
    <mergeCell ref="A359:A364"/>
    <mergeCell ref="B359:B364"/>
    <mergeCell ref="C359:C364"/>
    <mergeCell ref="E359:E364"/>
    <mergeCell ref="F359:F364"/>
    <mergeCell ref="G359:G364"/>
    <mergeCell ref="A377:A382"/>
    <mergeCell ref="B377:B382"/>
    <mergeCell ref="C377:C382"/>
    <mergeCell ref="E377:E379"/>
    <mergeCell ref="F377:F382"/>
    <mergeCell ref="G377:G382"/>
    <mergeCell ref="A371:A376"/>
    <mergeCell ref="B371:B376"/>
    <mergeCell ref="C371:C376"/>
    <mergeCell ref="E371:E373"/>
    <mergeCell ref="F371:F376"/>
    <mergeCell ref="G371:G376"/>
    <mergeCell ref="G395:G400"/>
    <mergeCell ref="A389:A394"/>
    <mergeCell ref="B389:B394"/>
    <mergeCell ref="C389:C394"/>
    <mergeCell ref="E389:E391"/>
    <mergeCell ref="F389:F394"/>
    <mergeCell ref="G393:G394"/>
    <mergeCell ref="A383:A388"/>
    <mergeCell ref="B383:B388"/>
    <mergeCell ref="C383:C388"/>
    <mergeCell ref="F383:F388"/>
    <mergeCell ref="G383:G388"/>
    <mergeCell ref="A401:A406"/>
    <mergeCell ref="B401:B406"/>
    <mergeCell ref="C401:C406"/>
    <mergeCell ref="D401:D406"/>
    <mergeCell ref="E401:E406"/>
    <mergeCell ref="F401:F406"/>
    <mergeCell ref="A395:A400"/>
    <mergeCell ref="B395:B400"/>
    <mergeCell ref="C395:C400"/>
    <mergeCell ref="E395:E397"/>
    <mergeCell ref="F395:F400"/>
    <mergeCell ref="O441:P441"/>
    <mergeCell ref="E419:E424"/>
    <mergeCell ref="F419:F423"/>
    <mergeCell ref="G419:G424"/>
    <mergeCell ref="B425:B430"/>
    <mergeCell ref="E425:E430"/>
    <mergeCell ref="F425:F430"/>
    <mergeCell ref="G425:G430"/>
    <mergeCell ref="G401:G406"/>
    <mergeCell ref="C407:G407"/>
    <mergeCell ref="C408:G408"/>
    <mergeCell ref="O411:P411"/>
    <mergeCell ref="B413:B418"/>
    <mergeCell ref="E413:E418"/>
    <mergeCell ref="F413:F418"/>
    <mergeCell ref="G413:G418"/>
    <mergeCell ref="B443:B449"/>
    <mergeCell ref="E443:E449"/>
    <mergeCell ref="F443:F449"/>
    <mergeCell ref="G443:G449"/>
    <mergeCell ref="E450:E455"/>
    <mergeCell ref="F450:F455"/>
    <mergeCell ref="G450:G455"/>
    <mergeCell ref="E431:E436"/>
    <mergeCell ref="F431:F436"/>
    <mergeCell ref="G431:G436"/>
    <mergeCell ref="C437:G437"/>
    <mergeCell ref="C438:G438"/>
    <mergeCell ref="C474:G474"/>
    <mergeCell ref="C475:G475"/>
    <mergeCell ref="O478:P478"/>
    <mergeCell ref="E456:E461"/>
    <mergeCell ref="F456:F461"/>
    <mergeCell ref="G456:G457"/>
    <mergeCell ref="G460:G461"/>
    <mergeCell ref="E462:E467"/>
    <mergeCell ref="F462:F467"/>
    <mergeCell ref="G462:G467"/>
    <mergeCell ref="A487:A492"/>
    <mergeCell ref="B487:B492"/>
    <mergeCell ref="C487:C492"/>
    <mergeCell ref="E487:E492"/>
    <mergeCell ref="F487:F492"/>
    <mergeCell ref="G487:G492"/>
    <mergeCell ref="A480:A486"/>
    <mergeCell ref="B480:B486"/>
    <mergeCell ref="C480:C486"/>
    <mergeCell ref="E480:E484"/>
    <mergeCell ref="F480:F486"/>
    <mergeCell ref="G480:G486"/>
    <mergeCell ref="A500:A503"/>
    <mergeCell ref="B500:B503"/>
    <mergeCell ref="C500:C503"/>
    <mergeCell ref="E500:E502"/>
    <mergeCell ref="F500:F503"/>
    <mergeCell ref="G500:G503"/>
    <mergeCell ref="A493:A499"/>
    <mergeCell ref="B493:B499"/>
    <mergeCell ref="C493:C499"/>
    <mergeCell ref="E493:E499"/>
    <mergeCell ref="F493:F499"/>
    <mergeCell ref="G493:G499"/>
    <mergeCell ref="A508:A511"/>
    <mergeCell ref="B508:B511"/>
    <mergeCell ref="C508:C511"/>
    <mergeCell ref="E508:E511"/>
    <mergeCell ref="F508:F511"/>
    <mergeCell ref="G508:G511"/>
    <mergeCell ref="A504:A507"/>
    <mergeCell ref="B504:B507"/>
    <mergeCell ref="C504:C507"/>
    <mergeCell ref="E504:E505"/>
    <mergeCell ref="F504:F507"/>
    <mergeCell ref="G504:G507"/>
    <mergeCell ref="E543:H543"/>
    <mergeCell ref="F3:K3"/>
    <mergeCell ref="E383:E388"/>
    <mergeCell ref="E537:H537"/>
    <mergeCell ref="E538:H538"/>
    <mergeCell ref="E539:H539"/>
    <mergeCell ref="E540:H540"/>
    <mergeCell ref="E541:H541"/>
    <mergeCell ref="E542:H542"/>
    <mergeCell ref="E530:H530"/>
    <mergeCell ref="E531:H531"/>
    <mergeCell ref="E532:H532"/>
    <mergeCell ref="E533:H533"/>
    <mergeCell ref="E534:H534"/>
    <mergeCell ref="E536:H536"/>
    <mergeCell ref="C512:G512"/>
    <mergeCell ref="C513:G513"/>
    <mergeCell ref="C514:G514"/>
    <mergeCell ref="C515:G515"/>
    <mergeCell ref="E526:I526"/>
    <mergeCell ref="E529:H529"/>
    <mergeCell ref="E468:E473"/>
    <mergeCell ref="F468:F473"/>
    <mergeCell ref="G468:G473"/>
  </mergeCells>
  <pageMargins left="0.7" right="0.7" top="0.75" bottom="0.75" header="0.3" footer="0.3"/>
  <pageSetup paperSize="9"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85"/>
  <sheetViews>
    <sheetView workbookViewId="0">
      <selection activeCell="L37" sqref="L37"/>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8.6640625" customWidth="1"/>
    <col min="12" max="12" width="34.21875" customWidth="1"/>
    <col min="13" max="13" width="9.109375" customWidth="1"/>
    <col min="14" max="14" width="6.88671875" customWidth="1"/>
    <col min="15" max="15" width="6.6640625" customWidth="1"/>
    <col min="16" max="16" width="39.6640625" customWidth="1"/>
  </cols>
  <sheetData>
    <row r="2" spans="1:16" x14ac:dyDescent="0.25">
      <c r="A2" s="3"/>
      <c r="B2" s="3"/>
      <c r="C2" s="3"/>
      <c r="D2" s="3477" t="s">
        <v>191</v>
      </c>
      <c r="E2" s="3554"/>
      <c r="F2" s="3554"/>
      <c r="G2" s="3554"/>
      <c r="H2" s="3554"/>
      <c r="I2" s="3554"/>
      <c r="J2" s="3554"/>
      <c r="K2" s="3554"/>
      <c r="L2" s="3554"/>
      <c r="M2" s="3554"/>
      <c r="N2" s="3554"/>
      <c r="O2" s="79"/>
    </row>
    <row r="3" spans="1:16" ht="13.8" x14ac:dyDescent="0.25">
      <c r="A3" s="28"/>
      <c r="B3" s="16"/>
      <c r="C3" s="16"/>
      <c r="D3" s="3825" t="s">
        <v>101</v>
      </c>
      <c r="E3" s="3825"/>
      <c r="F3" s="3825"/>
      <c r="G3" s="3825"/>
      <c r="H3" s="3825"/>
      <c r="I3" s="3825"/>
      <c r="J3" s="3825"/>
      <c r="K3" s="80"/>
      <c r="L3" s="80"/>
      <c r="M3" s="80"/>
      <c r="N3" s="80"/>
      <c r="O3" s="80"/>
    </row>
    <row r="4" spans="1:16" ht="16.2" thickBot="1" x14ac:dyDescent="0.3">
      <c r="A4" s="663"/>
      <c r="B4" s="663"/>
      <c r="C4" s="663"/>
      <c r="D4" s="663"/>
      <c r="E4" s="663"/>
      <c r="F4" s="663"/>
      <c r="G4" s="663"/>
      <c r="H4" s="663"/>
      <c r="I4" s="663"/>
      <c r="J4" s="663"/>
      <c r="K4" s="663"/>
      <c r="L4" s="664"/>
      <c r="M4" s="663"/>
      <c r="N4" s="133"/>
      <c r="O4" s="3822" t="s">
        <v>211</v>
      </c>
      <c r="P4" s="3822"/>
    </row>
    <row r="5" spans="1:16" ht="28.8" customHeight="1" thickBot="1" x14ac:dyDescent="0.3">
      <c r="A5" s="3729" t="s">
        <v>0</v>
      </c>
      <c r="B5" s="3729" t="s">
        <v>1</v>
      </c>
      <c r="C5" s="3732" t="s">
        <v>2</v>
      </c>
      <c r="D5" s="3729" t="s">
        <v>256</v>
      </c>
      <c r="E5" s="3735" t="s">
        <v>3</v>
      </c>
      <c r="F5" s="3715" t="s">
        <v>4</v>
      </c>
      <c r="G5" s="3732" t="s">
        <v>5</v>
      </c>
      <c r="H5" s="3715" t="s">
        <v>6</v>
      </c>
      <c r="I5" s="3713" t="s">
        <v>192</v>
      </c>
      <c r="J5" s="3715" t="s">
        <v>193</v>
      </c>
      <c r="K5" s="3715" t="s">
        <v>83</v>
      </c>
      <c r="L5" s="3717" t="s">
        <v>991</v>
      </c>
      <c r="M5" s="3718"/>
      <c r="N5" s="3718"/>
      <c r="O5" s="3718"/>
      <c r="P5" s="3719"/>
    </row>
    <row r="6" spans="1:16" ht="34.799999999999997" customHeight="1" x14ac:dyDescent="0.25">
      <c r="A6" s="3730"/>
      <c r="B6" s="3730"/>
      <c r="C6" s="3733"/>
      <c r="D6" s="3730"/>
      <c r="E6" s="3736"/>
      <c r="F6" s="3716"/>
      <c r="G6" s="3733"/>
      <c r="H6" s="3716"/>
      <c r="I6" s="3714"/>
      <c r="J6" s="3716"/>
      <c r="K6" s="3716"/>
      <c r="L6" s="3720" t="s">
        <v>306</v>
      </c>
      <c r="M6" s="3721" t="s">
        <v>194</v>
      </c>
      <c r="N6" s="3723"/>
      <c r="O6" s="3723"/>
      <c r="P6" s="3724"/>
    </row>
    <row r="7" spans="1:16" ht="153.6" customHeight="1" thickBot="1" x14ac:dyDescent="0.3">
      <c r="A7" s="3812"/>
      <c r="B7" s="3812"/>
      <c r="C7" s="3811"/>
      <c r="D7" s="3812"/>
      <c r="E7" s="3813"/>
      <c r="F7" s="3810"/>
      <c r="G7" s="3811"/>
      <c r="H7" s="3810"/>
      <c r="I7" s="3826"/>
      <c r="J7" s="3810"/>
      <c r="K7" s="3810"/>
      <c r="L7" s="3823"/>
      <c r="M7" s="3824"/>
      <c r="N7" s="218" t="s">
        <v>53</v>
      </c>
      <c r="O7" s="219" t="s">
        <v>54</v>
      </c>
      <c r="P7" s="821" t="s">
        <v>446</v>
      </c>
    </row>
    <row r="8" spans="1:16" ht="14.4" thickBot="1" x14ac:dyDescent="0.3">
      <c r="A8" s="823" t="s">
        <v>7</v>
      </c>
      <c r="B8" s="665"/>
      <c r="C8" s="824" t="s">
        <v>459</v>
      </c>
      <c r="D8" s="825"/>
      <c r="E8" s="826"/>
      <c r="F8" s="825"/>
      <c r="G8" s="825"/>
      <c r="H8" s="825"/>
      <c r="I8" s="827"/>
      <c r="J8" s="828"/>
      <c r="K8" s="827"/>
      <c r="L8" s="829"/>
      <c r="M8" s="829"/>
      <c r="N8" s="827"/>
      <c r="O8" s="828"/>
      <c r="P8" s="830"/>
    </row>
    <row r="9" spans="1:16" ht="14.4" thickBot="1" x14ac:dyDescent="0.3">
      <c r="A9" s="666"/>
      <c r="B9" s="667"/>
      <c r="C9" s="668"/>
      <c r="D9" s="668"/>
      <c r="E9" s="669"/>
      <c r="F9" s="668"/>
      <c r="G9" s="668"/>
      <c r="H9" s="668"/>
      <c r="I9" s="670"/>
      <c r="J9" s="670"/>
      <c r="K9" s="670"/>
      <c r="L9" s="671" t="s">
        <v>460</v>
      </c>
      <c r="M9" s="672" t="s">
        <v>202</v>
      </c>
      <c r="N9" s="2886">
        <v>76.25</v>
      </c>
      <c r="O9" s="2886">
        <v>76.25</v>
      </c>
      <c r="P9" s="674"/>
    </row>
    <row r="10" spans="1:16" ht="13.8" thickBot="1" x14ac:dyDescent="0.3">
      <c r="A10" s="675" t="s">
        <v>7</v>
      </c>
      <c r="B10" s="676" t="s">
        <v>7</v>
      </c>
      <c r="C10" s="3820" t="s">
        <v>461</v>
      </c>
      <c r="D10" s="3821"/>
      <c r="E10" s="3821"/>
      <c r="F10" s="3821"/>
      <c r="G10" s="3821"/>
      <c r="H10" s="3821"/>
      <c r="I10" s="3821"/>
      <c r="J10" s="3821"/>
      <c r="K10" s="3821"/>
      <c r="L10" s="3821"/>
      <c r="M10" s="3821"/>
      <c r="N10" s="3821"/>
      <c r="O10" s="3821"/>
      <c r="P10" s="679"/>
    </row>
    <row r="11" spans="1:16" ht="40.200000000000003" thickBot="1" x14ac:dyDescent="0.3">
      <c r="A11" s="227"/>
      <c r="B11" s="680"/>
      <c r="C11" s="681"/>
      <c r="D11" s="681"/>
      <c r="E11" s="681"/>
      <c r="F11" s="681"/>
      <c r="G11" s="681"/>
      <c r="H11" s="681"/>
      <c r="I11" s="681"/>
      <c r="J11" s="681"/>
      <c r="K11" s="681"/>
      <c r="L11" s="682" t="s">
        <v>462</v>
      </c>
      <c r="M11" s="224" t="s">
        <v>204</v>
      </c>
      <c r="N11" s="683"/>
      <c r="O11" s="683"/>
      <c r="P11" s="2674" t="s">
        <v>1812</v>
      </c>
    </row>
    <row r="12" spans="1:16" ht="27" thickBot="1" x14ac:dyDescent="0.3">
      <c r="A12" s="227"/>
      <c r="B12" s="685"/>
      <c r="C12" s="681"/>
      <c r="D12" s="681"/>
      <c r="E12" s="681"/>
      <c r="F12" s="681"/>
      <c r="G12" s="681"/>
      <c r="H12" s="681"/>
      <c r="I12" s="681"/>
      <c r="J12" s="681"/>
      <c r="K12" s="681"/>
      <c r="L12" s="682" t="s">
        <v>463</v>
      </c>
      <c r="M12" s="224" t="s">
        <v>204</v>
      </c>
      <c r="N12" s="683"/>
      <c r="O12" s="683"/>
      <c r="P12" s="684"/>
    </row>
    <row r="13" spans="1:16" x14ac:dyDescent="0.25">
      <c r="A13" s="3794" t="s">
        <v>7</v>
      </c>
      <c r="B13" s="3797" t="s">
        <v>7</v>
      </c>
      <c r="C13" s="3800" t="s">
        <v>7</v>
      </c>
      <c r="D13" s="686"/>
      <c r="E13" s="3803" t="s">
        <v>464</v>
      </c>
      <c r="F13" s="3805" t="s">
        <v>46</v>
      </c>
      <c r="G13" s="3784" t="s">
        <v>70</v>
      </c>
      <c r="H13" s="688" t="s">
        <v>27</v>
      </c>
      <c r="I13" s="164">
        <v>0</v>
      </c>
      <c r="J13" s="164">
        <v>0</v>
      </c>
      <c r="K13" s="165">
        <v>0</v>
      </c>
      <c r="L13" s="689" t="s">
        <v>465</v>
      </c>
      <c r="M13" s="690" t="s">
        <v>204</v>
      </c>
      <c r="N13" s="691"/>
      <c r="O13" s="692"/>
      <c r="P13" s="3827" t="s">
        <v>1812</v>
      </c>
    </row>
    <row r="14" spans="1:16" x14ac:dyDescent="0.25">
      <c r="A14" s="3795"/>
      <c r="B14" s="3798"/>
      <c r="C14" s="3801"/>
      <c r="D14" s="695"/>
      <c r="E14" s="3804"/>
      <c r="F14" s="3806"/>
      <c r="G14" s="3785"/>
      <c r="H14" s="696"/>
      <c r="I14" s="697"/>
      <c r="J14" s="697"/>
      <c r="K14" s="698"/>
      <c r="L14" s="699" t="s">
        <v>466</v>
      </c>
      <c r="M14" s="700" t="s">
        <v>467</v>
      </c>
      <c r="N14" s="701"/>
      <c r="O14" s="702"/>
      <c r="P14" s="3828"/>
    </row>
    <row r="15" spans="1:16" ht="13.8" thickBot="1" x14ac:dyDescent="0.3">
      <c r="A15" s="3796"/>
      <c r="B15" s="3799"/>
      <c r="C15" s="3802"/>
      <c r="D15" s="703"/>
      <c r="E15" s="704"/>
      <c r="F15" s="3807"/>
      <c r="G15" s="3786"/>
      <c r="H15" s="705" t="s">
        <v>8</v>
      </c>
      <c r="I15" s="706">
        <f>SUM(I13:I14)</f>
        <v>0</v>
      </c>
      <c r="J15" s="706">
        <f>SUM(J13:J14)</f>
        <v>0</v>
      </c>
      <c r="K15" s="706">
        <f>SUM(K13:K14)</f>
        <v>0</v>
      </c>
      <c r="L15" s="707"/>
      <c r="M15" s="708"/>
      <c r="N15" s="709"/>
      <c r="O15" s="709"/>
      <c r="P15" s="3829"/>
    </row>
    <row r="16" spans="1:16" ht="39.6" x14ac:dyDescent="0.25">
      <c r="A16" s="3794" t="s">
        <v>7</v>
      </c>
      <c r="B16" s="3797" t="s">
        <v>7</v>
      </c>
      <c r="C16" s="3800" t="s">
        <v>9</v>
      </c>
      <c r="D16" s="686"/>
      <c r="E16" s="3803" t="s">
        <v>468</v>
      </c>
      <c r="F16" s="3805" t="s">
        <v>46</v>
      </c>
      <c r="G16" s="3784" t="s">
        <v>70</v>
      </c>
      <c r="H16" s="688" t="s">
        <v>27</v>
      </c>
      <c r="I16" s="164">
        <v>174.5</v>
      </c>
      <c r="J16" s="164">
        <v>67.5</v>
      </c>
      <c r="K16" s="165">
        <v>64.400000000000006</v>
      </c>
      <c r="L16" s="689" t="s">
        <v>469</v>
      </c>
      <c r="M16" s="690" t="s">
        <v>204</v>
      </c>
      <c r="N16" s="692">
        <v>1</v>
      </c>
      <c r="O16" s="692">
        <v>1</v>
      </c>
      <c r="P16" s="745" t="s">
        <v>1344</v>
      </c>
    </row>
    <row r="17" spans="1:16" ht="39.6" x14ac:dyDescent="0.25">
      <c r="A17" s="3795"/>
      <c r="B17" s="3798"/>
      <c r="C17" s="3801"/>
      <c r="D17" s="695"/>
      <c r="E17" s="3804"/>
      <c r="F17" s="3806"/>
      <c r="G17" s="3785"/>
      <c r="H17" s="696"/>
      <c r="I17" s="697"/>
      <c r="J17" s="697"/>
      <c r="K17" s="698"/>
      <c r="L17" s="2883" t="s">
        <v>470</v>
      </c>
      <c r="M17" s="754" t="s">
        <v>204</v>
      </c>
      <c r="N17" s="702">
        <v>2</v>
      </c>
      <c r="O17" s="702">
        <v>2</v>
      </c>
      <c r="P17" s="2877" t="s">
        <v>1337</v>
      </c>
    </row>
    <row r="18" spans="1:16" ht="39.6" x14ac:dyDescent="0.25">
      <c r="A18" s="3795"/>
      <c r="B18" s="3798"/>
      <c r="C18" s="3801"/>
      <c r="D18" s="695"/>
      <c r="E18" s="711"/>
      <c r="F18" s="3806"/>
      <c r="G18" s="3785"/>
      <c r="H18" s="696"/>
      <c r="I18" s="712"/>
      <c r="J18" s="712"/>
      <c r="K18" s="713"/>
      <c r="L18" s="714" t="s">
        <v>102</v>
      </c>
      <c r="M18" s="2884" t="s">
        <v>204</v>
      </c>
      <c r="N18" s="716">
        <v>1</v>
      </c>
      <c r="O18" s="716">
        <v>1</v>
      </c>
      <c r="P18" s="2092" t="s">
        <v>1343</v>
      </c>
    </row>
    <row r="19" spans="1:16" ht="13.8" thickBot="1" x14ac:dyDescent="0.3">
      <c r="A19" s="3796"/>
      <c r="B19" s="3799"/>
      <c r="C19" s="3802"/>
      <c r="D19" s="703"/>
      <c r="E19" s="704"/>
      <c r="F19" s="3807"/>
      <c r="G19" s="3786"/>
      <c r="H19" s="705" t="s">
        <v>8</v>
      </c>
      <c r="I19" s="706">
        <f>SUM(I16:I18)</f>
        <v>174.5</v>
      </c>
      <c r="J19" s="706">
        <f t="shared" ref="J19" si="0">SUM(J16:J18)</f>
        <v>67.5</v>
      </c>
      <c r="K19" s="706">
        <f t="shared" ref="K19" si="1">SUM(K16:K18)</f>
        <v>64.400000000000006</v>
      </c>
      <c r="L19" s="707"/>
      <c r="M19" s="2885"/>
      <c r="N19" s="709"/>
      <c r="O19" s="709"/>
      <c r="P19" s="2879"/>
    </row>
    <row r="20" spans="1:16" ht="39.6" x14ac:dyDescent="0.25">
      <c r="A20" s="3794" t="s">
        <v>7</v>
      </c>
      <c r="B20" s="3797" t="s">
        <v>7</v>
      </c>
      <c r="C20" s="3800" t="s">
        <v>25</v>
      </c>
      <c r="D20" s="686"/>
      <c r="E20" s="3803" t="s">
        <v>471</v>
      </c>
      <c r="F20" s="3805" t="s">
        <v>46</v>
      </c>
      <c r="G20" s="3784" t="s">
        <v>70</v>
      </c>
      <c r="H20" s="688" t="s">
        <v>27</v>
      </c>
      <c r="I20" s="164">
        <v>49</v>
      </c>
      <c r="J20" s="164">
        <v>0</v>
      </c>
      <c r="K20" s="165">
        <v>0</v>
      </c>
      <c r="L20" s="689" t="s">
        <v>472</v>
      </c>
      <c r="M20" s="690" t="s">
        <v>204</v>
      </c>
      <c r="N20" s="691"/>
      <c r="O20" s="692">
        <v>0</v>
      </c>
      <c r="P20" s="2880" t="s">
        <v>1338</v>
      </c>
    </row>
    <row r="21" spans="1:16" ht="26.4" x14ac:dyDescent="0.25">
      <c r="A21" s="3795"/>
      <c r="B21" s="3798"/>
      <c r="C21" s="3801"/>
      <c r="D21" s="695"/>
      <c r="E21" s="3804"/>
      <c r="F21" s="3806"/>
      <c r="G21" s="3785"/>
      <c r="H21" s="696"/>
      <c r="I21" s="697"/>
      <c r="J21" s="697"/>
      <c r="K21" s="698"/>
      <c r="L21" s="699" t="s">
        <v>473</v>
      </c>
      <c r="M21" s="700" t="s">
        <v>467</v>
      </c>
      <c r="N21" s="701"/>
      <c r="O21" s="702">
        <v>0</v>
      </c>
      <c r="P21" s="2799" t="s">
        <v>1311</v>
      </c>
    </row>
    <row r="22" spans="1:16" ht="26.4" x14ac:dyDescent="0.25">
      <c r="A22" s="3795"/>
      <c r="B22" s="3798"/>
      <c r="C22" s="3801"/>
      <c r="D22" s="695"/>
      <c r="E22" s="3809"/>
      <c r="F22" s="3806"/>
      <c r="G22" s="3785"/>
      <c r="H22" s="696"/>
      <c r="I22" s="712"/>
      <c r="J22" s="712"/>
      <c r="K22" s="713"/>
      <c r="L22" s="718" t="s">
        <v>474</v>
      </c>
      <c r="M22" s="715" t="s">
        <v>204</v>
      </c>
      <c r="N22" s="716">
        <v>1</v>
      </c>
      <c r="O22" s="716">
        <v>1</v>
      </c>
      <c r="P22" s="2092" t="s">
        <v>1345</v>
      </c>
    </row>
    <row r="23" spans="1:16" ht="13.8" thickBot="1" x14ac:dyDescent="0.3">
      <c r="A23" s="3796"/>
      <c r="B23" s="3799"/>
      <c r="C23" s="3802"/>
      <c r="D23" s="703"/>
      <c r="E23" s="3518"/>
      <c r="F23" s="3807"/>
      <c r="G23" s="3786"/>
      <c r="H23" s="705" t="s">
        <v>8</v>
      </c>
      <c r="I23" s="706">
        <f>SUM(I20:I22)</f>
        <v>49</v>
      </c>
      <c r="J23" s="706">
        <f t="shared" ref="J23" si="2">SUM(J20:J22)</f>
        <v>0</v>
      </c>
      <c r="K23" s="706">
        <f t="shared" ref="K23" si="3">SUM(K20:K22)</f>
        <v>0</v>
      </c>
      <c r="L23" s="707"/>
      <c r="M23" s="708"/>
      <c r="N23" s="2878"/>
      <c r="O23" s="2878"/>
      <c r="P23" s="2879"/>
    </row>
    <row r="24" spans="1:16" ht="13.8" thickBot="1" x14ac:dyDescent="0.3">
      <c r="A24" s="719" t="s">
        <v>7</v>
      </c>
      <c r="B24" s="720"/>
      <c r="C24" s="3814" t="s">
        <v>308</v>
      </c>
      <c r="D24" s="3814"/>
      <c r="E24" s="3814"/>
      <c r="F24" s="3814"/>
      <c r="G24" s="3815"/>
      <c r="H24" s="721" t="s">
        <v>8</v>
      </c>
      <c r="I24" s="722">
        <f>I15+I19+I23</f>
        <v>223.5</v>
      </c>
      <c r="J24" s="722">
        <f t="shared" ref="J24" si="4">J15+J19+J23</f>
        <v>67.5</v>
      </c>
      <c r="K24" s="722">
        <f t="shared" ref="K24" si="5">K15+K19+K23</f>
        <v>64.400000000000006</v>
      </c>
      <c r="L24" s="723"/>
      <c r="M24" s="723"/>
      <c r="N24" s="723"/>
      <c r="O24" s="723"/>
      <c r="P24" s="724"/>
    </row>
    <row r="25" spans="1:16" ht="13.8" thickBot="1" x14ac:dyDescent="0.3">
      <c r="A25" s="719" t="s">
        <v>7</v>
      </c>
      <c r="B25" s="680" t="s">
        <v>7</v>
      </c>
      <c r="C25" s="3816" t="s">
        <v>309</v>
      </c>
      <c r="D25" s="3816"/>
      <c r="E25" s="3816"/>
      <c r="F25" s="3816"/>
      <c r="G25" s="3817"/>
      <c r="H25" s="725" t="s">
        <v>8</v>
      </c>
      <c r="I25" s="726">
        <f>I15+I19+I23</f>
        <v>223.5</v>
      </c>
      <c r="J25" s="726">
        <f t="shared" ref="J25" si="6">J15+J19+J23</f>
        <v>67.5</v>
      </c>
      <c r="K25" s="726">
        <f t="shared" ref="K25" si="7">K15+K19+K23</f>
        <v>64.400000000000006</v>
      </c>
      <c r="L25" s="727"/>
      <c r="M25" s="727"/>
      <c r="N25" s="727"/>
      <c r="O25" s="727"/>
      <c r="P25" s="728"/>
    </row>
    <row r="26" spans="1:16" ht="13.8" thickBot="1" x14ac:dyDescent="0.3">
      <c r="A26" s="675" t="s">
        <v>9</v>
      </c>
      <c r="B26" s="676"/>
      <c r="C26" s="3818" t="s">
        <v>475</v>
      </c>
      <c r="D26" s="3819"/>
      <c r="E26" s="3819"/>
      <c r="F26" s="3819"/>
      <c r="G26" s="3819"/>
      <c r="H26" s="3819"/>
      <c r="I26" s="3819"/>
      <c r="J26" s="3819"/>
      <c r="K26" s="3819"/>
      <c r="L26" s="3819"/>
      <c r="M26" s="3819"/>
      <c r="N26" s="3819"/>
      <c r="O26" s="3819"/>
      <c r="P26" s="724"/>
    </row>
    <row r="27" spans="1:16" ht="122.4" customHeight="1" thickBot="1" x14ac:dyDescent="0.3">
      <c r="A27" s="729"/>
      <c r="B27" s="680"/>
      <c r="C27" s="681"/>
      <c r="D27" s="681"/>
      <c r="E27" s="681"/>
      <c r="F27" s="681"/>
      <c r="G27" s="681"/>
      <c r="H27" s="681"/>
      <c r="I27" s="681"/>
      <c r="J27" s="681"/>
      <c r="K27" s="681"/>
      <c r="L27" s="2801" t="s">
        <v>476</v>
      </c>
      <c r="M27" s="2802" t="s">
        <v>477</v>
      </c>
      <c r="N27" s="115">
        <v>5</v>
      </c>
      <c r="O27" s="115">
        <v>6</v>
      </c>
      <c r="P27" s="2674" t="s">
        <v>1341</v>
      </c>
    </row>
    <row r="28" spans="1:16" ht="13.8" thickBot="1" x14ac:dyDescent="0.3">
      <c r="A28" s="729"/>
      <c r="B28" s="680"/>
      <c r="C28" s="681"/>
      <c r="D28" s="681"/>
      <c r="E28" s="681"/>
      <c r="F28" s="681"/>
      <c r="G28" s="681"/>
      <c r="H28" s="681"/>
      <c r="I28" s="681"/>
      <c r="J28" s="681"/>
      <c r="K28" s="681"/>
      <c r="L28" s="682" t="s">
        <v>478</v>
      </c>
      <c r="M28" s="224" t="s">
        <v>467</v>
      </c>
      <c r="N28" s="115"/>
      <c r="O28" s="115"/>
      <c r="P28" s="3459" t="s">
        <v>1422</v>
      </c>
    </row>
    <row r="29" spans="1:16" ht="13.8" thickBot="1" x14ac:dyDescent="0.3">
      <c r="A29" s="729"/>
      <c r="B29" s="680"/>
      <c r="C29" s="681"/>
      <c r="D29" s="681"/>
      <c r="E29" s="681"/>
      <c r="F29" s="681"/>
      <c r="G29" s="681"/>
      <c r="H29" s="681"/>
      <c r="I29" s="681"/>
      <c r="J29" s="681"/>
      <c r="K29" s="681"/>
      <c r="L29" s="682" t="s">
        <v>479</v>
      </c>
      <c r="M29" s="224" t="s">
        <v>204</v>
      </c>
      <c r="N29" s="115"/>
      <c r="O29" s="115"/>
      <c r="P29" s="3501"/>
    </row>
    <row r="30" spans="1:16" ht="40.200000000000003" thickBot="1" x14ac:dyDescent="0.3">
      <c r="A30" s="729"/>
      <c r="B30" s="680"/>
      <c r="C30" s="681"/>
      <c r="D30" s="681"/>
      <c r="E30" s="681"/>
      <c r="F30" s="681"/>
      <c r="G30" s="681"/>
      <c r="H30" s="681"/>
      <c r="I30" s="681"/>
      <c r="J30" s="681"/>
      <c r="K30" s="681"/>
      <c r="L30" s="682" t="s">
        <v>480</v>
      </c>
      <c r="M30" s="224" t="s">
        <v>204</v>
      </c>
      <c r="N30" s="115"/>
      <c r="O30" s="115"/>
      <c r="P30" s="3460"/>
    </row>
    <row r="31" spans="1:16" ht="43.8" customHeight="1" thickBot="1" x14ac:dyDescent="0.3">
      <c r="A31" s="729"/>
      <c r="B31" s="680"/>
      <c r="C31" s="681"/>
      <c r="D31" s="681"/>
      <c r="E31" s="681"/>
      <c r="F31" s="681"/>
      <c r="G31" s="681"/>
      <c r="H31" s="681"/>
      <c r="I31" s="681"/>
      <c r="J31" s="681"/>
      <c r="K31" s="681"/>
      <c r="L31" s="2801" t="s">
        <v>481</v>
      </c>
      <c r="M31" s="948" t="s">
        <v>477</v>
      </c>
      <c r="N31" s="115">
        <v>84</v>
      </c>
      <c r="O31" s="115">
        <v>51</v>
      </c>
      <c r="P31" s="2674" t="s">
        <v>1346</v>
      </c>
    </row>
    <row r="32" spans="1:16" ht="13.8" thickBot="1" x14ac:dyDescent="0.3">
      <c r="A32" s="729" t="s">
        <v>9</v>
      </c>
      <c r="B32" s="730" t="s">
        <v>7</v>
      </c>
      <c r="C32" s="677"/>
      <c r="D32" s="678" t="s">
        <v>482</v>
      </c>
      <c r="E32" s="292"/>
      <c r="F32" s="292"/>
      <c r="G32" s="292"/>
      <c r="H32" s="292"/>
      <c r="I32" s="292"/>
      <c r="J32" s="292"/>
      <c r="K32" s="292"/>
      <c r="L32" s="731"/>
      <c r="M32" s="732"/>
      <c r="N32" s="2881"/>
      <c r="O32" s="2881"/>
      <c r="P32" s="734"/>
    </row>
    <row r="33" spans="1:16" ht="28.2" customHeight="1" thickBot="1" x14ac:dyDescent="0.3">
      <c r="A33" s="675"/>
      <c r="B33" s="680"/>
      <c r="C33" s="678"/>
      <c r="D33" s="678"/>
      <c r="E33" s="292"/>
      <c r="F33" s="292"/>
      <c r="G33" s="292"/>
      <c r="H33" s="292"/>
      <c r="I33" s="292"/>
      <c r="J33" s="292"/>
      <c r="K33" s="292"/>
      <c r="L33" s="735" t="s">
        <v>483</v>
      </c>
      <c r="M33" s="2084" t="s">
        <v>484</v>
      </c>
      <c r="N33" s="3369">
        <v>1137.5899999999999</v>
      </c>
      <c r="O33" s="2881"/>
      <c r="P33" s="734"/>
    </row>
    <row r="34" spans="1:16" ht="52.8" x14ac:dyDescent="0.25">
      <c r="A34" s="3794" t="s">
        <v>9</v>
      </c>
      <c r="B34" s="3797" t="s">
        <v>7</v>
      </c>
      <c r="C34" s="3800" t="s">
        <v>7</v>
      </c>
      <c r="D34" s="686"/>
      <c r="E34" s="3803" t="s">
        <v>485</v>
      </c>
      <c r="F34" s="3805" t="s">
        <v>46</v>
      </c>
      <c r="G34" s="3784" t="s">
        <v>70</v>
      </c>
      <c r="H34" s="688" t="s">
        <v>27</v>
      </c>
      <c r="I34" s="164">
        <v>95</v>
      </c>
      <c r="J34" s="164">
        <v>69</v>
      </c>
      <c r="K34" s="165">
        <v>65.2</v>
      </c>
      <c r="L34" s="689" t="s">
        <v>486</v>
      </c>
      <c r="M34" s="690" t="s">
        <v>477</v>
      </c>
      <c r="N34" s="692">
        <v>10</v>
      </c>
      <c r="O34" s="692">
        <v>0</v>
      </c>
      <c r="P34" s="745" t="s">
        <v>1307</v>
      </c>
    </row>
    <row r="35" spans="1:16" ht="39.6" x14ac:dyDescent="0.25">
      <c r="A35" s="3795"/>
      <c r="B35" s="3798"/>
      <c r="C35" s="3801"/>
      <c r="D35" s="695"/>
      <c r="E35" s="3804"/>
      <c r="F35" s="3806"/>
      <c r="G35" s="3785"/>
      <c r="H35" s="696"/>
      <c r="I35" s="697"/>
      <c r="J35" s="697"/>
      <c r="K35" s="698"/>
      <c r="L35" s="699" t="s">
        <v>487</v>
      </c>
      <c r="M35" s="754" t="s">
        <v>477</v>
      </c>
      <c r="N35" s="702">
        <v>1</v>
      </c>
      <c r="O35" s="702">
        <v>2</v>
      </c>
      <c r="P35" s="2803" t="s">
        <v>1308</v>
      </c>
    </row>
    <row r="36" spans="1:16" ht="26.4" x14ac:dyDescent="0.25">
      <c r="A36" s="3795"/>
      <c r="B36" s="3798"/>
      <c r="C36" s="3801"/>
      <c r="D36" s="695"/>
      <c r="E36" s="3804"/>
      <c r="F36" s="3806"/>
      <c r="G36" s="3785"/>
      <c r="H36" s="696"/>
      <c r="I36" s="697"/>
      <c r="J36" s="697"/>
      <c r="K36" s="698"/>
      <c r="L36" s="738" t="s">
        <v>488</v>
      </c>
      <c r="M36" s="2887" t="s">
        <v>477</v>
      </c>
      <c r="N36" s="702">
        <v>3</v>
      </c>
      <c r="O36" s="702">
        <v>1</v>
      </c>
      <c r="P36" s="2799" t="s">
        <v>1309</v>
      </c>
    </row>
    <row r="37" spans="1:16" ht="52.8" x14ac:dyDescent="0.25">
      <c r="A37" s="3795"/>
      <c r="B37" s="3798"/>
      <c r="C37" s="3801"/>
      <c r="D37" s="695"/>
      <c r="E37" s="3809"/>
      <c r="F37" s="3806"/>
      <c r="G37" s="3785"/>
      <c r="H37" s="696"/>
      <c r="I37" s="712"/>
      <c r="J37" s="712"/>
      <c r="K37" s="713"/>
      <c r="L37" s="718" t="s">
        <v>489</v>
      </c>
      <c r="M37" s="2884" t="s">
        <v>477</v>
      </c>
      <c r="N37" s="716">
        <v>3</v>
      </c>
      <c r="O37" s="716">
        <v>2</v>
      </c>
      <c r="P37" s="2092" t="s">
        <v>1310</v>
      </c>
    </row>
    <row r="38" spans="1:16" ht="27" thickBot="1" x14ac:dyDescent="0.3">
      <c r="A38" s="3796"/>
      <c r="B38" s="3799"/>
      <c r="C38" s="3802"/>
      <c r="D38" s="703"/>
      <c r="E38" s="3808"/>
      <c r="F38" s="3807"/>
      <c r="G38" s="3786"/>
      <c r="H38" s="705" t="s">
        <v>8</v>
      </c>
      <c r="I38" s="706">
        <f>I34*1</f>
        <v>95</v>
      </c>
      <c r="J38" s="706">
        <f t="shared" ref="J38" si="8">J34*1</f>
        <v>69</v>
      </c>
      <c r="K38" s="706">
        <f t="shared" ref="K38" si="9">K34*1</f>
        <v>65.2</v>
      </c>
      <c r="L38" s="739" t="s">
        <v>490</v>
      </c>
      <c r="M38" s="2888" t="s">
        <v>477</v>
      </c>
      <c r="N38" s="716">
        <v>1</v>
      </c>
      <c r="O38" s="716">
        <v>1</v>
      </c>
      <c r="P38" s="2092" t="s">
        <v>1347</v>
      </c>
    </row>
    <row r="39" spans="1:16" ht="26.4" x14ac:dyDescent="0.25">
      <c r="A39" s="3794" t="s">
        <v>9</v>
      </c>
      <c r="B39" s="3797" t="s">
        <v>7</v>
      </c>
      <c r="C39" s="3800" t="s">
        <v>9</v>
      </c>
      <c r="D39" s="686"/>
      <c r="E39" s="687" t="s">
        <v>491</v>
      </c>
      <c r="F39" s="3805" t="s">
        <v>46</v>
      </c>
      <c r="G39" s="3784" t="s">
        <v>70</v>
      </c>
      <c r="H39" s="688"/>
      <c r="I39" s="164"/>
      <c r="J39" s="164"/>
      <c r="K39" s="165"/>
      <c r="L39" s="741" t="s">
        <v>492</v>
      </c>
      <c r="M39" s="742" t="s">
        <v>204</v>
      </c>
      <c r="N39" s="691"/>
      <c r="O39" s="692"/>
      <c r="P39" s="745" t="s">
        <v>1436</v>
      </c>
    </row>
    <row r="40" spans="1:16" ht="13.8" thickBot="1" x14ac:dyDescent="0.3">
      <c r="A40" s="3796"/>
      <c r="B40" s="3799"/>
      <c r="C40" s="3802"/>
      <c r="D40" s="703"/>
      <c r="E40" s="704"/>
      <c r="F40" s="3807"/>
      <c r="G40" s="3786"/>
      <c r="H40" s="705"/>
      <c r="I40" s="706"/>
      <c r="J40" s="706"/>
      <c r="K40" s="706"/>
      <c r="L40" s="707"/>
      <c r="M40" s="708"/>
      <c r="N40" s="709"/>
      <c r="O40" s="709"/>
      <c r="P40" s="710"/>
    </row>
    <row r="41" spans="1:16" ht="26.4" x14ac:dyDescent="0.25">
      <c r="A41" s="3794" t="s">
        <v>9</v>
      </c>
      <c r="B41" s="3797" t="s">
        <v>7</v>
      </c>
      <c r="C41" s="3800" t="s">
        <v>25</v>
      </c>
      <c r="D41" s="686"/>
      <c r="E41" s="687" t="s">
        <v>493</v>
      </c>
      <c r="F41" s="3805" t="s">
        <v>46</v>
      </c>
      <c r="G41" s="3784" t="s">
        <v>70</v>
      </c>
      <c r="H41" s="688" t="s">
        <v>27</v>
      </c>
      <c r="I41" s="164">
        <v>0</v>
      </c>
      <c r="J41" s="164">
        <v>0</v>
      </c>
      <c r="K41" s="165">
        <v>0</v>
      </c>
      <c r="L41" s="743" t="s">
        <v>494</v>
      </c>
      <c r="M41" s="742" t="s">
        <v>204</v>
      </c>
      <c r="N41" s="744"/>
      <c r="O41" s="744"/>
      <c r="P41" s="3827" t="s">
        <v>1436</v>
      </c>
    </row>
    <row r="42" spans="1:16" ht="13.8" thickBot="1" x14ac:dyDescent="0.3">
      <c r="A42" s="3796"/>
      <c r="B42" s="3799"/>
      <c r="C42" s="3802"/>
      <c r="D42" s="703"/>
      <c r="E42" s="746"/>
      <c r="F42" s="3807"/>
      <c r="G42" s="3786"/>
      <c r="H42" s="705" t="s">
        <v>8</v>
      </c>
      <c r="I42" s="706">
        <f>SUM(I41:I41)</f>
        <v>0</v>
      </c>
      <c r="J42" s="706">
        <f>SUM(J41:J41)</f>
        <v>0</v>
      </c>
      <c r="K42" s="706">
        <f>SUM(K41:K41)</f>
        <v>0</v>
      </c>
      <c r="L42" s="747"/>
      <c r="M42" s="740"/>
      <c r="N42" s="748"/>
      <c r="O42" s="748"/>
      <c r="P42" s="3830"/>
    </row>
    <row r="43" spans="1:16" ht="187.8" customHeight="1" x14ac:dyDescent="0.25">
      <c r="A43" s="3794" t="s">
        <v>9</v>
      </c>
      <c r="B43" s="3797" t="s">
        <v>7</v>
      </c>
      <c r="C43" s="3800" t="s">
        <v>26</v>
      </c>
      <c r="D43" s="686"/>
      <c r="E43" s="3803" t="s">
        <v>495</v>
      </c>
      <c r="F43" s="3805" t="s">
        <v>46</v>
      </c>
      <c r="G43" s="3784" t="s">
        <v>70</v>
      </c>
      <c r="H43" s="688" t="s">
        <v>27</v>
      </c>
      <c r="I43" s="164">
        <v>176.5</v>
      </c>
      <c r="J43" s="164">
        <v>21.5</v>
      </c>
      <c r="K43" s="165">
        <v>20</v>
      </c>
      <c r="L43" s="750" t="s">
        <v>496</v>
      </c>
      <c r="M43" s="742" t="s">
        <v>477</v>
      </c>
      <c r="N43" s="751">
        <v>1</v>
      </c>
      <c r="O43" s="751">
        <v>0</v>
      </c>
      <c r="P43" s="745" t="s">
        <v>1339</v>
      </c>
    </row>
    <row r="44" spans="1:16" ht="92.4" x14ac:dyDescent="0.25">
      <c r="A44" s="3795"/>
      <c r="B44" s="3798"/>
      <c r="C44" s="3801"/>
      <c r="D44" s="695"/>
      <c r="E44" s="3804"/>
      <c r="F44" s="3806"/>
      <c r="G44" s="3785"/>
      <c r="H44" s="696" t="s">
        <v>84</v>
      </c>
      <c r="I44" s="712">
        <v>70</v>
      </c>
      <c r="J44" s="712">
        <v>70</v>
      </c>
      <c r="K44" s="713">
        <v>15</v>
      </c>
      <c r="L44" s="752" t="s">
        <v>497</v>
      </c>
      <c r="M44" s="753" t="s">
        <v>477</v>
      </c>
      <c r="N44" s="754">
        <v>2</v>
      </c>
      <c r="O44" s="754">
        <v>1</v>
      </c>
      <c r="P44" s="2092" t="s">
        <v>1340</v>
      </c>
    </row>
    <row r="45" spans="1:16" ht="26.4" x14ac:dyDescent="0.25">
      <c r="A45" s="3795"/>
      <c r="B45" s="3798"/>
      <c r="C45" s="3801"/>
      <c r="D45" s="695"/>
      <c r="E45" s="3804"/>
      <c r="F45" s="3806"/>
      <c r="G45" s="3785"/>
      <c r="H45" s="756"/>
      <c r="I45" s="757"/>
      <c r="J45" s="757"/>
      <c r="K45" s="758"/>
      <c r="L45" s="759" t="s">
        <v>498</v>
      </c>
      <c r="M45" s="760" t="s">
        <v>477</v>
      </c>
      <c r="N45" s="761">
        <v>46</v>
      </c>
      <c r="O45" s="761">
        <v>84</v>
      </c>
      <c r="P45" s="2804" t="s">
        <v>1348</v>
      </c>
    </row>
    <row r="46" spans="1:16" ht="40.200000000000003" thickBot="1" x14ac:dyDescent="0.3">
      <c r="A46" s="3796"/>
      <c r="B46" s="3799"/>
      <c r="C46" s="3802"/>
      <c r="D46" s="703"/>
      <c r="E46" s="3808"/>
      <c r="F46" s="3807"/>
      <c r="G46" s="3786"/>
      <c r="H46" s="705" t="s">
        <v>8</v>
      </c>
      <c r="I46" s="706">
        <f>SUM(I43:I44)</f>
        <v>246.5</v>
      </c>
      <c r="J46" s="706">
        <f t="shared" ref="J46:K46" si="10">SUM(J43:J44)</f>
        <v>91.5</v>
      </c>
      <c r="K46" s="706">
        <f t="shared" si="10"/>
        <v>35</v>
      </c>
      <c r="L46" s="762" t="s">
        <v>499</v>
      </c>
      <c r="M46" s="763"/>
      <c r="N46" s="748" t="s">
        <v>90</v>
      </c>
      <c r="O46" s="748" t="s">
        <v>90</v>
      </c>
      <c r="P46" s="2805" t="s">
        <v>1349</v>
      </c>
    </row>
    <row r="47" spans="1:16" ht="13.8" thickBot="1" x14ac:dyDescent="0.3">
      <c r="A47" s="764" t="s">
        <v>7</v>
      </c>
      <c r="B47" s="765"/>
      <c r="C47" s="3787" t="s">
        <v>308</v>
      </c>
      <c r="D47" s="3787"/>
      <c r="E47" s="3787"/>
      <c r="F47" s="3787"/>
      <c r="G47" s="3788"/>
      <c r="H47" s="766" t="s">
        <v>8</v>
      </c>
      <c r="I47" s="767">
        <f>I38+I40+I42+I46</f>
        <v>341.5</v>
      </c>
      <c r="J47" s="767">
        <f t="shared" ref="J47:K47" si="11">J38+J40+J42+J46</f>
        <v>160.5</v>
      </c>
      <c r="K47" s="767">
        <f t="shared" si="11"/>
        <v>100.2</v>
      </c>
      <c r="L47" s="768"/>
      <c r="M47" s="769"/>
      <c r="N47" s="769"/>
      <c r="O47" s="769"/>
      <c r="P47" s="770"/>
    </row>
    <row r="48" spans="1:16" ht="13.8" thickBot="1" x14ac:dyDescent="0.3">
      <c r="A48" s="764" t="s">
        <v>9</v>
      </c>
      <c r="B48" s="685" t="s">
        <v>7</v>
      </c>
      <c r="C48" s="3789" t="s">
        <v>309</v>
      </c>
      <c r="D48" s="3789"/>
      <c r="E48" s="3789"/>
      <c r="F48" s="3789"/>
      <c r="G48" s="3790"/>
      <c r="H48" s="771" t="s">
        <v>8</v>
      </c>
      <c r="I48" s="772">
        <f>I38+I40+I42+I46</f>
        <v>341.5</v>
      </c>
      <c r="J48" s="772">
        <f>J38+J40+J42+J46</f>
        <v>160.5</v>
      </c>
      <c r="K48" s="772">
        <f>K38+K40+K42+K46</f>
        <v>100.2</v>
      </c>
      <c r="L48" s="773"/>
      <c r="M48" s="773"/>
      <c r="N48" s="773"/>
      <c r="O48" s="773"/>
      <c r="P48" s="774"/>
    </row>
    <row r="49" spans="1:16" ht="13.8" thickBot="1" x14ac:dyDescent="0.3">
      <c r="A49" s="729" t="s">
        <v>9</v>
      </c>
      <c r="B49" s="730" t="s">
        <v>9</v>
      </c>
      <c r="C49" s="677"/>
      <c r="D49" s="678" t="s">
        <v>500</v>
      </c>
      <c r="E49" s="292"/>
      <c r="F49" s="292"/>
      <c r="G49" s="292"/>
      <c r="H49" s="292"/>
      <c r="I49" s="292"/>
      <c r="J49" s="292"/>
      <c r="K49" s="292"/>
      <c r="L49" s="731"/>
      <c r="M49" s="732"/>
      <c r="N49" s="733"/>
      <c r="O49" s="733"/>
      <c r="P49" s="734"/>
    </row>
    <row r="50" spans="1:16" ht="72.599999999999994" customHeight="1" thickBot="1" x14ac:dyDescent="0.3">
      <c r="A50" s="675"/>
      <c r="B50" s="680"/>
      <c r="C50" s="678"/>
      <c r="D50" s="678"/>
      <c r="E50" s="292"/>
      <c r="F50" s="292"/>
      <c r="G50" s="292"/>
      <c r="H50" s="292"/>
      <c r="I50" s="292"/>
      <c r="J50" s="292"/>
      <c r="K50" s="292"/>
      <c r="L50" s="735" t="s">
        <v>501</v>
      </c>
      <c r="M50" s="736" t="s">
        <v>204</v>
      </c>
      <c r="N50" s="737"/>
      <c r="O50" s="733"/>
      <c r="P50" s="2882" t="s">
        <v>1342</v>
      </c>
    </row>
    <row r="51" spans="1:16" ht="70.8" customHeight="1" thickBot="1" x14ac:dyDescent="0.3">
      <c r="A51" s="675"/>
      <c r="B51" s="680"/>
      <c r="C51" s="678"/>
      <c r="D51" s="678"/>
      <c r="E51" s="292"/>
      <c r="F51" s="292"/>
      <c r="G51" s="292"/>
      <c r="H51" s="292"/>
      <c r="I51" s="292"/>
      <c r="J51" s="292"/>
      <c r="K51" s="292"/>
      <c r="L51" s="735" t="s">
        <v>502</v>
      </c>
      <c r="M51" s="736" t="s">
        <v>204</v>
      </c>
      <c r="N51" s="737"/>
      <c r="O51" s="733"/>
      <c r="P51" s="734"/>
    </row>
    <row r="52" spans="1:16" ht="37.799999999999997" customHeight="1" x14ac:dyDescent="0.25">
      <c r="A52" s="3794" t="s">
        <v>9</v>
      </c>
      <c r="B52" s="3797" t="s">
        <v>9</v>
      </c>
      <c r="C52" s="3800" t="s">
        <v>7</v>
      </c>
      <c r="D52" s="686"/>
      <c r="E52" s="3803" t="s">
        <v>503</v>
      </c>
      <c r="F52" s="3805" t="s">
        <v>46</v>
      </c>
      <c r="G52" s="3784" t="s">
        <v>70</v>
      </c>
      <c r="H52" s="688" t="s">
        <v>27</v>
      </c>
      <c r="I52" s="164">
        <v>0</v>
      </c>
      <c r="J52" s="164">
        <v>0</v>
      </c>
      <c r="K52" s="165">
        <v>0</v>
      </c>
      <c r="L52" s="775" t="s">
        <v>504</v>
      </c>
      <c r="M52" s="776" t="s">
        <v>204</v>
      </c>
      <c r="N52" s="777"/>
      <c r="O52" s="777"/>
      <c r="P52" s="102"/>
    </row>
    <row r="53" spans="1:16" ht="43.2" customHeight="1" thickBot="1" x14ac:dyDescent="0.3">
      <c r="A53" s="3795"/>
      <c r="B53" s="3798"/>
      <c r="C53" s="3801"/>
      <c r="D53" s="695"/>
      <c r="E53" s="3804"/>
      <c r="F53" s="3806"/>
      <c r="G53" s="3785"/>
      <c r="H53" s="696"/>
      <c r="I53" s="712"/>
      <c r="J53" s="712"/>
      <c r="K53" s="713"/>
      <c r="L53" s="778" t="s">
        <v>505</v>
      </c>
      <c r="M53" s="779" t="s">
        <v>204</v>
      </c>
      <c r="N53" s="780"/>
      <c r="O53" s="780"/>
      <c r="P53" s="70"/>
    </row>
    <row r="54" spans="1:16" ht="26.4" customHeight="1" thickBot="1" x14ac:dyDescent="0.3">
      <c r="A54" s="3796"/>
      <c r="B54" s="3799"/>
      <c r="C54" s="3802"/>
      <c r="D54" s="703"/>
      <c r="E54" s="704"/>
      <c r="F54" s="3807"/>
      <c r="G54" s="3786"/>
      <c r="H54" s="705" t="s">
        <v>8</v>
      </c>
      <c r="I54" s="706">
        <f>SUM(I52:I53)</f>
        <v>0</v>
      </c>
      <c r="J54" s="706">
        <f>SUM(J52:J53)</f>
        <v>0</v>
      </c>
      <c r="K54" s="706">
        <f>SUM(K52:K53)</f>
        <v>0</v>
      </c>
      <c r="L54" s="707"/>
      <c r="M54" s="708"/>
      <c r="N54" s="709"/>
      <c r="O54" s="709"/>
      <c r="P54" s="710"/>
    </row>
    <row r="55" spans="1:16" ht="27" thickBot="1" x14ac:dyDescent="0.3">
      <c r="A55" s="3794" t="s">
        <v>9</v>
      </c>
      <c r="B55" s="3797" t="s">
        <v>9</v>
      </c>
      <c r="C55" s="3800" t="s">
        <v>9</v>
      </c>
      <c r="D55" s="686"/>
      <c r="E55" s="3803" t="s">
        <v>478</v>
      </c>
      <c r="F55" s="3805" t="s">
        <v>46</v>
      </c>
      <c r="G55" s="3784" t="s">
        <v>70</v>
      </c>
      <c r="H55" s="688" t="s">
        <v>27</v>
      </c>
      <c r="I55" s="164">
        <v>0</v>
      </c>
      <c r="J55" s="164">
        <v>0</v>
      </c>
      <c r="K55" s="165">
        <v>0</v>
      </c>
      <c r="L55" s="3172" t="s">
        <v>506</v>
      </c>
      <c r="M55" s="776" t="s">
        <v>204</v>
      </c>
      <c r="N55" s="777"/>
      <c r="O55" s="777"/>
      <c r="P55" s="102"/>
    </row>
    <row r="56" spans="1:16" ht="40.200000000000003" thickBot="1" x14ac:dyDescent="0.3">
      <c r="A56" s="3795"/>
      <c r="B56" s="3798"/>
      <c r="C56" s="3801"/>
      <c r="D56" s="695"/>
      <c r="E56" s="3804"/>
      <c r="F56" s="3806"/>
      <c r="G56" s="3785"/>
      <c r="H56" s="696"/>
      <c r="I56" s="712"/>
      <c r="J56" s="712"/>
      <c r="K56" s="713"/>
      <c r="L56" s="778" t="s">
        <v>507</v>
      </c>
      <c r="M56" s="779" t="s">
        <v>467</v>
      </c>
      <c r="N56" s="780"/>
      <c r="O56" s="780"/>
      <c r="P56" s="70"/>
    </row>
    <row r="57" spans="1:16" ht="13.8" thickBot="1" x14ac:dyDescent="0.3">
      <c r="A57" s="3796"/>
      <c r="B57" s="3799"/>
      <c r="C57" s="3802"/>
      <c r="D57" s="703"/>
      <c r="E57" s="704"/>
      <c r="F57" s="3807"/>
      <c r="G57" s="3786"/>
      <c r="H57" s="705" t="s">
        <v>8</v>
      </c>
      <c r="I57" s="706">
        <f>SUM(I55:I56)</f>
        <v>0</v>
      </c>
      <c r="J57" s="706">
        <f>SUM(J55:J56)</f>
        <v>0</v>
      </c>
      <c r="K57" s="706">
        <f>SUM(K55:K56)</f>
        <v>0</v>
      </c>
      <c r="L57" s="781"/>
      <c r="M57" s="782"/>
      <c r="N57" s="783"/>
      <c r="O57" s="783"/>
      <c r="P57" s="784"/>
    </row>
    <row r="58" spans="1:16" ht="13.8" thickBot="1" x14ac:dyDescent="0.3">
      <c r="A58" s="3794" t="s">
        <v>9</v>
      </c>
      <c r="B58" s="3797" t="s">
        <v>9</v>
      </c>
      <c r="C58" s="3800" t="s">
        <v>25</v>
      </c>
      <c r="D58" s="686"/>
      <c r="E58" s="3803" t="s">
        <v>508</v>
      </c>
      <c r="F58" s="3805" t="s">
        <v>46</v>
      </c>
      <c r="G58" s="3784" t="s">
        <v>70</v>
      </c>
      <c r="H58" s="688" t="s">
        <v>27</v>
      </c>
      <c r="I58" s="164">
        <v>0</v>
      </c>
      <c r="J58" s="164">
        <v>0</v>
      </c>
      <c r="K58" s="165">
        <v>0</v>
      </c>
      <c r="L58" s="3172" t="s">
        <v>509</v>
      </c>
      <c r="M58" s="785" t="s">
        <v>204</v>
      </c>
      <c r="N58" s="777"/>
      <c r="O58" s="174"/>
      <c r="P58" s="786"/>
    </row>
    <row r="59" spans="1:16" ht="26.4" x14ac:dyDescent="0.25">
      <c r="A59" s="3795"/>
      <c r="B59" s="3798"/>
      <c r="C59" s="3801"/>
      <c r="D59" s="695"/>
      <c r="E59" s="3804"/>
      <c r="F59" s="3806"/>
      <c r="G59" s="3785"/>
      <c r="H59" s="696"/>
      <c r="I59" s="697"/>
      <c r="J59" s="697"/>
      <c r="K59" s="698"/>
      <c r="L59" s="787" t="s">
        <v>510</v>
      </c>
      <c r="M59" s="788" t="s">
        <v>467</v>
      </c>
      <c r="N59" s="789"/>
      <c r="O59" s="789"/>
      <c r="P59" s="790"/>
    </row>
    <row r="60" spans="1:16" ht="27" thickBot="1" x14ac:dyDescent="0.3">
      <c r="A60" s="3795"/>
      <c r="B60" s="3798"/>
      <c r="C60" s="3801"/>
      <c r="D60" s="695"/>
      <c r="E60" s="3804"/>
      <c r="F60" s="3806"/>
      <c r="G60" s="3785"/>
      <c r="H60" s="696"/>
      <c r="I60" s="697"/>
      <c r="J60" s="697"/>
      <c r="K60" s="698"/>
      <c r="L60" s="778" t="s">
        <v>511</v>
      </c>
      <c r="M60" s="791" t="s">
        <v>204</v>
      </c>
      <c r="N60" s="789"/>
      <c r="O60" s="789"/>
      <c r="P60" s="790"/>
    </row>
    <row r="61" spans="1:16" ht="40.200000000000003" thickBot="1" x14ac:dyDescent="0.3">
      <c r="A61" s="3795"/>
      <c r="B61" s="3798"/>
      <c r="C61" s="3801"/>
      <c r="D61" s="695"/>
      <c r="E61" s="792"/>
      <c r="F61" s="3806"/>
      <c r="G61" s="3785"/>
      <c r="H61" s="696"/>
      <c r="I61" s="712"/>
      <c r="J61" s="712"/>
      <c r="K61" s="713"/>
      <c r="L61" s="778" t="s">
        <v>512</v>
      </c>
      <c r="M61" s="779" t="s">
        <v>467</v>
      </c>
      <c r="N61" s="175"/>
      <c r="O61" s="175"/>
      <c r="P61" s="70"/>
    </row>
    <row r="62" spans="1:16" ht="13.8" thickBot="1" x14ac:dyDescent="0.3">
      <c r="A62" s="3796"/>
      <c r="B62" s="3799"/>
      <c r="C62" s="3802"/>
      <c r="D62" s="703"/>
      <c r="E62" s="704"/>
      <c r="F62" s="3807"/>
      <c r="G62" s="3786"/>
      <c r="H62" s="705" t="s">
        <v>8</v>
      </c>
      <c r="I62" s="706">
        <f>SUM(I58:I61)</f>
        <v>0</v>
      </c>
      <c r="J62" s="706">
        <f>SUM(J58:J61)</f>
        <v>0</v>
      </c>
      <c r="K62" s="706">
        <f>SUM(K58:K61)</f>
        <v>0</v>
      </c>
      <c r="L62" s="793"/>
      <c r="M62" s="708"/>
      <c r="N62" s="709"/>
      <c r="O62" s="709"/>
      <c r="P62" s="710"/>
    </row>
    <row r="63" spans="1:16" ht="13.8" thickBot="1" x14ac:dyDescent="0.3">
      <c r="A63" s="764" t="s">
        <v>9</v>
      </c>
      <c r="B63" s="765"/>
      <c r="C63" s="3787" t="s">
        <v>308</v>
      </c>
      <c r="D63" s="3787"/>
      <c r="E63" s="3787"/>
      <c r="F63" s="3787"/>
      <c r="G63" s="3788"/>
      <c r="H63" s="766" t="s">
        <v>8</v>
      </c>
      <c r="I63" s="767">
        <f>I54+I57+I62</f>
        <v>0</v>
      </c>
      <c r="J63" s="767">
        <f>J54+J57+J62</f>
        <v>0</v>
      </c>
      <c r="K63" s="767">
        <f t="shared" ref="K63" si="12">K54+K57+K62</f>
        <v>0</v>
      </c>
      <c r="L63" s="769"/>
      <c r="M63" s="769"/>
      <c r="N63" s="769"/>
      <c r="O63" s="769"/>
      <c r="P63" s="770"/>
    </row>
    <row r="64" spans="1:16" ht="13.8" thickBot="1" x14ac:dyDescent="0.3">
      <c r="A64" s="764" t="s">
        <v>9</v>
      </c>
      <c r="B64" s="685" t="s">
        <v>9</v>
      </c>
      <c r="C64" s="3789" t="s">
        <v>309</v>
      </c>
      <c r="D64" s="3789"/>
      <c r="E64" s="3789"/>
      <c r="F64" s="3789"/>
      <c r="G64" s="3790"/>
      <c r="H64" s="771" t="s">
        <v>8</v>
      </c>
      <c r="I64" s="772">
        <f>I54+I57+I63</f>
        <v>0</v>
      </c>
      <c r="J64" s="772">
        <f t="shared" ref="J64" si="13">J54+J57+J63</f>
        <v>0</v>
      </c>
      <c r="K64" s="772">
        <f t="shared" ref="K64" si="14">K54+K57+K63</f>
        <v>0</v>
      </c>
      <c r="L64" s="773"/>
      <c r="M64" s="773"/>
      <c r="N64" s="773"/>
      <c r="O64" s="773"/>
      <c r="P64" s="774"/>
    </row>
    <row r="65" spans="1:16" ht="13.8" thickBot="1" x14ac:dyDescent="0.3">
      <c r="A65" s="764" t="s">
        <v>9</v>
      </c>
      <c r="B65" s="685" t="s">
        <v>9</v>
      </c>
      <c r="C65" s="3789" t="s">
        <v>429</v>
      </c>
      <c r="D65" s="3789"/>
      <c r="E65" s="3789"/>
      <c r="F65" s="3789"/>
      <c r="G65" s="3790"/>
      <c r="H65" s="771" t="s">
        <v>8</v>
      </c>
      <c r="I65" s="772">
        <f>I66-I44</f>
        <v>495</v>
      </c>
      <c r="J65" s="772">
        <f t="shared" ref="J65" si="15">J66-J44</f>
        <v>158</v>
      </c>
      <c r="K65" s="772">
        <f t="shared" ref="K65" si="16">K66-K44</f>
        <v>149.60000000000002</v>
      </c>
      <c r="L65" s="773"/>
      <c r="M65" s="773"/>
      <c r="N65" s="773"/>
      <c r="O65" s="773"/>
      <c r="P65" s="774"/>
    </row>
    <row r="66" spans="1:16" ht="13.8" thickBot="1" x14ac:dyDescent="0.3">
      <c r="A66" s="3791" t="s">
        <v>12</v>
      </c>
      <c r="B66" s="3792"/>
      <c r="C66" s="3792"/>
      <c r="D66" s="3792"/>
      <c r="E66" s="3792"/>
      <c r="F66" s="3792"/>
      <c r="G66" s="3792"/>
      <c r="H66" s="3793"/>
      <c r="I66" s="794">
        <f>I64+I48+I25</f>
        <v>565</v>
      </c>
      <c r="J66" s="794">
        <f>J64+J48+J25</f>
        <v>228</v>
      </c>
      <c r="K66" s="794">
        <f>K64+K48+K25</f>
        <v>164.60000000000002</v>
      </c>
      <c r="L66" s="3777"/>
      <c r="M66" s="3778"/>
      <c r="N66" s="3778"/>
      <c r="O66" s="3778"/>
      <c r="P66" s="3779"/>
    </row>
    <row r="67" spans="1:16" x14ac:dyDescent="0.25">
      <c r="A67" s="795" t="s">
        <v>431</v>
      </c>
      <c r="B67" s="795"/>
      <c r="C67" s="795"/>
      <c r="D67" s="795"/>
      <c r="E67" s="795"/>
      <c r="F67" s="795"/>
      <c r="G67" s="795"/>
      <c r="H67" s="795"/>
      <c r="I67" s="795"/>
      <c r="J67" s="795"/>
      <c r="K67" s="795"/>
      <c r="L67" s="795"/>
      <c r="M67" s="796"/>
      <c r="N67" s="797"/>
      <c r="O67" s="797"/>
      <c r="P67" s="797"/>
    </row>
    <row r="68" spans="1:16" x14ac:dyDescent="0.25">
      <c r="A68" s="796"/>
      <c r="B68" s="796"/>
      <c r="C68" s="796"/>
      <c r="D68" s="796"/>
      <c r="E68" s="796"/>
      <c r="F68" s="796"/>
      <c r="G68" s="796"/>
      <c r="H68" s="796"/>
      <c r="I68" s="796"/>
      <c r="J68" s="796"/>
      <c r="K68" s="796"/>
      <c r="L68" s="796"/>
      <c r="M68" s="796"/>
      <c r="N68" s="797"/>
      <c r="O68" s="797"/>
      <c r="P68" s="797"/>
    </row>
    <row r="69" spans="1:16" ht="16.2" thickBot="1" x14ac:dyDescent="0.3">
      <c r="A69" s="1"/>
      <c r="B69" s="17"/>
      <c r="C69" s="17"/>
      <c r="D69" s="17"/>
      <c r="E69" s="3780" t="s">
        <v>13</v>
      </c>
      <c r="F69" s="3780"/>
      <c r="G69" s="3780"/>
      <c r="H69" s="3780"/>
      <c r="I69" s="3780"/>
      <c r="J69" s="3780"/>
      <c r="K69" s="3780"/>
      <c r="L69" s="798"/>
      <c r="M69" s="798"/>
      <c r="N69" s="23"/>
      <c r="O69" s="17"/>
      <c r="P69" s="17"/>
    </row>
    <row r="70" spans="1:16" ht="51.6" thickBot="1" x14ac:dyDescent="0.3">
      <c r="A70" s="1"/>
      <c r="B70" s="17"/>
      <c r="C70" s="17"/>
      <c r="D70" s="17"/>
      <c r="E70" s="799"/>
      <c r="F70" s="800"/>
      <c r="G70" s="800"/>
      <c r="H70" s="801"/>
      <c r="I70" s="223" t="s">
        <v>192</v>
      </c>
      <c r="J70" s="233" t="s">
        <v>193</v>
      </c>
      <c r="K70" s="31" t="s">
        <v>83</v>
      </c>
      <c r="L70" s="1"/>
      <c r="M70" s="1"/>
      <c r="N70" s="23"/>
      <c r="O70" s="17"/>
      <c r="P70" s="17"/>
    </row>
    <row r="71" spans="1:16" ht="13.8" thickBot="1" x14ac:dyDescent="0.3">
      <c r="A71" s="1"/>
      <c r="B71" s="17"/>
      <c r="C71" s="17"/>
      <c r="D71" s="17"/>
      <c r="E71" s="3781" t="s">
        <v>14</v>
      </c>
      <c r="F71" s="3782"/>
      <c r="G71" s="3782"/>
      <c r="H71" s="3783"/>
      <c r="I71" s="802">
        <f>SUM(I72:I82)</f>
        <v>565</v>
      </c>
      <c r="J71" s="802">
        <f t="shared" ref="J71:K71" si="17">SUM(J72:J82)</f>
        <v>228</v>
      </c>
      <c r="K71" s="802">
        <f t="shared" si="17"/>
        <v>164.6</v>
      </c>
      <c r="L71" s="803"/>
      <c r="M71" s="1"/>
      <c r="N71" s="23"/>
      <c r="O71" s="17"/>
      <c r="P71" s="17"/>
    </row>
    <row r="72" spans="1:16" x14ac:dyDescent="0.25">
      <c r="A72" s="1"/>
      <c r="B72" s="17"/>
      <c r="C72" s="17"/>
      <c r="D72" s="17"/>
      <c r="E72" s="3765" t="s">
        <v>238</v>
      </c>
      <c r="F72" s="3766"/>
      <c r="G72" s="3766"/>
      <c r="H72" s="3767"/>
      <c r="I72" s="805">
        <v>495</v>
      </c>
      <c r="J72" s="804">
        <v>158</v>
      </c>
      <c r="K72" s="805">
        <v>149.6</v>
      </c>
      <c r="L72" s="1"/>
      <c r="M72" s="1"/>
      <c r="N72" s="23"/>
      <c r="O72" s="17"/>
      <c r="P72" s="17"/>
    </row>
    <row r="73" spans="1:16" x14ac:dyDescent="0.25">
      <c r="A73" s="1"/>
      <c r="B73" s="17"/>
      <c r="C73" s="17"/>
      <c r="D73" s="17"/>
      <c r="E73" s="3765" t="s">
        <v>239</v>
      </c>
      <c r="F73" s="3766"/>
      <c r="G73" s="3766"/>
      <c r="H73" s="3767"/>
      <c r="I73" s="806"/>
      <c r="J73" s="807"/>
      <c r="K73" s="806"/>
      <c r="L73" s="1"/>
      <c r="M73" s="1"/>
      <c r="N73" s="23"/>
      <c r="O73" s="17"/>
      <c r="P73" s="17"/>
    </row>
    <row r="74" spans="1:16" x14ac:dyDescent="0.25">
      <c r="A74" s="1"/>
      <c r="B74" s="17"/>
      <c r="C74" s="17"/>
      <c r="D74" s="17"/>
      <c r="E74" s="3765" t="s">
        <v>240</v>
      </c>
      <c r="F74" s="3766"/>
      <c r="G74" s="3766"/>
      <c r="H74" s="3767"/>
      <c r="I74" s="806"/>
      <c r="J74" s="807"/>
      <c r="K74" s="806"/>
      <c r="L74" s="1"/>
      <c r="M74" s="1"/>
      <c r="N74" s="23"/>
      <c r="O74" s="17"/>
      <c r="P74" s="17"/>
    </row>
    <row r="75" spans="1:16" x14ac:dyDescent="0.25">
      <c r="A75" s="1"/>
      <c r="B75" s="17"/>
      <c r="C75" s="17"/>
      <c r="D75" s="17"/>
      <c r="E75" s="3765" t="s">
        <v>241</v>
      </c>
      <c r="F75" s="3766"/>
      <c r="G75" s="3766"/>
      <c r="H75" s="3767"/>
      <c r="I75" s="806"/>
      <c r="J75" s="807"/>
      <c r="K75" s="806"/>
      <c r="L75" s="1"/>
      <c r="M75" s="1"/>
      <c r="N75" s="23"/>
      <c r="O75" s="17"/>
      <c r="P75" s="17"/>
    </row>
    <row r="76" spans="1:16" x14ac:dyDescent="0.25">
      <c r="A76" s="1"/>
      <c r="B76" s="17"/>
      <c r="C76" s="17"/>
      <c r="D76" s="17"/>
      <c r="E76" s="3774" t="s">
        <v>242</v>
      </c>
      <c r="F76" s="3775"/>
      <c r="G76" s="3775"/>
      <c r="H76" s="3776"/>
      <c r="I76" s="808"/>
      <c r="J76" s="809"/>
      <c r="K76" s="808"/>
      <c r="L76" s="1"/>
      <c r="M76" s="1"/>
      <c r="N76" s="23"/>
      <c r="O76" s="17"/>
      <c r="P76" s="17"/>
    </row>
    <row r="77" spans="1:16" x14ac:dyDescent="0.25">
      <c r="A77" s="1"/>
      <c r="B77" s="17"/>
      <c r="C77" s="17"/>
      <c r="D77" s="17"/>
      <c r="E77" s="230" t="s">
        <v>243</v>
      </c>
      <c r="F77" s="231"/>
      <c r="G77" s="231"/>
      <c r="H77" s="232"/>
      <c r="I77" s="806"/>
      <c r="J77" s="807"/>
      <c r="K77" s="806"/>
      <c r="L77" s="1"/>
      <c r="M77" s="1"/>
      <c r="N77" s="23"/>
      <c r="O77" s="17"/>
      <c r="P77" s="17"/>
    </row>
    <row r="78" spans="1:16" x14ac:dyDescent="0.25">
      <c r="A78" s="1"/>
      <c r="B78" s="17"/>
      <c r="C78" s="17"/>
      <c r="D78" s="17"/>
      <c r="E78" s="3765" t="s">
        <v>244</v>
      </c>
      <c r="F78" s="3766"/>
      <c r="G78" s="3766"/>
      <c r="H78" s="3767"/>
      <c r="I78" s="806"/>
      <c r="J78" s="807"/>
      <c r="K78" s="806"/>
      <c r="L78" s="1"/>
      <c r="M78" s="1"/>
      <c r="N78" s="810"/>
      <c r="O78" s="810"/>
      <c r="P78" s="810"/>
    </row>
    <row r="79" spans="1:16" x14ac:dyDescent="0.25">
      <c r="A79" s="1"/>
      <c r="B79" s="17"/>
      <c r="C79" s="17"/>
      <c r="D79" s="17"/>
      <c r="E79" s="3765" t="s">
        <v>245</v>
      </c>
      <c r="F79" s="3766"/>
      <c r="G79" s="3766"/>
      <c r="H79" s="3767"/>
      <c r="I79" s="811"/>
      <c r="J79" s="812"/>
      <c r="K79" s="811"/>
      <c r="L79" s="1"/>
      <c r="M79" s="1"/>
      <c r="N79" s="23"/>
      <c r="O79" s="17"/>
      <c r="P79" s="17"/>
    </row>
    <row r="80" spans="1:16" x14ac:dyDescent="0.25">
      <c r="A80" s="1"/>
      <c r="B80" s="17"/>
      <c r="C80" s="17"/>
      <c r="D80" s="17"/>
      <c r="E80" s="3765" t="s">
        <v>246</v>
      </c>
      <c r="F80" s="3766"/>
      <c r="G80" s="3766"/>
      <c r="H80" s="3767"/>
      <c r="I80" s="811"/>
      <c r="J80" s="812"/>
      <c r="K80" s="811"/>
      <c r="L80" s="1"/>
      <c r="M80" s="1"/>
      <c r="N80" s="23"/>
      <c r="O80" s="17"/>
      <c r="P80" s="17"/>
    </row>
    <row r="81" spans="1:16" x14ac:dyDescent="0.25">
      <c r="A81" s="1"/>
      <c r="B81" s="17"/>
      <c r="C81" s="17"/>
      <c r="D81" s="17"/>
      <c r="E81" s="3765" t="s">
        <v>247</v>
      </c>
      <c r="F81" s="3766"/>
      <c r="G81" s="3766"/>
      <c r="H81" s="3767"/>
      <c r="I81" s="811"/>
      <c r="J81" s="812"/>
      <c r="K81" s="811"/>
      <c r="L81" s="1"/>
      <c r="M81" s="1"/>
      <c r="N81" s="23"/>
      <c r="O81" s="17"/>
      <c r="P81" s="17"/>
    </row>
    <row r="82" spans="1:16" ht="13.8" thickBot="1" x14ac:dyDescent="0.3">
      <c r="E82" s="3768" t="s">
        <v>248</v>
      </c>
      <c r="F82" s="3769"/>
      <c r="G82" s="3769"/>
      <c r="H82" s="3770"/>
      <c r="I82" s="813">
        <v>70</v>
      </c>
      <c r="J82" s="814">
        <v>70</v>
      </c>
      <c r="K82" s="813">
        <v>15</v>
      </c>
      <c r="L82" s="1"/>
      <c r="M82" s="1"/>
    </row>
    <row r="83" spans="1:16" ht="13.8" thickBot="1" x14ac:dyDescent="0.3">
      <c r="E83" s="3537" t="s">
        <v>15</v>
      </c>
      <c r="F83" s="3538"/>
      <c r="G83" s="3538"/>
      <c r="H83" s="3538"/>
      <c r="I83" s="802"/>
      <c r="J83" s="802"/>
      <c r="K83" s="815"/>
      <c r="L83" s="1"/>
      <c r="M83" s="1"/>
    </row>
    <row r="84" spans="1:16" ht="13.8" thickBot="1" x14ac:dyDescent="0.3">
      <c r="E84" s="3771" t="s">
        <v>249</v>
      </c>
      <c r="F84" s="3772"/>
      <c r="G84" s="3772"/>
      <c r="H84" s="3773"/>
      <c r="I84" s="816"/>
      <c r="J84" s="816"/>
      <c r="K84" s="817"/>
    </row>
    <row r="85" spans="1:16" ht="13.8" thickBot="1" x14ac:dyDescent="0.3">
      <c r="E85" s="3762"/>
      <c r="F85" s="3763"/>
      <c r="G85" s="3763"/>
      <c r="H85" s="3764"/>
      <c r="I85" s="818"/>
      <c r="J85" s="818"/>
      <c r="K85" s="819"/>
    </row>
  </sheetData>
  <mergeCells count="108">
    <mergeCell ref="O4:P4"/>
    <mergeCell ref="K5:K7"/>
    <mergeCell ref="L5:P5"/>
    <mergeCell ref="L6:L7"/>
    <mergeCell ref="M6:M7"/>
    <mergeCell ref="N6:P6"/>
    <mergeCell ref="D2:N2"/>
    <mergeCell ref="D3:J3"/>
    <mergeCell ref="G52:G54"/>
    <mergeCell ref="I5:I7"/>
    <mergeCell ref="J5:J7"/>
    <mergeCell ref="P13:P15"/>
    <mergeCell ref="P28:P30"/>
    <mergeCell ref="P41:P42"/>
    <mergeCell ref="G55:G57"/>
    <mergeCell ref="C48:G48"/>
    <mergeCell ref="G34:G38"/>
    <mergeCell ref="G43:G46"/>
    <mergeCell ref="C47:G47"/>
    <mergeCell ref="C24:G24"/>
    <mergeCell ref="C25:G25"/>
    <mergeCell ref="C26:O26"/>
    <mergeCell ref="C10:O10"/>
    <mergeCell ref="G16:G19"/>
    <mergeCell ref="G41:G42"/>
    <mergeCell ref="A13:A15"/>
    <mergeCell ref="B13:B15"/>
    <mergeCell ref="C13:C15"/>
    <mergeCell ref="E13:E14"/>
    <mergeCell ref="F13:F15"/>
    <mergeCell ref="G13:G15"/>
    <mergeCell ref="F5:F7"/>
    <mergeCell ref="G5:G7"/>
    <mergeCell ref="H5:H7"/>
    <mergeCell ref="A5:A7"/>
    <mergeCell ref="B5:B7"/>
    <mergeCell ref="C5:C7"/>
    <mergeCell ref="D5:D7"/>
    <mergeCell ref="E5:E7"/>
    <mergeCell ref="A20:A23"/>
    <mergeCell ref="B20:B23"/>
    <mergeCell ref="C20:C23"/>
    <mergeCell ref="E20:E21"/>
    <mergeCell ref="F20:F23"/>
    <mergeCell ref="G20:G23"/>
    <mergeCell ref="E22:E23"/>
    <mergeCell ref="A16:A19"/>
    <mergeCell ref="B16:B19"/>
    <mergeCell ref="C16:C19"/>
    <mergeCell ref="E16:E17"/>
    <mergeCell ref="F16:F19"/>
    <mergeCell ref="A39:A40"/>
    <mergeCell ref="B39:B40"/>
    <mergeCell ref="C39:C40"/>
    <mergeCell ref="F39:F40"/>
    <mergeCell ref="G39:G40"/>
    <mergeCell ref="A34:A38"/>
    <mergeCell ref="B34:B38"/>
    <mergeCell ref="C34:C38"/>
    <mergeCell ref="E34:E36"/>
    <mergeCell ref="F34:F38"/>
    <mergeCell ref="E37:E38"/>
    <mergeCell ref="A43:A46"/>
    <mergeCell ref="B43:B46"/>
    <mergeCell ref="C43:C46"/>
    <mergeCell ref="E43:E44"/>
    <mergeCell ref="F43:F46"/>
    <mergeCell ref="E45:E46"/>
    <mergeCell ref="A41:A42"/>
    <mergeCell ref="B41:B42"/>
    <mergeCell ref="C41:C42"/>
    <mergeCell ref="F41:F42"/>
    <mergeCell ref="A55:A57"/>
    <mergeCell ref="B55:B57"/>
    <mergeCell ref="C55:C57"/>
    <mergeCell ref="E55:E56"/>
    <mergeCell ref="F55:F57"/>
    <mergeCell ref="A52:A54"/>
    <mergeCell ref="B52:B54"/>
    <mergeCell ref="C52:C54"/>
    <mergeCell ref="E52:E53"/>
    <mergeCell ref="F52:F54"/>
    <mergeCell ref="L66:P66"/>
    <mergeCell ref="E69:K69"/>
    <mergeCell ref="E71:H71"/>
    <mergeCell ref="E72:H72"/>
    <mergeCell ref="E73:H73"/>
    <mergeCell ref="G58:G62"/>
    <mergeCell ref="C63:G63"/>
    <mergeCell ref="C64:G64"/>
    <mergeCell ref="C65:G65"/>
    <mergeCell ref="A66:H66"/>
    <mergeCell ref="A58:A62"/>
    <mergeCell ref="B58:B62"/>
    <mergeCell ref="C58:C62"/>
    <mergeCell ref="E58:E60"/>
    <mergeCell ref="F58:F62"/>
    <mergeCell ref="E85:H85"/>
    <mergeCell ref="E80:H80"/>
    <mergeCell ref="E81:H81"/>
    <mergeCell ref="E82:H82"/>
    <mergeCell ref="E83:H83"/>
    <mergeCell ref="E84:H84"/>
    <mergeCell ref="E74:H74"/>
    <mergeCell ref="E75:H75"/>
    <mergeCell ref="E76:H76"/>
    <mergeCell ref="E78:H78"/>
    <mergeCell ref="E79:H79"/>
  </mergeCells>
  <pageMargins left="0.7" right="0.7" top="0.75" bottom="0.75" header="0.3" footer="0.3"/>
  <pageSetup paperSize="9" scale="7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65"/>
  <sheetViews>
    <sheetView topLeftCell="A28" workbookViewId="0">
      <selection activeCell="P19" sqref="P19:P20"/>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44140625" customWidth="1"/>
    <col min="11" max="11" width="8.6640625" customWidth="1"/>
    <col min="12" max="12" width="34.44140625" customWidth="1"/>
    <col min="13" max="13" width="9.109375" customWidth="1"/>
    <col min="14" max="14" width="6.88671875" customWidth="1"/>
    <col min="15" max="15" width="6.5546875" customWidth="1"/>
    <col min="16" max="16" width="40.6640625" customWidth="1"/>
  </cols>
  <sheetData>
    <row r="2" spans="1:16" x14ac:dyDescent="0.25">
      <c r="A2" s="13"/>
      <c r="B2" s="13"/>
      <c r="C2" s="13"/>
      <c r="D2" s="79" t="s">
        <v>191</v>
      </c>
      <c r="E2" s="79"/>
      <c r="F2" s="79"/>
      <c r="G2" s="90"/>
      <c r="H2" s="79"/>
      <c r="I2" s="91"/>
      <c r="J2" s="92"/>
      <c r="K2" s="92"/>
      <c r="L2" s="92"/>
      <c r="M2" s="92"/>
      <c r="N2" s="13"/>
      <c r="O2" s="13"/>
    </row>
    <row r="3" spans="1:16" x14ac:dyDescent="0.25">
      <c r="A3" s="28"/>
      <c r="B3" s="16"/>
      <c r="C3" s="16"/>
      <c r="D3" s="3831" t="s">
        <v>103</v>
      </c>
      <c r="E3" s="3831"/>
      <c r="F3" s="3831"/>
      <c r="G3" s="3831"/>
      <c r="H3" s="3831"/>
      <c r="I3" s="3832"/>
      <c r="J3" s="3832"/>
      <c r="K3" s="3832"/>
      <c r="L3" s="93"/>
      <c r="M3" s="93"/>
      <c r="N3" s="93"/>
      <c r="O3" s="93"/>
    </row>
    <row r="4" spans="1:16" ht="16.2" thickBot="1" x14ac:dyDescent="0.35">
      <c r="F4" s="832"/>
      <c r="G4" s="832"/>
      <c r="H4" s="832"/>
      <c r="I4" s="832"/>
      <c r="J4" s="832"/>
      <c r="K4" s="832"/>
      <c r="P4" t="s">
        <v>513</v>
      </c>
    </row>
    <row r="5" spans="1:16" ht="24" customHeight="1" thickBot="1" x14ac:dyDescent="0.3">
      <c r="A5" s="3729" t="s">
        <v>0</v>
      </c>
      <c r="B5" s="3729" t="s">
        <v>1</v>
      </c>
      <c r="C5" s="3732" t="s">
        <v>2</v>
      </c>
      <c r="D5" s="3729" t="s">
        <v>256</v>
      </c>
      <c r="E5" s="3735" t="s">
        <v>3</v>
      </c>
      <c r="F5" s="3715" t="s">
        <v>4</v>
      </c>
      <c r="G5" s="3732" t="s">
        <v>5</v>
      </c>
      <c r="H5" s="3715" t="s">
        <v>6</v>
      </c>
      <c r="I5" s="3713" t="s">
        <v>192</v>
      </c>
      <c r="J5" s="3715" t="s">
        <v>193</v>
      </c>
      <c r="K5" s="3715" t="s">
        <v>83</v>
      </c>
      <c r="L5" s="3717" t="s">
        <v>991</v>
      </c>
      <c r="M5" s="3718"/>
      <c r="N5" s="3718"/>
      <c r="O5" s="3718"/>
      <c r="P5" s="3719"/>
    </row>
    <row r="6" spans="1:16" ht="13.8" x14ac:dyDescent="0.25">
      <c r="A6" s="3730"/>
      <c r="B6" s="3730"/>
      <c r="C6" s="3733"/>
      <c r="D6" s="3730"/>
      <c r="E6" s="3736"/>
      <c r="F6" s="3716"/>
      <c r="G6" s="3733"/>
      <c r="H6" s="3716"/>
      <c r="I6" s="3714"/>
      <c r="J6" s="3716"/>
      <c r="K6" s="3716"/>
      <c r="L6" s="3720" t="s">
        <v>306</v>
      </c>
      <c r="M6" s="3721" t="s">
        <v>194</v>
      </c>
      <c r="N6" s="3723"/>
      <c r="O6" s="3723"/>
      <c r="P6" s="3724"/>
    </row>
    <row r="7" spans="1:16" ht="152.4" customHeight="1" thickBot="1" x14ac:dyDescent="0.3">
      <c r="A7" s="3812"/>
      <c r="B7" s="3812"/>
      <c r="C7" s="3811"/>
      <c r="D7" s="3812"/>
      <c r="E7" s="3813"/>
      <c r="F7" s="3810"/>
      <c r="G7" s="3811"/>
      <c r="H7" s="3810"/>
      <c r="I7" s="3826"/>
      <c r="J7" s="3810"/>
      <c r="K7" s="3810"/>
      <c r="L7" s="3823"/>
      <c r="M7" s="3824"/>
      <c r="N7" s="218" t="s">
        <v>53</v>
      </c>
      <c r="O7" s="219" t="s">
        <v>54</v>
      </c>
      <c r="P7" s="821" t="s">
        <v>446</v>
      </c>
    </row>
    <row r="8" spans="1:16" ht="14.4" thickBot="1" x14ac:dyDescent="0.3">
      <c r="A8" s="834" t="s">
        <v>7</v>
      </c>
      <c r="B8" s="665" t="s">
        <v>459</v>
      </c>
      <c r="C8" s="835"/>
      <c r="D8" s="836"/>
      <c r="E8" s="837"/>
      <c r="F8" s="836"/>
      <c r="G8" s="836"/>
      <c r="H8" s="836"/>
      <c r="I8" s="838"/>
      <c r="J8" s="839"/>
      <c r="K8" s="838"/>
      <c r="L8" s="840"/>
      <c r="M8" s="840"/>
      <c r="N8" s="838"/>
      <c r="O8" s="839"/>
      <c r="P8" s="841"/>
    </row>
    <row r="9" spans="1:16" ht="13.8" thickBot="1" x14ac:dyDescent="0.3">
      <c r="A9" s="842"/>
      <c r="B9" s="3884"/>
      <c r="C9" s="3885"/>
      <c r="D9" s="3885"/>
      <c r="E9" s="3885"/>
      <c r="F9" s="3885"/>
      <c r="G9" s="3885"/>
      <c r="H9" s="3885"/>
      <c r="I9" s="3885"/>
      <c r="J9" s="3885"/>
      <c r="K9" s="3886"/>
      <c r="L9" s="843" t="s">
        <v>460</v>
      </c>
      <c r="M9" s="844" t="s">
        <v>202</v>
      </c>
      <c r="N9" s="1175">
        <v>76.25</v>
      </c>
      <c r="O9" s="1175">
        <v>76.25</v>
      </c>
      <c r="P9" s="845"/>
    </row>
    <row r="10" spans="1:16" ht="13.8" thickBot="1" x14ac:dyDescent="0.3">
      <c r="A10" s="675" t="s">
        <v>7</v>
      </c>
      <c r="B10" s="846" t="s">
        <v>7</v>
      </c>
      <c r="C10" s="3887" t="s">
        <v>514</v>
      </c>
      <c r="D10" s="3888"/>
      <c r="E10" s="3888"/>
      <c r="F10" s="3888"/>
      <c r="G10" s="3888"/>
      <c r="H10" s="3888"/>
      <c r="I10" s="3888"/>
      <c r="J10" s="3888"/>
      <c r="K10" s="3888"/>
      <c r="L10" s="3888"/>
      <c r="M10" s="3888"/>
      <c r="N10" s="3888"/>
      <c r="O10" s="3888"/>
      <c r="P10" s="847"/>
    </row>
    <row r="11" spans="1:16" ht="27" thickBot="1" x14ac:dyDescent="0.3">
      <c r="A11" s="729"/>
      <c r="B11" s="720"/>
      <c r="C11" s="848"/>
      <c r="D11" s="848"/>
      <c r="E11" s="848"/>
      <c r="F11" s="848"/>
      <c r="G11" s="848"/>
      <c r="H11" s="849"/>
      <c r="I11" s="849"/>
      <c r="J11" s="849"/>
      <c r="K11" s="849"/>
      <c r="L11" s="3385" t="s">
        <v>515</v>
      </c>
      <c r="M11" s="3386" t="s">
        <v>202</v>
      </c>
      <c r="N11" s="3387">
        <v>36</v>
      </c>
      <c r="O11" s="3387"/>
      <c r="P11" s="850"/>
    </row>
    <row r="12" spans="1:16" ht="39.6" x14ac:dyDescent="0.25">
      <c r="A12" s="851" t="s">
        <v>7</v>
      </c>
      <c r="B12" s="852" t="s">
        <v>7</v>
      </c>
      <c r="C12" s="853" t="s">
        <v>7</v>
      </c>
      <c r="D12" s="3856"/>
      <c r="E12" s="855" t="s">
        <v>516</v>
      </c>
      <c r="F12" s="856" t="s">
        <v>46</v>
      </c>
      <c r="G12" s="857" t="s">
        <v>104</v>
      </c>
      <c r="H12" s="858" t="s">
        <v>27</v>
      </c>
      <c r="I12" s="859">
        <v>11.33</v>
      </c>
      <c r="J12" s="859">
        <v>58.5</v>
      </c>
      <c r="K12" s="860">
        <v>41.25</v>
      </c>
      <c r="L12" s="861" t="s">
        <v>517</v>
      </c>
      <c r="M12" s="648" t="s">
        <v>518</v>
      </c>
      <c r="N12" s="174">
        <v>185</v>
      </c>
      <c r="O12" s="174">
        <v>108.12</v>
      </c>
      <c r="P12" s="2523" t="s">
        <v>1295</v>
      </c>
    </row>
    <row r="13" spans="1:16" ht="54" customHeight="1" x14ac:dyDescent="0.25">
      <c r="A13" s="862"/>
      <c r="B13" s="863"/>
      <c r="C13" s="864"/>
      <c r="D13" s="3857"/>
      <c r="E13" s="711"/>
      <c r="F13" s="866"/>
      <c r="G13" s="867"/>
      <c r="H13" s="617" t="s">
        <v>52</v>
      </c>
      <c r="I13" s="868">
        <v>37</v>
      </c>
      <c r="J13" s="868">
        <v>37</v>
      </c>
      <c r="K13" s="869">
        <v>18.03</v>
      </c>
      <c r="L13" s="119" t="s">
        <v>519</v>
      </c>
      <c r="M13" s="870" t="s">
        <v>518</v>
      </c>
      <c r="N13" s="175">
        <v>500</v>
      </c>
      <c r="O13" s="175">
        <v>304.11</v>
      </c>
      <c r="P13" s="161" t="s">
        <v>1296</v>
      </c>
    </row>
    <row r="14" spans="1:16" ht="13.2" customHeight="1" x14ac:dyDescent="0.25">
      <c r="A14" s="862"/>
      <c r="B14" s="863"/>
      <c r="C14" s="864"/>
      <c r="D14" s="3857"/>
      <c r="E14" s="711"/>
      <c r="F14" s="866"/>
      <c r="G14" s="867"/>
      <c r="H14" s="617" t="s">
        <v>84</v>
      </c>
      <c r="I14" s="868">
        <v>40</v>
      </c>
      <c r="J14" s="868">
        <v>40</v>
      </c>
      <c r="K14" s="869">
        <v>40</v>
      </c>
      <c r="L14" s="3889" t="s">
        <v>520</v>
      </c>
      <c r="M14" s="3891" t="s">
        <v>518</v>
      </c>
      <c r="N14" s="3893">
        <v>90</v>
      </c>
      <c r="O14" s="3894">
        <v>37.82</v>
      </c>
      <c r="P14" s="3862" t="s">
        <v>1297</v>
      </c>
    </row>
    <row r="15" spans="1:16" x14ac:dyDescent="0.25">
      <c r="A15" s="862"/>
      <c r="B15" s="863"/>
      <c r="C15" s="864"/>
      <c r="D15" s="3857"/>
      <c r="E15" s="711"/>
      <c r="F15" s="866"/>
      <c r="G15" s="867"/>
      <c r="H15" s="871"/>
      <c r="I15" s="872"/>
      <c r="J15" s="872"/>
      <c r="K15" s="873"/>
      <c r="L15" s="3890"/>
      <c r="M15" s="3892"/>
      <c r="N15" s="3879"/>
      <c r="O15" s="3894"/>
      <c r="P15" s="3862"/>
    </row>
    <row r="16" spans="1:16" ht="16.8" customHeight="1" x14ac:dyDescent="0.25">
      <c r="A16" s="862"/>
      <c r="B16" s="863"/>
      <c r="C16" s="864"/>
      <c r="D16" s="3857"/>
      <c r="E16" s="711"/>
      <c r="F16" s="866"/>
      <c r="G16" s="867"/>
      <c r="H16" s="871"/>
      <c r="I16" s="872"/>
      <c r="J16" s="872"/>
      <c r="K16" s="873"/>
      <c r="L16" s="119" t="s">
        <v>521</v>
      </c>
      <c r="M16" s="870" t="s">
        <v>264</v>
      </c>
      <c r="N16" s="175">
        <v>200</v>
      </c>
      <c r="O16" s="175">
        <v>206</v>
      </c>
      <c r="P16" s="161" t="s">
        <v>1352</v>
      </c>
    </row>
    <row r="17" spans="1:16" ht="28.8" customHeight="1" x14ac:dyDescent="0.25">
      <c r="A17" s="862"/>
      <c r="B17" s="863"/>
      <c r="C17" s="864"/>
      <c r="D17" s="3857"/>
      <c r="E17" s="711"/>
      <c r="F17" s="866"/>
      <c r="G17" s="867"/>
      <c r="H17" s="871"/>
      <c r="I17" s="872"/>
      <c r="J17" s="872"/>
      <c r="K17" s="873"/>
      <c r="L17" s="119" t="s">
        <v>522</v>
      </c>
      <c r="M17" s="870" t="s">
        <v>518</v>
      </c>
      <c r="N17" s="175">
        <v>160</v>
      </c>
      <c r="O17" s="175">
        <v>87.71</v>
      </c>
      <c r="P17" s="161" t="s">
        <v>1298</v>
      </c>
    </row>
    <row r="18" spans="1:16" ht="26.4" x14ac:dyDescent="0.25">
      <c r="A18" s="862"/>
      <c r="B18" s="863"/>
      <c r="C18" s="864"/>
      <c r="D18" s="3857"/>
      <c r="E18" s="711"/>
      <c r="F18" s="866"/>
      <c r="G18" s="867"/>
      <c r="H18" s="871"/>
      <c r="I18" s="872"/>
      <c r="J18" s="872"/>
      <c r="K18" s="873"/>
      <c r="L18" s="119" t="s">
        <v>105</v>
      </c>
      <c r="M18" s="870"/>
      <c r="N18" s="175" t="s">
        <v>90</v>
      </c>
      <c r="O18" s="175" t="s">
        <v>90</v>
      </c>
      <c r="P18" s="161" t="s">
        <v>1299</v>
      </c>
    </row>
    <row r="19" spans="1:16" ht="13.8" thickBot="1" x14ac:dyDescent="0.3">
      <c r="A19" s="862"/>
      <c r="B19" s="863"/>
      <c r="C19" s="864"/>
      <c r="D19" s="3857"/>
      <c r="E19" s="711"/>
      <c r="F19" s="866"/>
      <c r="G19" s="867"/>
      <c r="H19" s="871"/>
      <c r="I19" s="872"/>
      <c r="J19" s="872"/>
      <c r="K19" s="874"/>
      <c r="L19" s="119" t="s">
        <v>523</v>
      </c>
      <c r="M19" s="870" t="s">
        <v>372</v>
      </c>
      <c r="N19" s="175">
        <v>1500</v>
      </c>
      <c r="O19" s="175">
        <v>0</v>
      </c>
      <c r="P19" s="3882" t="s">
        <v>1818</v>
      </c>
    </row>
    <row r="20" spans="1:16" ht="13.8" thickBot="1" x14ac:dyDescent="0.3">
      <c r="A20" s="875"/>
      <c r="B20" s="876"/>
      <c r="C20" s="877"/>
      <c r="D20" s="3858"/>
      <c r="E20" s="878"/>
      <c r="F20" s="879"/>
      <c r="G20" s="880"/>
      <c r="H20" s="881" t="s">
        <v>8</v>
      </c>
      <c r="I20" s="882">
        <f>SUM(I12:I14)</f>
        <v>88.33</v>
      </c>
      <c r="J20" s="882">
        <f>SUM(J12:J14)</f>
        <v>135.5</v>
      </c>
      <c r="K20" s="882">
        <f>SUM(K12:K14)</f>
        <v>99.28</v>
      </c>
      <c r="L20" s="120"/>
      <c r="M20" s="898"/>
      <c r="N20" s="177"/>
      <c r="O20" s="3384"/>
      <c r="P20" s="3883"/>
    </row>
    <row r="21" spans="1:16" ht="13.2" customHeight="1" x14ac:dyDescent="0.25">
      <c r="A21" s="3839" t="s">
        <v>7</v>
      </c>
      <c r="B21" s="3864" t="s">
        <v>7</v>
      </c>
      <c r="C21" s="3866" t="s">
        <v>9</v>
      </c>
      <c r="D21" s="3856"/>
      <c r="E21" s="3803" t="s">
        <v>524</v>
      </c>
      <c r="F21" s="3870" t="s">
        <v>46</v>
      </c>
      <c r="G21" s="3873" t="s">
        <v>104</v>
      </c>
      <c r="H21" s="858" t="s">
        <v>27</v>
      </c>
      <c r="I21" s="859">
        <v>91.97</v>
      </c>
      <c r="J21" s="859">
        <v>126.44</v>
      </c>
      <c r="K21" s="860">
        <v>85.18</v>
      </c>
      <c r="L21" s="3876" t="s">
        <v>525</v>
      </c>
      <c r="M21" s="3878" t="s">
        <v>264</v>
      </c>
      <c r="N21" s="3878">
        <v>4000</v>
      </c>
      <c r="O21" s="3878">
        <v>4000</v>
      </c>
      <c r="P21" s="3880" t="s">
        <v>1300</v>
      </c>
    </row>
    <row r="22" spans="1:16" ht="25.8" customHeight="1" x14ac:dyDescent="0.25">
      <c r="A22" s="3863"/>
      <c r="B22" s="3844"/>
      <c r="C22" s="3867"/>
      <c r="D22" s="3857"/>
      <c r="E22" s="3804"/>
      <c r="F22" s="3871"/>
      <c r="G22" s="3874"/>
      <c r="H22" s="617" t="s">
        <v>52</v>
      </c>
      <c r="I22" s="868">
        <v>92</v>
      </c>
      <c r="J22" s="868">
        <v>108.4</v>
      </c>
      <c r="K22" s="869">
        <v>27.59</v>
      </c>
      <c r="L22" s="3877"/>
      <c r="M22" s="3879"/>
      <c r="N22" s="3879"/>
      <c r="O22" s="3879"/>
      <c r="P22" s="3881"/>
    </row>
    <row r="23" spans="1:16" ht="13.8" thickBot="1" x14ac:dyDescent="0.3">
      <c r="A23" s="3863"/>
      <c r="B23" s="3844"/>
      <c r="C23" s="3867"/>
      <c r="D23" s="3857"/>
      <c r="E23" s="3804"/>
      <c r="F23" s="3871"/>
      <c r="G23" s="3874"/>
      <c r="H23" s="883" t="s">
        <v>84</v>
      </c>
      <c r="I23" s="884">
        <v>0</v>
      </c>
      <c r="J23" s="884">
        <v>0</v>
      </c>
      <c r="K23" s="885">
        <v>0</v>
      </c>
      <c r="L23" s="886" t="s">
        <v>526</v>
      </c>
      <c r="M23" s="175" t="s">
        <v>264</v>
      </c>
      <c r="N23" s="175">
        <v>0</v>
      </c>
      <c r="O23" s="175">
        <v>0</v>
      </c>
      <c r="P23" s="2794" t="s">
        <v>1353</v>
      </c>
    </row>
    <row r="24" spans="1:16" ht="25.8" customHeight="1" thickBot="1" x14ac:dyDescent="0.3">
      <c r="A24" s="3840"/>
      <c r="B24" s="3865"/>
      <c r="C24" s="3868"/>
      <c r="D24" s="3858"/>
      <c r="E24" s="3869"/>
      <c r="F24" s="3872"/>
      <c r="G24" s="3875"/>
      <c r="H24" s="888" t="s">
        <v>8</v>
      </c>
      <c r="I24" s="889">
        <f>SUM(I21:I23)</f>
        <v>183.97</v>
      </c>
      <c r="J24" s="889">
        <f>SUM(J21:J23)</f>
        <v>234.84</v>
      </c>
      <c r="K24" s="890">
        <f t="shared" ref="K24" si="0">SUM(K21:K23)</f>
        <v>112.77000000000001</v>
      </c>
      <c r="L24" s="891" t="s">
        <v>527</v>
      </c>
      <c r="M24" s="177" t="s">
        <v>264</v>
      </c>
      <c r="N24" s="177">
        <v>11</v>
      </c>
      <c r="O24" s="177">
        <v>0</v>
      </c>
      <c r="P24" s="2795" t="s">
        <v>1354</v>
      </c>
    </row>
    <row r="25" spans="1:16" ht="57.6" customHeight="1" x14ac:dyDescent="0.25">
      <c r="A25" s="3849" t="s">
        <v>7</v>
      </c>
      <c r="B25" s="3843" t="s">
        <v>7</v>
      </c>
      <c r="C25" s="3853" t="s">
        <v>25</v>
      </c>
      <c r="D25" s="3856"/>
      <c r="E25" s="3859" t="s">
        <v>528</v>
      </c>
      <c r="F25" s="3833" t="s">
        <v>46</v>
      </c>
      <c r="G25" s="3907" t="s">
        <v>104</v>
      </c>
      <c r="H25" s="858" t="s">
        <v>27</v>
      </c>
      <c r="I25" s="859">
        <v>0</v>
      </c>
      <c r="J25" s="859">
        <v>6.67</v>
      </c>
      <c r="K25" s="860">
        <v>6.46</v>
      </c>
      <c r="L25" s="741" t="s">
        <v>529</v>
      </c>
      <c r="M25" s="648" t="s">
        <v>264</v>
      </c>
      <c r="N25" s="174">
        <v>5</v>
      </c>
      <c r="O25" s="174">
        <v>5</v>
      </c>
      <c r="P25" s="2523" t="s">
        <v>1301</v>
      </c>
    </row>
    <row r="26" spans="1:16" ht="28.2" customHeight="1" x14ac:dyDescent="0.25">
      <c r="A26" s="3850"/>
      <c r="B26" s="3852"/>
      <c r="C26" s="3854"/>
      <c r="D26" s="3857"/>
      <c r="E26" s="3860"/>
      <c r="F26" s="3834"/>
      <c r="G26" s="3908"/>
      <c r="H26" s="617" t="s">
        <v>52</v>
      </c>
      <c r="I26" s="868">
        <v>0</v>
      </c>
      <c r="J26" s="868">
        <v>0</v>
      </c>
      <c r="K26" s="869">
        <v>0</v>
      </c>
      <c r="L26" s="892" t="s">
        <v>530</v>
      </c>
      <c r="M26" s="893" t="s">
        <v>264</v>
      </c>
      <c r="N26" s="175">
        <v>2</v>
      </c>
      <c r="O26" s="175">
        <v>2</v>
      </c>
      <c r="P26" s="161" t="s">
        <v>1302</v>
      </c>
    </row>
    <row r="27" spans="1:16" ht="13.2" customHeight="1" thickBot="1" x14ac:dyDescent="0.3">
      <c r="A27" s="3850"/>
      <c r="B27" s="3852"/>
      <c r="C27" s="3854"/>
      <c r="D27" s="3857"/>
      <c r="E27" s="3860"/>
      <c r="F27" s="3834"/>
      <c r="G27" s="3908"/>
      <c r="H27" s="883" t="s">
        <v>84</v>
      </c>
      <c r="I27" s="884">
        <v>14</v>
      </c>
      <c r="J27" s="884">
        <v>15.83</v>
      </c>
      <c r="K27" s="894">
        <v>15.83</v>
      </c>
      <c r="L27" s="3910" t="s">
        <v>531</v>
      </c>
      <c r="M27" s="3891" t="s">
        <v>264</v>
      </c>
      <c r="N27" s="3893">
        <v>15</v>
      </c>
      <c r="O27" s="3893">
        <v>15</v>
      </c>
      <c r="P27" s="3895" t="s">
        <v>1303</v>
      </c>
    </row>
    <row r="28" spans="1:16" ht="18.600000000000001" customHeight="1" thickBot="1" x14ac:dyDescent="0.3">
      <c r="A28" s="3851"/>
      <c r="B28" s="3845"/>
      <c r="C28" s="3855"/>
      <c r="D28" s="3858"/>
      <c r="E28" s="3861"/>
      <c r="F28" s="3835"/>
      <c r="G28" s="3909"/>
      <c r="H28" s="895" t="s">
        <v>8</v>
      </c>
      <c r="I28" s="896">
        <f>SUM(I25:I27)</f>
        <v>14</v>
      </c>
      <c r="J28" s="896">
        <f>SUM(J25:J27)</f>
        <v>22.5</v>
      </c>
      <c r="K28" s="897">
        <f t="shared" ref="K28" si="1">SUM(K25:K27)</f>
        <v>22.29</v>
      </c>
      <c r="L28" s="3911"/>
      <c r="M28" s="3912"/>
      <c r="N28" s="3913"/>
      <c r="O28" s="3913"/>
      <c r="P28" s="3460"/>
    </row>
    <row r="29" spans="1:16" ht="13.8" thickBot="1" x14ac:dyDescent="0.3">
      <c r="A29" s="2796" t="s">
        <v>7</v>
      </c>
      <c r="B29" s="2797" t="s">
        <v>7</v>
      </c>
      <c r="C29" s="3896" t="s">
        <v>308</v>
      </c>
      <c r="D29" s="3896"/>
      <c r="E29" s="3896"/>
      <c r="F29" s="3896"/>
      <c r="G29" s="3897"/>
      <c r="H29" s="2798" t="s">
        <v>8</v>
      </c>
      <c r="I29" s="726">
        <f>I20+I24+I28</f>
        <v>286.3</v>
      </c>
      <c r="J29" s="726">
        <f>J20+J24+J28</f>
        <v>392.84000000000003</v>
      </c>
      <c r="K29" s="726">
        <f t="shared" ref="K29" si="2">K20+K24+K28</f>
        <v>234.34</v>
      </c>
      <c r="L29" s="727"/>
      <c r="M29" s="727"/>
      <c r="N29" s="727"/>
      <c r="O29" s="727"/>
      <c r="P29" s="728"/>
    </row>
    <row r="30" spans="1:16" ht="13.8" thickBot="1" x14ac:dyDescent="0.3">
      <c r="A30" s="32" t="s">
        <v>7</v>
      </c>
      <c r="B30" s="901" t="s">
        <v>9</v>
      </c>
      <c r="C30" s="3820" t="s">
        <v>461</v>
      </c>
      <c r="D30" s="3821"/>
      <c r="E30" s="3821"/>
      <c r="F30" s="3821"/>
      <c r="G30" s="3821"/>
      <c r="H30" s="3821"/>
      <c r="I30" s="3821"/>
      <c r="J30" s="3821"/>
      <c r="K30" s="3821"/>
      <c r="L30" s="3821"/>
      <c r="M30" s="3821"/>
      <c r="N30" s="3821"/>
      <c r="O30" s="3821"/>
      <c r="P30" s="679"/>
    </row>
    <row r="31" spans="1:16" ht="13.8" thickBot="1" x14ac:dyDescent="0.3">
      <c r="A31" s="3839"/>
      <c r="B31" s="3841"/>
      <c r="C31" s="3898"/>
      <c r="D31" s="3899"/>
      <c r="E31" s="3899"/>
      <c r="F31" s="3899"/>
      <c r="G31" s="3899"/>
      <c r="H31" s="3899"/>
      <c r="I31" s="3899"/>
      <c r="J31" s="3899"/>
      <c r="K31" s="3900"/>
      <c r="L31" s="902" t="s">
        <v>462</v>
      </c>
      <c r="M31" s="903" t="s">
        <v>264</v>
      </c>
      <c r="N31" s="903"/>
      <c r="O31" s="903"/>
      <c r="P31" s="904"/>
    </row>
    <row r="32" spans="1:16" ht="27" thickBot="1" x14ac:dyDescent="0.3">
      <c r="A32" s="3840"/>
      <c r="B32" s="3842"/>
      <c r="C32" s="3901"/>
      <c r="D32" s="3902"/>
      <c r="E32" s="3902"/>
      <c r="F32" s="3902"/>
      <c r="G32" s="3902"/>
      <c r="H32" s="3902"/>
      <c r="I32" s="3902"/>
      <c r="J32" s="3902"/>
      <c r="K32" s="3903"/>
      <c r="L32" s="905" t="s">
        <v>463</v>
      </c>
      <c r="M32" s="224" t="s">
        <v>264</v>
      </c>
      <c r="N32" s="115"/>
      <c r="O32" s="115"/>
      <c r="P32" s="105"/>
    </row>
    <row r="33" spans="1:16" ht="39.6" x14ac:dyDescent="0.25">
      <c r="A33" s="3836" t="s">
        <v>7</v>
      </c>
      <c r="B33" s="3843" t="s">
        <v>9</v>
      </c>
      <c r="C33" s="3846" t="s">
        <v>7</v>
      </c>
      <c r="D33" s="906"/>
      <c r="E33" s="3904" t="s">
        <v>532</v>
      </c>
      <c r="F33" s="3870" t="s">
        <v>46</v>
      </c>
      <c r="G33" s="3905" t="s">
        <v>104</v>
      </c>
      <c r="H33" s="858" t="s">
        <v>27</v>
      </c>
      <c r="I33" s="859">
        <v>44.7</v>
      </c>
      <c r="J33" s="859">
        <v>44.7</v>
      </c>
      <c r="K33" s="860">
        <v>22.8</v>
      </c>
      <c r="L33" s="647" t="s">
        <v>533</v>
      </c>
      <c r="M33" s="648" t="s">
        <v>264</v>
      </c>
      <c r="N33" s="174">
        <v>5</v>
      </c>
      <c r="O33" s="174">
        <v>3</v>
      </c>
      <c r="P33" s="2523" t="s">
        <v>1306</v>
      </c>
    </row>
    <row r="34" spans="1:16" ht="28.8" customHeight="1" x14ac:dyDescent="0.25">
      <c r="A34" s="3837"/>
      <c r="B34" s="3844"/>
      <c r="C34" s="3847"/>
      <c r="D34" s="907"/>
      <c r="E34" s="3520"/>
      <c r="F34" s="3871"/>
      <c r="G34" s="3906"/>
      <c r="H34" s="617" t="s">
        <v>52</v>
      </c>
      <c r="I34" s="868">
        <v>0</v>
      </c>
      <c r="J34" s="868">
        <v>0</v>
      </c>
      <c r="K34" s="869">
        <v>0</v>
      </c>
      <c r="L34" s="119" t="s">
        <v>534</v>
      </c>
      <c r="M34" s="870" t="s">
        <v>389</v>
      </c>
      <c r="N34" s="175">
        <v>6.5</v>
      </c>
      <c r="O34" s="175">
        <v>4.5</v>
      </c>
      <c r="P34" s="161" t="s">
        <v>1304</v>
      </c>
    </row>
    <row r="35" spans="1:16" ht="27" thickBot="1" x14ac:dyDescent="0.3">
      <c r="A35" s="3837"/>
      <c r="B35" s="3844"/>
      <c r="C35" s="3847"/>
      <c r="D35" s="907"/>
      <c r="E35" s="3520"/>
      <c r="F35" s="3871"/>
      <c r="G35" s="3906"/>
      <c r="H35" s="883" t="s">
        <v>84</v>
      </c>
      <c r="I35" s="884">
        <v>37</v>
      </c>
      <c r="J35" s="884">
        <v>30.66</v>
      </c>
      <c r="K35" s="894">
        <v>30.66</v>
      </c>
      <c r="L35" s="908" t="s">
        <v>535</v>
      </c>
      <c r="M35" s="909" t="s">
        <v>536</v>
      </c>
      <c r="N35" s="910">
        <v>62.3</v>
      </c>
      <c r="O35" s="910">
        <v>62.3</v>
      </c>
      <c r="P35" s="3895" t="s">
        <v>1305</v>
      </c>
    </row>
    <row r="36" spans="1:16" ht="13.8" thickBot="1" x14ac:dyDescent="0.3">
      <c r="A36" s="3838"/>
      <c r="B36" s="3845"/>
      <c r="C36" s="3848"/>
      <c r="D36" s="911"/>
      <c r="E36" s="3518"/>
      <c r="F36" s="3872"/>
      <c r="G36" s="3875"/>
      <c r="H36" s="912" t="s">
        <v>8</v>
      </c>
      <c r="I36" s="913">
        <f>SUM(I33:I35)</f>
        <v>81.7</v>
      </c>
      <c r="J36" s="913">
        <f>SUM(J33:J35)</f>
        <v>75.36</v>
      </c>
      <c r="K36" s="913">
        <f>SUM(K33:K35)</f>
        <v>53.46</v>
      </c>
      <c r="L36" s="120"/>
      <c r="M36" s="898"/>
      <c r="N36" s="177"/>
      <c r="O36" s="177"/>
      <c r="P36" s="3460"/>
    </row>
    <row r="37" spans="1:16" ht="29.4" customHeight="1" x14ac:dyDescent="0.25">
      <c r="A37" s="3836" t="s">
        <v>7</v>
      </c>
      <c r="B37" s="3843" t="s">
        <v>9</v>
      </c>
      <c r="C37" s="3846" t="s">
        <v>9</v>
      </c>
      <c r="D37" s="906"/>
      <c r="E37" s="3803" t="s">
        <v>537</v>
      </c>
      <c r="F37" s="3870" t="s">
        <v>46</v>
      </c>
      <c r="G37" s="3905" t="s">
        <v>104</v>
      </c>
      <c r="H37" s="858" t="s">
        <v>27</v>
      </c>
      <c r="I37" s="859">
        <v>0</v>
      </c>
      <c r="J37" s="859">
        <v>8.49</v>
      </c>
      <c r="K37" s="860">
        <v>0</v>
      </c>
      <c r="L37" s="3915" t="s">
        <v>538</v>
      </c>
      <c r="M37" s="3916" t="s">
        <v>264</v>
      </c>
      <c r="N37" s="3878">
        <v>1</v>
      </c>
      <c r="O37" s="3878">
        <v>0</v>
      </c>
      <c r="P37" s="3459" t="s">
        <v>1801</v>
      </c>
    </row>
    <row r="38" spans="1:16" x14ac:dyDescent="0.25">
      <c r="A38" s="3837"/>
      <c r="B38" s="3844"/>
      <c r="C38" s="3847"/>
      <c r="D38" s="907"/>
      <c r="E38" s="3804"/>
      <c r="F38" s="3871"/>
      <c r="G38" s="3906"/>
      <c r="H38" s="617" t="s">
        <v>52</v>
      </c>
      <c r="I38" s="868">
        <v>0</v>
      </c>
      <c r="J38" s="868">
        <v>0</v>
      </c>
      <c r="K38" s="869">
        <v>0</v>
      </c>
      <c r="L38" s="3890"/>
      <c r="M38" s="3892"/>
      <c r="N38" s="3879"/>
      <c r="O38" s="3879"/>
      <c r="P38" s="3917"/>
    </row>
    <row r="39" spans="1:16" ht="28.2" customHeight="1" thickBot="1" x14ac:dyDescent="0.3">
      <c r="A39" s="3837"/>
      <c r="B39" s="3844"/>
      <c r="C39" s="3847"/>
      <c r="D39" s="907"/>
      <c r="E39" s="3918"/>
      <c r="F39" s="3871"/>
      <c r="G39" s="3906"/>
      <c r="H39" s="883" t="s">
        <v>84</v>
      </c>
      <c r="I39" s="884">
        <v>31.55</v>
      </c>
      <c r="J39" s="884">
        <v>36.06</v>
      </c>
      <c r="K39" s="894">
        <v>0.16</v>
      </c>
      <c r="L39" s="3889" t="s">
        <v>539</v>
      </c>
      <c r="M39" s="3891" t="s">
        <v>264</v>
      </c>
      <c r="N39" s="3893">
        <v>90</v>
      </c>
      <c r="O39" s="3893">
        <v>0</v>
      </c>
      <c r="P39" s="3895" t="s">
        <v>1801</v>
      </c>
    </row>
    <row r="40" spans="1:16" ht="13.8" thickBot="1" x14ac:dyDescent="0.3">
      <c r="A40" s="3838"/>
      <c r="B40" s="3845"/>
      <c r="C40" s="3848"/>
      <c r="D40" s="911"/>
      <c r="E40" s="3515"/>
      <c r="F40" s="3872"/>
      <c r="G40" s="3875"/>
      <c r="H40" s="912" t="s">
        <v>8</v>
      </c>
      <c r="I40" s="914">
        <f>SUM(I37:I39)</f>
        <v>31.55</v>
      </c>
      <c r="J40" s="914">
        <f>SUM(J37:J39)</f>
        <v>44.550000000000004</v>
      </c>
      <c r="K40" s="914">
        <f t="shared" ref="K40" si="3">SUM(K37:K39)</f>
        <v>0.16</v>
      </c>
      <c r="L40" s="3914"/>
      <c r="M40" s="3912"/>
      <c r="N40" s="3913"/>
      <c r="O40" s="3913"/>
      <c r="P40" s="3460"/>
    </row>
    <row r="41" spans="1:16" ht="13.8" thickBot="1" x14ac:dyDescent="0.3">
      <c r="A41" s="887" t="s">
        <v>7</v>
      </c>
      <c r="B41" s="899" t="s">
        <v>9</v>
      </c>
      <c r="C41" s="3919" t="s">
        <v>10</v>
      </c>
      <c r="D41" s="3920"/>
      <c r="E41" s="3920"/>
      <c r="F41" s="3920"/>
      <c r="G41" s="3920"/>
      <c r="H41" s="3921"/>
      <c r="I41" s="915">
        <f>I36+I40</f>
        <v>113.25</v>
      </c>
      <c r="J41" s="915">
        <f>J36+J40</f>
        <v>119.91</v>
      </c>
      <c r="K41" s="915">
        <f t="shared" ref="K41" si="4">K36+K40</f>
        <v>53.62</v>
      </c>
      <c r="L41" s="773"/>
      <c r="M41" s="773"/>
      <c r="N41" s="773"/>
      <c r="O41" s="773"/>
      <c r="P41" s="774"/>
    </row>
    <row r="42" spans="1:16" ht="13.8" thickBot="1" x14ac:dyDescent="0.3">
      <c r="A42" s="887" t="s">
        <v>7</v>
      </c>
      <c r="B42" s="3922" t="s">
        <v>11</v>
      </c>
      <c r="C42" s="3923"/>
      <c r="D42" s="3923"/>
      <c r="E42" s="3923"/>
      <c r="F42" s="3923"/>
      <c r="G42" s="3923"/>
      <c r="H42" s="3924"/>
      <c r="I42" s="2580">
        <f>I41+I29</f>
        <v>399.55</v>
      </c>
      <c r="J42" s="916">
        <f>J41+J29</f>
        <v>512.75</v>
      </c>
      <c r="K42" s="916">
        <f>K41+K29</f>
        <v>287.95999999999998</v>
      </c>
      <c r="L42" s="917"/>
      <c r="M42" s="917"/>
      <c r="N42" s="917"/>
      <c r="O42" s="917"/>
      <c r="P42" s="918"/>
    </row>
    <row r="43" spans="1:16" ht="13.8" thickBot="1" x14ac:dyDescent="0.3">
      <c r="A43" s="3925" t="s">
        <v>540</v>
      </c>
      <c r="B43" s="3926"/>
      <c r="C43" s="3926"/>
      <c r="D43" s="3926"/>
      <c r="E43" s="3926"/>
      <c r="F43" s="3926"/>
      <c r="G43" s="3926"/>
      <c r="H43" s="3927"/>
      <c r="I43" s="2581">
        <f>SUM(I14+I23+I27+I35+I39)</f>
        <v>122.55</v>
      </c>
      <c r="J43" s="919">
        <f>SUM(J14+J23+J27+J35+J39)</f>
        <v>122.55</v>
      </c>
      <c r="K43" s="919">
        <f t="shared" ref="K43" si="5">SUM(K14+K23+K27+K35+K39)</f>
        <v>86.649999999999991</v>
      </c>
      <c r="L43" s="920"/>
      <c r="M43" s="920"/>
      <c r="N43" s="920"/>
      <c r="O43" s="920"/>
      <c r="P43" s="627"/>
    </row>
    <row r="44" spans="1:16" ht="13.8" thickBot="1" x14ac:dyDescent="0.3">
      <c r="A44" s="3928" t="s">
        <v>237</v>
      </c>
      <c r="B44" s="3929"/>
      <c r="C44" s="3929"/>
      <c r="D44" s="3929"/>
      <c r="E44" s="3929"/>
      <c r="F44" s="3929"/>
      <c r="G44" s="3929"/>
      <c r="H44" s="3930"/>
      <c r="I44" s="2582">
        <f>I12+I13+I21+I22+I25+I26+I33+I34+I37+I38</f>
        <v>277</v>
      </c>
      <c r="J44" s="921">
        <f>J12+J13+J21+J22+J25+J26+J33+J34+J37+J38</f>
        <v>390.20000000000005</v>
      </c>
      <c r="K44" s="921">
        <f t="shared" ref="K44" si="6">SUM(K12+K21+K25+K33+K37)</f>
        <v>155.69000000000003</v>
      </c>
      <c r="L44" s="922"/>
      <c r="M44" s="922"/>
      <c r="N44" s="922"/>
      <c r="O44" s="922"/>
      <c r="P44" s="923"/>
    </row>
    <row r="45" spans="1:16" ht="13.8" thickBot="1" x14ac:dyDescent="0.3">
      <c r="A45" s="3931" t="s">
        <v>12</v>
      </c>
      <c r="B45" s="3932"/>
      <c r="C45" s="3932"/>
      <c r="D45" s="3932"/>
      <c r="E45" s="3932"/>
      <c r="F45" s="3932"/>
      <c r="G45" s="3932"/>
      <c r="H45" s="3933"/>
      <c r="I45" s="794">
        <f>I20+I24+I28+I36+I40</f>
        <v>399.55</v>
      </c>
      <c r="J45" s="924">
        <f>J20+J24+J28+J36+J40</f>
        <v>512.75</v>
      </c>
      <c r="K45" s="924">
        <f t="shared" ref="K45" si="7">K42*1</f>
        <v>287.95999999999998</v>
      </c>
      <c r="L45" s="925"/>
      <c r="M45" s="926"/>
      <c r="N45" s="926"/>
      <c r="O45" s="926"/>
      <c r="P45" s="927"/>
    </row>
    <row r="46" spans="1:16" x14ac:dyDescent="0.25">
      <c r="A46" s="928" t="s">
        <v>541</v>
      </c>
      <c r="B46" s="928"/>
      <c r="C46" s="928"/>
      <c r="D46" s="928"/>
      <c r="E46" s="928"/>
      <c r="F46" s="928"/>
      <c r="G46" s="928"/>
      <c r="H46" s="928"/>
      <c r="I46" s="928"/>
      <c r="J46" s="928"/>
      <c r="K46" s="197"/>
      <c r="L46" s="197"/>
      <c r="M46" s="197"/>
      <c r="N46" s="197"/>
      <c r="O46" s="197"/>
    </row>
    <row r="48" spans="1:16" ht="13.8" x14ac:dyDescent="0.25">
      <c r="E48" s="3592" t="s">
        <v>432</v>
      </c>
      <c r="F48" s="3592"/>
      <c r="G48" s="3592"/>
      <c r="H48" s="3592"/>
      <c r="I48" s="3592"/>
      <c r="J48" s="580"/>
      <c r="K48" s="580"/>
    </row>
    <row r="49" spans="5:11" ht="14.4" thickBot="1" x14ac:dyDescent="0.3">
      <c r="E49" s="580"/>
      <c r="F49" s="580"/>
      <c r="G49" s="580"/>
      <c r="H49" s="580"/>
      <c r="I49" s="580"/>
      <c r="J49" s="580"/>
      <c r="K49" s="580"/>
    </row>
    <row r="50" spans="5:11" ht="51.6" thickBot="1" x14ac:dyDescent="0.3">
      <c r="E50" s="3740"/>
      <c r="F50" s="3741"/>
      <c r="G50" s="3741"/>
      <c r="H50" s="3742"/>
      <c r="I50" s="223" t="s">
        <v>192</v>
      </c>
      <c r="J50" s="233" t="s">
        <v>193</v>
      </c>
      <c r="K50" s="31" t="s">
        <v>83</v>
      </c>
    </row>
    <row r="51" spans="5:11" ht="14.4" thickBot="1" x14ac:dyDescent="0.3">
      <c r="E51" s="3593" t="s">
        <v>14</v>
      </c>
      <c r="F51" s="3594"/>
      <c r="G51" s="3594"/>
      <c r="H51" s="3595"/>
      <c r="I51" s="2642">
        <f>SUM(I52:I62)</f>
        <v>399.55</v>
      </c>
      <c r="J51" s="2642">
        <f>SUM(J52:J62)</f>
        <v>512.75</v>
      </c>
      <c r="K51" s="2642">
        <f>SUM(K52:K62)</f>
        <v>287.96000000000004</v>
      </c>
    </row>
    <row r="52" spans="5:11" ht="13.8" x14ac:dyDescent="0.25">
      <c r="E52" s="3572" t="s">
        <v>433</v>
      </c>
      <c r="F52" s="3573"/>
      <c r="G52" s="3573"/>
      <c r="H52" s="3574"/>
      <c r="I52" s="2643">
        <v>148</v>
      </c>
      <c r="J52" s="2644">
        <v>244.8</v>
      </c>
      <c r="K52" s="2643">
        <v>155.69</v>
      </c>
    </row>
    <row r="53" spans="5:11" ht="13.8" x14ac:dyDescent="0.25">
      <c r="E53" s="3572" t="s">
        <v>434</v>
      </c>
      <c r="F53" s="3573"/>
      <c r="G53" s="3573"/>
      <c r="H53" s="3574"/>
      <c r="I53" s="2645"/>
      <c r="J53" s="2646"/>
      <c r="K53" s="2645"/>
    </row>
    <row r="54" spans="5:11" ht="13.8" x14ac:dyDescent="0.25">
      <c r="E54" s="3572" t="s">
        <v>435</v>
      </c>
      <c r="F54" s="3573"/>
      <c r="G54" s="3573"/>
      <c r="H54" s="3574"/>
      <c r="I54" s="2645">
        <v>129</v>
      </c>
      <c r="J54" s="2646">
        <v>145.4</v>
      </c>
      <c r="K54" s="2645">
        <v>45.62</v>
      </c>
    </row>
    <row r="55" spans="5:11" ht="13.8" x14ac:dyDescent="0.25">
      <c r="E55" s="3572" t="s">
        <v>436</v>
      </c>
      <c r="F55" s="3573"/>
      <c r="G55" s="3573"/>
      <c r="H55" s="3574"/>
      <c r="I55" s="2645"/>
      <c r="J55" s="2646"/>
      <c r="K55" s="2645"/>
    </row>
    <row r="56" spans="5:11" ht="13.8" x14ac:dyDescent="0.25">
      <c r="E56" s="3583" t="s">
        <v>437</v>
      </c>
      <c r="F56" s="3584"/>
      <c r="G56" s="3584"/>
      <c r="H56" s="3585"/>
      <c r="I56" s="2636"/>
      <c r="J56" s="2647"/>
      <c r="K56" s="2648"/>
    </row>
    <row r="57" spans="5:11" ht="13.8" x14ac:dyDescent="0.25">
      <c r="E57" s="3737" t="s">
        <v>438</v>
      </c>
      <c r="F57" s="3738"/>
      <c r="G57" s="3738"/>
      <c r="H57" s="3739"/>
      <c r="I57" s="2645"/>
      <c r="J57" s="2646"/>
      <c r="K57" s="2645"/>
    </row>
    <row r="58" spans="5:11" ht="13.8" x14ac:dyDescent="0.25">
      <c r="E58" s="3572" t="s">
        <v>439</v>
      </c>
      <c r="F58" s="3573"/>
      <c r="G58" s="3573"/>
      <c r="H58" s="3574"/>
      <c r="I58" s="2645"/>
      <c r="J58" s="2646"/>
      <c r="K58" s="2645"/>
    </row>
    <row r="59" spans="5:11" ht="13.8" x14ac:dyDescent="0.25">
      <c r="E59" s="3572" t="s">
        <v>440</v>
      </c>
      <c r="F59" s="3573"/>
      <c r="G59" s="3573"/>
      <c r="H59" s="3574"/>
      <c r="I59" s="2649"/>
      <c r="J59" s="2650"/>
      <c r="K59" s="2649"/>
    </row>
    <row r="60" spans="5:11" ht="13.8" x14ac:dyDescent="0.25">
      <c r="E60" s="3572" t="s">
        <v>441</v>
      </c>
      <c r="F60" s="3573"/>
      <c r="G60" s="3573"/>
      <c r="H60" s="3574"/>
      <c r="I60" s="2649"/>
      <c r="J60" s="2650"/>
      <c r="K60" s="2649"/>
    </row>
    <row r="61" spans="5:11" ht="13.8" x14ac:dyDescent="0.25">
      <c r="E61" s="3572" t="s">
        <v>442</v>
      </c>
      <c r="F61" s="3573"/>
      <c r="G61" s="3573"/>
      <c r="H61" s="3574"/>
      <c r="I61" s="2649"/>
      <c r="J61" s="2650"/>
      <c r="K61" s="2649"/>
    </row>
    <row r="62" spans="5:11" ht="14.4" thickBot="1" x14ac:dyDescent="0.3">
      <c r="E62" s="3575" t="s">
        <v>443</v>
      </c>
      <c r="F62" s="3576"/>
      <c r="G62" s="3576"/>
      <c r="H62" s="3577"/>
      <c r="I62" s="2651">
        <v>122.55</v>
      </c>
      <c r="J62" s="2652">
        <v>122.55</v>
      </c>
      <c r="K62" s="2651">
        <v>86.65</v>
      </c>
    </row>
    <row r="63" spans="5:11" ht="14.4" thickBot="1" x14ac:dyDescent="0.3">
      <c r="E63" s="3578" t="s">
        <v>15</v>
      </c>
      <c r="F63" s="3579"/>
      <c r="G63" s="3579"/>
      <c r="H63" s="3579"/>
      <c r="I63" s="2653"/>
      <c r="J63" s="2653"/>
      <c r="K63" s="2654"/>
    </row>
    <row r="64" spans="5:11" ht="14.4" thickBot="1" x14ac:dyDescent="0.3">
      <c r="E64" s="3580" t="s">
        <v>444</v>
      </c>
      <c r="F64" s="3581"/>
      <c r="G64" s="3581"/>
      <c r="H64" s="3582"/>
      <c r="I64" s="586"/>
      <c r="J64" s="586"/>
      <c r="K64" s="587"/>
    </row>
    <row r="65" spans="5:11" ht="14.4" thickBot="1" x14ac:dyDescent="0.3">
      <c r="E65" s="3565"/>
      <c r="F65" s="3566"/>
      <c r="G65" s="3566"/>
      <c r="H65" s="3567"/>
      <c r="I65" s="588"/>
      <c r="J65" s="588"/>
      <c r="K65" s="589"/>
    </row>
  </sheetData>
  <mergeCells count="99">
    <mergeCell ref="E65:H65"/>
    <mergeCell ref="E53:H53"/>
    <mergeCell ref="E61:H61"/>
    <mergeCell ref="E62:H62"/>
    <mergeCell ref="E63:H63"/>
    <mergeCell ref="E64:H64"/>
    <mergeCell ref="E59:H59"/>
    <mergeCell ref="E60:H60"/>
    <mergeCell ref="E54:H54"/>
    <mergeCell ref="E55:H55"/>
    <mergeCell ref="E56:H56"/>
    <mergeCell ref="E57:H57"/>
    <mergeCell ref="E58:H58"/>
    <mergeCell ref="E48:I48"/>
    <mergeCell ref="E50:H50"/>
    <mergeCell ref="E51:H51"/>
    <mergeCell ref="E52:H52"/>
    <mergeCell ref="G37:G40"/>
    <mergeCell ref="E37:E40"/>
    <mergeCell ref="F37:F40"/>
    <mergeCell ref="C41:H41"/>
    <mergeCell ref="B42:H42"/>
    <mergeCell ref="A43:H43"/>
    <mergeCell ref="A44:H44"/>
    <mergeCell ref="A45:H45"/>
    <mergeCell ref="L37:L38"/>
    <mergeCell ref="M37:M38"/>
    <mergeCell ref="N37:N38"/>
    <mergeCell ref="O37:O38"/>
    <mergeCell ref="P37:P38"/>
    <mergeCell ref="L39:L40"/>
    <mergeCell ref="M39:M40"/>
    <mergeCell ref="N39:N40"/>
    <mergeCell ref="O39:O40"/>
    <mergeCell ref="P39:P40"/>
    <mergeCell ref="P27:P28"/>
    <mergeCell ref="C29:G29"/>
    <mergeCell ref="C30:O30"/>
    <mergeCell ref="C31:K32"/>
    <mergeCell ref="A33:A36"/>
    <mergeCell ref="B33:B36"/>
    <mergeCell ref="C33:C36"/>
    <mergeCell ref="E33:E36"/>
    <mergeCell ref="F33:F36"/>
    <mergeCell ref="G33:G36"/>
    <mergeCell ref="P35:P36"/>
    <mergeCell ref="G25:G28"/>
    <mergeCell ref="L27:L28"/>
    <mergeCell ref="M27:M28"/>
    <mergeCell ref="N27:N28"/>
    <mergeCell ref="O27:O28"/>
    <mergeCell ref="B9:K9"/>
    <mergeCell ref="C10:O10"/>
    <mergeCell ref="D12:D20"/>
    <mergeCell ref="L14:L15"/>
    <mergeCell ref="M14:M15"/>
    <mergeCell ref="N14:N15"/>
    <mergeCell ref="O14:O15"/>
    <mergeCell ref="P14:P15"/>
    <mergeCell ref="A21:A24"/>
    <mergeCell ref="B21:B24"/>
    <mergeCell ref="C21:C24"/>
    <mergeCell ref="D21:D24"/>
    <mergeCell ref="E21:E24"/>
    <mergeCell ref="F21:F24"/>
    <mergeCell ref="G21:G24"/>
    <mergeCell ref="L21:L22"/>
    <mergeCell ref="M21:M22"/>
    <mergeCell ref="N21:N22"/>
    <mergeCell ref="O21:O22"/>
    <mergeCell ref="P21:P22"/>
    <mergeCell ref="P19:P20"/>
    <mergeCell ref="F25:F28"/>
    <mergeCell ref="A37:A40"/>
    <mergeCell ref="A31:A32"/>
    <mergeCell ref="B31:B32"/>
    <mergeCell ref="B37:B40"/>
    <mergeCell ref="C37:C40"/>
    <mergeCell ref="A25:A28"/>
    <mergeCell ref="B25:B28"/>
    <mergeCell ref="C25:C28"/>
    <mergeCell ref="D25:D28"/>
    <mergeCell ref="E25:E28"/>
    <mergeCell ref="D3:K3"/>
    <mergeCell ref="G5:G7"/>
    <mergeCell ref="H5:H7"/>
    <mergeCell ref="I5:I7"/>
    <mergeCell ref="J5:J7"/>
    <mergeCell ref="K5:K7"/>
    <mergeCell ref="D5:D7"/>
    <mergeCell ref="E5:E7"/>
    <mergeCell ref="F5:F7"/>
    <mergeCell ref="A5:A7"/>
    <mergeCell ref="L5:P5"/>
    <mergeCell ref="L6:L7"/>
    <mergeCell ref="M6:M7"/>
    <mergeCell ref="N6:P6"/>
    <mergeCell ref="B5:B7"/>
    <mergeCell ref="C5:C7"/>
  </mergeCells>
  <pageMargins left="0.7" right="0.7" top="0.75" bottom="0.75" header="0.3" footer="0.3"/>
  <pageSetup paperSize="9" scale="7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4"/>
  <sheetViews>
    <sheetView zoomScale="96" zoomScaleNormal="96" workbookViewId="0">
      <selection activeCell="P54" sqref="P54"/>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44140625" customWidth="1"/>
    <col min="11" max="11" width="8.6640625" customWidth="1"/>
    <col min="12" max="12" width="32" customWidth="1"/>
    <col min="13" max="13" width="9.109375" customWidth="1"/>
    <col min="14" max="14" width="6.88671875" customWidth="1"/>
    <col min="15" max="15" width="8.5546875" customWidth="1"/>
    <col min="16" max="16" width="34.33203125" customWidth="1"/>
  </cols>
  <sheetData>
    <row r="1" spans="1:16" ht="13.8" x14ac:dyDescent="0.25">
      <c r="A1" s="3"/>
      <c r="B1" s="3"/>
      <c r="C1" s="3"/>
      <c r="D1" s="3"/>
      <c r="E1" s="3"/>
      <c r="F1" s="3"/>
      <c r="G1" s="132"/>
      <c r="H1" s="3"/>
      <c r="I1" s="3974"/>
      <c r="J1" s="3975"/>
      <c r="K1" s="3975"/>
      <c r="L1" s="3975"/>
      <c r="M1" s="3975"/>
      <c r="N1" s="3"/>
      <c r="O1" s="3"/>
    </row>
    <row r="2" spans="1:16" ht="13.2" customHeight="1" x14ac:dyDescent="0.25">
      <c r="A2" s="3"/>
      <c r="B2" s="3"/>
      <c r="C2" s="3"/>
      <c r="D2" s="3976" t="s">
        <v>191</v>
      </c>
      <c r="E2" s="3554"/>
      <c r="F2" s="3554"/>
      <c r="G2" s="3554"/>
      <c r="H2" s="3554"/>
      <c r="I2" s="3554"/>
      <c r="J2" s="3554"/>
      <c r="K2" s="3554"/>
      <c r="L2" s="3554"/>
      <c r="M2" s="3554"/>
      <c r="N2" s="3554"/>
      <c r="O2" s="3"/>
    </row>
    <row r="3" spans="1:16" ht="13.8" x14ac:dyDescent="0.25">
      <c r="A3" s="28"/>
      <c r="B3" s="16"/>
      <c r="C3" s="16"/>
      <c r="D3" s="929" t="s">
        <v>106</v>
      </c>
      <c r="E3" s="929"/>
      <c r="F3" s="929"/>
      <c r="G3" s="929"/>
      <c r="H3" s="929"/>
      <c r="I3" s="929"/>
      <c r="J3" s="929"/>
      <c r="K3" s="831"/>
      <c r="L3" s="93"/>
      <c r="M3" s="93"/>
      <c r="N3" s="93"/>
      <c r="O3" s="93"/>
    </row>
    <row r="4" spans="1:16" ht="16.2" thickBot="1" x14ac:dyDescent="0.35">
      <c r="F4" s="832"/>
      <c r="G4" s="832"/>
      <c r="H4" s="832"/>
      <c r="I4" s="832"/>
      <c r="J4" s="832"/>
      <c r="K4" s="832"/>
      <c r="P4" t="s">
        <v>513</v>
      </c>
    </row>
    <row r="5" spans="1:16" ht="14.4" customHeight="1" thickBot="1" x14ac:dyDescent="0.3">
      <c r="A5" s="3729" t="s">
        <v>0</v>
      </c>
      <c r="B5" s="3729" t="s">
        <v>1</v>
      </c>
      <c r="C5" s="3732" t="s">
        <v>2</v>
      </c>
      <c r="D5" s="3729" t="s">
        <v>256</v>
      </c>
      <c r="E5" s="3735" t="s">
        <v>3</v>
      </c>
      <c r="F5" s="3715" t="s">
        <v>4</v>
      </c>
      <c r="G5" s="3732" t="s">
        <v>5</v>
      </c>
      <c r="H5" s="3715" t="s">
        <v>6</v>
      </c>
      <c r="I5" s="3713" t="s">
        <v>192</v>
      </c>
      <c r="J5" s="3715" t="s">
        <v>193</v>
      </c>
      <c r="K5" s="3715" t="s">
        <v>83</v>
      </c>
      <c r="L5" s="3717" t="s">
        <v>991</v>
      </c>
      <c r="M5" s="3718"/>
      <c r="N5" s="3718"/>
      <c r="O5" s="3718"/>
      <c r="P5" s="3719"/>
    </row>
    <row r="6" spans="1:16" ht="13.8" x14ac:dyDescent="0.25">
      <c r="A6" s="3730"/>
      <c r="B6" s="3730"/>
      <c r="C6" s="3733"/>
      <c r="D6" s="3730"/>
      <c r="E6" s="3736"/>
      <c r="F6" s="3716"/>
      <c r="G6" s="3733"/>
      <c r="H6" s="3716"/>
      <c r="I6" s="3714"/>
      <c r="J6" s="3716"/>
      <c r="K6" s="3716"/>
      <c r="L6" s="3720" t="s">
        <v>306</v>
      </c>
      <c r="M6" s="3721" t="s">
        <v>194</v>
      </c>
      <c r="N6" s="3723"/>
      <c r="O6" s="3723"/>
      <c r="P6" s="3724"/>
    </row>
    <row r="7" spans="1:16" ht="159" customHeight="1" thickBot="1" x14ac:dyDescent="0.3">
      <c r="A7" s="3812"/>
      <c r="B7" s="3812"/>
      <c r="C7" s="3811"/>
      <c r="D7" s="3812"/>
      <c r="E7" s="3813"/>
      <c r="F7" s="3810"/>
      <c r="G7" s="3811"/>
      <c r="H7" s="3810"/>
      <c r="I7" s="3826"/>
      <c r="J7" s="3810"/>
      <c r="K7" s="3810"/>
      <c r="L7" s="3823"/>
      <c r="M7" s="3824"/>
      <c r="N7" s="218" t="s">
        <v>53</v>
      </c>
      <c r="O7" s="219" t="s">
        <v>54</v>
      </c>
      <c r="P7" s="821" t="s">
        <v>446</v>
      </c>
    </row>
    <row r="8" spans="1:16" ht="14.4" thickBot="1" x14ac:dyDescent="0.3">
      <c r="A8" s="930" t="s">
        <v>7</v>
      </c>
      <c r="B8" s="2286"/>
      <c r="C8" s="1923" t="s">
        <v>542</v>
      </c>
      <c r="D8" s="1924"/>
      <c r="E8" s="3367"/>
      <c r="F8" s="1924"/>
      <c r="G8" s="1924"/>
      <c r="H8" s="1924"/>
      <c r="I8" s="1924"/>
      <c r="J8" s="1923"/>
      <c r="K8" s="1924"/>
      <c r="L8" s="3368"/>
      <c r="M8" s="3368"/>
      <c r="N8" s="1924"/>
      <c r="O8" s="1923"/>
      <c r="P8" s="1926"/>
    </row>
    <row r="9" spans="1:16" ht="74.400000000000006" customHeight="1" thickBot="1" x14ac:dyDescent="0.3">
      <c r="A9" s="3360"/>
      <c r="B9" s="3361"/>
      <c r="C9" s="3362"/>
      <c r="D9" s="3362"/>
      <c r="E9" s="3363"/>
      <c r="F9" s="3362"/>
      <c r="G9" s="3362"/>
      <c r="H9" s="3362"/>
      <c r="I9" s="3362"/>
      <c r="J9" s="3362"/>
      <c r="K9" s="3362"/>
      <c r="L9" s="3364" t="s">
        <v>1802</v>
      </c>
      <c r="M9" s="3365" t="s">
        <v>202</v>
      </c>
      <c r="N9" s="1215">
        <v>37.6</v>
      </c>
      <c r="O9" s="3366">
        <v>39.700000000000003</v>
      </c>
      <c r="P9" s="3333" t="s">
        <v>1803</v>
      </c>
    </row>
    <row r="10" spans="1:16" ht="19.2" customHeight="1" thickBot="1" x14ac:dyDescent="0.3">
      <c r="A10" s="941" t="s">
        <v>7</v>
      </c>
      <c r="B10" s="942" t="s">
        <v>7</v>
      </c>
      <c r="C10" s="3977" t="s">
        <v>543</v>
      </c>
      <c r="D10" s="3978"/>
      <c r="E10" s="3978"/>
      <c r="F10" s="3978"/>
      <c r="G10" s="3978"/>
      <c r="H10" s="3978"/>
      <c r="I10" s="3978"/>
      <c r="J10" s="3978"/>
      <c r="K10" s="3978"/>
      <c r="L10" s="3978"/>
      <c r="M10" s="3978"/>
      <c r="N10" s="3978"/>
      <c r="O10" s="3978"/>
      <c r="P10" s="944"/>
    </row>
    <row r="11" spans="1:16" ht="115.8" customHeight="1" thickBot="1" x14ac:dyDescent="0.3">
      <c r="A11" s="945"/>
      <c r="B11" s="946"/>
      <c r="C11" s="947"/>
      <c r="D11" s="947"/>
      <c r="E11" s="947"/>
      <c r="F11" s="947"/>
      <c r="G11" s="947"/>
      <c r="H11" s="947"/>
      <c r="I11" s="947"/>
      <c r="J11" s="947"/>
      <c r="K11" s="947"/>
      <c r="L11" s="2897" t="s">
        <v>544</v>
      </c>
      <c r="M11" s="2777" t="s">
        <v>545</v>
      </c>
      <c r="N11" s="1018">
        <v>70</v>
      </c>
      <c r="O11" s="1009">
        <v>77</v>
      </c>
      <c r="P11" s="3333" t="s">
        <v>1807</v>
      </c>
    </row>
    <row r="12" spans="1:16" ht="41.4" customHeight="1" x14ac:dyDescent="0.25">
      <c r="A12" s="3949" t="s">
        <v>7</v>
      </c>
      <c r="B12" s="3952" t="s">
        <v>7</v>
      </c>
      <c r="C12" s="3954" t="s">
        <v>7</v>
      </c>
      <c r="D12" s="949"/>
      <c r="E12" s="3946" t="s">
        <v>546</v>
      </c>
      <c r="F12" s="3833" t="s">
        <v>46</v>
      </c>
      <c r="G12" s="3961" t="s">
        <v>109</v>
      </c>
      <c r="H12" s="950" t="s">
        <v>27</v>
      </c>
      <c r="I12" s="951">
        <v>0</v>
      </c>
      <c r="J12" s="951">
        <v>0</v>
      </c>
      <c r="K12" s="952">
        <v>0</v>
      </c>
      <c r="L12" s="953"/>
      <c r="M12" s="954" t="s">
        <v>204</v>
      </c>
      <c r="N12" s="955"/>
      <c r="O12" s="3350"/>
      <c r="P12" s="956"/>
    </row>
    <row r="13" spans="1:16" ht="30" customHeight="1" thickBot="1" x14ac:dyDescent="0.3">
      <c r="A13" s="3951"/>
      <c r="B13" s="3953"/>
      <c r="C13" s="3956"/>
      <c r="D13" s="957"/>
      <c r="E13" s="3948"/>
      <c r="F13" s="3835"/>
      <c r="G13" s="3963"/>
      <c r="H13" s="958" t="s">
        <v>8</v>
      </c>
      <c r="I13" s="959">
        <f>SUM(I12:I12)</f>
        <v>0</v>
      </c>
      <c r="J13" s="959">
        <f>SUM(J12:J12)</f>
        <v>0</v>
      </c>
      <c r="K13" s="959">
        <f>SUM(K12:K12)</f>
        <v>0</v>
      </c>
      <c r="L13" s="3346"/>
      <c r="M13" s="3347"/>
      <c r="N13" s="3348"/>
      <c r="O13" s="3348"/>
      <c r="P13" s="3349"/>
    </row>
    <row r="14" spans="1:16" ht="14.4" customHeight="1" thickBot="1" x14ac:dyDescent="0.3">
      <c r="A14" s="964" t="s">
        <v>7</v>
      </c>
      <c r="B14" s="965" t="s">
        <v>7</v>
      </c>
      <c r="C14" s="3957" t="s">
        <v>308</v>
      </c>
      <c r="D14" s="3957"/>
      <c r="E14" s="3957"/>
      <c r="F14" s="3957"/>
      <c r="G14" s="3958"/>
      <c r="H14" s="966" t="s">
        <v>8</v>
      </c>
      <c r="I14" s="967">
        <f>I13*1</f>
        <v>0</v>
      </c>
      <c r="J14" s="967">
        <f>J13*1</f>
        <v>0</v>
      </c>
      <c r="K14" s="967">
        <f>K13*1</f>
        <v>0</v>
      </c>
      <c r="L14" s="968"/>
      <c r="M14" s="968"/>
      <c r="N14" s="968"/>
      <c r="O14" s="968"/>
      <c r="P14" s="969"/>
    </row>
    <row r="15" spans="1:16" ht="14.4" thickBot="1" x14ac:dyDescent="0.3">
      <c r="A15" s="941" t="s">
        <v>7</v>
      </c>
      <c r="B15" s="942" t="s">
        <v>9</v>
      </c>
      <c r="C15" s="3981" t="s">
        <v>547</v>
      </c>
      <c r="D15" s="3959"/>
      <c r="E15" s="3959"/>
      <c r="F15" s="3959"/>
      <c r="G15" s="3959"/>
      <c r="H15" s="3959"/>
      <c r="I15" s="3959"/>
      <c r="J15" s="3959"/>
      <c r="K15" s="3959"/>
      <c r="L15" s="3959"/>
      <c r="M15" s="3959"/>
      <c r="N15" s="3959"/>
      <c r="O15" s="3959"/>
      <c r="P15" s="971"/>
    </row>
    <row r="16" spans="1:16" ht="142.80000000000001" customHeight="1" thickBot="1" x14ac:dyDescent="0.3">
      <c r="A16" s="941"/>
      <c r="B16" s="946"/>
      <c r="C16" s="943"/>
      <c r="D16" s="943"/>
      <c r="E16" s="943"/>
      <c r="F16" s="943"/>
      <c r="G16" s="943"/>
      <c r="H16" s="943"/>
      <c r="I16" s="943"/>
      <c r="J16" s="943"/>
      <c r="K16" s="943"/>
      <c r="L16" s="3345" t="s">
        <v>548</v>
      </c>
      <c r="M16" s="1357" t="s">
        <v>204</v>
      </c>
      <c r="N16" s="1015">
        <v>18</v>
      </c>
      <c r="O16" s="3335">
        <v>4</v>
      </c>
      <c r="P16" s="3356" t="s">
        <v>1808</v>
      </c>
    </row>
    <row r="17" spans="1:16" ht="41.4" customHeight="1" x14ac:dyDescent="0.25">
      <c r="A17" s="3949" t="s">
        <v>7</v>
      </c>
      <c r="B17" s="3952" t="s">
        <v>9</v>
      </c>
      <c r="C17" s="3954" t="s">
        <v>7</v>
      </c>
      <c r="D17" s="949"/>
      <c r="E17" s="3946" t="s">
        <v>549</v>
      </c>
      <c r="F17" s="3833" t="s">
        <v>46</v>
      </c>
      <c r="G17" s="3961" t="s">
        <v>109</v>
      </c>
      <c r="H17" s="950" t="s">
        <v>27</v>
      </c>
      <c r="I17" s="951">
        <v>0</v>
      </c>
      <c r="J17" s="951">
        <v>0</v>
      </c>
      <c r="K17" s="952">
        <v>0</v>
      </c>
      <c r="L17" s="974" t="s">
        <v>550</v>
      </c>
      <c r="M17" s="975" t="s">
        <v>204</v>
      </c>
      <c r="N17" s="976"/>
      <c r="O17" s="955"/>
      <c r="P17" s="956"/>
    </row>
    <row r="18" spans="1:16" ht="27.6" x14ac:dyDescent="0.25">
      <c r="A18" s="3950"/>
      <c r="B18" s="3938"/>
      <c r="C18" s="3955"/>
      <c r="D18" s="977"/>
      <c r="E18" s="3947"/>
      <c r="F18" s="3871"/>
      <c r="G18" s="3962"/>
      <c r="H18" s="978"/>
      <c r="I18" s="979"/>
      <c r="J18" s="979"/>
      <c r="K18" s="980"/>
      <c r="L18" s="981" t="s">
        <v>551</v>
      </c>
      <c r="M18" s="982" t="s">
        <v>204</v>
      </c>
      <c r="N18" s="983"/>
      <c r="O18" s="984"/>
      <c r="P18" s="985"/>
    </row>
    <row r="19" spans="1:16" ht="27.6" x14ac:dyDescent="0.25">
      <c r="A19" s="3950"/>
      <c r="B19" s="3938"/>
      <c r="C19" s="3955"/>
      <c r="D19" s="977"/>
      <c r="E19" s="3947"/>
      <c r="F19" s="3871"/>
      <c r="G19" s="3962"/>
      <c r="H19" s="986"/>
      <c r="I19" s="987"/>
      <c r="J19" s="987"/>
      <c r="K19" s="988"/>
      <c r="L19" s="989" t="s">
        <v>552</v>
      </c>
      <c r="M19" s="990" t="s">
        <v>204</v>
      </c>
      <c r="N19" s="991"/>
      <c r="O19" s="991"/>
      <c r="P19" s="992"/>
    </row>
    <row r="20" spans="1:16" ht="14.4" thickBot="1" x14ac:dyDescent="0.3">
      <c r="A20" s="3951"/>
      <c r="B20" s="3953"/>
      <c r="C20" s="3956"/>
      <c r="D20" s="957"/>
      <c r="E20" s="3948"/>
      <c r="F20" s="3835"/>
      <c r="G20" s="3963"/>
      <c r="H20" s="958" t="s">
        <v>8</v>
      </c>
      <c r="I20" s="959">
        <f>SUM(I17:I18)</f>
        <v>0</v>
      </c>
      <c r="J20" s="959">
        <f>SUM(J17:J18)</f>
        <v>0</v>
      </c>
      <c r="K20" s="959">
        <f>SUM(K17:K18)</f>
        <v>0</v>
      </c>
      <c r="L20" s="960"/>
      <c r="M20" s="961"/>
      <c r="N20" s="962"/>
      <c r="O20" s="962"/>
      <c r="P20" s="963"/>
    </row>
    <row r="21" spans="1:16" ht="14.4" customHeight="1" thickBot="1" x14ac:dyDescent="0.3">
      <c r="A21" s="964" t="s">
        <v>7</v>
      </c>
      <c r="B21" s="965" t="s">
        <v>25</v>
      </c>
      <c r="C21" s="3957" t="s">
        <v>308</v>
      </c>
      <c r="D21" s="3957"/>
      <c r="E21" s="3957"/>
      <c r="F21" s="3957"/>
      <c r="G21" s="3958"/>
      <c r="H21" s="966" t="s">
        <v>8</v>
      </c>
      <c r="I21" s="967">
        <f>I20</f>
        <v>0</v>
      </c>
      <c r="J21" s="967">
        <f>J20</f>
        <v>0</v>
      </c>
      <c r="K21" s="967">
        <f>K20</f>
        <v>0</v>
      </c>
      <c r="L21" s="968"/>
      <c r="M21" s="968"/>
      <c r="N21" s="968"/>
      <c r="O21" s="968"/>
      <c r="P21" s="969"/>
    </row>
    <row r="22" spans="1:16" ht="14.4" thickBot="1" x14ac:dyDescent="0.3">
      <c r="A22" s="993" t="s">
        <v>7</v>
      </c>
      <c r="B22" s="994" t="s">
        <v>25</v>
      </c>
      <c r="C22" s="970"/>
      <c r="D22" s="3959" t="s">
        <v>553</v>
      </c>
      <c r="E22" s="3959"/>
      <c r="F22" s="3959"/>
      <c r="G22" s="3959"/>
      <c r="H22" s="3959"/>
      <c r="I22" s="3959"/>
      <c r="J22" s="3959"/>
      <c r="K22" s="3959"/>
      <c r="L22" s="3959"/>
      <c r="M22" s="3959"/>
      <c r="N22" s="3959"/>
      <c r="O22" s="3959"/>
      <c r="P22" s="3960"/>
    </row>
    <row r="23" spans="1:16" ht="42" thickBot="1" x14ac:dyDescent="0.3">
      <c r="A23" s="941"/>
      <c r="B23" s="946"/>
      <c r="C23" s="943"/>
      <c r="D23" s="943"/>
      <c r="E23" s="995"/>
      <c r="F23" s="995"/>
      <c r="G23" s="995"/>
      <c r="H23" s="995"/>
      <c r="I23" s="995"/>
      <c r="J23" s="995"/>
      <c r="K23" s="995"/>
      <c r="L23" s="996" t="s">
        <v>554</v>
      </c>
      <c r="M23" s="1357" t="s">
        <v>202</v>
      </c>
      <c r="N23" s="1015">
        <v>63.2</v>
      </c>
      <c r="O23" s="3335">
        <v>74.7</v>
      </c>
      <c r="P23" s="3333" t="s">
        <v>1814</v>
      </c>
    </row>
    <row r="24" spans="1:16" ht="31.8" customHeight="1" thickBot="1" x14ac:dyDescent="0.3">
      <c r="A24" s="3934" t="s">
        <v>7</v>
      </c>
      <c r="B24" s="3937" t="s">
        <v>25</v>
      </c>
      <c r="C24" s="3940" t="s">
        <v>7</v>
      </c>
      <c r="D24" s="3943"/>
      <c r="E24" s="3946" t="s">
        <v>555</v>
      </c>
      <c r="F24" s="3870" t="s">
        <v>46</v>
      </c>
      <c r="G24" s="3961" t="s">
        <v>109</v>
      </c>
      <c r="H24" s="950"/>
      <c r="I24" s="951"/>
      <c r="J24" s="951"/>
      <c r="K24" s="952"/>
      <c r="L24" s="953" t="s">
        <v>556</v>
      </c>
      <c r="M24" s="975" t="s">
        <v>204</v>
      </c>
      <c r="N24" s="976"/>
      <c r="O24" s="976"/>
      <c r="P24" s="956"/>
    </row>
    <row r="25" spans="1:16" ht="85.2" customHeight="1" thickBot="1" x14ac:dyDescent="0.3">
      <c r="A25" s="3935"/>
      <c r="B25" s="3938"/>
      <c r="C25" s="3941"/>
      <c r="D25" s="3944"/>
      <c r="E25" s="3947"/>
      <c r="F25" s="3871"/>
      <c r="G25" s="3962"/>
      <c r="H25" s="986" t="s">
        <v>27</v>
      </c>
      <c r="I25" s="999">
        <v>4</v>
      </c>
      <c r="J25" s="999">
        <v>0</v>
      </c>
      <c r="K25" s="1000">
        <v>0</v>
      </c>
      <c r="L25" s="3336" t="s">
        <v>557</v>
      </c>
      <c r="M25" s="3337" t="s">
        <v>204</v>
      </c>
      <c r="N25" s="3338">
        <v>2</v>
      </c>
      <c r="O25" s="3338">
        <v>0</v>
      </c>
      <c r="P25" s="3356" t="s">
        <v>1822</v>
      </c>
    </row>
    <row r="26" spans="1:16" ht="42" thickBot="1" x14ac:dyDescent="0.3">
      <c r="A26" s="3935"/>
      <c r="B26" s="3938"/>
      <c r="C26" s="3941"/>
      <c r="D26" s="3944"/>
      <c r="E26" s="3947"/>
      <c r="F26" s="3871"/>
      <c r="G26" s="3962"/>
      <c r="H26" s="1002"/>
      <c r="I26" s="1003"/>
      <c r="J26" s="1003"/>
      <c r="K26" s="1003"/>
      <c r="L26" s="981" t="s">
        <v>558</v>
      </c>
      <c r="M26" s="1004" t="s">
        <v>202</v>
      </c>
      <c r="N26" s="1005"/>
      <c r="O26" s="1006"/>
      <c r="P26" s="3351"/>
    </row>
    <row r="27" spans="1:16" ht="70.2" customHeight="1" thickBot="1" x14ac:dyDescent="0.3">
      <c r="A27" s="3936"/>
      <c r="B27" s="3939"/>
      <c r="C27" s="3942"/>
      <c r="D27" s="3945"/>
      <c r="E27" s="3948"/>
      <c r="F27" s="3872"/>
      <c r="G27" s="3963"/>
      <c r="H27" s="958" t="s">
        <v>8</v>
      </c>
      <c r="I27" s="959">
        <f>SUM(I25:I26)</f>
        <v>4</v>
      </c>
      <c r="J27" s="959">
        <f>SUM(J25:J26)</f>
        <v>0</v>
      </c>
      <c r="K27" s="959">
        <f>SUM(K25:K26)</f>
        <v>0</v>
      </c>
      <c r="L27" s="1008" t="s">
        <v>559</v>
      </c>
      <c r="M27" s="3339" t="s">
        <v>205</v>
      </c>
      <c r="N27" s="1009"/>
      <c r="O27" s="1009"/>
      <c r="P27" s="1010"/>
    </row>
    <row r="28" spans="1:16" ht="14.4" customHeight="1" thickBot="1" x14ac:dyDescent="0.3">
      <c r="A28" s="964" t="s">
        <v>7</v>
      </c>
      <c r="B28" s="965" t="s">
        <v>9</v>
      </c>
      <c r="C28" s="3957" t="s">
        <v>308</v>
      </c>
      <c r="D28" s="3957"/>
      <c r="E28" s="3957"/>
      <c r="F28" s="3957"/>
      <c r="G28" s="3958"/>
      <c r="H28" s="966" t="s">
        <v>8</v>
      </c>
      <c r="I28" s="967">
        <f>I27</f>
        <v>4</v>
      </c>
      <c r="J28" s="967">
        <f>J27</f>
        <v>0</v>
      </c>
      <c r="K28" s="967">
        <f>K27</f>
        <v>0</v>
      </c>
      <c r="L28" s="968"/>
      <c r="M28" s="968"/>
      <c r="N28" s="968"/>
      <c r="O28" s="968"/>
      <c r="P28" s="969"/>
    </row>
    <row r="29" spans="1:16" ht="14.4" customHeight="1" thickBot="1" x14ac:dyDescent="0.3">
      <c r="A29" s="964" t="s">
        <v>7</v>
      </c>
      <c r="B29" s="965"/>
      <c r="C29" s="3964" t="s">
        <v>309</v>
      </c>
      <c r="D29" s="3964"/>
      <c r="E29" s="3964"/>
      <c r="F29" s="3964"/>
      <c r="G29" s="3965"/>
      <c r="H29" s="1011" t="s">
        <v>8</v>
      </c>
      <c r="I29" s="1012">
        <f>I14+I21+I28</f>
        <v>4</v>
      </c>
      <c r="J29" s="1012">
        <f>J28*1</f>
        <v>0</v>
      </c>
      <c r="K29" s="1012">
        <f>K28*1</f>
        <v>0</v>
      </c>
      <c r="L29" s="1013"/>
      <c r="M29" s="1013"/>
      <c r="N29" s="1013"/>
      <c r="O29" s="1013"/>
      <c r="P29" s="1014"/>
    </row>
    <row r="30" spans="1:16" ht="14.4" thickBot="1" x14ac:dyDescent="0.3">
      <c r="A30" s="930" t="s">
        <v>9</v>
      </c>
      <c r="B30" s="931"/>
      <c r="C30" s="932" t="s">
        <v>560</v>
      </c>
      <c r="D30" s="933"/>
      <c r="E30" s="934"/>
      <c r="F30" s="933"/>
      <c r="G30" s="933"/>
      <c r="H30" s="933"/>
      <c r="I30" s="933"/>
      <c r="J30" s="932"/>
      <c r="K30" s="933"/>
      <c r="L30" s="935"/>
      <c r="M30" s="935"/>
      <c r="N30" s="933"/>
      <c r="O30" s="932"/>
      <c r="P30" s="936"/>
    </row>
    <row r="31" spans="1:16" ht="28.2" thickBot="1" x14ac:dyDescent="0.3">
      <c r="A31" s="930"/>
      <c r="B31" s="3966"/>
      <c r="C31" s="3967"/>
      <c r="D31" s="3967"/>
      <c r="E31" s="3967"/>
      <c r="F31" s="3967"/>
      <c r="G31" s="3967"/>
      <c r="H31" s="3967"/>
      <c r="I31" s="3967"/>
      <c r="J31" s="3967"/>
      <c r="K31" s="3968"/>
      <c r="L31" s="3343" t="s">
        <v>561</v>
      </c>
      <c r="M31" s="3344" t="s">
        <v>562</v>
      </c>
      <c r="N31" s="2886">
        <v>2080</v>
      </c>
      <c r="O31" s="2886">
        <v>2286</v>
      </c>
      <c r="P31" s="3371" t="s">
        <v>1804</v>
      </c>
    </row>
    <row r="32" spans="1:16" ht="42" thickBot="1" x14ac:dyDescent="0.3">
      <c r="A32" s="930"/>
      <c r="B32" s="3969"/>
      <c r="C32" s="3970"/>
      <c r="D32" s="3970"/>
      <c r="E32" s="3970"/>
      <c r="F32" s="3970"/>
      <c r="G32" s="3970"/>
      <c r="H32" s="3970"/>
      <c r="I32" s="3970"/>
      <c r="J32" s="3970"/>
      <c r="K32" s="3971"/>
      <c r="L32" s="3345" t="s">
        <v>563</v>
      </c>
      <c r="M32" s="1357" t="s">
        <v>202</v>
      </c>
      <c r="N32" s="1015">
        <v>63.4</v>
      </c>
      <c r="O32" s="1016">
        <v>61.5</v>
      </c>
      <c r="P32" s="3356" t="s">
        <v>1804</v>
      </c>
    </row>
    <row r="33" spans="1:16" ht="14.4" thickBot="1" x14ac:dyDescent="0.3">
      <c r="A33" s="1017" t="s">
        <v>9</v>
      </c>
      <c r="B33" s="3357" t="s">
        <v>7</v>
      </c>
      <c r="C33" s="3972" t="s">
        <v>564</v>
      </c>
      <c r="D33" s="3973"/>
      <c r="E33" s="3973"/>
      <c r="F33" s="3973"/>
      <c r="G33" s="3973"/>
      <c r="H33" s="3973"/>
      <c r="I33" s="3973"/>
      <c r="J33" s="3973"/>
      <c r="K33" s="3973"/>
      <c r="L33" s="3973"/>
      <c r="M33" s="3973"/>
      <c r="N33" s="3973"/>
      <c r="O33" s="3973"/>
      <c r="P33" s="3340"/>
    </row>
    <row r="34" spans="1:16" ht="118.8" customHeight="1" thickBot="1" x14ac:dyDescent="0.3">
      <c r="A34" s="1017"/>
      <c r="B34" s="946"/>
      <c r="C34" s="943"/>
      <c r="D34" s="943"/>
      <c r="E34" s="943"/>
      <c r="F34" s="943"/>
      <c r="G34" s="943"/>
      <c r="H34" s="943"/>
      <c r="I34" s="943"/>
      <c r="J34" s="943"/>
      <c r="K34" s="943"/>
      <c r="L34" s="3345" t="s">
        <v>565</v>
      </c>
      <c r="M34" s="1357" t="s">
        <v>204</v>
      </c>
      <c r="N34" s="1016">
        <v>29.7</v>
      </c>
      <c r="O34" s="3341">
        <v>28.1</v>
      </c>
      <c r="P34" s="3356" t="s">
        <v>1805</v>
      </c>
    </row>
    <row r="35" spans="1:16" ht="24.6" customHeight="1" thickBot="1" x14ac:dyDescent="0.3">
      <c r="A35" s="1017"/>
      <c r="B35" s="946"/>
      <c r="C35" s="943"/>
      <c r="D35" s="943"/>
      <c r="E35" s="943"/>
      <c r="F35" s="943"/>
      <c r="G35" s="943"/>
      <c r="H35" s="943"/>
      <c r="I35" s="943"/>
      <c r="J35" s="943"/>
      <c r="K35" s="943"/>
      <c r="L35" s="3345" t="s">
        <v>566</v>
      </c>
      <c r="M35" s="1357" t="s">
        <v>204</v>
      </c>
      <c r="N35" s="1015">
        <v>42</v>
      </c>
      <c r="O35" s="1015">
        <v>28</v>
      </c>
      <c r="P35" s="3356"/>
    </row>
    <row r="36" spans="1:16" ht="69" customHeight="1" x14ac:dyDescent="0.25">
      <c r="A36" s="3934" t="s">
        <v>9</v>
      </c>
      <c r="B36" s="3937" t="s">
        <v>7</v>
      </c>
      <c r="C36" s="3940" t="s">
        <v>7</v>
      </c>
      <c r="D36" s="949"/>
      <c r="E36" s="3946" t="s">
        <v>567</v>
      </c>
      <c r="F36" s="3870" t="s">
        <v>46</v>
      </c>
      <c r="G36" s="3961" t="s">
        <v>109</v>
      </c>
      <c r="H36" s="950" t="s">
        <v>27</v>
      </c>
      <c r="I36" s="951">
        <v>5</v>
      </c>
      <c r="J36" s="951">
        <v>5</v>
      </c>
      <c r="K36" s="952">
        <v>5</v>
      </c>
      <c r="L36" s="3376" t="s">
        <v>568</v>
      </c>
      <c r="M36" s="2890" t="s">
        <v>569</v>
      </c>
      <c r="N36" s="955">
        <v>250</v>
      </c>
      <c r="O36" s="955">
        <v>159</v>
      </c>
      <c r="P36" s="3979" t="s">
        <v>1823</v>
      </c>
    </row>
    <row r="37" spans="1:16" ht="30.6" customHeight="1" thickBot="1" x14ac:dyDescent="0.3">
      <c r="A37" s="3936"/>
      <c r="B37" s="3939"/>
      <c r="C37" s="3942"/>
      <c r="D37" s="957"/>
      <c r="E37" s="3948"/>
      <c r="F37" s="3872"/>
      <c r="G37" s="3963"/>
      <c r="H37" s="958" t="s">
        <v>8</v>
      </c>
      <c r="I37" s="959">
        <f>SUM(I36:I36)</f>
        <v>5</v>
      </c>
      <c r="J37" s="959">
        <f>SUM(J36:J36)</f>
        <v>5</v>
      </c>
      <c r="K37" s="959">
        <f>SUM(K36:K36)</f>
        <v>5</v>
      </c>
      <c r="L37" s="996" t="s">
        <v>570</v>
      </c>
      <c r="M37" s="1020" t="s">
        <v>204</v>
      </c>
      <c r="N37" s="1018">
        <v>220</v>
      </c>
      <c r="O37" s="1018">
        <v>143</v>
      </c>
      <c r="P37" s="3980"/>
    </row>
    <row r="38" spans="1:16" ht="27.6" x14ac:dyDescent="0.25">
      <c r="A38" s="3934" t="s">
        <v>9</v>
      </c>
      <c r="B38" s="3937" t="s">
        <v>7</v>
      </c>
      <c r="C38" s="3940" t="s">
        <v>9</v>
      </c>
      <c r="D38" s="949"/>
      <c r="E38" s="3946" t="s">
        <v>571</v>
      </c>
      <c r="F38" s="3870" t="s">
        <v>46</v>
      </c>
      <c r="G38" s="3961" t="s">
        <v>109</v>
      </c>
      <c r="H38" s="950" t="s">
        <v>27</v>
      </c>
      <c r="I38" s="951"/>
      <c r="J38" s="951"/>
      <c r="K38" s="952"/>
      <c r="L38" s="1019" t="s">
        <v>572</v>
      </c>
      <c r="M38" s="975" t="s">
        <v>204</v>
      </c>
      <c r="N38" s="976"/>
      <c r="O38" s="955"/>
      <c r="P38" s="956"/>
    </row>
    <row r="39" spans="1:16" ht="14.4" thickBot="1" x14ac:dyDescent="0.3">
      <c r="A39" s="3936"/>
      <c r="B39" s="3939"/>
      <c r="C39" s="3942"/>
      <c r="D39" s="957"/>
      <c r="E39" s="3948"/>
      <c r="F39" s="3872"/>
      <c r="G39" s="3963"/>
      <c r="H39" s="958" t="s">
        <v>8</v>
      </c>
      <c r="I39" s="959"/>
      <c r="J39" s="959"/>
      <c r="K39" s="959"/>
      <c r="L39" s="996"/>
      <c r="M39" s="1021"/>
      <c r="N39" s="962"/>
      <c r="O39" s="1022"/>
      <c r="P39" s="1023"/>
    </row>
    <row r="40" spans="1:16" ht="14.4" customHeight="1" thickBot="1" x14ac:dyDescent="0.3">
      <c r="A40" s="964" t="s">
        <v>9</v>
      </c>
      <c r="B40" s="965" t="s">
        <v>7</v>
      </c>
      <c r="C40" s="3957" t="s">
        <v>308</v>
      </c>
      <c r="D40" s="3957"/>
      <c r="E40" s="3957"/>
      <c r="F40" s="3957"/>
      <c r="G40" s="3958"/>
      <c r="H40" s="966" t="s">
        <v>8</v>
      </c>
      <c r="I40" s="967">
        <f>I39+I37</f>
        <v>5</v>
      </c>
      <c r="J40" s="967">
        <f>J39+J37</f>
        <v>5</v>
      </c>
      <c r="K40" s="967">
        <f>K39+K37</f>
        <v>5</v>
      </c>
      <c r="L40" s="968"/>
      <c r="M40" s="968"/>
      <c r="N40" s="968"/>
      <c r="O40" s="968"/>
      <c r="P40" s="969"/>
    </row>
    <row r="41" spans="1:16" ht="14.4" thickBot="1" x14ac:dyDescent="0.3">
      <c r="A41" s="1017" t="s">
        <v>9</v>
      </c>
      <c r="B41" s="942" t="s">
        <v>9</v>
      </c>
      <c r="C41" s="3977" t="s">
        <v>573</v>
      </c>
      <c r="D41" s="3978"/>
      <c r="E41" s="3978"/>
      <c r="F41" s="3978"/>
      <c r="G41" s="3978"/>
      <c r="H41" s="3978"/>
      <c r="I41" s="3978"/>
      <c r="J41" s="3978"/>
      <c r="K41" s="3978"/>
      <c r="L41" s="3978"/>
      <c r="M41" s="3978"/>
      <c r="N41" s="3978"/>
      <c r="O41" s="3978"/>
      <c r="P41" s="944"/>
    </row>
    <row r="42" spans="1:16" ht="59.4" customHeight="1" thickBot="1" x14ac:dyDescent="0.3">
      <c r="A42" s="997"/>
      <c r="B42" s="946"/>
      <c r="C42" s="943"/>
      <c r="D42" s="943"/>
      <c r="E42" s="943"/>
      <c r="F42" s="943"/>
      <c r="G42" s="943"/>
      <c r="H42" s="943"/>
      <c r="I42" s="943"/>
      <c r="J42" s="943"/>
      <c r="K42" s="943"/>
      <c r="L42" s="3352" t="s">
        <v>574</v>
      </c>
      <c r="M42" s="1357" t="s">
        <v>202</v>
      </c>
      <c r="N42" s="1016">
        <v>50.9</v>
      </c>
      <c r="O42" s="1016">
        <v>47.3</v>
      </c>
      <c r="P42" s="3353" t="s">
        <v>1832</v>
      </c>
    </row>
    <row r="43" spans="1:16" ht="49.8" customHeight="1" thickBot="1" x14ac:dyDescent="0.3">
      <c r="A43" s="964"/>
      <c r="B43" s="946"/>
      <c r="C43" s="947"/>
      <c r="D43" s="947"/>
      <c r="E43" s="947"/>
      <c r="F43" s="947"/>
      <c r="G43" s="947"/>
      <c r="H43" s="947"/>
      <c r="I43" s="947"/>
      <c r="J43" s="947"/>
      <c r="K43" s="947"/>
      <c r="L43" s="3377" t="s">
        <v>575</v>
      </c>
      <c r="M43" s="3378" t="s">
        <v>204</v>
      </c>
      <c r="N43" s="3379">
        <v>7</v>
      </c>
      <c r="O43" s="3379">
        <v>0</v>
      </c>
      <c r="P43" s="3353" t="s">
        <v>1824</v>
      </c>
    </row>
    <row r="44" spans="1:16" ht="13.8" customHeight="1" x14ac:dyDescent="0.25">
      <c r="A44" s="3934" t="s">
        <v>9</v>
      </c>
      <c r="B44" s="3937" t="s">
        <v>9</v>
      </c>
      <c r="C44" s="3940" t="s">
        <v>7</v>
      </c>
      <c r="D44" s="949"/>
      <c r="E44" s="3946" t="s">
        <v>576</v>
      </c>
      <c r="F44" s="3870" t="s">
        <v>46</v>
      </c>
      <c r="G44" s="3961" t="s">
        <v>109</v>
      </c>
      <c r="H44" s="950" t="s">
        <v>27</v>
      </c>
      <c r="I44" s="951">
        <v>0</v>
      </c>
      <c r="J44" s="951">
        <v>0</v>
      </c>
      <c r="K44" s="952">
        <v>0</v>
      </c>
      <c r="L44" s="1025" t="s">
        <v>469</v>
      </c>
      <c r="M44" s="975" t="s">
        <v>204</v>
      </c>
      <c r="N44" s="955"/>
      <c r="O44" s="955"/>
      <c r="P44" s="956"/>
    </row>
    <row r="45" spans="1:16" ht="27.6" x14ac:dyDescent="0.25">
      <c r="A45" s="3935"/>
      <c r="B45" s="3938"/>
      <c r="C45" s="3941"/>
      <c r="D45" s="977"/>
      <c r="E45" s="3947"/>
      <c r="F45" s="3871"/>
      <c r="G45" s="3962"/>
      <c r="H45" s="986"/>
      <c r="I45" s="999"/>
      <c r="J45" s="999"/>
      <c r="K45" s="1000"/>
      <c r="L45" s="1026" t="s">
        <v>577</v>
      </c>
      <c r="M45" s="1001" t="s">
        <v>204</v>
      </c>
      <c r="N45" s="984"/>
      <c r="O45" s="984"/>
      <c r="P45" s="985"/>
    </row>
    <row r="46" spans="1:16" ht="14.4" thickBot="1" x14ac:dyDescent="0.3">
      <c r="A46" s="3936"/>
      <c r="B46" s="3939"/>
      <c r="C46" s="3942"/>
      <c r="D46" s="957"/>
      <c r="E46" s="3948"/>
      <c r="F46" s="3872"/>
      <c r="G46" s="3963"/>
      <c r="H46" s="958" t="s">
        <v>8</v>
      </c>
      <c r="I46" s="959">
        <f>SUM(I44:I44)</f>
        <v>0</v>
      </c>
      <c r="J46" s="959">
        <f>SUM(J44:J44)</f>
        <v>0</v>
      </c>
      <c r="K46" s="959">
        <f>SUM(K44:K44)</f>
        <v>0</v>
      </c>
      <c r="L46" s="1008"/>
      <c r="M46" s="1027"/>
      <c r="N46" s="1018"/>
      <c r="O46" s="1018"/>
      <c r="P46" s="1010"/>
    </row>
    <row r="47" spans="1:16" ht="13.8" customHeight="1" x14ac:dyDescent="0.25">
      <c r="A47" s="3934" t="s">
        <v>9</v>
      </c>
      <c r="B47" s="3937" t="s">
        <v>9</v>
      </c>
      <c r="C47" s="3940" t="s">
        <v>9</v>
      </c>
      <c r="D47" s="949"/>
      <c r="E47" s="3946" t="s">
        <v>578</v>
      </c>
      <c r="F47" s="3870" t="s">
        <v>46</v>
      </c>
      <c r="G47" s="3961" t="s">
        <v>109</v>
      </c>
      <c r="H47" s="950" t="s">
        <v>27</v>
      </c>
      <c r="I47" s="951">
        <v>150</v>
      </c>
      <c r="J47" s="951">
        <v>150</v>
      </c>
      <c r="K47" s="952">
        <v>150</v>
      </c>
      <c r="L47" s="1025" t="s">
        <v>579</v>
      </c>
      <c r="M47" s="975" t="s">
        <v>204</v>
      </c>
      <c r="N47" s="955">
        <v>1</v>
      </c>
      <c r="O47" s="955">
        <v>1</v>
      </c>
      <c r="P47" s="956"/>
    </row>
    <row r="48" spans="1:16" ht="24" customHeight="1" x14ac:dyDescent="0.25">
      <c r="A48" s="3935"/>
      <c r="B48" s="3938"/>
      <c r="C48" s="3941"/>
      <c r="D48" s="977"/>
      <c r="E48" s="3947"/>
      <c r="F48" s="3871"/>
      <c r="G48" s="3962"/>
      <c r="H48" s="986"/>
      <c r="I48" s="999"/>
      <c r="J48" s="999"/>
      <c r="K48" s="1000"/>
      <c r="L48" s="1026" t="s">
        <v>108</v>
      </c>
      <c r="M48" s="1001" t="s">
        <v>204</v>
      </c>
      <c r="N48" s="984">
        <v>1</v>
      </c>
      <c r="O48" s="984">
        <v>1</v>
      </c>
      <c r="P48" s="985"/>
    </row>
    <row r="49" spans="1:16" ht="188.4" customHeight="1" thickBot="1" x14ac:dyDescent="0.3">
      <c r="A49" s="3936"/>
      <c r="B49" s="3939"/>
      <c r="C49" s="3942"/>
      <c r="D49" s="957"/>
      <c r="E49" s="3948"/>
      <c r="F49" s="3872"/>
      <c r="G49" s="3963"/>
      <c r="H49" s="958" t="s">
        <v>8</v>
      </c>
      <c r="I49" s="959">
        <f>SUM(I47:I47)</f>
        <v>150</v>
      </c>
      <c r="J49" s="959">
        <f>SUM(J47:J47)</f>
        <v>150</v>
      </c>
      <c r="K49" s="959">
        <f>SUM(K47:K47)</f>
        <v>150</v>
      </c>
      <c r="L49" s="1008" t="s">
        <v>580</v>
      </c>
      <c r="M49" s="1009" t="s">
        <v>202</v>
      </c>
      <c r="N49" s="1018">
        <v>50</v>
      </c>
      <c r="O49" s="1009">
        <v>66</v>
      </c>
      <c r="P49" s="3380" t="s">
        <v>1825</v>
      </c>
    </row>
    <row r="50" spans="1:16" ht="27.6" customHeight="1" x14ac:dyDescent="0.25">
      <c r="A50" s="1028" t="s">
        <v>9</v>
      </c>
      <c r="B50" s="3937" t="s">
        <v>9</v>
      </c>
      <c r="C50" s="3940" t="s">
        <v>25</v>
      </c>
      <c r="D50" s="949"/>
      <c r="E50" s="3946" t="s">
        <v>581</v>
      </c>
      <c r="F50" s="3870" t="s">
        <v>46</v>
      </c>
      <c r="G50" s="3961" t="s">
        <v>109</v>
      </c>
      <c r="H50" s="950" t="s">
        <v>27</v>
      </c>
      <c r="I50" s="951">
        <v>0</v>
      </c>
      <c r="J50" s="951">
        <v>0</v>
      </c>
      <c r="K50" s="952">
        <v>0</v>
      </c>
      <c r="L50" s="1019" t="s">
        <v>582</v>
      </c>
      <c r="M50" s="975" t="s">
        <v>204</v>
      </c>
      <c r="N50" s="955"/>
      <c r="O50" s="955"/>
      <c r="P50" s="956"/>
    </row>
    <row r="51" spans="1:16" ht="55.2" x14ac:dyDescent="0.25">
      <c r="A51" s="1029"/>
      <c r="B51" s="3938"/>
      <c r="C51" s="3941"/>
      <c r="D51" s="977"/>
      <c r="E51" s="3947"/>
      <c r="F51" s="3871"/>
      <c r="G51" s="3962"/>
      <c r="H51" s="986"/>
      <c r="I51" s="999"/>
      <c r="J51" s="999"/>
      <c r="K51" s="1000"/>
      <c r="L51" s="1030" t="s">
        <v>583</v>
      </c>
      <c r="M51" s="1031" t="s">
        <v>204</v>
      </c>
      <c r="N51" s="1032"/>
      <c r="O51" s="1032"/>
      <c r="P51" s="1033"/>
    </row>
    <row r="52" spans="1:16" ht="27.6" x14ac:dyDescent="0.25">
      <c r="A52" s="1029"/>
      <c r="B52" s="3938"/>
      <c r="C52" s="3941"/>
      <c r="D52" s="977"/>
      <c r="E52" s="3947"/>
      <c r="F52" s="3871"/>
      <c r="G52" s="3962"/>
      <c r="H52" s="986"/>
      <c r="I52" s="999"/>
      <c r="J52" s="999"/>
      <c r="K52" s="1000"/>
      <c r="L52" s="1026" t="s">
        <v>584</v>
      </c>
      <c r="M52" s="1001" t="s">
        <v>204</v>
      </c>
      <c r="N52" s="984"/>
      <c r="O52" s="984"/>
      <c r="P52" s="985"/>
    </row>
    <row r="53" spans="1:16" ht="37.200000000000003" customHeight="1" thickBot="1" x14ac:dyDescent="0.3">
      <c r="A53" s="1034"/>
      <c r="B53" s="3939"/>
      <c r="C53" s="3942"/>
      <c r="D53" s="957"/>
      <c r="E53" s="3948"/>
      <c r="F53" s="3872"/>
      <c r="G53" s="3963"/>
      <c r="H53" s="958" t="s">
        <v>8</v>
      </c>
      <c r="I53" s="959">
        <f>SUM(I50:I50)</f>
        <v>0</v>
      </c>
      <c r="J53" s="959">
        <f>SUM(J50:J50)</f>
        <v>0</v>
      </c>
      <c r="K53" s="959">
        <f>SUM(K50:K50)</f>
        <v>0</v>
      </c>
      <c r="L53" s="1035" t="s">
        <v>585</v>
      </c>
      <c r="M53" s="1027" t="s">
        <v>204</v>
      </c>
      <c r="N53" s="1018"/>
      <c r="O53" s="1018"/>
      <c r="P53" s="3383"/>
    </row>
    <row r="54" spans="1:16" ht="55.8" thickBot="1" x14ac:dyDescent="0.3">
      <c r="A54" s="3934" t="s">
        <v>9</v>
      </c>
      <c r="B54" s="3937" t="s">
        <v>9</v>
      </c>
      <c r="C54" s="3982" t="s">
        <v>26</v>
      </c>
      <c r="D54" s="3985"/>
      <c r="E54" s="3988" t="s">
        <v>586</v>
      </c>
      <c r="F54" s="3870" t="s">
        <v>46</v>
      </c>
      <c r="G54" s="3961" t="s">
        <v>109</v>
      </c>
      <c r="H54" s="1036" t="s">
        <v>27</v>
      </c>
      <c r="I54" s="2583">
        <v>741</v>
      </c>
      <c r="J54" s="2583">
        <v>2573.9</v>
      </c>
      <c r="K54" s="1037">
        <v>2573.6</v>
      </c>
      <c r="L54" s="1038" t="s">
        <v>587</v>
      </c>
      <c r="M54" s="2889" t="s">
        <v>211</v>
      </c>
      <c r="N54" s="1039">
        <v>2573.9</v>
      </c>
      <c r="O54" s="1040">
        <v>2574</v>
      </c>
      <c r="P54" s="956"/>
    </row>
    <row r="55" spans="1:16" ht="28.2" thickBot="1" x14ac:dyDescent="0.3">
      <c r="A55" s="3935"/>
      <c r="B55" s="3938"/>
      <c r="C55" s="3983"/>
      <c r="D55" s="3986"/>
      <c r="E55" s="3989"/>
      <c r="F55" s="3871"/>
      <c r="G55" s="3962"/>
      <c r="H55" s="1036" t="s">
        <v>27</v>
      </c>
      <c r="I55" s="1041">
        <v>326</v>
      </c>
      <c r="J55" s="1041">
        <v>333</v>
      </c>
      <c r="K55" s="1042">
        <v>333</v>
      </c>
      <c r="L55" s="1043" t="s">
        <v>110</v>
      </c>
      <c r="M55" s="3354" t="s">
        <v>211</v>
      </c>
      <c r="N55" s="1044">
        <v>333</v>
      </c>
      <c r="O55" s="1045">
        <v>333</v>
      </c>
      <c r="P55" s="2860" t="s">
        <v>1809</v>
      </c>
    </row>
    <row r="56" spans="1:16" ht="14.4" thickBot="1" x14ac:dyDescent="0.3">
      <c r="A56" s="3936"/>
      <c r="B56" s="3939"/>
      <c r="C56" s="3984"/>
      <c r="D56" s="3987"/>
      <c r="E56" s="3990"/>
      <c r="F56" s="3872"/>
      <c r="G56" s="3963"/>
      <c r="H56" s="1046" t="s">
        <v>8</v>
      </c>
      <c r="I56" s="1047">
        <f>SUM(I54:I55)</f>
        <v>1067</v>
      </c>
      <c r="J56" s="1047">
        <f>SUM(J54:J55)</f>
        <v>2906.9</v>
      </c>
      <c r="K56" s="1047">
        <f>SUM(K54:K55)</f>
        <v>2906.6</v>
      </c>
      <c r="L56" s="1048"/>
      <c r="M56" s="1049"/>
      <c r="N56" s="1050"/>
      <c r="O56" s="1018"/>
      <c r="P56" s="1051"/>
    </row>
    <row r="57" spans="1:16" ht="14.4" customHeight="1" thickBot="1" x14ac:dyDescent="0.3">
      <c r="A57" s="964" t="s">
        <v>9</v>
      </c>
      <c r="B57" s="965" t="s">
        <v>9</v>
      </c>
      <c r="C57" s="3957" t="s">
        <v>308</v>
      </c>
      <c r="D57" s="3957"/>
      <c r="E57" s="3957"/>
      <c r="F57" s="3957"/>
      <c r="G57" s="3958"/>
      <c r="H57" s="966" t="s">
        <v>8</v>
      </c>
      <c r="I57" s="967">
        <f>I53+I49+I46+I56</f>
        <v>1217</v>
      </c>
      <c r="J57" s="967">
        <f>J53+J49+J46+J56</f>
        <v>3056.9</v>
      </c>
      <c r="K57" s="967">
        <f>K53+K49+K46+K56</f>
        <v>3056.6</v>
      </c>
      <c r="L57" s="968"/>
      <c r="M57" s="968"/>
      <c r="N57" s="968"/>
      <c r="O57" s="968"/>
      <c r="P57" s="969"/>
    </row>
    <row r="58" spans="1:16" ht="22.8" customHeight="1" thickBot="1" x14ac:dyDescent="0.3">
      <c r="A58" s="1017" t="s">
        <v>9</v>
      </c>
      <c r="B58" s="942" t="s">
        <v>25</v>
      </c>
      <c r="C58" s="3977" t="s">
        <v>588</v>
      </c>
      <c r="D58" s="3978"/>
      <c r="E58" s="3978"/>
      <c r="F58" s="3978"/>
      <c r="G58" s="3978"/>
      <c r="H58" s="3978"/>
      <c r="I58" s="3978"/>
      <c r="J58" s="3978"/>
      <c r="K58" s="3978"/>
      <c r="L58" s="3978"/>
      <c r="M58" s="3978"/>
      <c r="N58" s="3978"/>
      <c r="O58" s="3978"/>
      <c r="P58" s="944"/>
    </row>
    <row r="59" spans="1:16" ht="55.2" customHeight="1" thickBot="1" x14ac:dyDescent="0.3">
      <c r="A59" s="1017"/>
      <c r="B59" s="946"/>
      <c r="C59" s="943"/>
      <c r="D59" s="943"/>
      <c r="E59" s="943"/>
      <c r="F59" s="943"/>
      <c r="G59" s="943"/>
      <c r="H59" s="943"/>
      <c r="I59" s="943"/>
      <c r="J59" s="943"/>
      <c r="K59" s="943"/>
      <c r="L59" s="3345" t="s">
        <v>589</v>
      </c>
      <c r="M59" s="1357" t="s">
        <v>202</v>
      </c>
      <c r="N59" s="1016">
        <v>8.4</v>
      </c>
      <c r="O59" s="3341">
        <v>13.5</v>
      </c>
      <c r="P59" s="3356" t="s">
        <v>1815</v>
      </c>
    </row>
    <row r="60" spans="1:16" ht="54" customHeight="1" thickBot="1" x14ac:dyDescent="0.3">
      <c r="A60" s="1017"/>
      <c r="B60" s="946"/>
      <c r="C60" s="943"/>
      <c r="D60" s="943"/>
      <c r="E60" s="943"/>
      <c r="F60" s="943"/>
      <c r="G60" s="943"/>
      <c r="H60" s="943"/>
      <c r="I60" s="943"/>
      <c r="J60" s="943"/>
      <c r="K60" s="943"/>
      <c r="L60" s="3345" t="s">
        <v>590</v>
      </c>
      <c r="M60" s="1357" t="s">
        <v>591</v>
      </c>
      <c r="N60" s="2881">
        <v>650520</v>
      </c>
      <c r="O60" s="3355">
        <v>747807</v>
      </c>
      <c r="P60" s="3356" t="s">
        <v>1806</v>
      </c>
    </row>
    <row r="61" spans="1:16" ht="27.6" customHeight="1" x14ac:dyDescent="0.25">
      <c r="A61" s="3934" t="s">
        <v>9</v>
      </c>
      <c r="B61" s="3937" t="s">
        <v>25</v>
      </c>
      <c r="C61" s="3940" t="s">
        <v>7</v>
      </c>
      <c r="D61" s="949"/>
      <c r="E61" s="3946" t="s">
        <v>592</v>
      </c>
      <c r="F61" s="3870" t="s">
        <v>46</v>
      </c>
      <c r="G61" s="3961" t="s">
        <v>109</v>
      </c>
      <c r="H61" s="950" t="s">
        <v>27</v>
      </c>
      <c r="I61" s="951">
        <v>0</v>
      </c>
      <c r="J61" s="951">
        <v>0</v>
      </c>
      <c r="K61" s="952">
        <v>0</v>
      </c>
      <c r="L61" s="1025" t="s">
        <v>593</v>
      </c>
      <c r="M61" s="975" t="s">
        <v>204</v>
      </c>
      <c r="N61" s="955"/>
      <c r="O61" s="955"/>
      <c r="P61" s="956"/>
    </row>
    <row r="62" spans="1:16" ht="55.2" x14ac:dyDescent="0.25">
      <c r="A62" s="3935"/>
      <c r="B62" s="3938"/>
      <c r="C62" s="3941"/>
      <c r="D62" s="977"/>
      <c r="E62" s="3947"/>
      <c r="F62" s="3871"/>
      <c r="G62" s="3962"/>
      <c r="H62" s="986"/>
      <c r="I62" s="999"/>
      <c r="J62" s="999"/>
      <c r="K62" s="1000"/>
      <c r="L62" s="1026" t="s">
        <v>594</v>
      </c>
      <c r="M62" s="1001"/>
      <c r="N62" s="984"/>
      <c r="O62" s="984"/>
      <c r="P62" s="985"/>
    </row>
    <row r="63" spans="1:16" ht="27.6" x14ac:dyDescent="0.25">
      <c r="A63" s="3935"/>
      <c r="B63" s="3938"/>
      <c r="C63" s="3941"/>
      <c r="D63" s="977"/>
      <c r="E63" s="3947"/>
      <c r="F63" s="3871"/>
      <c r="G63" s="3962"/>
      <c r="H63" s="986"/>
      <c r="I63" s="999"/>
      <c r="J63" s="999"/>
      <c r="K63" s="1000"/>
      <c r="L63" s="1030" t="s">
        <v>595</v>
      </c>
      <c r="M63" s="1031" t="s">
        <v>204</v>
      </c>
      <c r="N63" s="1032"/>
      <c r="O63" s="1032"/>
      <c r="P63" s="1033"/>
    </row>
    <row r="64" spans="1:16" ht="55.2" x14ac:dyDescent="0.25">
      <c r="A64" s="3935"/>
      <c r="B64" s="3938"/>
      <c r="C64" s="3941"/>
      <c r="D64" s="977"/>
      <c r="E64" s="3947"/>
      <c r="F64" s="3871"/>
      <c r="G64" s="3962"/>
      <c r="H64" s="986"/>
      <c r="I64" s="999"/>
      <c r="J64" s="999"/>
      <c r="K64" s="1000"/>
      <c r="L64" s="1052" t="s">
        <v>596</v>
      </c>
      <c r="M64" s="1053" t="s">
        <v>204</v>
      </c>
      <c r="N64" s="1045"/>
      <c r="O64" s="1045"/>
      <c r="P64" s="985"/>
    </row>
    <row r="65" spans="1:16" ht="14.4" thickBot="1" x14ac:dyDescent="0.3">
      <c r="A65" s="3936"/>
      <c r="B65" s="3939"/>
      <c r="C65" s="3942"/>
      <c r="D65" s="957"/>
      <c r="E65" s="3948"/>
      <c r="F65" s="3872"/>
      <c r="G65" s="3963"/>
      <c r="H65" s="1002" t="s">
        <v>8</v>
      </c>
      <c r="I65" s="959">
        <f>SUM(I61:I61)</f>
        <v>0</v>
      </c>
      <c r="J65" s="959">
        <f>SUM(J61:J61)</f>
        <v>0</v>
      </c>
      <c r="K65" s="959">
        <f>SUM(K61:K61)</f>
        <v>0</v>
      </c>
      <c r="L65" s="1008"/>
      <c r="M65" s="1027"/>
      <c r="N65" s="1018"/>
      <c r="O65" s="1018"/>
      <c r="P65" s="1010"/>
    </row>
    <row r="66" spans="1:16" ht="27.6" customHeight="1" x14ac:dyDescent="0.25">
      <c r="A66" s="3934" t="s">
        <v>9</v>
      </c>
      <c r="B66" s="3937" t="s">
        <v>25</v>
      </c>
      <c r="C66" s="3940" t="s">
        <v>9</v>
      </c>
      <c r="D66" s="949"/>
      <c r="E66" s="3946" t="s">
        <v>597</v>
      </c>
      <c r="F66" s="3870" t="s">
        <v>46</v>
      </c>
      <c r="G66" s="3961" t="s">
        <v>109</v>
      </c>
      <c r="H66" s="950"/>
      <c r="I66" s="951"/>
      <c r="J66" s="951"/>
      <c r="K66" s="952"/>
      <c r="L66" s="1025" t="s">
        <v>598</v>
      </c>
      <c r="M66" s="975" t="s">
        <v>204</v>
      </c>
      <c r="N66" s="955"/>
      <c r="O66" s="955"/>
      <c r="P66" s="956"/>
    </row>
    <row r="67" spans="1:16" ht="27.6" x14ac:dyDescent="0.25">
      <c r="A67" s="3935"/>
      <c r="B67" s="3938"/>
      <c r="C67" s="3941"/>
      <c r="D67" s="977"/>
      <c r="E67" s="3947"/>
      <c r="F67" s="3871"/>
      <c r="G67" s="3962"/>
      <c r="H67" s="986" t="s">
        <v>27</v>
      </c>
      <c r="I67" s="999">
        <v>1</v>
      </c>
      <c r="J67" s="999">
        <v>1</v>
      </c>
      <c r="K67" s="1000">
        <v>1</v>
      </c>
      <c r="L67" s="3372" t="s">
        <v>599</v>
      </c>
      <c r="M67" s="1996" t="s">
        <v>204</v>
      </c>
      <c r="N67" s="984">
        <v>1</v>
      </c>
      <c r="O67" s="984">
        <v>1</v>
      </c>
      <c r="P67" s="3370" t="s">
        <v>1813</v>
      </c>
    </row>
    <row r="68" spans="1:16" ht="55.2" x14ac:dyDescent="0.25">
      <c r="A68" s="3935"/>
      <c r="B68" s="3938"/>
      <c r="C68" s="3941"/>
      <c r="D68" s="977"/>
      <c r="E68" s="3947"/>
      <c r="F68" s="3871"/>
      <c r="G68" s="3962"/>
      <c r="H68" s="986"/>
      <c r="I68" s="999"/>
      <c r="J68" s="999"/>
      <c r="K68" s="1000"/>
      <c r="L68" s="1026" t="s">
        <v>600</v>
      </c>
      <c r="M68" s="1001"/>
      <c r="N68" s="984"/>
      <c r="O68" s="984"/>
      <c r="P68" s="985"/>
    </row>
    <row r="69" spans="1:16" ht="14.4" thickBot="1" x14ac:dyDescent="0.3">
      <c r="A69" s="3936"/>
      <c r="B69" s="3939"/>
      <c r="C69" s="3942"/>
      <c r="D69" s="957"/>
      <c r="E69" s="3948"/>
      <c r="F69" s="3872"/>
      <c r="G69" s="3963"/>
      <c r="H69" s="1002" t="s">
        <v>8</v>
      </c>
      <c r="I69" s="959">
        <f>SUM(I66:I67)</f>
        <v>1</v>
      </c>
      <c r="J69" s="959">
        <f>SUM(J66:J67)</f>
        <v>1</v>
      </c>
      <c r="K69" s="959">
        <f>SUM(K66:K67)</f>
        <v>1</v>
      </c>
      <c r="L69" s="1008"/>
      <c r="M69" s="1027"/>
      <c r="N69" s="1018"/>
      <c r="O69" s="1018"/>
      <c r="P69" s="1010"/>
    </row>
    <row r="70" spans="1:16" ht="28.2" customHeight="1" thickBot="1" x14ac:dyDescent="0.3">
      <c r="A70" s="1017" t="s">
        <v>9</v>
      </c>
      <c r="B70" s="946" t="s">
        <v>25</v>
      </c>
      <c r="C70" s="3991" t="s">
        <v>308</v>
      </c>
      <c r="D70" s="3991"/>
      <c r="E70" s="3991"/>
      <c r="F70" s="3991"/>
      <c r="G70" s="3992"/>
      <c r="H70" s="1054" t="s">
        <v>8</v>
      </c>
      <c r="I70" s="1055">
        <f>I65+I69</f>
        <v>1</v>
      </c>
      <c r="J70" s="1055">
        <f>J65+J69</f>
        <v>1</v>
      </c>
      <c r="K70" s="1055">
        <f>K65+K69</f>
        <v>1</v>
      </c>
      <c r="L70" s="1056"/>
      <c r="M70" s="1056"/>
      <c r="N70" s="1056"/>
      <c r="O70" s="1056"/>
      <c r="P70" s="1057"/>
    </row>
    <row r="71" spans="1:16" ht="19.8" customHeight="1" thickBot="1" x14ac:dyDescent="0.3">
      <c r="A71" s="1017" t="s">
        <v>9</v>
      </c>
      <c r="B71" s="942" t="s">
        <v>26</v>
      </c>
      <c r="C71" s="3977" t="s">
        <v>601</v>
      </c>
      <c r="D71" s="3978"/>
      <c r="E71" s="3978"/>
      <c r="F71" s="3978"/>
      <c r="G71" s="3978"/>
      <c r="H71" s="3978"/>
      <c r="I71" s="3978"/>
      <c r="J71" s="3978"/>
      <c r="K71" s="3978"/>
      <c r="L71" s="3978"/>
      <c r="M71" s="3978"/>
      <c r="N71" s="3978"/>
      <c r="O71" s="3978"/>
      <c r="P71" s="944"/>
    </row>
    <row r="72" spans="1:16" ht="71.400000000000006" customHeight="1" thickBot="1" x14ac:dyDescent="0.3">
      <c r="A72" s="1017"/>
      <c r="B72" s="946"/>
      <c r="C72" s="943"/>
      <c r="D72" s="943"/>
      <c r="E72" s="943"/>
      <c r="F72" s="943"/>
      <c r="G72" s="943"/>
      <c r="H72" s="943"/>
      <c r="I72" s="943"/>
      <c r="J72" s="943"/>
      <c r="K72" s="943"/>
      <c r="L72" s="1024" t="s">
        <v>602</v>
      </c>
      <c r="M72" s="973" t="s">
        <v>204</v>
      </c>
      <c r="N72" s="1058">
        <v>2</v>
      </c>
      <c r="O72" s="3342">
        <v>0</v>
      </c>
      <c r="P72" s="3358" t="s">
        <v>1810</v>
      </c>
    </row>
    <row r="73" spans="1:16" ht="54.6" customHeight="1" x14ac:dyDescent="0.25">
      <c r="A73" s="3934" t="s">
        <v>9</v>
      </c>
      <c r="B73" s="3937" t="s">
        <v>26</v>
      </c>
      <c r="C73" s="3940" t="s">
        <v>7</v>
      </c>
      <c r="D73" s="949"/>
      <c r="E73" s="3946" t="s">
        <v>603</v>
      </c>
      <c r="F73" s="3870" t="s">
        <v>46</v>
      </c>
      <c r="G73" s="3993" t="s">
        <v>109</v>
      </c>
      <c r="H73" s="950"/>
      <c r="I73" s="3373"/>
      <c r="J73" s="951"/>
      <c r="K73" s="951"/>
      <c r="L73" s="3374" t="s">
        <v>604</v>
      </c>
      <c r="M73" s="2890" t="s">
        <v>204</v>
      </c>
      <c r="N73" s="955">
        <v>3</v>
      </c>
      <c r="O73" s="955">
        <v>9</v>
      </c>
      <c r="P73" s="2847" t="s">
        <v>1811</v>
      </c>
    </row>
    <row r="74" spans="1:16" ht="68.400000000000006" customHeight="1" x14ac:dyDescent="0.25">
      <c r="A74" s="3935"/>
      <c r="B74" s="3938"/>
      <c r="C74" s="3941"/>
      <c r="D74" s="977"/>
      <c r="E74" s="3947"/>
      <c r="F74" s="3871"/>
      <c r="G74" s="3994"/>
      <c r="H74" s="1060" t="s">
        <v>27</v>
      </c>
      <c r="I74" s="2584">
        <v>8</v>
      </c>
      <c r="J74" s="979">
        <v>0</v>
      </c>
      <c r="K74" s="979">
        <v>0</v>
      </c>
      <c r="L74" s="3359" t="s">
        <v>605</v>
      </c>
      <c r="M74" s="1996" t="s">
        <v>204</v>
      </c>
      <c r="N74" s="984">
        <v>1</v>
      </c>
      <c r="O74" s="984">
        <v>0</v>
      </c>
      <c r="P74" s="3381" t="s">
        <v>1826</v>
      </c>
    </row>
    <row r="75" spans="1:16" ht="41.4" x14ac:dyDescent="0.25">
      <c r="A75" s="3935"/>
      <c r="B75" s="3938"/>
      <c r="C75" s="3941"/>
      <c r="D75" s="977"/>
      <c r="E75" s="3947"/>
      <c r="F75" s="3871"/>
      <c r="G75" s="3994"/>
      <c r="H75" s="978" t="s">
        <v>27</v>
      </c>
      <c r="I75" s="2584">
        <v>6</v>
      </c>
      <c r="J75" s="979">
        <v>0</v>
      </c>
      <c r="K75" s="979">
        <v>0</v>
      </c>
      <c r="L75" s="3359" t="s">
        <v>606</v>
      </c>
      <c r="M75" s="1996" t="s">
        <v>204</v>
      </c>
      <c r="N75" s="984">
        <v>25</v>
      </c>
      <c r="O75" s="984">
        <v>0</v>
      </c>
      <c r="P75" s="3381" t="s">
        <v>1827</v>
      </c>
    </row>
    <row r="76" spans="1:16" ht="41.4" x14ac:dyDescent="0.25">
      <c r="A76" s="3935"/>
      <c r="B76" s="3938"/>
      <c r="C76" s="3941"/>
      <c r="D76" s="977"/>
      <c r="E76" s="3947"/>
      <c r="F76" s="3871"/>
      <c r="G76" s="3994"/>
      <c r="H76" s="1060"/>
      <c r="I76" s="1061"/>
      <c r="J76" s="987"/>
      <c r="K76" s="987"/>
      <c r="L76" s="3382" t="s">
        <v>607</v>
      </c>
      <c r="M76" s="1053" t="s">
        <v>204</v>
      </c>
      <c r="N76" s="1045">
        <v>2</v>
      </c>
      <c r="O76" s="984">
        <v>1</v>
      </c>
      <c r="P76" s="3375" t="s">
        <v>1828</v>
      </c>
    </row>
    <row r="77" spans="1:16" ht="27.6" x14ac:dyDescent="0.25">
      <c r="A77" s="3935"/>
      <c r="B77" s="3938"/>
      <c r="C77" s="3941"/>
      <c r="D77" s="977"/>
      <c r="E77" s="3947"/>
      <c r="F77" s="3871"/>
      <c r="G77" s="3994"/>
      <c r="H77" s="1062"/>
      <c r="I77" s="1061"/>
      <c r="J77" s="987"/>
      <c r="K77" s="987"/>
      <c r="L77" s="1030" t="s">
        <v>608</v>
      </c>
      <c r="M77" s="1031" t="s">
        <v>204</v>
      </c>
      <c r="N77" s="1032"/>
      <c r="O77" s="1032"/>
      <c r="P77" s="1033"/>
    </row>
    <row r="78" spans="1:16" ht="28.2" thickBot="1" x14ac:dyDescent="0.3">
      <c r="A78" s="3936"/>
      <c r="B78" s="3939"/>
      <c r="C78" s="3942"/>
      <c r="D78" s="957"/>
      <c r="E78" s="3948"/>
      <c r="F78" s="3872"/>
      <c r="G78" s="3995"/>
      <c r="H78" s="1063" t="s">
        <v>8</v>
      </c>
      <c r="I78" s="1064">
        <f>SUM(I73:I75)</f>
        <v>14</v>
      </c>
      <c r="J78" s="959">
        <f>SUM(J73:J75)</f>
        <v>0</v>
      </c>
      <c r="K78" s="959">
        <f>SUM(K73:K75)</f>
        <v>0</v>
      </c>
      <c r="L78" s="1035" t="s">
        <v>609</v>
      </c>
      <c r="M78" s="1065" t="s">
        <v>205</v>
      </c>
      <c r="N78" s="1018"/>
      <c r="O78" s="1018"/>
      <c r="P78" s="1010"/>
    </row>
    <row r="79" spans="1:16" ht="27.6" x14ac:dyDescent="0.25">
      <c r="A79" s="3934" t="s">
        <v>9</v>
      </c>
      <c r="B79" s="3937" t="s">
        <v>26</v>
      </c>
      <c r="C79" s="3940" t="s">
        <v>9</v>
      </c>
      <c r="D79" s="949"/>
      <c r="E79" s="3946" t="s">
        <v>610</v>
      </c>
      <c r="F79" s="3870" t="s">
        <v>46</v>
      </c>
      <c r="G79" s="3961" t="s">
        <v>109</v>
      </c>
      <c r="H79" s="950" t="s">
        <v>27</v>
      </c>
      <c r="I79" s="951">
        <v>0</v>
      </c>
      <c r="J79" s="951">
        <v>0</v>
      </c>
      <c r="K79" s="952">
        <v>0</v>
      </c>
      <c r="L79" s="1025" t="s">
        <v>611</v>
      </c>
      <c r="M79" s="975" t="s">
        <v>204</v>
      </c>
      <c r="N79" s="955"/>
      <c r="O79" s="955"/>
      <c r="P79" s="956"/>
    </row>
    <row r="80" spans="1:16" ht="41.4" x14ac:dyDescent="0.25">
      <c r="A80" s="3935"/>
      <c r="B80" s="3938"/>
      <c r="C80" s="3941"/>
      <c r="D80" s="977"/>
      <c r="E80" s="3947"/>
      <c r="F80" s="3871"/>
      <c r="G80" s="3962"/>
      <c r="H80" s="986"/>
      <c r="I80" s="999"/>
      <c r="J80" s="999"/>
      <c r="K80" s="1000"/>
      <c r="L80" s="1026" t="s">
        <v>612</v>
      </c>
      <c r="M80" s="1001" t="s">
        <v>204</v>
      </c>
      <c r="N80" s="984"/>
      <c r="O80" s="984"/>
      <c r="P80" s="985"/>
    </row>
    <row r="81" spans="1:16" ht="14.4" thickBot="1" x14ac:dyDescent="0.3">
      <c r="A81" s="3936"/>
      <c r="B81" s="3939"/>
      <c r="C81" s="3942"/>
      <c r="D81" s="957"/>
      <c r="E81" s="3948"/>
      <c r="F81" s="3872"/>
      <c r="G81" s="3963"/>
      <c r="H81" s="1002" t="s">
        <v>8</v>
      </c>
      <c r="I81" s="959">
        <f>SUM(I79:I79)</f>
        <v>0</v>
      </c>
      <c r="J81" s="959">
        <f>SUM(J79:J79)</f>
        <v>0</v>
      </c>
      <c r="K81" s="959">
        <f>SUM(K79:K79)</f>
        <v>0</v>
      </c>
      <c r="L81" s="1008"/>
      <c r="M81" s="1027"/>
      <c r="N81" s="1018"/>
      <c r="O81" s="1018"/>
      <c r="P81" s="1010"/>
    </row>
    <row r="82" spans="1:16" ht="14.4" customHeight="1" thickBot="1" x14ac:dyDescent="0.3">
      <c r="A82" s="964" t="s">
        <v>9</v>
      </c>
      <c r="B82" s="965" t="s">
        <v>26</v>
      </c>
      <c r="C82" s="3957" t="s">
        <v>308</v>
      </c>
      <c r="D82" s="3957"/>
      <c r="E82" s="3957"/>
      <c r="F82" s="3957"/>
      <c r="G82" s="3958"/>
      <c r="H82" s="966" t="s">
        <v>8</v>
      </c>
      <c r="I82" s="967">
        <f>I78+I81</f>
        <v>14</v>
      </c>
      <c r="J82" s="967">
        <f>J78+J81</f>
        <v>0</v>
      </c>
      <c r="K82" s="967">
        <f>K78+K81</f>
        <v>0</v>
      </c>
      <c r="L82" s="968"/>
      <c r="M82" s="968"/>
      <c r="N82" s="968"/>
      <c r="O82" s="968"/>
      <c r="P82" s="969"/>
    </row>
    <row r="83" spans="1:16" ht="14.4" thickBot="1" x14ac:dyDescent="0.3">
      <c r="A83" s="1017" t="s">
        <v>9</v>
      </c>
      <c r="B83" s="942" t="s">
        <v>29</v>
      </c>
      <c r="C83" s="3977" t="s">
        <v>613</v>
      </c>
      <c r="D83" s="3978"/>
      <c r="E83" s="3978"/>
      <c r="F83" s="3978"/>
      <c r="G83" s="3978"/>
      <c r="H83" s="3978"/>
      <c r="I83" s="3978"/>
      <c r="J83" s="3978"/>
      <c r="K83" s="3978"/>
      <c r="L83" s="3978"/>
      <c r="M83" s="3978"/>
      <c r="N83" s="3978"/>
      <c r="O83" s="3978"/>
      <c r="P83" s="944"/>
    </row>
    <row r="84" spans="1:16" ht="40.200000000000003" customHeight="1" thickBot="1" x14ac:dyDescent="0.3">
      <c r="A84" s="1017"/>
      <c r="B84" s="946"/>
      <c r="C84" s="943"/>
      <c r="D84" s="943"/>
      <c r="E84" s="943"/>
      <c r="F84" s="943"/>
      <c r="G84" s="943"/>
      <c r="H84" s="943"/>
      <c r="I84" s="943"/>
      <c r="J84" s="943"/>
      <c r="K84" s="943"/>
      <c r="L84" s="1024" t="s">
        <v>614</v>
      </c>
      <c r="M84" s="973" t="s">
        <v>204</v>
      </c>
      <c r="N84" s="1058"/>
      <c r="O84" s="1058"/>
      <c r="P84" s="1059"/>
    </row>
    <row r="85" spans="1:16" ht="60" customHeight="1" x14ac:dyDescent="0.25">
      <c r="A85" s="3934" t="s">
        <v>9</v>
      </c>
      <c r="B85" s="3937" t="s">
        <v>29</v>
      </c>
      <c r="C85" s="3940" t="s">
        <v>7</v>
      </c>
      <c r="D85" s="949"/>
      <c r="E85" s="3946" t="s">
        <v>615</v>
      </c>
      <c r="F85" s="3870" t="s">
        <v>46</v>
      </c>
      <c r="G85" s="3961" t="s">
        <v>109</v>
      </c>
      <c r="H85" s="950" t="s">
        <v>27</v>
      </c>
      <c r="I85" s="951">
        <v>0</v>
      </c>
      <c r="J85" s="951">
        <v>0</v>
      </c>
      <c r="K85" s="952">
        <v>0</v>
      </c>
      <c r="L85" s="1066" t="s">
        <v>616</v>
      </c>
      <c r="M85" s="975" t="s">
        <v>204</v>
      </c>
      <c r="N85" s="955"/>
      <c r="O85" s="955"/>
      <c r="P85" s="956"/>
    </row>
    <row r="86" spans="1:16" ht="55.2" x14ac:dyDescent="0.25">
      <c r="A86" s="3935"/>
      <c r="B86" s="3938"/>
      <c r="C86" s="3941"/>
      <c r="D86" s="977"/>
      <c r="E86" s="3947"/>
      <c r="F86" s="3871"/>
      <c r="G86" s="3962"/>
      <c r="H86" s="986"/>
      <c r="I86" s="999"/>
      <c r="J86" s="999"/>
      <c r="K86" s="1000"/>
      <c r="L86" s="1030" t="s">
        <v>617</v>
      </c>
      <c r="M86" s="1031" t="s">
        <v>618</v>
      </c>
      <c r="N86" s="1032"/>
      <c r="O86" s="1032"/>
      <c r="P86" s="1033"/>
    </row>
    <row r="87" spans="1:16" ht="42" thickBot="1" x14ac:dyDescent="0.3">
      <c r="A87" s="3936"/>
      <c r="B87" s="3939"/>
      <c r="C87" s="3942"/>
      <c r="D87" s="957"/>
      <c r="E87" s="3948"/>
      <c r="F87" s="3872"/>
      <c r="G87" s="3963"/>
      <c r="H87" s="1002" t="s">
        <v>8</v>
      </c>
      <c r="I87" s="1003">
        <f>SUM(I85:I85)</f>
        <v>0</v>
      </c>
      <c r="J87" s="1003">
        <f>SUM(J85:J85)</f>
        <v>0</v>
      </c>
      <c r="K87" s="1003">
        <f>SUM(K85:K85)</f>
        <v>0</v>
      </c>
      <c r="L87" s="1067" t="s">
        <v>619</v>
      </c>
      <c r="M87" s="1027" t="s">
        <v>204</v>
      </c>
      <c r="N87" s="1018"/>
      <c r="O87" s="1018"/>
      <c r="P87" s="1010"/>
    </row>
    <row r="88" spans="1:16" ht="14.4" customHeight="1" thickBot="1" x14ac:dyDescent="0.3">
      <c r="A88" s="964" t="s">
        <v>9</v>
      </c>
      <c r="B88" s="965" t="s">
        <v>29</v>
      </c>
      <c r="C88" s="3957" t="s">
        <v>308</v>
      </c>
      <c r="D88" s="3957"/>
      <c r="E88" s="3957"/>
      <c r="F88" s="3957"/>
      <c r="G88" s="3958"/>
      <c r="H88" s="966" t="s">
        <v>8</v>
      </c>
      <c r="I88" s="967">
        <f>I87</f>
        <v>0</v>
      </c>
      <c r="J88" s="967">
        <f>J87</f>
        <v>0</v>
      </c>
      <c r="K88" s="967">
        <f>K87</f>
        <v>0</v>
      </c>
      <c r="L88" s="968"/>
      <c r="M88" s="968"/>
      <c r="N88" s="968"/>
      <c r="O88" s="968"/>
      <c r="P88" s="969"/>
    </row>
    <row r="89" spans="1:16" ht="14.4" customHeight="1" thickBot="1" x14ac:dyDescent="0.3">
      <c r="A89" s="964" t="s">
        <v>29</v>
      </c>
      <c r="B89" s="965"/>
      <c r="C89" s="3964" t="s">
        <v>309</v>
      </c>
      <c r="D89" s="3964"/>
      <c r="E89" s="3964"/>
      <c r="F89" s="3964"/>
      <c r="G89" s="3965"/>
      <c r="H89" s="1011" t="s">
        <v>8</v>
      </c>
      <c r="I89" s="1012">
        <f>I40+I57+I70+I82+I88</f>
        <v>1237</v>
      </c>
      <c r="J89" s="1012">
        <f>J40+J57+J70+J82+J88</f>
        <v>3062.9</v>
      </c>
      <c r="K89" s="1012">
        <f>K40+K57+K70+K82+K88</f>
        <v>3062.6</v>
      </c>
      <c r="L89" s="1013"/>
      <c r="M89" s="1013"/>
      <c r="N89" s="1013"/>
      <c r="O89" s="1013"/>
      <c r="P89" s="1014"/>
    </row>
    <row r="90" spans="1:16" ht="14.4" thickBot="1" x14ac:dyDescent="0.3">
      <c r="A90" s="3996" t="s">
        <v>12</v>
      </c>
      <c r="B90" s="3997"/>
      <c r="C90" s="3997"/>
      <c r="D90" s="3997"/>
      <c r="E90" s="3997"/>
      <c r="F90" s="3997"/>
      <c r="G90" s="3997"/>
      <c r="H90" s="3998"/>
      <c r="I90" s="2658">
        <f>I89+I29</f>
        <v>1241</v>
      </c>
      <c r="J90" s="2658">
        <f>J89+J29</f>
        <v>3062.9</v>
      </c>
      <c r="K90" s="2658">
        <f>K89+K29</f>
        <v>3062.6</v>
      </c>
      <c r="L90" s="3999"/>
      <c r="M90" s="4000"/>
      <c r="N90" s="4000"/>
      <c r="O90" s="4000"/>
      <c r="P90" s="4001"/>
    </row>
    <row r="91" spans="1:16" ht="13.8" x14ac:dyDescent="0.25">
      <c r="A91" s="1068" t="s">
        <v>431</v>
      </c>
      <c r="B91" s="1068"/>
      <c r="C91" s="1068"/>
      <c r="D91" s="1068"/>
      <c r="E91" s="1068"/>
      <c r="F91" s="1068"/>
      <c r="G91" s="1068"/>
      <c r="H91" s="1068"/>
      <c r="I91" s="1068"/>
      <c r="J91" s="1068"/>
      <c r="K91" s="1068"/>
      <c r="L91" s="1069"/>
      <c r="M91" s="1070"/>
      <c r="N91" s="1071"/>
      <c r="O91" s="1071"/>
      <c r="P91" s="1071"/>
    </row>
    <row r="92" spans="1:16" ht="13.8" x14ac:dyDescent="0.25">
      <c r="A92" s="1072"/>
      <c r="B92" s="1072"/>
      <c r="C92" s="1072"/>
      <c r="D92" s="1072"/>
      <c r="E92" s="1072"/>
      <c r="F92" s="1072"/>
      <c r="G92" s="1072"/>
      <c r="H92" s="1072"/>
      <c r="I92" s="1072"/>
      <c r="J92" s="1072"/>
      <c r="K92" s="1072"/>
      <c r="L92" s="1070"/>
      <c r="M92" s="1070"/>
      <c r="N92" s="1071"/>
      <c r="O92" s="1071"/>
      <c r="P92" s="1071"/>
    </row>
    <row r="93" spans="1:16" ht="13.8" x14ac:dyDescent="0.25">
      <c r="A93" s="1072"/>
      <c r="B93" s="1072"/>
      <c r="C93" s="1072"/>
      <c r="D93" s="1072"/>
      <c r="E93" s="1072"/>
      <c r="F93" s="1072"/>
      <c r="G93" s="1072"/>
      <c r="H93" s="1072"/>
      <c r="I93" s="1072"/>
      <c r="J93" s="1072"/>
      <c r="K93" s="1072"/>
      <c r="L93" s="1070"/>
      <c r="M93" s="1070"/>
      <c r="N93" s="1071"/>
      <c r="O93" s="1071"/>
      <c r="P93" s="1071"/>
    </row>
    <row r="94" spans="1:16" ht="13.8" x14ac:dyDescent="0.25">
      <c r="A94" s="1072"/>
      <c r="B94" s="1072"/>
      <c r="C94" s="1072"/>
      <c r="D94" s="1072"/>
      <c r="E94" s="1072"/>
      <c r="F94" s="1072"/>
      <c r="G94" s="1072"/>
      <c r="H94" s="1072"/>
      <c r="I94" s="1072"/>
      <c r="J94" s="1072"/>
      <c r="K94" s="1072"/>
      <c r="L94" s="1070"/>
      <c r="M94" s="1070"/>
      <c r="N94" s="1071"/>
      <c r="O94" s="1071"/>
      <c r="P94" s="1071"/>
    </row>
    <row r="95" spans="1:16" ht="13.8" x14ac:dyDescent="0.25">
      <c r="A95" s="1072"/>
      <c r="B95" s="1072"/>
      <c r="C95" s="1072"/>
      <c r="D95" s="1072"/>
      <c r="E95" s="1072"/>
      <c r="F95" s="1072"/>
      <c r="G95" s="1072"/>
      <c r="H95" s="1072"/>
      <c r="I95" s="1072"/>
      <c r="J95" s="1072"/>
      <c r="K95" s="1072"/>
      <c r="L95" s="1070"/>
      <c r="M95" s="1070"/>
      <c r="N95" s="1071"/>
      <c r="O95" s="1071"/>
      <c r="P95" s="1071"/>
    </row>
    <row r="96" spans="1:16" ht="13.8" x14ac:dyDescent="0.25">
      <c r="A96" s="1072"/>
      <c r="B96" s="1072"/>
      <c r="C96" s="1072"/>
      <c r="D96" s="1072"/>
      <c r="E96" s="1072"/>
      <c r="F96" s="1072"/>
      <c r="G96" s="1072"/>
      <c r="H96" s="1072"/>
      <c r="I96" s="1072"/>
      <c r="J96" s="1072"/>
      <c r="K96" s="1072"/>
      <c r="L96" s="1070"/>
      <c r="M96" s="1070"/>
      <c r="N96" s="1071"/>
      <c r="O96" s="1071"/>
      <c r="P96" s="1071"/>
    </row>
    <row r="97" spans="1:16" ht="13.8" x14ac:dyDescent="0.25">
      <c r="A97" s="1072"/>
      <c r="B97" s="1072"/>
      <c r="C97" s="1072"/>
      <c r="D97" s="1072"/>
      <c r="E97" s="1072"/>
      <c r="F97" s="1072"/>
      <c r="G97" s="1072"/>
      <c r="H97" s="1072"/>
      <c r="I97" s="1072"/>
      <c r="J97" s="1072"/>
      <c r="K97" s="1072"/>
      <c r="L97" s="1070"/>
      <c r="M97" s="1070"/>
      <c r="N97" s="1071"/>
      <c r="O97" s="1071"/>
      <c r="P97" s="1071"/>
    </row>
    <row r="98" spans="1:16" ht="14.4" thickBot="1" x14ac:dyDescent="0.3">
      <c r="A98" s="19"/>
      <c r="B98" s="19"/>
      <c r="C98" s="19"/>
      <c r="D98" s="19"/>
      <c r="E98" s="4002" t="s">
        <v>13</v>
      </c>
      <c r="F98" s="4002"/>
      <c r="G98" s="4002"/>
      <c r="H98" s="4002"/>
      <c r="I98" s="4002"/>
      <c r="J98" s="4002"/>
      <c r="K98" s="4002"/>
      <c r="L98" s="1073"/>
      <c r="M98" s="1073"/>
      <c r="N98" s="1074"/>
      <c r="O98" s="1074"/>
      <c r="P98" s="1074"/>
    </row>
    <row r="99" spans="1:16" ht="51.6" thickBot="1" x14ac:dyDescent="0.3">
      <c r="A99" s="19"/>
      <c r="B99" s="19"/>
      <c r="C99" s="19"/>
      <c r="D99" s="19"/>
      <c r="E99" s="1075"/>
      <c r="F99" s="1076"/>
      <c r="G99" s="1076"/>
      <c r="H99" s="1077"/>
      <c r="I99" s="223" t="s">
        <v>192</v>
      </c>
      <c r="J99" s="233" t="s">
        <v>193</v>
      </c>
      <c r="K99" s="31" t="s">
        <v>83</v>
      </c>
      <c r="L99" s="140"/>
      <c r="M99" s="140"/>
      <c r="N99" s="1074"/>
      <c r="O99" s="1074"/>
      <c r="P99" s="1074"/>
    </row>
    <row r="100" spans="1:16" ht="14.4" thickBot="1" x14ac:dyDescent="0.3">
      <c r="A100" s="19"/>
      <c r="B100" s="19"/>
      <c r="C100" s="19"/>
      <c r="D100" s="19"/>
      <c r="E100" s="4003" t="s">
        <v>14</v>
      </c>
      <c r="F100" s="4004"/>
      <c r="G100" s="4004"/>
      <c r="H100" s="4005"/>
      <c r="I100" s="2655">
        <f>SUM(I101:I111)</f>
        <v>1241</v>
      </c>
      <c r="J100" s="2655">
        <f>SUM(J101:J111)</f>
        <v>3062.9</v>
      </c>
      <c r="K100" s="2655">
        <f>SUM(K101:K111)</f>
        <v>3062.6</v>
      </c>
      <c r="L100" s="1078"/>
      <c r="M100" s="140"/>
      <c r="N100" s="1074"/>
      <c r="O100" s="1074"/>
      <c r="P100" s="1074"/>
    </row>
    <row r="101" spans="1:16" ht="13.8" x14ac:dyDescent="0.25">
      <c r="A101" s="19"/>
      <c r="B101" s="19"/>
      <c r="C101" s="19"/>
      <c r="D101" s="19"/>
      <c r="E101" s="4006" t="s">
        <v>620</v>
      </c>
      <c r="F101" s="4007"/>
      <c r="G101" s="4007"/>
      <c r="H101" s="4008"/>
      <c r="I101" s="2656">
        <v>1241</v>
      </c>
      <c r="J101" s="2657">
        <v>3062.9</v>
      </c>
      <c r="K101" s="2656">
        <v>3062.6</v>
      </c>
      <c r="L101" s="140"/>
      <c r="M101" s="140"/>
      <c r="N101" s="1074"/>
      <c r="O101" s="1074"/>
      <c r="P101" s="1074"/>
    </row>
    <row r="102" spans="1:16" ht="13.8" x14ac:dyDescent="0.25">
      <c r="A102" s="19"/>
      <c r="B102" s="19"/>
      <c r="C102" s="19"/>
      <c r="D102" s="19"/>
      <c r="E102" s="4006" t="s">
        <v>621</v>
      </c>
      <c r="F102" s="4007"/>
      <c r="G102" s="4007"/>
      <c r="H102" s="4008"/>
      <c r="I102" s="1079"/>
      <c r="J102" s="1080"/>
      <c r="K102" s="1079"/>
      <c r="L102" s="140"/>
      <c r="M102" s="140"/>
      <c r="N102" s="1074"/>
      <c r="O102" s="1074"/>
      <c r="P102" s="1074"/>
    </row>
    <row r="103" spans="1:16" ht="13.8" x14ac:dyDescent="0.25">
      <c r="A103" s="19"/>
      <c r="B103" s="19"/>
      <c r="C103" s="19"/>
      <c r="D103" s="19"/>
      <c r="E103" s="4006" t="s">
        <v>622</v>
      </c>
      <c r="F103" s="4007"/>
      <c r="G103" s="4007"/>
      <c r="H103" s="4008"/>
      <c r="I103" s="1081"/>
      <c r="J103" s="1082"/>
      <c r="K103" s="1081"/>
      <c r="L103" s="140"/>
      <c r="M103" s="140"/>
      <c r="N103" s="1074"/>
      <c r="O103" s="1074"/>
      <c r="P103" s="1074"/>
    </row>
    <row r="104" spans="1:16" ht="13.8" x14ac:dyDescent="0.25">
      <c r="A104" s="19"/>
      <c r="B104" s="19"/>
      <c r="C104" s="19"/>
      <c r="D104" s="19"/>
      <c r="E104" s="4006" t="s">
        <v>623</v>
      </c>
      <c r="F104" s="4007"/>
      <c r="G104" s="4007"/>
      <c r="H104" s="4008"/>
      <c r="I104" s="1081"/>
      <c r="J104" s="1082"/>
      <c r="K104" s="1081"/>
      <c r="L104" s="140"/>
      <c r="M104" s="140"/>
      <c r="N104" s="1074"/>
      <c r="O104" s="1074"/>
      <c r="P104" s="1074"/>
    </row>
    <row r="105" spans="1:16" ht="13.8" x14ac:dyDescent="0.25">
      <c r="A105" s="140"/>
      <c r="B105" s="1074"/>
      <c r="C105" s="1074"/>
      <c r="D105" s="1074"/>
      <c r="E105" s="3583" t="s">
        <v>437</v>
      </c>
      <c r="F105" s="3584"/>
      <c r="G105" s="3584"/>
      <c r="H105" s="3585"/>
      <c r="I105" s="1083"/>
      <c r="J105" s="1084"/>
      <c r="K105" s="1083"/>
      <c r="L105" s="140"/>
      <c r="M105" s="140"/>
      <c r="N105" s="1074"/>
      <c r="O105" s="1074"/>
      <c r="P105" s="1074"/>
    </row>
    <row r="106" spans="1:16" ht="13.8" x14ac:dyDescent="0.25">
      <c r="A106" s="140"/>
      <c r="B106" s="1074"/>
      <c r="C106" s="1074"/>
      <c r="D106" s="1074"/>
      <c r="E106" s="1085" t="s">
        <v>438</v>
      </c>
      <c r="F106" s="1086"/>
      <c r="G106" s="1086"/>
      <c r="H106" s="1087"/>
      <c r="I106" s="1088"/>
      <c r="J106" s="1089"/>
      <c r="K106" s="1088"/>
      <c r="L106" s="140"/>
      <c r="M106" s="140"/>
      <c r="N106" s="1074"/>
      <c r="O106" s="1074"/>
      <c r="P106" s="1074"/>
    </row>
    <row r="107" spans="1:16" ht="13.8" x14ac:dyDescent="0.25">
      <c r="A107" s="140"/>
      <c r="B107" s="1074"/>
      <c r="C107" s="1074"/>
      <c r="D107" s="1074"/>
      <c r="E107" s="4009" t="s">
        <v>624</v>
      </c>
      <c r="F107" s="4010"/>
      <c r="G107" s="4010"/>
      <c r="H107" s="4011"/>
      <c r="I107" s="1088"/>
      <c r="J107" s="1089"/>
      <c r="K107" s="1088"/>
      <c r="L107" s="140"/>
      <c r="M107" s="140"/>
      <c r="N107" s="237"/>
      <c r="O107" s="237"/>
      <c r="P107" s="237"/>
    </row>
    <row r="108" spans="1:16" ht="13.8" x14ac:dyDescent="0.25">
      <c r="A108" s="140"/>
      <c r="B108" s="1074"/>
      <c r="C108" s="1074"/>
      <c r="D108" s="1074"/>
      <c r="E108" s="4009" t="s">
        <v>625</v>
      </c>
      <c r="F108" s="4010"/>
      <c r="G108" s="4010"/>
      <c r="H108" s="4011"/>
      <c r="I108" s="1091"/>
      <c r="J108" s="1092"/>
      <c r="K108" s="1091"/>
      <c r="L108" s="140"/>
      <c r="M108" s="140"/>
      <c r="N108" s="1074"/>
      <c r="O108" s="1074"/>
      <c r="P108" s="1074"/>
    </row>
    <row r="109" spans="1:16" ht="13.8" x14ac:dyDescent="0.25">
      <c r="A109" s="140"/>
      <c r="B109" s="1074"/>
      <c r="C109" s="1074"/>
      <c r="D109" s="1074"/>
      <c r="E109" s="4009" t="s">
        <v>441</v>
      </c>
      <c r="F109" s="4010"/>
      <c r="G109" s="4010"/>
      <c r="H109" s="4011"/>
      <c r="I109" s="1091"/>
      <c r="J109" s="1092"/>
      <c r="K109" s="1091"/>
      <c r="L109" s="140"/>
      <c r="M109" s="140"/>
      <c r="N109" s="1074"/>
      <c r="O109" s="1074"/>
      <c r="P109" s="1074"/>
    </row>
    <row r="110" spans="1:16" ht="13.8" x14ac:dyDescent="0.25">
      <c r="A110" s="140"/>
      <c r="B110" s="1074"/>
      <c r="C110" s="1074"/>
      <c r="D110" s="1074"/>
      <c r="E110" s="4009" t="s">
        <v>442</v>
      </c>
      <c r="F110" s="4010"/>
      <c r="G110" s="4010"/>
      <c r="H110" s="4011"/>
      <c r="I110" s="1091"/>
      <c r="J110" s="1092"/>
      <c r="K110" s="1091"/>
      <c r="L110" s="140"/>
      <c r="M110" s="140"/>
      <c r="N110" s="1074"/>
      <c r="O110" s="1074"/>
      <c r="P110" s="1074"/>
    </row>
    <row r="111" spans="1:16" ht="14.4" thickBot="1" x14ac:dyDescent="0.3">
      <c r="A111" s="1086"/>
      <c r="B111" s="1086"/>
      <c r="C111" s="1086"/>
      <c r="D111" s="1086"/>
      <c r="E111" s="4012" t="s">
        <v>626</v>
      </c>
      <c r="F111" s="4013"/>
      <c r="G111" s="4013"/>
      <c r="H111" s="4014"/>
      <c r="I111" s="1094"/>
      <c r="J111" s="1095"/>
      <c r="K111" s="1094"/>
      <c r="L111" s="140"/>
      <c r="M111" s="140"/>
      <c r="N111" s="1086"/>
      <c r="O111" s="1086"/>
      <c r="P111" s="1086"/>
    </row>
    <row r="112" spans="1:16" ht="14.4" thickBot="1" x14ac:dyDescent="0.3">
      <c r="A112" s="1086"/>
      <c r="B112" s="1086"/>
      <c r="C112" s="1086"/>
      <c r="D112" s="1086"/>
      <c r="E112" s="4015" t="s">
        <v>15</v>
      </c>
      <c r="F112" s="4016"/>
      <c r="G112" s="4016"/>
      <c r="H112" s="4016"/>
      <c r="I112" s="1096"/>
      <c r="J112" s="1096"/>
      <c r="K112" s="1097"/>
      <c r="L112" s="140"/>
      <c r="M112" s="140"/>
      <c r="N112" s="1086"/>
      <c r="O112" s="1086"/>
      <c r="P112" s="1086"/>
    </row>
    <row r="113" spans="1:16" ht="14.4" thickBot="1" x14ac:dyDescent="0.3">
      <c r="A113" s="1086"/>
      <c r="B113" s="1086"/>
      <c r="C113" s="1086"/>
      <c r="D113" s="1086"/>
      <c r="E113" s="4017" t="s">
        <v>627</v>
      </c>
      <c r="F113" s="4018"/>
      <c r="G113" s="4018"/>
      <c r="H113" s="4019"/>
      <c r="I113" s="1098"/>
      <c r="J113" s="1098"/>
      <c r="K113" s="1099"/>
      <c r="L113" s="1086"/>
      <c r="M113" s="1086"/>
      <c r="N113" s="1086"/>
      <c r="O113" s="1086"/>
      <c r="P113" s="1086"/>
    </row>
    <row r="114" spans="1:16" ht="14.4" thickBot="1" x14ac:dyDescent="0.3">
      <c r="A114" s="1086"/>
      <c r="B114" s="1086"/>
      <c r="C114" s="1086"/>
      <c r="D114" s="1086"/>
      <c r="E114" s="4020"/>
      <c r="F114" s="4021"/>
      <c r="G114" s="4021"/>
      <c r="H114" s="4022"/>
      <c r="I114" s="1100"/>
      <c r="J114" s="1100"/>
      <c r="K114" s="1101"/>
      <c r="L114" s="1086"/>
      <c r="M114" s="1086"/>
      <c r="N114" s="1086"/>
      <c r="O114" s="1086"/>
      <c r="P114" s="1086"/>
    </row>
  </sheetData>
  <mergeCells count="140">
    <mergeCell ref="E105:H105"/>
    <mergeCell ref="E107:H107"/>
    <mergeCell ref="E108:H108"/>
    <mergeCell ref="E109:H109"/>
    <mergeCell ref="E110:H110"/>
    <mergeCell ref="E111:H111"/>
    <mergeCell ref="E112:H112"/>
    <mergeCell ref="E113:H113"/>
    <mergeCell ref="E114:H114"/>
    <mergeCell ref="C89:G89"/>
    <mergeCell ref="A90:H90"/>
    <mergeCell ref="L90:P90"/>
    <mergeCell ref="E98:K98"/>
    <mergeCell ref="E100:H100"/>
    <mergeCell ref="E101:H101"/>
    <mergeCell ref="E102:H102"/>
    <mergeCell ref="E103:H103"/>
    <mergeCell ref="E104:H104"/>
    <mergeCell ref="C82:G82"/>
    <mergeCell ref="C83:O83"/>
    <mergeCell ref="A85:A87"/>
    <mergeCell ref="B85:B87"/>
    <mergeCell ref="C85:C87"/>
    <mergeCell ref="E85:E87"/>
    <mergeCell ref="F85:F87"/>
    <mergeCell ref="G85:G87"/>
    <mergeCell ref="C88:G88"/>
    <mergeCell ref="C70:G70"/>
    <mergeCell ref="C71:O71"/>
    <mergeCell ref="A73:A78"/>
    <mergeCell ref="B73:B78"/>
    <mergeCell ref="C73:C78"/>
    <mergeCell ref="E73:E78"/>
    <mergeCell ref="F73:F78"/>
    <mergeCell ref="G73:G78"/>
    <mergeCell ref="A79:A81"/>
    <mergeCell ref="B79:B81"/>
    <mergeCell ref="C79:C81"/>
    <mergeCell ref="E79:E81"/>
    <mergeCell ref="F79:F81"/>
    <mergeCell ref="G79:G81"/>
    <mergeCell ref="C57:G57"/>
    <mergeCell ref="C58:O58"/>
    <mergeCell ref="A61:A65"/>
    <mergeCell ref="B61:B65"/>
    <mergeCell ref="C61:C65"/>
    <mergeCell ref="E61:E65"/>
    <mergeCell ref="F61:F65"/>
    <mergeCell ref="G61:G65"/>
    <mergeCell ref="A66:A69"/>
    <mergeCell ref="B66:B69"/>
    <mergeCell ref="C66:C69"/>
    <mergeCell ref="E66:E69"/>
    <mergeCell ref="F66:F69"/>
    <mergeCell ref="G66:G69"/>
    <mergeCell ref="A12:A13"/>
    <mergeCell ref="B12:B13"/>
    <mergeCell ref="C12:C13"/>
    <mergeCell ref="E12:E13"/>
    <mergeCell ref="F12:F13"/>
    <mergeCell ref="G12:G13"/>
    <mergeCell ref="C14:G14"/>
    <mergeCell ref="C15:O15"/>
    <mergeCell ref="A54:A56"/>
    <mergeCell ref="B54:B56"/>
    <mergeCell ref="C54:C56"/>
    <mergeCell ref="D54:D56"/>
    <mergeCell ref="E54:E56"/>
    <mergeCell ref="F54:F56"/>
    <mergeCell ref="G54:G56"/>
    <mergeCell ref="B50:B53"/>
    <mergeCell ref="C50:C53"/>
    <mergeCell ref="E50:E53"/>
    <mergeCell ref="F50:F53"/>
    <mergeCell ref="G50:G53"/>
    <mergeCell ref="C41:O41"/>
    <mergeCell ref="B44:B46"/>
    <mergeCell ref="C44:C46"/>
    <mergeCell ref="E44:E46"/>
    <mergeCell ref="A5:A7"/>
    <mergeCell ref="B5:B7"/>
    <mergeCell ref="C5:C7"/>
    <mergeCell ref="D5:D7"/>
    <mergeCell ref="E5:E7"/>
    <mergeCell ref="F5:F7"/>
    <mergeCell ref="G5:G7"/>
    <mergeCell ref="H5:H7"/>
    <mergeCell ref="I5:I7"/>
    <mergeCell ref="B47:B49"/>
    <mergeCell ref="I1:M1"/>
    <mergeCell ref="D2:N2"/>
    <mergeCell ref="J5:J7"/>
    <mergeCell ref="K5:K7"/>
    <mergeCell ref="L5:P5"/>
    <mergeCell ref="L6:L7"/>
    <mergeCell ref="M6:M7"/>
    <mergeCell ref="N6:P6"/>
    <mergeCell ref="E17:E20"/>
    <mergeCell ref="F17:F20"/>
    <mergeCell ref="G17:G20"/>
    <mergeCell ref="C10:O10"/>
    <mergeCell ref="F47:F49"/>
    <mergeCell ref="G47:G49"/>
    <mergeCell ref="C40:G40"/>
    <mergeCell ref="P36:P37"/>
    <mergeCell ref="A44:A46"/>
    <mergeCell ref="B38:B39"/>
    <mergeCell ref="C38:C39"/>
    <mergeCell ref="E38:E39"/>
    <mergeCell ref="B36:B37"/>
    <mergeCell ref="C36:C37"/>
    <mergeCell ref="E36:E37"/>
    <mergeCell ref="F36:F37"/>
    <mergeCell ref="G36:G37"/>
    <mergeCell ref="F44:F46"/>
    <mergeCell ref="G44:G46"/>
    <mergeCell ref="A24:A27"/>
    <mergeCell ref="B24:B27"/>
    <mergeCell ref="C24:C27"/>
    <mergeCell ref="D24:D27"/>
    <mergeCell ref="E24:E27"/>
    <mergeCell ref="A17:A20"/>
    <mergeCell ref="B17:B20"/>
    <mergeCell ref="C17:C20"/>
    <mergeCell ref="A47:A49"/>
    <mergeCell ref="C47:C49"/>
    <mergeCell ref="E47:E49"/>
    <mergeCell ref="C21:G21"/>
    <mergeCell ref="D22:P22"/>
    <mergeCell ref="F24:F27"/>
    <mergeCell ref="G24:G27"/>
    <mergeCell ref="C28:G28"/>
    <mergeCell ref="C29:G29"/>
    <mergeCell ref="B31:K31"/>
    <mergeCell ref="B32:K32"/>
    <mergeCell ref="C33:O33"/>
    <mergeCell ref="A36:A37"/>
    <mergeCell ref="A38:A39"/>
    <mergeCell ref="F38:F39"/>
    <mergeCell ref="G38:G39"/>
  </mergeCells>
  <pageMargins left="0.7" right="0.7" top="0.75" bottom="0.75" header="0.3" footer="0.3"/>
  <pageSetup paperSize="9" scale="7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67"/>
  <sheetViews>
    <sheetView topLeftCell="A7" workbookViewId="0">
      <selection activeCell="O52" sqref="O52"/>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44140625" customWidth="1"/>
    <col min="11" max="11" width="8.6640625" customWidth="1"/>
    <col min="12" max="12" width="36.6640625" customWidth="1"/>
    <col min="13" max="13" width="9.109375" customWidth="1"/>
    <col min="14" max="14" width="6.88671875" customWidth="1"/>
    <col min="15" max="15" width="6.5546875" customWidth="1"/>
    <col min="16" max="16" width="29.5546875" customWidth="1"/>
  </cols>
  <sheetData>
    <row r="2" spans="1:16" x14ac:dyDescent="0.25">
      <c r="A2" s="3"/>
      <c r="B2" s="1102"/>
      <c r="C2" s="1102"/>
      <c r="D2" s="4023" t="s">
        <v>191</v>
      </c>
      <c r="E2" s="3554"/>
      <c r="F2" s="3554"/>
      <c r="G2" s="3554"/>
      <c r="H2" s="3554"/>
      <c r="I2" s="3554"/>
      <c r="J2" s="3554"/>
      <c r="K2" s="3554"/>
      <c r="L2" s="3554"/>
      <c r="M2" s="3554"/>
      <c r="N2" s="3554"/>
      <c r="O2" s="3554"/>
    </row>
    <row r="3" spans="1:16" ht="13.8" x14ac:dyDescent="0.25">
      <c r="A3" s="28"/>
      <c r="B3" s="1103"/>
      <c r="C3" s="1103"/>
      <c r="D3" s="4024" t="s">
        <v>111</v>
      </c>
      <c r="E3" s="4024"/>
      <c r="F3" s="4024"/>
      <c r="G3" s="4024"/>
      <c r="H3" s="4024"/>
      <c r="I3" s="3832"/>
      <c r="J3" s="1104"/>
      <c r="K3" s="1104"/>
      <c r="L3" s="1104"/>
      <c r="M3" s="1104"/>
      <c r="N3" s="1104"/>
      <c r="O3" s="1104"/>
    </row>
    <row r="4" spans="1:16" ht="16.2" thickBot="1" x14ac:dyDescent="0.35">
      <c r="F4" s="832"/>
      <c r="G4" s="832"/>
      <c r="H4" s="832"/>
      <c r="I4" s="832"/>
      <c r="J4" s="832"/>
      <c r="K4" s="832"/>
      <c r="P4" t="s">
        <v>513</v>
      </c>
    </row>
    <row r="5" spans="1:16" ht="14.4" thickBot="1" x14ac:dyDescent="0.3">
      <c r="A5" s="3729" t="s">
        <v>0</v>
      </c>
      <c r="B5" s="3729" t="s">
        <v>1</v>
      </c>
      <c r="C5" s="3732" t="s">
        <v>2</v>
      </c>
      <c r="D5" s="3729" t="s">
        <v>256</v>
      </c>
      <c r="E5" s="3735" t="s">
        <v>3</v>
      </c>
      <c r="F5" s="3715" t="s">
        <v>4</v>
      </c>
      <c r="G5" s="3732" t="s">
        <v>5</v>
      </c>
      <c r="H5" s="3715" t="s">
        <v>6</v>
      </c>
      <c r="I5" s="3713" t="s">
        <v>192</v>
      </c>
      <c r="J5" s="3715" t="s">
        <v>193</v>
      </c>
      <c r="K5" s="3715" t="s">
        <v>83</v>
      </c>
      <c r="L5" s="3717" t="s">
        <v>991</v>
      </c>
      <c r="M5" s="3718"/>
      <c r="N5" s="3718"/>
      <c r="O5" s="3718"/>
      <c r="P5" s="3719"/>
    </row>
    <row r="6" spans="1:16" ht="13.8" x14ac:dyDescent="0.25">
      <c r="A6" s="3730"/>
      <c r="B6" s="3730"/>
      <c r="C6" s="3733"/>
      <c r="D6" s="3730"/>
      <c r="E6" s="3736"/>
      <c r="F6" s="3716"/>
      <c r="G6" s="3733"/>
      <c r="H6" s="3716"/>
      <c r="I6" s="3714"/>
      <c r="J6" s="3716"/>
      <c r="K6" s="3716"/>
      <c r="L6" s="3720" t="s">
        <v>306</v>
      </c>
      <c r="M6" s="3721" t="s">
        <v>194</v>
      </c>
      <c r="N6" s="3723"/>
      <c r="O6" s="3723"/>
      <c r="P6" s="3724"/>
    </row>
    <row r="7" spans="1:16" ht="171.6" customHeight="1" thickBot="1" x14ac:dyDescent="0.3">
      <c r="A7" s="3812"/>
      <c r="B7" s="3812"/>
      <c r="C7" s="3811"/>
      <c r="D7" s="3812"/>
      <c r="E7" s="3813"/>
      <c r="F7" s="3810"/>
      <c r="G7" s="3811"/>
      <c r="H7" s="3810"/>
      <c r="I7" s="3826"/>
      <c r="J7" s="3810"/>
      <c r="K7" s="3810"/>
      <c r="L7" s="3823"/>
      <c r="M7" s="3824"/>
      <c r="N7" s="218" t="s">
        <v>53</v>
      </c>
      <c r="O7" s="219" t="s">
        <v>54</v>
      </c>
      <c r="P7" s="821" t="s">
        <v>446</v>
      </c>
    </row>
    <row r="8" spans="1:16" ht="14.4" thickBot="1" x14ac:dyDescent="0.3">
      <c r="A8" s="834" t="s">
        <v>7</v>
      </c>
      <c r="B8" s="665"/>
      <c r="C8" s="835" t="s">
        <v>628</v>
      </c>
      <c r="D8" s="836"/>
      <c r="E8" s="837"/>
      <c r="F8" s="836"/>
      <c r="G8" s="836"/>
      <c r="H8" s="836"/>
      <c r="I8" s="838"/>
      <c r="J8" s="839"/>
      <c r="K8" s="838"/>
      <c r="L8" s="840"/>
      <c r="M8" s="840"/>
      <c r="N8" s="838"/>
      <c r="O8" s="839"/>
      <c r="P8" s="841"/>
    </row>
    <row r="9" spans="1:16" ht="48.6" thickBot="1" x14ac:dyDescent="0.3">
      <c r="A9" s="666"/>
      <c r="B9" s="667"/>
      <c r="C9" s="668"/>
      <c r="D9" s="668"/>
      <c r="E9" s="669"/>
      <c r="F9" s="668"/>
      <c r="G9" s="668"/>
      <c r="H9" s="668"/>
      <c r="I9" s="670"/>
      <c r="J9" s="670"/>
      <c r="K9" s="670"/>
      <c r="L9" s="671" t="s">
        <v>196</v>
      </c>
      <c r="M9" s="1105" t="s">
        <v>197</v>
      </c>
      <c r="N9" s="178" t="s">
        <v>195</v>
      </c>
      <c r="O9" s="1106"/>
      <c r="P9" s="3334" t="s">
        <v>1483</v>
      </c>
    </row>
    <row r="10" spans="1:16" ht="13.8" thickBot="1" x14ac:dyDescent="0.3">
      <c r="A10" s="676" t="s">
        <v>7</v>
      </c>
      <c r="B10" s="676" t="s">
        <v>7</v>
      </c>
      <c r="C10" s="4025" t="s">
        <v>629</v>
      </c>
      <c r="D10" s="4026"/>
      <c r="E10" s="4026"/>
      <c r="F10" s="4026"/>
      <c r="G10" s="4026"/>
      <c r="H10" s="4026"/>
      <c r="I10" s="4026"/>
      <c r="J10" s="4026"/>
      <c r="K10" s="4026"/>
      <c r="L10" s="4026"/>
      <c r="M10" s="4026"/>
      <c r="N10" s="4026"/>
      <c r="O10" s="4026"/>
      <c r="P10" s="1107"/>
    </row>
    <row r="11" spans="1:16" x14ac:dyDescent="0.25">
      <c r="A11" s="3794" t="s">
        <v>7</v>
      </c>
      <c r="B11" s="3797" t="s">
        <v>7</v>
      </c>
      <c r="C11" s="3800" t="s">
        <v>7</v>
      </c>
      <c r="D11" s="686"/>
      <c r="E11" s="3803" t="s">
        <v>630</v>
      </c>
      <c r="F11" s="3805" t="s">
        <v>46</v>
      </c>
      <c r="G11" s="3784" t="s">
        <v>104</v>
      </c>
      <c r="H11" s="688" t="s">
        <v>112</v>
      </c>
      <c r="I11" s="164">
        <v>5</v>
      </c>
      <c r="J11" s="164">
        <v>5</v>
      </c>
      <c r="K11" s="2662">
        <v>2.25</v>
      </c>
      <c r="L11" s="1108" t="s">
        <v>113</v>
      </c>
      <c r="M11" s="751" t="s">
        <v>204</v>
      </c>
      <c r="N11" s="692">
        <v>3</v>
      </c>
      <c r="O11" s="692">
        <v>2</v>
      </c>
      <c r="P11" s="693"/>
    </row>
    <row r="12" spans="1:16" ht="24.6" customHeight="1" x14ac:dyDescent="0.25">
      <c r="A12" s="3795"/>
      <c r="B12" s="3798"/>
      <c r="C12" s="3801"/>
      <c r="D12" s="695"/>
      <c r="E12" s="3804"/>
      <c r="F12" s="3806"/>
      <c r="G12" s="3785"/>
      <c r="H12" s="1109"/>
      <c r="I12" s="712"/>
      <c r="J12" s="712"/>
      <c r="K12" s="713"/>
      <c r="L12" s="1110" t="s">
        <v>114</v>
      </c>
      <c r="M12" s="754" t="s">
        <v>204</v>
      </c>
      <c r="N12" s="716">
        <v>15</v>
      </c>
      <c r="O12" s="716">
        <v>17</v>
      </c>
      <c r="P12" s="2092" t="s">
        <v>1323</v>
      </c>
    </row>
    <row r="13" spans="1:16" ht="25.2" customHeight="1" thickBot="1" x14ac:dyDescent="0.3">
      <c r="A13" s="3796"/>
      <c r="B13" s="3799"/>
      <c r="C13" s="3802"/>
      <c r="D13" s="703"/>
      <c r="E13" s="3869"/>
      <c r="F13" s="3807"/>
      <c r="G13" s="3786"/>
      <c r="H13" s="705" t="s">
        <v>8</v>
      </c>
      <c r="I13" s="706">
        <f>SUM(I11:I11)</f>
        <v>5</v>
      </c>
      <c r="J13" s="706">
        <f t="shared" ref="J13:K13" si="0">SUM(J11:J11)</f>
        <v>5</v>
      </c>
      <c r="K13" s="2663">
        <f t="shared" si="0"/>
        <v>2.25</v>
      </c>
      <c r="L13" s="1111"/>
      <c r="M13" s="1112"/>
      <c r="N13" s="709"/>
      <c r="O13" s="709"/>
      <c r="P13" s="710"/>
    </row>
    <row r="14" spans="1:16" ht="39.6" x14ac:dyDescent="0.25">
      <c r="A14" s="3794" t="s">
        <v>7</v>
      </c>
      <c r="B14" s="3797" t="s">
        <v>7</v>
      </c>
      <c r="C14" s="3800" t="s">
        <v>9</v>
      </c>
      <c r="D14" s="686"/>
      <c r="E14" s="3803" t="s">
        <v>631</v>
      </c>
      <c r="F14" s="3805" t="s">
        <v>46</v>
      </c>
      <c r="G14" s="3784" t="s">
        <v>104</v>
      </c>
      <c r="H14" s="688" t="s">
        <v>112</v>
      </c>
      <c r="I14" s="164">
        <v>7</v>
      </c>
      <c r="J14" s="164">
        <v>7</v>
      </c>
      <c r="K14" s="165">
        <v>3.5</v>
      </c>
      <c r="L14" s="1108" t="s">
        <v>113</v>
      </c>
      <c r="M14" s="751" t="s">
        <v>204</v>
      </c>
      <c r="N14" s="692">
        <v>20</v>
      </c>
      <c r="O14" s="692">
        <v>29</v>
      </c>
      <c r="P14" s="745" t="s">
        <v>1437</v>
      </c>
    </row>
    <row r="15" spans="1:16" ht="42" customHeight="1" x14ac:dyDescent="0.25">
      <c r="A15" s="3795"/>
      <c r="B15" s="3798"/>
      <c r="C15" s="3801"/>
      <c r="D15" s="695"/>
      <c r="E15" s="3804"/>
      <c r="F15" s="3806"/>
      <c r="G15" s="3785"/>
      <c r="H15" s="1113" t="s">
        <v>84</v>
      </c>
      <c r="I15" s="1114">
        <v>12</v>
      </c>
      <c r="J15" s="1114">
        <v>12</v>
      </c>
      <c r="K15" s="1115">
        <v>12</v>
      </c>
      <c r="L15" s="1110" t="s">
        <v>114</v>
      </c>
      <c r="M15" s="754" t="s">
        <v>204</v>
      </c>
      <c r="N15" s="702">
        <v>4</v>
      </c>
      <c r="O15" s="702">
        <v>6</v>
      </c>
      <c r="P15" s="2799" t="s">
        <v>1438</v>
      </c>
    </row>
    <row r="16" spans="1:16" ht="97.8" customHeight="1" thickBot="1" x14ac:dyDescent="0.3">
      <c r="A16" s="3796"/>
      <c r="B16" s="3799"/>
      <c r="C16" s="3802"/>
      <c r="D16" s="703"/>
      <c r="E16" s="3808"/>
      <c r="F16" s="3807"/>
      <c r="G16" s="3786"/>
      <c r="H16" s="705" t="s">
        <v>8</v>
      </c>
      <c r="I16" s="706">
        <f>SUM(I14:I15)</f>
        <v>19</v>
      </c>
      <c r="J16" s="706">
        <f t="shared" ref="J16:K16" si="1">SUM(J14:J15)</f>
        <v>19</v>
      </c>
      <c r="K16" s="706">
        <f t="shared" si="1"/>
        <v>15.5</v>
      </c>
      <c r="L16" s="34" t="s">
        <v>632</v>
      </c>
      <c r="M16" s="3046" t="s">
        <v>204</v>
      </c>
      <c r="N16" s="1116">
        <v>1</v>
      </c>
      <c r="O16" s="1116">
        <v>1</v>
      </c>
      <c r="P16" s="3045" t="s">
        <v>1439</v>
      </c>
    </row>
    <row r="17" spans="1:16" ht="79.2" x14ac:dyDescent="0.25">
      <c r="A17" s="3794" t="s">
        <v>7</v>
      </c>
      <c r="B17" s="3797" t="s">
        <v>7</v>
      </c>
      <c r="C17" s="3800" t="s">
        <v>25</v>
      </c>
      <c r="D17" s="686"/>
      <c r="E17" s="3803" t="s">
        <v>115</v>
      </c>
      <c r="F17" s="3805" t="s">
        <v>46</v>
      </c>
      <c r="G17" s="3784" t="s">
        <v>104</v>
      </c>
      <c r="H17" s="688" t="s">
        <v>112</v>
      </c>
      <c r="I17" s="164">
        <v>10.9</v>
      </c>
      <c r="J17" s="164">
        <v>10.9</v>
      </c>
      <c r="K17" s="165">
        <v>0</v>
      </c>
      <c r="L17" s="82" t="s">
        <v>633</v>
      </c>
      <c r="M17" s="751" t="s">
        <v>204</v>
      </c>
      <c r="N17" s="692">
        <v>1</v>
      </c>
      <c r="O17" s="692">
        <v>0</v>
      </c>
      <c r="P17" s="745" t="s">
        <v>1800</v>
      </c>
    </row>
    <row r="18" spans="1:16" ht="13.8" thickBot="1" x14ac:dyDescent="0.3">
      <c r="A18" s="3796"/>
      <c r="B18" s="3799"/>
      <c r="C18" s="3802"/>
      <c r="D18" s="703"/>
      <c r="E18" s="3808"/>
      <c r="F18" s="3807"/>
      <c r="G18" s="3786"/>
      <c r="H18" s="705" t="s">
        <v>8</v>
      </c>
      <c r="I18" s="706">
        <f>SUM(I17:I17)</f>
        <v>10.9</v>
      </c>
      <c r="J18" s="706">
        <f t="shared" ref="J18:K18" si="2">SUM(J17:J17)</f>
        <v>10.9</v>
      </c>
      <c r="K18" s="706">
        <f t="shared" si="2"/>
        <v>0</v>
      </c>
      <c r="L18" s="1118"/>
      <c r="M18" s="1112"/>
      <c r="N18" s="709"/>
      <c r="O18" s="709"/>
      <c r="P18" s="710"/>
    </row>
    <row r="19" spans="1:16" ht="13.8" thickBot="1" x14ac:dyDescent="0.3">
      <c r="A19" s="764" t="s">
        <v>7</v>
      </c>
      <c r="B19" s="685" t="s">
        <v>7</v>
      </c>
      <c r="C19" s="3789" t="s">
        <v>308</v>
      </c>
      <c r="D19" s="3789"/>
      <c r="E19" s="3789"/>
      <c r="F19" s="3789"/>
      <c r="G19" s="3790"/>
      <c r="H19" s="771" t="s">
        <v>8</v>
      </c>
      <c r="I19" s="1119">
        <f>I13+I16+I18</f>
        <v>34.9</v>
      </c>
      <c r="J19" s="1119">
        <f t="shared" ref="J19:K19" si="3">J13+J16+J18</f>
        <v>34.9</v>
      </c>
      <c r="K19" s="1119">
        <f t="shared" si="3"/>
        <v>17.75</v>
      </c>
      <c r="L19" s="2811"/>
      <c r="M19" s="2811"/>
      <c r="N19" s="2811"/>
      <c r="O19" s="2811"/>
      <c r="P19" s="2812"/>
    </row>
    <row r="20" spans="1:16" ht="40.200000000000003" thickBot="1" x14ac:dyDescent="0.3">
      <c r="A20" s="675" t="s">
        <v>7</v>
      </c>
      <c r="B20" s="676" t="s">
        <v>9</v>
      </c>
      <c r="C20" s="1120" t="s">
        <v>634</v>
      </c>
      <c r="D20" s="1121"/>
      <c r="E20" s="1121"/>
      <c r="F20" s="1121"/>
      <c r="G20" s="1121"/>
      <c r="H20" s="1121"/>
      <c r="I20" s="1121"/>
      <c r="J20" s="1121"/>
      <c r="K20" s="1121"/>
      <c r="L20" s="2815" t="s">
        <v>635</v>
      </c>
      <c r="M20" s="903" t="s">
        <v>202</v>
      </c>
      <c r="N20" s="2813">
        <v>10</v>
      </c>
      <c r="O20" s="2813">
        <v>25</v>
      </c>
      <c r="P20" s="2814" t="s">
        <v>1315</v>
      </c>
    </row>
    <row r="21" spans="1:16" ht="79.2" x14ac:dyDescent="0.25">
      <c r="A21" s="3836" t="s">
        <v>7</v>
      </c>
      <c r="B21" s="3843" t="s">
        <v>9</v>
      </c>
      <c r="C21" s="3846" t="s">
        <v>7</v>
      </c>
      <c r="D21" s="906"/>
      <c r="E21" s="3803" t="s">
        <v>636</v>
      </c>
      <c r="F21" s="3833" t="s">
        <v>46</v>
      </c>
      <c r="G21" s="3873" t="s">
        <v>104</v>
      </c>
      <c r="H21" s="628" t="s">
        <v>112</v>
      </c>
      <c r="I21" s="106">
        <v>95</v>
      </c>
      <c r="J21" s="106">
        <v>95</v>
      </c>
      <c r="K21" s="2664">
        <v>1.92</v>
      </c>
      <c r="L21" s="647" t="s">
        <v>637</v>
      </c>
      <c r="M21" s="690" t="s">
        <v>204</v>
      </c>
      <c r="N21" s="692">
        <v>12</v>
      </c>
      <c r="O21" s="692">
        <v>11</v>
      </c>
      <c r="P21" s="745" t="s">
        <v>1312</v>
      </c>
    </row>
    <row r="22" spans="1:16" x14ac:dyDescent="0.25">
      <c r="A22" s="3837"/>
      <c r="B22" s="3844"/>
      <c r="C22" s="3847"/>
      <c r="D22" s="907"/>
      <c r="E22" s="3804"/>
      <c r="F22" s="3871"/>
      <c r="G22" s="3874"/>
      <c r="H22" s="1123" t="s">
        <v>84</v>
      </c>
      <c r="I22" s="1124">
        <v>211.37</v>
      </c>
      <c r="J22" s="1124">
        <v>173.37</v>
      </c>
      <c r="K22" s="2659">
        <v>95.56</v>
      </c>
      <c r="L22" s="1126"/>
      <c r="M22" s="1127"/>
      <c r="N22" s="1128"/>
      <c r="O22" s="1128"/>
      <c r="P22" s="1117"/>
    </row>
    <row r="23" spans="1:16" ht="29.4" customHeight="1" thickBot="1" x14ac:dyDescent="0.3">
      <c r="A23" s="3838"/>
      <c r="B23" s="3845"/>
      <c r="C23" s="3848"/>
      <c r="D23" s="911"/>
      <c r="E23" s="3869"/>
      <c r="F23" s="3835"/>
      <c r="G23" s="3875"/>
      <c r="H23" s="1129" t="s">
        <v>8</v>
      </c>
      <c r="I23" s="1130">
        <f>SUM(I21:I22)</f>
        <v>306.37</v>
      </c>
      <c r="J23" s="1130">
        <f t="shared" ref="J23:K23" si="4">SUM(J21:J22)</f>
        <v>268.37</v>
      </c>
      <c r="K23" s="1130">
        <f t="shared" si="4"/>
        <v>97.48</v>
      </c>
      <c r="L23" s="120"/>
      <c r="M23" s="782"/>
      <c r="N23" s="783"/>
      <c r="O23" s="783"/>
      <c r="P23" s="710"/>
    </row>
    <row r="24" spans="1:16" x14ac:dyDescent="0.25">
      <c r="A24" s="3794" t="s">
        <v>7</v>
      </c>
      <c r="B24" s="3797" t="s">
        <v>9</v>
      </c>
      <c r="C24" s="3800" t="s">
        <v>9</v>
      </c>
      <c r="D24" s="686"/>
      <c r="E24" s="3803" t="s">
        <v>638</v>
      </c>
      <c r="F24" s="3805" t="s">
        <v>46</v>
      </c>
      <c r="G24" s="3784" t="s">
        <v>104</v>
      </c>
      <c r="H24" s="628" t="s">
        <v>112</v>
      </c>
      <c r="I24" s="164">
        <v>30</v>
      </c>
      <c r="J24" s="106">
        <v>30</v>
      </c>
      <c r="K24" s="107">
        <v>25.4</v>
      </c>
      <c r="L24" s="3915" t="s">
        <v>639</v>
      </c>
      <c r="M24" s="690"/>
      <c r="N24" s="692" t="s">
        <v>90</v>
      </c>
      <c r="O24" s="692" t="s">
        <v>90</v>
      </c>
      <c r="P24" s="2800" t="s">
        <v>1313</v>
      </c>
    </row>
    <row r="25" spans="1:16" ht="33" customHeight="1" thickBot="1" x14ac:dyDescent="0.3">
      <c r="A25" s="3796"/>
      <c r="B25" s="3799"/>
      <c r="C25" s="3802"/>
      <c r="D25" s="703"/>
      <c r="E25" s="3808"/>
      <c r="F25" s="3807"/>
      <c r="G25" s="3786"/>
      <c r="H25" s="1129" t="s">
        <v>8</v>
      </c>
      <c r="I25" s="706">
        <f>SUM(I24:I24)</f>
        <v>30</v>
      </c>
      <c r="J25" s="706">
        <f t="shared" ref="J25:K25" si="5">SUM(J24:J24)</f>
        <v>30</v>
      </c>
      <c r="K25" s="706">
        <f t="shared" si="5"/>
        <v>25.4</v>
      </c>
      <c r="L25" s="3914"/>
      <c r="M25" s="708"/>
      <c r="N25" s="709"/>
      <c r="O25" s="709"/>
      <c r="P25" s="710"/>
    </row>
    <row r="26" spans="1:16" ht="26.4" x14ac:dyDescent="0.25">
      <c r="A26" s="3794" t="s">
        <v>7</v>
      </c>
      <c r="B26" s="3797" t="s">
        <v>9</v>
      </c>
      <c r="C26" s="3800" t="s">
        <v>25</v>
      </c>
      <c r="D26" s="1131"/>
      <c r="E26" s="4033" t="s">
        <v>640</v>
      </c>
      <c r="F26" s="3805" t="s">
        <v>46</v>
      </c>
      <c r="G26" s="3784" t="s">
        <v>104</v>
      </c>
      <c r="H26" s="628" t="s">
        <v>112</v>
      </c>
      <c r="I26" s="164">
        <v>10</v>
      </c>
      <c r="J26" s="106">
        <v>10</v>
      </c>
      <c r="K26" s="107">
        <v>9.9</v>
      </c>
      <c r="L26" s="3915" t="s">
        <v>116</v>
      </c>
      <c r="M26" s="690" t="s">
        <v>204</v>
      </c>
      <c r="N26" s="692">
        <v>2</v>
      </c>
      <c r="O26" s="692">
        <v>10</v>
      </c>
      <c r="P26" s="745" t="s">
        <v>1314</v>
      </c>
    </row>
    <row r="27" spans="1:16" ht="16.8" customHeight="1" x14ac:dyDescent="0.25">
      <c r="A27" s="3795"/>
      <c r="B27" s="3798"/>
      <c r="C27" s="3801"/>
      <c r="D27" s="1132"/>
      <c r="E27" s="4035"/>
      <c r="F27" s="3806"/>
      <c r="G27" s="3785"/>
      <c r="H27" s="1123" t="s">
        <v>84</v>
      </c>
      <c r="I27" s="1114">
        <v>20</v>
      </c>
      <c r="J27" s="108">
        <v>58</v>
      </c>
      <c r="K27" s="1125">
        <v>57.3</v>
      </c>
      <c r="L27" s="4036"/>
      <c r="M27" s="1134"/>
      <c r="N27" s="1116"/>
      <c r="O27" s="1116"/>
      <c r="P27" s="1117"/>
    </row>
    <row r="28" spans="1:16" ht="24.6" customHeight="1" thickBot="1" x14ac:dyDescent="0.3">
      <c r="A28" s="3796"/>
      <c r="B28" s="3799"/>
      <c r="C28" s="3802"/>
      <c r="D28" s="1135"/>
      <c r="E28" s="4034"/>
      <c r="F28" s="3807"/>
      <c r="G28" s="3786"/>
      <c r="H28" s="1129" t="s">
        <v>8</v>
      </c>
      <c r="I28" s="706">
        <f>SUM(I26:I27)</f>
        <v>30</v>
      </c>
      <c r="J28" s="706">
        <f t="shared" ref="J28:K28" si="6">SUM(J26:J27)</f>
        <v>68</v>
      </c>
      <c r="K28" s="706">
        <f t="shared" si="6"/>
        <v>67.2</v>
      </c>
      <c r="L28" s="3914"/>
      <c r="M28" s="708"/>
      <c r="N28" s="748"/>
      <c r="O28" s="748"/>
      <c r="P28" s="749"/>
    </row>
    <row r="29" spans="1:16" ht="71.400000000000006" customHeight="1" x14ac:dyDescent="0.25">
      <c r="A29" s="3836" t="s">
        <v>7</v>
      </c>
      <c r="B29" s="3843" t="s">
        <v>9</v>
      </c>
      <c r="C29" s="3846" t="s">
        <v>26</v>
      </c>
      <c r="D29" s="854"/>
      <c r="E29" s="4027" t="s">
        <v>117</v>
      </c>
      <c r="F29" s="3833" t="s">
        <v>46</v>
      </c>
      <c r="G29" s="3873" t="s">
        <v>104</v>
      </c>
      <c r="H29" s="628" t="s">
        <v>112</v>
      </c>
      <c r="I29" s="164">
        <v>59.1</v>
      </c>
      <c r="J29" s="106">
        <v>41.1</v>
      </c>
      <c r="K29" s="107">
        <v>0</v>
      </c>
      <c r="L29" s="1136" t="s">
        <v>118</v>
      </c>
      <c r="M29" s="785" t="s">
        <v>204</v>
      </c>
      <c r="N29" s="174">
        <v>5</v>
      </c>
      <c r="O29" s="174">
        <v>20</v>
      </c>
      <c r="P29" s="2523" t="s">
        <v>1440</v>
      </c>
    </row>
    <row r="30" spans="1:16" ht="19.8" customHeight="1" x14ac:dyDescent="0.25">
      <c r="A30" s="3837"/>
      <c r="B30" s="3844"/>
      <c r="C30" s="3847"/>
      <c r="D30" s="865"/>
      <c r="E30" s="4028"/>
      <c r="F30" s="3871"/>
      <c r="G30" s="3874"/>
      <c r="H30" s="1123" t="s">
        <v>84</v>
      </c>
      <c r="I30" s="2585">
        <v>81.36</v>
      </c>
      <c r="J30" s="1124">
        <v>81.36</v>
      </c>
      <c r="K30" s="1125">
        <v>80.3</v>
      </c>
      <c r="L30" s="1133"/>
      <c r="M30" s="1142"/>
      <c r="N30" s="910"/>
      <c r="O30" s="910"/>
      <c r="P30" s="244"/>
    </row>
    <row r="31" spans="1:16" ht="13.8" thickBot="1" x14ac:dyDescent="0.3">
      <c r="A31" s="3838"/>
      <c r="B31" s="3845"/>
      <c r="C31" s="3848"/>
      <c r="D31" s="1137"/>
      <c r="E31" s="4029"/>
      <c r="F31" s="3835"/>
      <c r="G31" s="3875"/>
      <c r="H31" s="1129" t="s">
        <v>8</v>
      </c>
      <c r="I31" s="706">
        <f>SUM(I29:I30)</f>
        <v>140.46</v>
      </c>
      <c r="J31" s="706">
        <f t="shared" ref="J31:K31" si="7">SUM(J29:J30)</f>
        <v>122.46000000000001</v>
      </c>
      <c r="K31" s="706">
        <f t="shared" si="7"/>
        <v>80.3</v>
      </c>
      <c r="L31" s="762"/>
      <c r="M31" s="1143"/>
      <c r="N31" s="1138"/>
      <c r="O31" s="1138"/>
      <c r="P31" s="1139"/>
    </row>
    <row r="32" spans="1:16" x14ac:dyDescent="0.25">
      <c r="A32" s="3836" t="s">
        <v>7</v>
      </c>
      <c r="B32" s="3843" t="s">
        <v>9</v>
      </c>
      <c r="C32" s="3846" t="s">
        <v>29</v>
      </c>
      <c r="D32" s="854"/>
      <c r="E32" s="4027" t="s">
        <v>119</v>
      </c>
      <c r="F32" s="3833" t="s">
        <v>46</v>
      </c>
      <c r="G32" s="3873" t="s">
        <v>104</v>
      </c>
      <c r="H32" s="628" t="s">
        <v>112</v>
      </c>
      <c r="I32" s="164">
        <v>4</v>
      </c>
      <c r="J32" s="106">
        <v>22</v>
      </c>
      <c r="K32" s="2664">
        <v>15.82</v>
      </c>
      <c r="L32" s="3915" t="s">
        <v>641</v>
      </c>
      <c r="M32" s="785"/>
      <c r="N32" s="174" t="s">
        <v>90</v>
      </c>
      <c r="O32" s="174" t="s">
        <v>90</v>
      </c>
      <c r="P32" s="3047" t="s">
        <v>1313</v>
      </c>
    </row>
    <row r="33" spans="1:16" ht="34.799999999999997" customHeight="1" thickBot="1" x14ac:dyDescent="0.3">
      <c r="A33" s="3838"/>
      <c r="B33" s="3845"/>
      <c r="C33" s="3848"/>
      <c r="D33" s="1137"/>
      <c r="E33" s="4029"/>
      <c r="F33" s="3835"/>
      <c r="G33" s="3875"/>
      <c r="H33" s="1129" t="s">
        <v>8</v>
      </c>
      <c r="I33" s="706">
        <f>SUM(I32:I32)</f>
        <v>4</v>
      </c>
      <c r="J33" s="706">
        <f t="shared" ref="J33:K33" si="8">SUM(J32:J32)</f>
        <v>22</v>
      </c>
      <c r="K33" s="2663">
        <f t="shared" si="8"/>
        <v>15.82</v>
      </c>
      <c r="L33" s="3914"/>
      <c r="M33" s="1143"/>
      <c r="N33" s="1138"/>
      <c r="O33" s="1138"/>
      <c r="P33" s="1139"/>
    </row>
    <row r="34" spans="1:16" x14ac:dyDescent="0.25">
      <c r="A34" s="3836" t="s">
        <v>7</v>
      </c>
      <c r="B34" s="3843" t="s">
        <v>9</v>
      </c>
      <c r="C34" s="3846" t="s">
        <v>30</v>
      </c>
      <c r="D34" s="906"/>
      <c r="E34" s="3803" t="s">
        <v>120</v>
      </c>
      <c r="F34" s="3833" t="s">
        <v>46</v>
      </c>
      <c r="G34" s="3873" t="s">
        <v>104</v>
      </c>
      <c r="H34" s="628" t="s">
        <v>112</v>
      </c>
      <c r="I34" s="164">
        <v>0</v>
      </c>
      <c r="J34" s="106">
        <v>0</v>
      </c>
      <c r="K34" s="107">
        <v>0</v>
      </c>
      <c r="L34" s="4030" t="s">
        <v>120</v>
      </c>
      <c r="M34" s="648" t="s">
        <v>513</v>
      </c>
      <c r="N34" s="1144"/>
      <c r="O34" s="1144"/>
      <c r="P34" s="4039" t="s">
        <v>1441</v>
      </c>
    </row>
    <row r="35" spans="1:16" ht="22.8" customHeight="1" x14ac:dyDescent="0.25">
      <c r="A35" s="3837"/>
      <c r="B35" s="3844"/>
      <c r="C35" s="3847"/>
      <c r="D35" s="907"/>
      <c r="E35" s="3804"/>
      <c r="F35" s="3871"/>
      <c r="G35" s="3874"/>
      <c r="H35" s="1123" t="s">
        <v>84</v>
      </c>
      <c r="I35" s="1114">
        <v>33</v>
      </c>
      <c r="J35" s="108">
        <v>33</v>
      </c>
      <c r="K35" s="1125">
        <v>0</v>
      </c>
      <c r="L35" s="4031"/>
      <c r="M35" s="870"/>
      <c r="N35" s="1145"/>
      <c r="O35" s="1145"/>
      <c r="P35" s="4040"/>
    </row>
    <row r="36" spans="1:16" ht="24" customHeight="1" thickBot="1" x14ac:dyDescent="0.3">
      <c r="A36" s="3838"/>
      <c r="B36" s="3845"/>
      <c r="C36" s="3848"/>
      <c r="D36" s="911"/>
      <c r="E36" s="3869"/>
      <c r="F36" s="3835"/>
      <c r="G36" s="3875"/>
      <c r="H36" s="1129" t="s">
        <v>8</v>
      </c>
      <c r="I36" s="706">
        <f>I34+I35</f>
        <v>33</v>
      </c>
      <c r="J36" s="706">
        <f t="shared" ref="J36:K36" si="9">J34+J35</f>
        <v>33</v>
      </c>
      <c r="K36" s="706">
        <f t="shared" si="9"/>
        <v>0</v>
      </c>
      <c r="L36" s="4032"/>
      <c r="M36" s="649"/>
      <c r="N36" s="650"/>
      <c r="O36" s="650"/>
      <c r="P36" s="4041"/>
    </row>
    <row r="37" spans="1:16" ht="39.6" x14ac:dyDescent="0.25">
      <c r="A37" s="3836" t="s">
        <v>7</v>
      </c>
      <c r="B37" s="3843" t="s">
        <v>9</v>
      </c>
      <c r="C37" s="3846" t="s">
        <v>31</v>
      </c>
      <c r="D37" s="854"/>
      <c r="E37" s="4033" t="s">
        <v>642</v>
      </c>
      <c r="F37" s="3833" t="s">
        <v>46</v>
      </c>
      <c r="G37" s="3873" t="s">
        <v>104</v>
      </c>
      <c r="H37" s="628" t="s">
        <v>27</v>
      </c>
      <c r="I37" s="106"/>
      <c r="J37" s="106">
        <v>15</v>
      </c>
      <c r="K37" s="107">
        <v>15</v>
      </c>
      <c r="L37" s="1136" t="s">
        <v>643</v>
      </c>
      <c r="M37" s="785"/>
      <c r="N37" s="174"/>
      <c r="O37" s="174"/>
      <c r="P37" s="2523" t="s">
        <v>643</v>
      </c>
    </row>
    <row r="38" spans="1:16" ht="13.8" thickBot="1" x14ac:dyDescent="0.3">
      <c r="A38" s="3838"/>
      <c r="B38" s="3845"/>
      <c r="C38" s="3848"/>
      <c r="D38" s="1137"/>
      <c r="E38" s="4034"/>
      <c r="F38" s="3835"/>
      <c r="G38" s="3875"/>
      <c r="H38" s="1129" t="s">
        <v>8</v>
      </c>
      <c r="I38" s="1130"/>
      <c r="J38" s="1130">
        <f>J37*1</f>
        <v>15</v>
      </c>
      <c r="K38" s="1130">
        <f>K37*1</f>
        <v>15</v>
      </c>
      <c r="L38" s="762" t="s">
        <v>397</v>
      </c>
      <c r="M38" s="1143"/>
      <c r="N38" s="1138"/>
      <c r="O38" s="1138"/>
      <c r="P38" s="1139"/>
    </row>
    <row r="39" spans="1:16" ht="92.4" x14ac:dyDescent="0.25">
      <c r="A39" s="3836" t="s">
        <v>7</v>
      </c>
      <c r="B39" s="3843" t="s">
        <v>9</v>
      </c>
      <c r="C39" s="3846" t="s">
        <v>32</v>
      </c>
      <c r="D39" s="906"/>
      <c r="E39" s="3517" t="s">
        <v>644</v>
      </c>
      <c r="F39" s="3833" t="s">
        <v>46</v>
      </c>
      <c r="G39" s="3873" t="s">
        <v>104</v>
      </c>
      <c r="H39" s="628" t="s">
        <v>112</v>
      </c>
      <c r="I39" s="164">
        <v>40</v>
      </c>
      <c r="J39" s="106">
        <v>40</v>
      </c>
      <c r="K39" s="107">
        <v>0</v>
      </c>
      <c r="L39" s="1136" t="s">
        <v>645</v>
      </c>
      <c r="M39" s="785" t="s">
        <v>204</v>
      </c>
      <c r="N39" s="174">
        <v>2</v>
      </c>
      <c r="O39" s="174">
        <v>0</v>
      </c>
      <c r="P39" s="2523" t="s">
        <v>1316</v>
      </c>
    </row>
    <row r="40" spans="1:16" ht="47.4" customHeight="1" thickBot="1" x14ac:dyDescent="0.3">
      <c r="A40" s="3838"/>
      <c r="B40" s="3845"/>
      <c r="C40" s="3848"/>
      <c r="D40" s="911"/>
      <c r="E40" s="4037"/>
      <c r="F40" s="3835"/>
      <c r="G40" s="3875"/>
      <c r="H40" s="1129" t="s">
        <v>8</v>
      </c>
      <c r="I40" s="706">
        <f>SUM(I39:I39)</f>
        <v>40</v>
      </c>
      <c r="J40" s="706">
        <f t="shared" ref="J40:K40" si="10">SUM(J39:J39)</f>
        <v>40</v>
      </c>
      <c r="K40" s="706">
        <f t="shared" si="10"/>
        <v>0</v>
      </c>
      <c r="L40" s="762"/>
      <c r="M40" s="1143"/>
      <c r="N40" s="1138"/>
      <c r="O40" s="1138"/>
      <c r="P40" s="1139"/>
    </row>
    <row r="41" spans="1:16" ht="105.6" x14ac:dyDescent="0.25">
      <c r="A41" s="3836" t="s">
        <v>7</v>
      </c>
      <c r="B41" s="3843" t="s">
        <v>9</v>
      </c>
      <c r="C41" s="3846" t="s">
        <v>33</v>
      </c>
      <c r="D41" s="906"/>
      <c r="E41" s="3447" t="s">
        <v>121</v>
      </c>
      <c r="F41" s="3833" t="s">
        <v>46</v>
      </c>
      <c r="G41" s="3873" t="s">
        <v>104</v>
      </c>
      <c r="H41" s="628" t="s">
        <v>112</v>
      </c>
      <c r="I41" s="164"/>
      <c r="J41" s="106"/>
      <c r="K41" s="107"/>
      <c r="L41" s="1136" t="s">
        <v>646</v>
      </c>
      <c r="M41" s="785" t="s">
        <v>205</v>
      </c>
      <c r="N41" s="174">
        <v>95</v>
      </c>
      <c r="O41" s="174">
        <v>95</v>
      </c>
      <c r="P41" s="2523" t="s">
        <v>1621</v>
      </c>
    </row>
    <row r="42" spans="1:16" x14ac:dyDescent="0.25">
      <c r="A42" s="3837"/>
      <c r="B42" s="3844"/>
      <c r="C42" s="3847"/>
      <c r="D42" s="907"/>
      <c r="E42" s="4038"/>
      <c r="F42" s="3871"/>
      <c r="G42" s="3874"/>
      <c r="H42" s="1123" t="s">
        <v>84</v>
      </c>
      <c r="I42" s="1114"/>
      <c r="J42" s="108"/>
      <c r="K42" s="1125"/>
      <c r="L42" s="1133" t="s">
        <v>647</v>
      </c>
      <c r="M42" s="870" t="s">
        <v>204</v>
      </c>
      <c r="N42" s="175"/>
      <c r="O42" s="175">
        <v>0</v>
      </c>
      <c r="P42" s="244"/>
    </row>
    <row r="43" spans="1:16" ht="13.8" thickBot="1" x14ac:dyDescent="0.3">
      <c r="A43" s="3838"/>
      <c r="B43" s="3845"/>
      <c r="C43" s="3848"/>
      <c r="D43" s="911"/>
      <c r="E43" s="3448"/>
      <c r="F43" s="3835"/>
      <c r="G43" s="3875"/>
      <c r="H43" s="1129" t="s">
        <v>8</v>
      </c>
      <c r="I43" s="706">
        <f>SUM(I41:I42)</f>
        <v>0</v>
      </c>
      <c r="J43" s="1130">
        <f>SUM(J41:J42)</f>
        <v>0</v>
      </c>
      <c r="K43" s="1130">
        <f>SUM(K41:K41)</f>
        <v>0</v>
      </c>
      <c r="L43" s="2810" t="s">
        <v>1322</v>
      </c>
      <c r="M43" s="3389" t="s">
        <v>204</v>
      </c>
      <c r="N43" s="910">
        <v>56</v>
      </c>
      <c r="O43" s="910">
        <v>56</v>
      </c>
      <c r="P43" s="2823"/>
    </row>
    <row r="44" spans="1:16" ht="13.8" thickBot="1" x14ac:dyDescent="0.3">
      <c r="A44" s="887" t="s">
        <v>7</v>
      </c>
      <c r="B44" s="899" t="s">
        <v>9</v>
      </c>
      <c r="C44" s="4042" t="s">
        <v>308</v>
      </c>
      <c r="D44" s="4042"/>
      <c r="E44" s="4042"/>
      <c r="F44" s="4042"/>
      <c r="G44" s="4043"/>
      <c r="H44" s="900" t="s">
        <v>8</v>
      </c>
      <c r="I44" s="915">
        <f>I23+I25+I28+I31+I33+I36+I40+I43</f>
        <v>583.83000000000004</v>
      </c>
      <c r="J44" s="915">
        <f>J23+J25+J28+J31+J33+J36+J40+J43+J38</f>
        <v>598.83000000000004</v>
      </c>
      <c r="K44" s="915">
        <f>K23+K25+K28+K31+K33+K36+K40+K43+K38</f>
        <v>301.2</v>
      </c>
      <c r="L44" s="1186"/>
      <c r="M44" s="727"/>
      <c r="N44" s="727"/>
      <c r="O44" s="727"/>
      <c r="P44" s="728"/>
    </row>
    <row r="45" spans="1:16" ht="13.8" thickBot="1" x14ac:dyDescent="0.3">
      <c r="A45" s="887" t="s">
        <v>7</v>
      </c>
      <c r="B45" s="1146"/>
      <c r="C45" s="4044" t="s">
        <v>309</v>
      </c>
      <c r="D45" s="4044"/>
      <c r="E45" s="4044"/>
      <c r="F45" s="4044"/>
      <c r="G45" s="4045"/>
      <c r="H45" s="1147" t="s">
        <v>8</v>
      </c>
      <c r="I45" s="2661">
        <f>I44+I19</f>
        <v>618.73</v>
      </c>
      <c r="J45" s="2661">
        <f t="shared" ref="J45:K45" si="11">J44+J19</f>
        <v>633.73</v>
      </c>
      <c r="K45" s="2661">
        <f t="shared" si="11"/>
        <v>318.95</v>
      </c>
      <c r="L45" s="1148"/>
      <c r="M45" s="1148"/>
      <c r="N45" s="1148"/>
      <c r="O45" s="1148"/>
      <c r="P45" s="1149"/>
    </row>
    <row r="46" spans="1:16" ht="13.8" thickBot="1" x14ac:dyDescent="0.3">
      <c r="A46" s="887"/>
      <c r="B46" s="1146"/>
      <c r="C46" s="4044" t="s">
        <v>429</v>
      </c>
      <c r="D46" s="4044"/>
      <c r="E46" s="4044"/>
      <c r="F46" s="4044"/>
      <c r="G46" s="4045"/>
      <c r="H46" s="1147" t="s">
        <v>8</v>
      </c>
      <c r="I46" s="2661">
        <f>I47-I42-I35-I30-I27-I22-I15</f>
        <v>261</v>
      </c>
      <c r="J46" s="2661">
        <f t="shared" ref="J46:K46" si="12">J47-J42-J35-J30-J27-J22-J15</f>
        <v>276</v>
      </c>
      <c r="K46" s="2661">
        <f t="shared" si="12"/>
        <v>73.789999999999964</v>
      </c>
      <c r="L46" s="1148"/>
      <c r="M46" s="1148"/>
      <c r="N46" s="1148"/>
      <c r="O46" s="1148"/>
      <c r="P46" s="1149"/>
    </row>
    <row r="47" spans="1:16" ht="13.8" thickBot="1" x14ac:dyDescent="0.3">
      <c r="A47" s="3931" t="s">
        <v>12</v>
      </c>
      <c r="B47" s="3932"/>
      <c r="C47" s="3932"/>
      <c r="D47" s="3932"/>
      <c r="E47" s="3932"/>
      <c r="F47" s="3932"/>
      <c r="G47" s="3932"/>
      <c r="H47" s="3933"/>
      <c r="I47" s="794">
        <f>I45*1</f>
        <v>618.73</v>
      </c>
      <c r="J47" s="794">
        <f t="shared" ref="J47:K47" si="13">J45*1</f>
        <v>633.73</v>
      </c>
      <c r="K47" s="794">
        <f t="shared" si="13"/>
        <v>318.95</v>
      </c>
      <c r="L47" s="4046"/>
      <c r="M47" s="4047"/>
      <c r="N47" s="4047"/>
      <c r="O47" s="4047"/>
      <c r="P47" s="4048"/>
    </row>
    <row r="48" spans="1:16" x14ac:dyDescent="0.25">
      <c r="A48" s="928" t="s">
        <v>431</v>
      </c>
      <c r="B48" s="928"/>
      <c r="C48" s="928"/>
      <c r="D48" s="928"/>
      <c r="E48" s="928"/>
      <c r="F48" s="928"/>
      <c r="G48" s="928"/>
      <c r="H48" s="928"/>
      <c r="I48" s="928"/>
      <c r="J48" s="928"/>
      <c r="K48" s="928"/>
      <c r="L48" s="928"/>
      <c r="M48" s="29"/>
      <c r="N48" s="28"/>
      <c r="O48" s="28"/>
      <c r="P48" s="28"/>
    </row>
    <row r="49" spans="1:16" x14ac:dyDescent="0.25">
      <c r="A49" s="796"/>
      <c r="B49" s="796"/>
      <c r="C49" s="796"/>
      <c r="D49" s="796"/>
      <c r="E49" s="796"/>
      <c r="F49" s="796"/>
      <c r="G49" s="796"/>
      <c r="H49" s="796"/>
      <c r="I49" s="796"/>
      <c r="J49" s="796"/>
      <c r="K49" s="796"/>
      <c r="L49" s="796"/>
      <c r="M49" s="796"/>
      <c r="N49" s="797"/>
      <c r="O49" s="797"/>
      <c r="P49" s="797"/>
    </row>
    <row r="50" spans="1:16" x14ac:dyDescent="0.25">
      <c r="A50" s="1"/>
      <c r="B50" s="17"/>
      <c r="C50" s="17"/>
      <c r="D50" s="17"/>
      <c r="L50" s="17"/>
      <c r="M50" s="17"/>
      <c r="N50" s="23"/>
      <c r="O50" s="17"/>
      <c r="P50" s="17"/>
    </row>
    <row r="51" spans="1:16" ht="16.2" thickBot="1" x14ac:dyDescent="0.3">
      <c r="A51" s="1"/>
      <c r="B51" s="17"/>
      <c r="C51" s="17"/>
      <c r="D51" s="17"/>
      <c r="E51" s="3780" t="s">
        <v>13</v>
      </c>
      <c r="F51" s="3780"/>
      <c r="G51" s="3780"/>
      <c r="H51" s="3780"/>
      <c r="I51" s="3780"/>
      <c r="J51" s="3780"/>
      <c r="K51" s="3780"/>
      <c r="L51" s="798"/>
      <c r="M51" s="798"/>
      <c r="N51" s="23"/>
      <c r="O51" s="17"/>
      <c r="P51" s="17"/>
    </row>
    <row r="52" spans="1:16" ht="51.6" thickBot="1" x14ac:dyDescent="0.3">
      <c r="A52" s="1"/>
      <c r="B52" s="17"/>
      <c r="C52" s="17"/>
      <c r="D52" s="17"/>
      <c r="E52" s="799"/>
      <c r="F52" s="800"/>
      <c r="G52" s="800"/>
      <c r="H52" s="801"/>
      <c r="I52" s="223" t="s">
        <v>192</v>
      </c>
      <c r="J52" s="233" t="s">
        <v>193</v>
      </c>
      <c r="K52" s="31" t="s">
        <v>83</v>
      </c>
      <c r="L52" s="1"/>
      <c r="M52" s="1"/>
      <c r="N52" s="23"/>
      <c r="O52" s="17"/>
      <c r="P52" s="17"/>
    </row>
    <row r="53" spans="1:16" ht="13.8" thickBot="1" x14ac:dyDescent="0.3">
      <c r="A53" s="1"/>
      <c r="B53" s="17"/>
      <c r="C53" s="17"/>
      <c r="D53" s="17"/>
      <c r="E53" s="3781" t="s">
        <v>14</v>
      </c>
      <c r="F53" s="3782"/>
      <c r="G53" s="3782"/>
      <c r="H53" s="3783"/>
      <c r="I53" s="802">
        <f>SUM(I54:I685)</f>
        <v>618.73</v>
      </c>
      <c r="J53" s="802">
        <f>SUM(J54:J685)</f>
        <v>633.73</v>
      </c>
      <c r="K53" s="802">
        <f t="shared" ref="K53" si="14">SUM(K54:K685)</f>
        <v>318.95</v>
      </c>
      <c r="L53" s="803"/>
      <c r="M53" s="1"/>
      <c r="N53" s="23"/>
      <c r="O53" s="17"/>
      <c r="P53" s="17"/>
    </row>
    <row r="54" spans="1:16" x14ac:dyDescent="0.25">
      <c r="A54" s="1"/>
      <c r="B54" s="17"/>
      <c r="C54" s="17"/>
      <c r="D54" s="17"/>
      <c r="E54" s="3765" t="s">
        <v>238</v>
      </c>
      <c r="F54" s="3766"/>
      <c r="G54" s="3766"/>
      <c r="H54" s="3767"/>
      <c r="I54" s="805"/>
      <c r="J54" s="805">
        <v>15</v>
      </c>
      <c r="K54" s="805">
        <v>15</v>
      </c>
      <c r="L54" s="1"/>
      <c r="M54" s="1"/>
      <c r="N54" s="23"/>
      <c r="O54" s="17"/>
      <c r="P54" s="17"/>
    </row>
    <row r="55" spans="1:16" x14ac:dyDescent="0.25">
      <c r="A55" s="1"/>
      <c r="B55" s="17"/>
      <c r="C55" s="17"/>
      <c r="D55" s="17"/>
      <c r="E55" s="3765" t="s">
        <v>239</v>
      </c>
      <c r="F55" s="3766"/>
      <c r="G55" s="3766"/>
      <c r="H55" s="3767"/>
      <c r="I55" s="806">
        <v>261</v>
      </c>
      <c r="J55" s="806">
        <v>261</v>
      </c>
      <c r="K55" s="806">
        <v>58.79</v>
      </c>
      <c r="L55" s="2660"/>
      <c r="M55" s="1"/>
      <c r="N55" s="23"/>
      <c r="O55" s="17"/>
      <c r="P55" s="17"/>
    </row>
    <row r="56" spans="1:16" x14ac:dyDescent="0.25">
      <c r="A56" s="1"/>
      <c r="B56" s="17"/>
      <c r="C56" s="17"/>
      <c r="D56" s="17"/>
      <c r="E56" s="3765" t="s">
        <v>240</v>
      </c>
      <c r="F56" s="3766"/>
      <c r="G56" s="3766"/>
      <c r="H56" s="3767"/>
      <c r="I56" s="806"/>
      <c r="J56" s="806"/>
      <c r="K56" s="806"/>
      <c r="L56" s="1"/>
      <c r="M56" s="1"/>
      <c r="N56" s="23"/>
      <c r="O56" s="17"/>
      <c r="P56" s="17"/>
    </row>
    <row r="57" spans="1:16" x14ac:dyDescent="0.25">
      <c r="A57" s="1"/>
      <c r="B57" s="17"/>
      <c r="C57" s="17"/>
      <c r="D57" s="17"/>
      <c r="E57" s="3765" t="s">
        <v>241</v>
      </c>
      <c r="F57" s="3766"/>
      <c r="G57" s="3766"/>
      <c r="H57" s="3767"/>
      <c r="I57" s="806"/>
      <c r="J57" s="806"/>
      <c r="K57" s="806"/>
      <c r="L57" s="1"/>
      <c r="M57" s="1"/>
      <c r="N57" s="23"/>
      <c r="O57" s="17"/>
      <c r="P57" s="17"/>
    </row>
    <row r="58" spans="1:16" x14ac:dyDescent="0.25">
      <c r="A58" s="1"/>
      <c r="B58" s="17"/>
      <c r="C58" s="17"/>
      <c r="D58" s="17"/>
      <c r="E58" s="3774" t="s">
        <v>242</v>
      </c>
      <c r="F58" s="3775"/>
      <c r="G58" s="3775"/>
      <c r="H58" s="3776"/>
      <c r="I58" s="808"/>
      <c r="J58" s="808"/>
      <c r="K58" s="808"/>
      <c r="L58" s="1"/>
      <c r="M58" s="1"/>
      <c r="N58" s="23"/>
      <c r="O58" s="17"/>
      <c r="P58" s="17"/>
    </row>
    <row r="59" spans="1:16" x14ac:dyDescent="0.25">
      <c r="A59" s="1"/>
      <c r="B59" s="17"/>
      <c r="C59" s="17"/>
      <c r="D59" s="17"/>
      <c r="E59" s="230" t="s">
        <v>243</v>
      </c>
      <c r="F59" s="231"/>
      <c r="G59" s="231"/>
      <c r="H59" s="232"/>
      <c r="I59" s="806"/>
      <c r="J59" s="806"/>
      <c r="K59" s="806"/>
      <c r="L59" s="1"/>
      <c r="M59" s="1"/>
      <c r="N59" s="23"/>
      <c r="O59" s="17"/>
      <c r="P59" s="17"/>
    </row>
    <row r="60" spans="1:16" x14ac:dyDescent="0.25">
      <c r="A60" s="1"/>
      <c r="B60" s="17"/>
      <c r="C60" s="17"/>
      <c r="D60" s="17"/>
      <c r="E60" s="3765" t="s">
        <v>244</v>
      </c>
      <c r="F60" s="3766"/>
      <c r="G60" s="3766"/>
      <c r="H60" s="3767"/>
      <c r="I60" s="806"/>
      <c r="J60" s="806"/>
      <c r="K60" s="806"/>
      <c r="L60" s="1"/>
      <c r="M60" s="1"/>
      <c r="N60" s="810"/>
      <c r="O60" s="810"/>
      <c r="P60" s="810"/>
    </row>
    <row r="61" spans="1:16" x14ac:dyDescent="0.25">
      <c r="A61" s="1"/>
      <c r="B61" s="17"/>
      <c r="C61" s="17"/>
      <c r="D61" s="17"/>
      <c r="E61" s="3765" t="s">
        <v>245</v>
      </c>
      <c r="F61" s="3766"/>
      <c r="G61" s="3766"/>
      <c r="H61" s="3767"/>
      <c r="I61" s="811"/>
      <c r="J61" s="811"/>
      <c r="K61" s="811"/>
      <c r="L61" s="1"/>
      <c r="M61" s="1"/>
      <c r="N61" s="23"/>
      <c r="O61" s="17"/>
      <c r="P61" s="17"/>
    </row>
    <row r="62" spans="1:16" x14ac:dyDescent="0.25">
      <c r="A62" s="1"/>
      <c r="B62" s="17"/>
      <c r="C62" s="17"/>
      <c r="D62" s="17"/>
      <c r="E62" s="3765" t="s">
        <v>246</v>
      </c>
      <c r="F62" s="3766"/>
      <c r="G62" s="3766"/>
      <c r="H62" s="3767"/>
      <c r="I62" s="811"/>
      <c r="J62" s="811"/>
      <c r="K62" s="811"/>
      <c r="L62" s="1"/>
      <c r="M62" s="1"/>
      <c r="N62" s="23"/>
      <c r="O62" s="17"/>
      <c r="P62" s="17"/>
    </row>
    <row r="63" spans="1:16" x14ac:dyDescent="0.25">
      <c r="A63" s="1"/>
      <c r="B63" s="17"/>
      <c r="C63" s="17"/>
      <c r="D63" s="17"/>
      <c r="E63" s="3765" t="s">
        <v>247</v>
      </c>
      <c r="F63" s="3766"/>
      <c r="G63" s="3766"/>
      <c r="H63" s="3767"/>
      <c r="I63" s="811"/>
      <c r="J63" s="811"/>
      <c r="K63" s="811"/>
      <c r="L63" s="1"/>
      <c r="M63" s="1"/>
      <c r="N63" s="23"/>
      <c r="O63" s="17"/>
      <c r="P63" s="17"/>
    </row>
    <row r="64" spans="1:16" ht="13.8" thickBot="1" x14ac:dyDescent="0.3">
      <c r="E64" s="3768" t="s">
        <v>248</v>
      </c>
      <c r="F64" s="3769"/>
      <c r="G64" s="3769"/>
      <c r="H64" s="3770"/>
      <c r="I64" s="813">
        <v>357.73</v>
      </c>
      <c r="J64" s="813">
        <v>357.73</v>
      </c>
      <c r="K64" s="813">
        <v>245.16</v>
      </c>
      <c r="L64" s="2660"/>
      <c r="M64" s="1"/>
    </row>
    <row r="65" spans="5:13" ht="13.8" thickBot="1" x14ac:dyDescent="0.3">
      <c r="E65" s="3537" t="s">
        <v>15</v>
      </c>
      <c r="F65" s="3538"/>
      <c r="G65" s="3538"/>
      <c r="H65" s="3538"/>
      <c r="I65" s="1140"/>
      <c r="J65" s="1140"/>
      <c r="K65" s="1141"/>
      <c r="L65" s="1"/>
      <c r="M65" s="1"/>
    </row>
    <row r="66" spans="5:13" ht="13.8" thickBot="1" x14ac:dyDescent="0.3">
      <c r="E66" s="3771" t="s">
        <v>249</v>
      </c>
      <c r="F66" s="3772"/>
      <c r="G66" s="3772"/>
      <c r="H66" s="3773"/>
      <c r="I66" s="816"/>
      <c r="J66" s="816"/>
      <c r="K66" s="817"/>
    </row>
    <row r="67" spans="5:13" ht="13.8" thickBot="1" x14ac:dyDescent="0.3">
      <c r="E67" s="3762"/>
      <c r="F67" s="3763"/>
      <c r="G67" s="3763"/>
      <c r="H67" s="3764"/>
      <c r="I67" s="818"/>
      <c r="J67" s="818"/>
      <c r="K67" s="819"/>
    </row>
  </sheetData>
  <mergeCells count="116">
    <mergeCell ref="P34:P36"/>
    <mergeCell ref="E66:H66"/>
    <mergeCell ref="E67:H67"/>
    <mergeCell ref="E56:H56"/>
    <mergeCell ref="E57:H57"/>
    <mergeCell ref="E58:H58"/>
    <mergeCell ref="E60:H60"/>
    <mergeCell ref="E61:H61"/>
    <mergeCell ref="E62:H62"/>
    <mergeCell ref="E63:H63"/>
    <mergeCell ref="E64:H64"/>
    <mergeCell ref="E65:H65"/>
    <mergeCell ref="C44:G44"/>
    <mergeCell ref="C45:G45"/>
    <mergeCell ref="C46:G46"/>
    <mergeCell ref="A47:H47"/>
    <mergeCell ref="L47:P47"/>
    <mergeCell ref="E51:K51"/>
    <mergeCell ref="E53:H53"/>
    <mergeCell ref="E54:H54"/>
    <mergeCell ref="E55:H55"/>
    <mergeCell ref="A39:A40"/>
    <mergeCell ref="B39:B40"/>
    <mergeCell ref="C39:C40"/>
    <mergeCell ref="E39:E40"/>
    <mergeCell ref="F39:F40"/>
    <mergeCell ref="G39:G40"/>
    <mergeCell ref="A41:A43"/>
    <mergeCell ref="B41:B43"/>
    <mergeCell ref="C41:C43"/>
    <mergeCell ref="E41:E43"/>
    <mergeCell ref="F41:F43"/>
    <mergeCell ref="G41:G43"/>
    <mergeCell ref="G17:G18"/>
    <mergeCell ref="G24:G25"/>
    <mergeCell ref="L24:L25"/>
    <mergeCell ref="A26:A28"/>
    <mergeCell ref="B26:B28"/>
    <mergeCell ref="C26:C28"/>
    <mergeCell ref="E26:E28"/>
    <mergeCell ref="F26:F28"/>
    <mergeCell ref="G26:G28"/>
    <mergeCell ref="L26:L28"/>
    <mergeCell ref="C19:G19"/>
    <mergeCell ref="A17:A18"/>
    <mergeCell ref="B17:B18"/>
    <mergeCell ref="C17:C18"/>
    <mergeCell ref="A34:A36"/>
    <mergeCell ref="B34:B36"/>
    <mergeCell ref="C34:C36"/>
    <mergeCell ref="E34:E36"/>
    <mergeCell ref="F34:F36"/>
    <mergeCell ref="G34:G36"/>
    <mergeCell ref="L34:L36"/>
    <mergeCell ref="A37:A38"/>
    <mergeCell ref="A32:A33"/>
    <mergeCell ref="B32:B33"/>
    <mergeCell ref="C32:C33"/>
    <mergeCell ref="E32:E33"/>
    <mergeCell ref="F32:F33"/>
    <mergeCell ref="G32:G33"/>
    <mergeCell ref="L32:L33"/>
    <mergeCell ref="B37:B38"/>
    <mergeCell ref="C37:C38"/>
    <mergeCell ref="E37:E38"/>
    <mergeCell ref="F37:F38"/>
    <mergeCell ref="G37:G38"/>
    <mergeCell ref="G29:G31"/>
    <mergeCell ref="A21:A23"/>
    <mergeCell ref="B21:B23"/>
    <mergeCell ref="C21:C23"/>
    <mergeCell ref="E21:E23"/>
    <mergeCell ref="F21:F23"/>
    <mergeCell ref="G21:G23"/>
    <mergeCell ref="A24:A25"/>
    <mergeCell ref="B24:B25"/>
    <mergeCell ref="C24:C25"/>
    <mergeCell ref="E24:E25"/>
    <mergeCell ref="F24:F25"/>
    <mergeCell ref="A5:A7"/>
    <mergeCell ref="B5:B7"/>
    <mergeCell ref="C5:C7"/>
    <mergeCell ref="D5:D7"/>
    <mergeCell ref="E5:E7"/>
    <mergeCell ref="F5:F7"/>
    <mergeCell ref="A29:A31"/>
    <mergeCell ref="B29:B31"/>
    <mergeCell ref="C29:C31"/>
    <mergeCell ref="E29:E31"/>
    <mergeCell ref="F29:F31"/>
    <mergeCell ref="E17:E18"/>
    <mergeCell ref="F17:F18"/>
    <mergeCell ref="D2:O2"/>
    <mergeCell ref="D3:I3"/>
    <mergeCell ref="N6:P6"/>
    <mergeCell ref="G5:G7"/>
    <mergeCell ref="C10:O10"/>
    <mergeCell ref="G11:G13"/>
    <mergeCell ref="A14:A16"/>
    <mergeCell ref="B14:B16"/>
    <mergeCell ref="C14:C16"/>
    <mergeCell ref="E14:E16"/>
    <mergeCell ref="F14:F16"/>
    <mergeCell ref="G14:G16"/>
    <mergeCell ref="H5:H7"/>
    <mergeCell ref="I5:I7"/>
    <mergeCell ref="J5:J7"/>
    <mergeCell ref="K5:K7"/>
    <mergeCell ref="L5:P5"/>
    <mergeCell ref="L6:L7"/>
    <mergeCell ref="M6:M7"/>
    <mergeCell ref="A11:A13"/>
    <mergeCell ref="B11:B13"/>
    <mergeCell ref="C11:C13"/>
    <mergeCell ref="E11:E13"/>
    <mergeCell ref="F11:F13"/>
  </mergeCells>
  <pageMargins left="0.7" right="0.7" top="0.75" bottom="0.75" header="0.3" footer="0.3"/>
  <pageSetup paperSize="9" scale="7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56"/>
  <sheetViews>
    <sheetView topLeftCell="A7" workbookViewId="0">
      <selection activeCell="L18" sqref="L1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44140625" customWidth="1"/>
    <col min="11" max="11" width="8.6640625" customWidth="1"/>
    <col min="12" max="12" width="28.77734375" customWidth="1"/>
    <col min="13" max="13" width="10.88671875" customWidth="1"/>
    <col min="14" max="14" width="6.88671875" customWidth="1"/>
    <col min="15" max="15" width="7" customWidth="1"/>
    <col min="16" max="16" width="61.6640625" customWidth="1"/>
  </cols>
  <sheetData>
    <row r="2" spans="1:16" x14ac:dyDescent="0.25">
      <c r="A2" s="3"/>
      <c r="B2" s="13"/>
      <c r="C2" s="13"/>
      <c r="D2" s="3976" t="s">
        <v>191</v>
      </c>
      <c r="E2" s="3554"/>
      <c r="F2" s="3554"/>
      <c r="G2" s="3554"/>
      <c r="H2" s="3554"/>
      <c r="I2" s="3554"/>
      <c r="J2" s="3554"/>
      <c r="K2" s="3554"/>
      <c r="L2" s="3554"/>
      <c r="M2" s="3554"/>
      <c r="N2" s="3554"/>
      <c r="O2" s="3554"/>
    </row>
    <row r="3" spans="1:16" ht="13.8" x14ac:dyDescent="0.25">
      <c r="A3" s="28"/>
      <c r="B3" s="28"/>
      <c r="C3" s="28"/>
      <c r="D3" s="4049" t="s">
        <v>122</v>
      </c>
      <c r="E3" s="4049"/>
      <c r="F3" s="4049"/>
      <c r="G3" s="4049"/>
      <c r="H3" s="4049"/>
      <c r="I3" s="4050"/>
      <c r="J3" s="131"/>
      <c r="K3" s="131"/>
      <c r="L3" s="131"/>
      <c r="M3" s="131"/>
      <c r="N3" s="80"/>
      <c r="O3" s="80"/>
    </row>
    <row r="4" spans="1:16" ht="16.2" thickBot="1" x14ac:dyDescent="0.35">
      <c r="F4" s="832"/>
      <c r="G4" s="832"/>
      <c r="H4" s="832"/>
      <c r="I4" s="832"/>
      <c r="J4" s="832"/>
      <c r="K4" s="832"/>
      <c r="P4" s="197" t="s">
        <v>513</v>
      </c>
    </row>
    <row r="5" spans="1:16" ht="14.4" thickBot="1" x14ac:dyDescent="0.3">
      <c r="A5" s="3729" t="s">
        <v>0</v>
      </c>
      <c r="B5" s="3729" t="s">
        <v>1</v>
      </c>
      <c r="C5" s="3732" t="s">
        <v>2</v>
      </c>
      <c r="D5" s="3729" t="s">
        <v>256</v>
      </c>
      <c r="E5" s="3735" t="s">
        <v>3</v>
      </c>
      <c r="F5" s="3715" t="s">
        <v>4</v>
      </c>
      <c r="G5" s="3732" t="s">
        <v>5</v>
      </c>
      <c r="H5" s="3715" t="s">
        <v>6</v>
      </c>
      <c r="I5" s="3713" t="s">
        <v>192</v>
      </c>
      <c r="J5" s="3715" t="s">
        <v>193</v>
      </c>
      <c r="K5" s="3715" t="s">
        <v>83</v>
      </c>
      <c r="L5" s="3717" t="s">
        <v>991</v>
      </c>
      <c r="M5" s="3718"/>
      <c r="N5" s="3718"/>
      <c r="O5" s="3718"/>
      <c r="P5" s="3719"/>
    </row>
    <row r="6" spans="1:16" ht="13.8" x14ac:dyDescent="0.25">
      <c r="A6" s="3730"/>
      <c r="B6" s="3730"/>
      <c r="C6" s="3733"/>
      <c r="D6" s="3730"/>
      <c r="E6" s="3736"/>
      <c r="F6" s="3716"/>
      <c r="G6" s="3733"/>
      <c r="H6" s="3716"/>
      <c r="I6" s="3714"/>
      <c r="J6" s="3716"/>
      <c r="K6" s="3716"/>
      <c r="L6" s="3720" t="s">
        <v>306</v>
      </c>
      <c r="M6" s="3721" t="s">
        <v>194</v>
      </c>
      <c r="N6" s="3723"/>
      <c r="O6" s="3723"/>
      <c r="P6" s="3724"/>
    </row>
    <row r="7" spans="1:16" ht="169.2" customHeight="1" thickBot="1" x14ac:dyDescent="0.3">
      <c r="A7" s="3812"/>
      <c r="B7" s="3812"/>
      <c r="C7" s="3811"/>
      <c r="D7" s="3812"/>
      <c r="E7" s="3813"/>
      <c r="F7" s="3810"/>
      <c r="G7" s="3811"/>
      <c r="H7" s="3810"/>
      <c r="I7" s="3826"/>
      <c r="J7" s="3810"/>
      <c r="K7" s="3810"/>
      <c r="L7" s="3823"/>
      <c r="M7" s="3824"/>
      <c r="N7" s="218" t="s">
        <v>53</v>
      </c>
      <c r="O7" s="219" t="s">
        <v>54</v>
      </c>
      <c r="P7" s="821" t="s">
        <v>446</v>
      </c>
    </row>
    <row r="8" spans="1:16" ht="40.799999999999997" customHeight="1" thickBot="1" x14ac:dyDescent="0.3">
      <c r="A8" s="834" t="s">
        <v>7</v>
      </c>
      <c r="B8" s="665"/>
      <c r="C8" s="835" t="s">
        <v>648</v>
      </c>
      <c r="D8" s="836"/>
      <c r="E8" s="837"/>
      <c r="F8" s="836"/>
      <c r="G8" s="836"/>
      <c r="H8" s="836"/>
      <c r="I8" s="838"/>
      <c r="J8" s="839"/>
      <c r="K8" s="838"/>
      <c r="L8" s="1150" t="s">
        <v>649</v>
      </c>
      <c r="M8" s="1151" t="s">
        <v>204</v>
      </c>
      <c r="N8" s="211"/>
      <c r="O8" s="1151"/>
      <c r="P8" s="3088" t="s">
        <v>1463</v>
      </c>
    </row>
    <row r="9" spans="1:16" ht="25.8" customHeight="1" thickBot="1" x14ac:dyDescent="0.3">
      <c r="A9" s="675" t="s">
        <v>7</v>
      </c>
      <c r="B9" s="676" t="s">
        <v>7</v>
      </c>
      <c r="C9" s="1152" t="s">
        <v>650</v>
      </c>
      <c r="D9" s="1153"/>
      <c r="E9" s="1153"/>
      <c r="F9" s="1153"/>
      <c r="G9" s="1153"/>
      <c r="H9" s="1153"/>
      <c r="I9" s="1153"/>
      <c r="J9" s="1153"/>
      <c r="K9" s="1153"/>
      <c r="L9" s="3087" t="s">
        <v>651</v>
      </c>
      <c r="M9" s="1122" t="s">
        <v>652</v>
      </c>
      <c r="N9" s="1122">
        <v>8200</v>
      </c>
      <c r="O9" s="1122">
        <v>27926</v>
      </c>
      <c r="P9" s="3076" t="s">
        <v>1816</v>
      </c>
    </row>
    <row r="10" spans="1:16" ht="27" thickBot="1" x14ac:dyDescent="0.3">
      <c r="A10" s="729"/>
      <c r="B10" s="1154"/>
      <c r="C10" s="1155"/>
      <c r="D10" s="1155"/>
      <c r="E10" s="1155"/>
      <c r="F10" s="1155"/>
      <c r="G10" s="1155"/>
      <c r="H10" s="1155"/>
      <c r="I10" s="1155"/>
      <c r="J10" s="1155"/>
      <c r="K10" s="1155"/>
      <c r="L10" s="1156" t="s">
        <v>653</v>
      </c>
      <c r="M10" s="1157" t="s">
        <v>652</v>
      </c>
      <c r="N10" s="1158">
        <v>3000</v>
      </c>
      <c r="O10" s="1122">
        <v>3533</v>
      </c>
      <c r="P10" s="3076" t="s">
        <v>1461</v>
      </c>
    </row>
    <row r="11" spans="1:16" ht="57" customHeight="1" x14ac:dyDescent="0.25">
      <c r="A11" s="4051" t="s">
        <v>7</v>
      </c>
      <c r="B11" s="4054" t="s">
        <v>7</v>
      </c>
      <c r="C11" s="4060" t="s">
        <v>7</v>
      </c>
      <c r="D11" s="4063"/>
      <c r="E11" s="3514" t="s">
        <v>654</v>
      </c>
      <c r="F11" s="4068" t="s">
        <v>655</v>
      </c>
      <c r="G11" s="4071" t="s">
        <v>324</v>
      </c>
      <c r="H11" s="4057" t="s">
        <v>27</v>
      </c>
      <c r="I11" s="4074">
        <v>70</v>
      </c>
      <c r="J11" s="4074">
        <v>59.1</v>
      </c>
      <c r="K11" s="4074">
        <v>59.1</v>
      </c>
      <c r="L11" s="143" t="s">
        <v>656</v>
      </c>
      <c r="M11" s="1164" t="s">
        <v>204</v>
      </c>
      <c r="N11" s="1165">
        <v>2</v>
      </c>
      <c r="O11" s="1165">
        <v>3</v>
      </c>
      <c r="P11" s="745" t="s">
        <v>1451</v>
      </c>
    </row>
    <row r="12" spans="1:16" ht="96" customHeight="1" x14ac:dyDescent="0.25">
      <c r="A12" s="4052"/>
      <c r="B12" s="4055"/>
      <c r="C12" s="4061"/>
      <c r="D12" s="4064"/>
      <c r="E12" s="4066"/>
      <c r="F12" s="4069"/>
      <c r="G12" s="4072"/>
      <c r="H12" s="4059"/>
      <c r="I12" s="4075"/>
      <c r="J12" s="4075"/>
      <c r="K12" s="4075"/>
      <c r="L12" s="1167" t="s">
        <v>657</v>
      </c>
      <c r="M12" s="1168"/>
      <c r="N12" s="1181" t="s">
        <v>90</v>
      </c>
      <c r="O12" s="1181" t="s">
        <v>90</v>
      </c>
      <c r="P12" s="2092" t="s">
        <v>1462</v>
      </c>
    </row>
    <row r="13" spans="1:16" ht="18" customHeight="1" thickBot="1" x14ac:dyDescent="0.3">
      <c r="A13" s="4053"/>
      <c r="B13" s="4056"/>
      <c r="C13" s="4062"/>
      <c r="D13" s="4065"/>
      <c r="E13" s="4067"/>
      <c r="F13" s="4070"/>
      <c r="G13" s="4073"/>
      <c r="H13" s="1169" t="s">
        <v>8</v>
      </c>
      <c r="I13" s="1170">
        <v>70</v>
      </c>
      <c r="J13" s="1170">
        <f t="shared" ref="J13:K13" si="0">J11*1</f>
        <v>59.1</v>
      </c>
      <c r="K13" s="1170">
        <f t="shared" si="0"/>
        <v>59.1</v>
      </c>
      <c r="L13" s="1171"/>
      <c r="M13" s="1172"/>
      <c r="N13" s="115"/>
      <c r="O13" s="115"/>
      <c r="P13" s="105"/>
    </row>
    <row r="14" spans="1:16" ht="86.4" customHeight="1" thickBot="1" x14ac:dyDescent="0.3">
      <c r="A14" s="4051" t="s">
        <v>7</v>
      </c>
      <c r="B14" s="4054" t="s">
        <v>7</v>
      </c>
      <c r="C14" s="4060" t="s">
        <v>9</v>
      </c>
      <c r="D14" s="4063"/>
      <c r="E14" s="3514" t="s">
        <v>658</v>
      </c>
      <c r="F14" s="4068" t="s">
        <v>655</v>
      </c>
      <c r="G14" s="4071" t="s">
        <v>324</v>
      </c>
      <c r="H14" s="4057" t="s">
        <v>27</v>
      </c>
      <c r="I14" s="1163">
        <v>50</v>
      </c>
      <c r="J14" s="1163">
        <v>50</v>
      </c>
      <c r="K14" s="1163">
        <v>39.1</v>
      </c>
      <c r="L14" s="1173" t="s">
        <v>659</v>
      </c>
      <c r="M14" s="1174" t="s">
        <v>204</v>
      </c>
      <c r="N14" s="1175">
        <v>1</v>
      </c>
      <c r="O14" s="1175">
        <v>6</v>
      </c>
      <c r="P14" s="3073" t="s">
        <v>1452</v>
      </c>
    </row>
    <row r="15" spans="1:16" ht="30.6" customHeight="1" x14ac:dyDescent="0.25">
      <c r="A15" s="4052"/>
      <c r="B15" s="4055"/>
      <c r="C15" s="4061"/>
      <c r="D15" s="4064"/>
      <c r="E15" s="4066"/>
      <c r="F15" s="4069"/>
      <c r="G15" s="4072"/>
      <c r="H15" s="4058"/>
      <c r="I15" s="4079"/>
      <c r="J15" s="4079"/>
      <c r="K15" s="4079"/>
      <c r="L15" s="250" t="s">
        <v>660</v>
      </c>
      <c r="M15" s="1178" t="s">
        <v>204</v>
      </c>
      <c r="N15" s="1179">
        <v>1</v>
      </c>
      <c r="O15" s="1179">
        <v>2</v>
      </c>
      <c r="P15" s="745" t="s">
        <v>1453</v>
      </c>
    </row>
    <row r="16" spans="1:16" ht="42.6" customHeight="1" x14ac:dyDescent="0.25">
      <c r="A16" s="4052"/>
      <c r="B16" s="4055"/>
      <c r="C16" s="4061"/>
      <c r="D16" s="4064"/>
      <c r="E16" s="4066"/>
      <c r="F16" s="4069"/>
      <c r="G16" s="4072"/>
      <c r="H16" s="4058"/>
      <c r="I16" s="4079"/>
      <c r="J16" s="4079"/>
      <c r="K16" s="4079"/>
      <c r="L16" s="145" t="s">
        <v>661</v>
      </c>
      <c r="M16" s="1180" t="s">
        <v>204</v>
      </c>
      <c r="N16" s="1181">
        <v>1</v>
      </c>
      <c r="O16" s="1181">
        <v>3</v>
      </c>
      <c r="P16" s="2092" t="s">
        <v>1484</v>
      </c>
    </row>
    <row r="17" spans="1:16" ht="56.4" customHeight="1" x14ac:dyDescent="0.25">
      <c r="A17" s="4052"/>
      <c r="B17" s="4055"/>
      <c r="C17" s="4061"/>
      <c r="D17" s="4064"/>
      <c r="E17" s="4066"/>
      <c r="F17" s="4069"/>
      <c r="G17" s="4072"/>
      <c r="H17" s="4058"/>
      <c r="I17" s="4079"/>
      <c r="J17" s="4079"/>
      <c r="K17" s="4079"/>
      <c r="L17" s="718" t="s">
        <v>662</v>
      </c>
      <c r="M17" s="1180" t="s">
        <v>204</v>
      </c>
      <c r="N17" s="1181">
        <v>1</v>
      </c>
      <c r="O17" s="1181">
        <v>4</v>
      </c>
      <c r="P17" s="2092" t="s">
        <v>1486</v>
      </c>
    </row>
    <row r="18" spans="1:16" ht="28.2" customHeight="1" x14ac:dyDescent="0.25">
      <c r="A18" s="4052"/>
      <c r="B18" s="4055"/>
      <c r="C18" s="4061"/>
      <c r="D18" s="4064"/>
      <c r="E18" s="4066"/>
      <c r="F18" s="4069"/>
      <c r="G18" s="4072"/>
      <c r="H18" s="4058"/>
      <c r="I18" s="4079"/>
      <c r="J18" s="4079"/>
      <c r="K18" s="4079"/>
      <c r="L18" s="718" t="s">
        <v>663</v>
      </c>
      <c r="M18" s="1180" t="s">
        <v>204</v>
      </c>
      <c r="N18" s="1181">
        <v>0</v>
      </c>
      <c r="O18" s="1181">
        <v>0</v>
      </c>
      <c r="P18" s="717"/>
    </row>
    <row r="19" spans="1:16" ht="82.8" customHeight="1" x14ac:dyDescent="0.25">
      <c r="A19" s="4052"/>
      <c r="B19" s="4055"/>
      <c r="C19" s="4061"/>
      <c r="D19" s="4064"/>
      <c r="E19" s="4066"/>
      <c r="F19" s="4069"/>
      <c r="G19" s="4072"/>
      <c r="H19" s="4059"/>
      <c r="I19" s="4075"/>
      <c r="J19" s="4075"/>
      <c r="K19" s="4075"/>
      <c r="L19" s="718" t="s">
        <v>664</v>
      </c>
      <c r="M19" s="1180" t="s">
        <v>204</v>
      </c>
      <c r="N19" s="1181">
        <v>0</v>
      </c>
      <c r="O19" s="1181">
        <v>3</v>
      </c>
      <c r="P19" s="2092" t="s">
        <v>1454</v>
      </c>
    </row>
    <row r="20" spans="1:16" ht="13.8" thickBot="1" x14ac:dyDescent="0.3">
      <c r="A20" s="4053"/>
      <c r="B20" s="4056"/>
      <c r="C20" s="4062"/>
      <c r="D20" s="4065"/>
      <c r="E20" s="4067"/>
      <c r="F20" s="4070"/>
      <c r="G20" s="4073"/>
      <c r="H20" s="1169" t="s">
        <v>8</v>
      </c>
      <c r="I20" s="1170">
        <v>50</v>
      </c>
      <c r="J20" s="1170">
        <f t="shared" ref="J20:K20" si="1">J14*1</f>
        <v>50</v>
      </c>
      <c r="K20" s="1170">
        <f t="shared" si="1"/>
        <v>39.1</v>
      </c>
      <c r="L20" s="1182"/>
      <c r="M20" s="1183"/>
      <c r="N20" s="1184"/>
      <c r="O20" s="1184"/>
      <c r="P20" s="1185"/>
    </row>
    <row r="21" spans="1:16" ht="13.8" customHeight="1" thickBot="1" x14ac:dyDescent="0.3">
      <c r="A21" s="764" t="s">
        <v>7</v>
      </c>
      <c r="B21" s="685" t="s">
        <v>7</v>
      </c>
      <c r="C21" s="3789" t="s">
        <v>308</v>
      </c>
      <c r="D21" s="3789"/>
      <c r="E21" s="3789"/>
      <c r="F21" s="3789"/>
      <c r="G21" s="3790"/>
      <c r="H21" s="771" t="s">
        <v>8</v>
      </c>
      <c r="I21" s="772">
        <v>120</v>
      </c>
      <c r="J21" s="772">
        <f t="shared" ref="J21:K21" si="2">J20+J13</f>
        <v>109.1</v>
      </c>
      <c r="K21" s="772">
        <f t="shared" si="2"/>
        <v>98.2</v>
      </c>
      <c r="L21" s="1186"/>
      <c r="M21" s="727"/>
      <c r="N21" s="727"/>
      <c r="O21" s="727"/>
      <c r="P21" s="728"/>
    </row>
    <row r="22" spans="1:16" ht="31.8" customHeight="1" thickBot="1" x14ac:dyDescent="0.3">
      <c r="A22" s="764" t="s">
        <v>7</v>
      </c>
      <c r="B22" s="765"/>
      <c r="C22" s="3787" t="s">
        <v>309</v>
      </c>
      <c r="D22" s="3787"/>
      <c r="E22" s="3787"/>
      <c r="F22" s="3787"/>
      <c r="G22" s="3788"/>
      <c r="H22" s="766" t="s">
        <v>8</v>
      </c>
      <c r="I22" s="767">
        <f>I21*1</f>
        <v>120</v>
      </c>
      <c r="J22" s="767">
        <f>J21*1</f>
        <v>109.1</v>
      </c>
      <c r="K22" s="767">
        <f>K21*1</f>
        <v>98.2</v>
      </c>
      <c r="L22" s="769"/>
      <c r="M22" s="769"/>
      <c r="N22" s="769"/>
      <c r="O22" s="769"/>
      <c r="P22" s="770"/>
    </row>
    <row r="23" spans="1:16" ht="111.6" customHeight="1" thickBot="1" x14ac:dyDescent="0.3">
      <c r="A23" s="729" t="s">
        <v>9</v>
      </c>
      <c r="B23" s="730"/>
      <c r="C23" s="3818" t="s">
        <v>665</v>
      </c>
      <c r="D23" s="3819"/>
      <c r="E23" s="3819"/>
      <c r="F23" s="3819"/>
      <c r="G23" s="3819"/>
      <c r="H23" s="3819"/>
      <c r="I23" s="3819"/>
      <c r="J23" s="3819"/>
      <c r="K23" s="4080"/>
      <c r="L23" s="1187" t="s">
        <v>666</v>
      </c>
      <c r="M23" s="1188" t="s">
        <v>202</v>
      </c>
      <c r="N23" s="1188" t="s">
        <v>667</v>
      </c>
      <c r="O23" s="3104" t="s">
        <v>1485</v>
      </c>
      <c r="P23" s="3103" t="s">
        <v>1488</v>
      </c>
    </row>
    <row r="24" spans="1:16" ht="31.8" customHeight="1" thickBot="1" x14ac:dyDescent="0.3">
      <c r="A24" s="675" t="s">
        <v>9</v>
      </c>
      <c r="B24" s="676" t="s">
        <v>7</v>
      </c>
      <c r="C24" s="1152" t="s">
        <v>668</v>
      </c>
      <c r="D24" s="1153"/>
      <c r="E24" s="1153"/>
      <c r="F24" s="1153"/>
      <c r="G24" s="1153"/>
      <c r="H24" s="1153"/>
      <c r="I24" s="1153"/>
      <c r="J24" s="1153"/>
      <c r="K24" s="1153"/>
      <c r="L24" s="1153"/>
      <c r="M24" s="1153"/>
      <c r="N24" s="1153"/>
      <c r="O24" s="1153"/>
      <c r="P24" s="1189"/>
    </row>
    <row r="25" spans="1:16" ht="252" customHeight="1" thickBot="1" x14ac:dyDescent="0.3">
      <c r="A25" s="1190" t="s">
        <v>9</v>
      </c>
      <c r="B25" s="1159" t="s">
        <v>7</v>
      </c>
      <c r="C25" s="1160" t="s">
        <v>7</v>
      </c>
      <c r="D25" s="1161"/>
      <c r="E25" s="1191" t="s">
        <v>669</v>
      </c>
      <c r="F25" s="251" t="s">
        <v>46</v>
      </c>
      <c r="G25" s="1162" t="s">
        <v>324</v>
      </c>
      <c r="H25" s="149" t="s">
        <v>27</v>
      </c>
      <c r="I25" s="155">
        <v>35</v>
      </c>
      <c r="J25" s="155">
        <v>25.4</v>
      </c>
      <c r="K25" s="1192">
        <v>21.2</v>
      </c>
      <c r="L25" s="201" t="s">
        <v>670</v>
      </c>
      <c r="M25" s="1193"/>
      <c r="N25" s="1194" t="s">
        <v>90</v>
      </c>
      <c r="O25" s="1194" t="s">
        <v>90</v>
      </c>
      <c r="P25" s="745" t="s">
        <v>1455</v>
      </c>
    </row>
    <row r="26" spans="1:16" ht="110.4" customHeight="1" thickBot="1" x14ac:dyDescent="0.3">
      <c r="A26" s="1190" t="s">
        <v>9</v>
      </c>
      <c r="B26" s="1159" t="s">
        <v>7</v>
      </c>
      <c r="C26" s="1160" t="s">
        <v>9</v>
      </c>
      <c r="D26" s="1195"/>
      <c r="E26" s="1196" t="s">
        <v>671</v>
      </c>
      <c r="F26" s="251" t="s">
        <v>46</v>
      </c>
      <c r="G26" s="1162" t="s">
        <v>324</v>
      </c>
      <c r="H26" s="149" t="s">
        <v>27</v>
      </c>
      <c r="I26" s="155">
        <v>36.5</v>
      </c>
      <c r="J26" s="155">
        <v>57</v>
      </c>
      <c r="K26" s="1192">
        <v>56.1</v>
      </c>
      <c r="L26" s="1197"/>
      <c r="M26" s="1198"/>
      <c r="N26" s="3086" t="s">
        <v>90</v>
      </c>
      <c r="O26" s="3086" t="s">
        <v>90</v>
      </c>
      <c r="P26" s="3077" t="s">
        <v>1456</v>
      </c>
    </row>
    <row r="27" spans="1:16" ht="92.4" x14ac:dyDescent="0.25">
      <c r="A27" s="3794" t="s">
        <v>9</v>
      </c>
      <c r="B27" s="3797" t="s">
        <v>7</v>
      </c>
      <c r="C27" s="3800" t="s">
        <v>25</v>
      </c>
      <c r="D27" s="686"/>
      <c r="E27" s="1196" t="s">
        <v>672</v>
      </c>
      <c r="F27" s="3805" t="s">
        <v>46</v>
      </c>
      <c r="G27" s="3784" t="s">
        <v>324</v>
      </c>
      <c r="H27" s="4081" t="s">
        <v>27</v>
      </c>
      <c r="I27" s="4083">
        <v>15</v>
      </c>
      <c r="J27" s="4083">
        <v>15</v>
      </c>
      <c r="K27" s="4083">
        <v>14.9</v>
      </c>
      <c r="L27" s="1199" t="s">
        <v>673</v>
      </c>
      <c r="M27" s="1200"/>
      <c r="N27" s="1201" t="s">
        <v>90</v>
      </c>
      <c r="O27" s="1201" t="s">
        <v>90</v>
      </c>
      <c r="P27" s="3052" t="s">
        <v>1457</v>
      </c>
    </row>
    <row r="28" spans="1:16" ht="13.8" thickBot="1" x14ac:dyDescent="0.3">
      <c r="A28" s="3796"/>
      <c r="B28" s="3799"/>
      <c r="C28" s="3802"/>
      <c r="D28" s="703"/>
      <c r="E28" s="746"/>
      <c r="F28" s="3807"/>
      <c r="G28" s="3786"/>
      <c r="H28" s="4082"/>
      <c r="I28" s="4084"/>
      <c r="J28" s="4084"/>
      <c r="K28" s="4084"/>
      <c r="L28" s="1202"/>
      <c r="M28" s="1203"/>
      <c r="N28" s="1204"/>
      <c r="O28" s="125"/>
      <c r="P28" s="126"/>
    </row>
    <row r="29" spans="1:16" ht="19.2" customHeight="1" thickBot="1" x14ac:dyDescent="0.3">
      <c r="A29" s="764" t="s">
        <v>7</v>
      </c>
      <c r="B29" s="685" t="s">
        <v>9</v>
      </c>
      <c r="C29" s="3789" t="s">
        <v>308</v>
      </c>
      <c r="D29" s="3789"/>
      <c r="E29" s="3789"/>
      <c r="F29" s="3789"/>
      <c r="G29" s="3790"/>
      <c r="H29" s="771" t="s">
        <v>8</v>
      </c>
      <c r="I29" s="772">
        <f>I25+I26+I27</f>
        <v>86.5</v>
      </c>
      <c r="J29" s="772">
        <f t="shared" ref="J29:K29" si="3">J25+J26+J27</f>
        <v>97.4</v>
      </c>
      <c r="K29" s="772">
        <f t="shared" si="3"/>
        <v>92.2</v>
      </c>
      <c r="L29" s="773"/>
      <c r="M29" s="773"/>
      <c r="N29" s="773"/>
      <c r="O29" s="773"/>
      <c r="P29" s="774"/>
    </row>
    <row r="30" spans="1:16" ht="23.4" customHeight="1" thickBot="1" x14ac:dyDescent="0.3">
      <c r="A30" s="675" t="s">
        <v>9</v>
      </c>
      <c r="B30" s="676" t="s">
        <v>9</v>
      </c>
      <c r="C30" s="4025" t="s">
        <v>674</v>
      </c>
      <c r="D30" s="4026"/>
      <c r="E30" s="4026"/>
      <c r="F30" s="4026"/>
      <c r="G30" s="4026"/>
      <c r="H30" s="4026"/>
      <c r="I30" s="4026"/>
      <c r="J30" s="4026"/>
      <c r="K30" s="4026"/>
      <c r="L30" s="1205"/>
      <c r="M30" s="1205"/>
      <c r="N30" s="1205"/>
      <c r="O30" s="1205"/>
      <c r="P30" s="1206"/>
    </row>
    <row r="31" spans="1:16" ht="75.599999999999994" customHeight="1" x14ac:dyDescent="0.25">
      <c r="A31" s="3794" t="s">
        <v>9</v>
      </c>
      <c r="B31" s="3797" t="s">
        <v>9</v>
      </c>
      <c r="C31" s="3800" t="s">
        <v>7</v>
      </c>
      <c r="D31" s="686"/>
      <c r="E31" s="3803" t="s">
        <v>675</v>
      </c>
      <c r="F31" s="3805" t="s">
        <v>46</v>
      </c>
      <c r="G31" s="3784" t="s">
        <v>28</v>
      </c>
      <c r="H31" s="688" t="s">
        <v>27</v>
      </c>
      <c r="I31" s="164">
        <v>80</v>
      </c>
      <c r="J31" s="164">
        <v>64</v>
      </c>
      <c r="K31" s="165">
        <v>62.1</v>
      </c>
      <c r="L31" s="1207" t="s">
        <v>676</v>
      </c>
      <c r="M31" s="751" t="s">
        <v>204</v>
      </c>
      <c r="N31" s="692">
        <v>3</v>
      </c>
      <c r="O31" s="692">
        <v>3</v>
      </c>
      <c r="P31" s="3102" t="s">
        <v>1458</v>
      </c>
    </row>
    <row r="32" spans="1:16" ht="157.80000000000001" customHeight="1" x14ac:dyDescent="0.25">
      <c r="A32" s="3795"/>
      <c r="B32" s="3798"/>
      <c r="C32" s="3801"/>
      <c r="D32" s="695"/>
      <c r="E32" s="3804"/>
      <c r="F32" s="3806"/>
      <c r="G32" s="3785"/>
      <c r="H32" s="1113"/>
      <c r="I32" s="1114"/>
      <c r="J32" s="1114"/>
      <c r="K32" s="1115"/>
      <c r="L32" s="1208" t="s">
        <v>677</v>
      </c>
      <c r="M32" s="3084" t="s">
        <v>204</v>
      </c>
      <c r="N32" s="3084">
        <v>2</v>
      </c>
      <c r="O32" s="3084">
        <v>2</v>
      </c>
      <c r="P32" s="3074" t="s">
        <v>1459</v>
      </c>
    </row>
    <row r="33" spans="1:16" ht="165.6" customHeight="1" x14ac:dyDescent="0.25">
      <c r="A33" s="3795"/>
      <c r="B33" s="3798"/>
      <c r="C33" s="3801"/>
      <c r="D33" s="695"/>
      <c r="E33" s="3804"/>
      <c r="F33" s="3806"/>
      <c r="G33" s="3785"/>
      <c r="H33" s="1113"/>
      <c r="I33" s="1114"/>
      <c r="J33" s="1114"/>
      <c r="K33" s="1115"/>
      <c r="L33" s="3083" t="s">
        <v>678</v>
      </c>
      <c r="M33" s="3084"/>
      <c r="N33" s="3085" t="s">
        <v>90</v>
      </c>
      <c r="O33" s="3086" t="s">
        <v>90</v>
      </c>
      <c r="P33" s="161" t="s">
        <v>1460</v>
      </c>
    </row>
    <row r="34" spans="1:16" ht="18" customHeight="1" thickBot="1" x14ac:dyDescent="0.3">
      <c r="A34" s="3796"/>
      <c r="B34" s="3799"/>
      <c r="C34" s="3802"/>
      <c r="D34" s="703"/>
      <c r="E34" s="3869"/>
      <c r="F34" s="3807"/>
      <c r="G34" s="3786"/>
      <c r="H34" s="705" t="s">
        <v>8</v>
      </c>
      <c r="I34" s="706">
        <v>80</v>
      </c>
      <c r="J34" s="706">
        <f t="shared" ref="J34:K34" si="4">J31*1</f>
        <v>64</v>
      </c>
      <c r="K34" s="706">
        <f t="shared" si="4"/>
        <v>62.1</v>
      </c>
      <c r="L34" s="1202"/>
      <c r="M34" s="1209"/>
      <c r="N34" s="1210"/>
      <c r="O34" s="1211"/>
      <c r="P34" s="1212"/>
    </row>
    <row r="35" spans="1:16" ht="13.8" customHeight="1" thickBot="1" x14ac:dyDescent="0.3">
      <c r="A35" s="764" t="s">
        <v>9</v>
      </c>
      <c r="B35" s="685" t="s">
        <v>7</v>
      </c>
      <c r="C35" s="3789" t="s">
        <v>308</v>
      </c>
      <c r="D35" s="3789"/>
      <c r="E35" s="3789"/>
      <c r="F35" s="3789"/>
      <c r="G35" s="3790"/>
      <c r="H35" s="771" t="s">
        <v>8</v>
      </c>
      <c r="I35" s="772">
        <v>80</v>
      </c>
      <c r="J35" s="772">
        <f t="shared" ref="J35:K35" si="5">J34*1</f>
        <v>64</v>
      </c>
      <c r="K35" s="772">
        <f t="shared" si="5"/>
        <v>62.1</v>
      </c>
      <c r="L35" s="773"/>
      <c r="M35" s="773"/>
      <c r="N35" s="773"/>
      <c r="O35" s="773"/>
      <c r="P35" s="774"/>
    </row>
    <row r="36" spans="1:16" ht="13.8" customHeight="1" thickBot="1" x14ac:dyDescent="0.3">
      <c r="A36" s="764" t="s">
        <v>29</v>
      </c>
      <c r="B36" s="765"/>
      <c r="C36" s="3787" t="s">
        <v>309</v>
      </c>
      <c r="D36" s="3787"/>
      <c r="E36" s="3787"/>
      <c r="F36" s="3787"/>
      <c r="G36" s="3788"/>
      <c r="H36" s="766" t="s">
        <v>8</v>
      </c>
      <c r="I36" s="767">
        <f>I35+I29</f>
        <v>166.5</v>
      </c>
      <c r="J36" s="767">
        <f>J35+J29</f>
        <v>161.4</v>
      </c>
      <c r="K36" s="767">
        <f>K35+K29</f>
        <v>154.30000000000001</v>
      </c>
      <c r="L36" s="769"/>
      <c r="M36" s="769"/>
      <c r="N36" s="769"/>
      <c r="O36" s="769"/>
      <c r="P36" s="770"/>
    </row>
    <row r="37" spans="1:16" ht="13.8" thickBot="1" x14ac:dyDescent="0.3">
      <c r="A37" s="3791" t="s">
        <v>12</v>
      </c>
      <c r="B37" s="3792"/>
      <c r="C37" s="3792"/>
      <c r="D37" s="3792"/>
      <c r="E37" s="3792"/>
      <c r="F37" s="3792"/>
      <c r="G37" s="3792"/>
      <c r="H37" s="3793"/>
      <c r="I37" s="794">
        <f>I36+I22</f>
        <v>286.5</v>
      </c>
      <c r="J37" s="794">
        <f>J36+J22</f>
        <v>270.5</v>
      </c>
      <c r="K37" s="794">
        <f>K36+K22</f>
        <v>252.5</v>
      </c>
      <c r="L37" s="3777"/>
      <c r="M37" s="3778"/>
      <c r="N37" s="3778"/>
      <c r="O37" s="3778"/>
      <c r="P37" s="3779"/>
    </row>
    <row r="38" spans="1:16" ht="13.8" thickBot="1" x14ac:dyDescent="0.3">
      <c r="A38" s="3078" t="s">
        <v>431</v>
      </c>
      <c r="B38" s="3079"/>
      <c r="C38" s="3079"/>
      <c r="D38" s="3079"/>
      <c r="E38" s="3079"/>
      <c r="F38" s="3079"/>
      <c r="G38" s="3079"/>
      <c r="H38" s="3079"/>
      <c r="I38" s="3079"/>
      <c r="J38" s="3079"/>
      <c r="K38" s="3079"/>
      <c r="L38" s="3079"/>
      <c r="M38" s="3080"/>
      <c r="N38" s="3081"/>
      <c r="O38" s="3081"/>
      <c r="P38" s="3082"/>
    </row>
    <row r="40" spans="1:16" ht="16.2" thickBot="1" x14ac:dyDescent="0.3">
      <c r="E40" s="3780" t="s">
        <v>13</v>
      </c>
      <c r="F40" s="3780"/>
      <c r="G40" s="3780"/>
      <c r="H40" s="3780"/>
      <c r="I40" s="3780"/>
      <c r="J40" s="3780"/>
      <c r="K40" s="3780"/>
    </row>
    <row r="41" spans="1:16" ht="51.6" thickBot="1" x14ac:dyDescent="0.3">
      <c r="E41" s="799"/>
      <c r="F41" s="800"/>
      <c r="G41" s="800"/>
      <c r="H41" s="801"/>
      <c r="I41" s="223" t="s">
        <v>192</v>
      </c>
      <c r="J41" s="233" t="s">
        <v>193</v>
      </c>
      <c r="K41" s="31" t="s">
        <v>83</v>
      </c>
      <c r="L41" s="197"/>
    </row>
    <row r="42" spans="1:16" ht="13.8" thickBot="1" x14ac:dyDescent="0.3">
      <c r="E42" s="3781" t="s">
        <v>14</v>
      </c>
      <c r="F42" s="3782"/>
      <c r="G42" s="3782"/>
      <c r="H42" s="3783"/>
      <c r="I42" s="802">
        <f>SUM(I43:I53)</f>
        <v>286.5</v>
      </c>
      <c r="J42" s="802">
        <f>SUM(J43:J53)</f>
        <v>270.5</v>
      </c>
      <c r="K42" s="802">
        <f t="shared" ref="K42" si="6">SUM(K43:K53)</f>
        <v>252.5</v>
      </c>
    </row>
    <row r="43" spans="1:16" x14ac:dyDescent="0.25">
      <c r="E43" s="3765" t="s">
        <v>238</v>
      </c>
      <c r="F43" s="3766"/>
      <c r="G43" s="3766"/>
      <c r="H43" s="3767"/>
      <c r="I43" s="51">
        <v>286.5</v>
      </c>
      <c r="J43" s="804">
        <v>270.5</v>
      </c>
      <c r="K43" s="805">
        <v>252.5</v>
      </c>
    </row>
    <row r="44" spans="1:16" x14ac:dyDescent="0.25">
      <c r="E44" s="3765" t="s">
        <v>239</v>
      </c>
      <c r="F44" s="3766"/>
      <c r="G44" s="3766"/>
      <c r="H44" s="3767"/>
      <c r="I44" s="806"/>
      <c r="J44" s="807"/>
      <c r="K44" s="806"/>
    </row>
    <row r="45" spans="1:16" x14ac:dyDescent="0.25">
      <c r="E45" s="3765" t="s">
        <v>240</v>
      </c>
      <c r="F45" s="3766"/>
      <c r="G45" s="3766"/>
      <c r="H45" s="3767"/>
      <c r="I45" s="806"/>
      <c r="J45" s="807"/>
      <c r="K45" s="806"/>
    </row>
    <row r="46" spans="1:16" x14ac:dyDescent="0.25">
      <c r="E46" s="3765" t="s">
        <v>241</v>
      </c>
      <c r="F46" s="3766"/>
      <c r="G46" s="3766"/>
      <c r="H46" s="3767"/>
      <c r="I46" s="806"/>
      <c r="J46" s="807"/>
      <c r="K46" s="806"/>
    </row>
    <row r="47" spans="1:16" x14ac:dyDescent="0.25">
      <c r="E47" s="3774" t="s">
        <v>242</v>
      </c>
      <c r="F47" s="3775"/>
      <c r="G47" s="3775"/>
      <c r="H47" s="3776"/>
      <c r="I47" s="808"/>
      <c r="J47" s="809"/>
      <c r="K47" s="808"/>
    </row>
    <row r="48" spans="1:16" x14ac:dyDescent="0.25">
      <c r="E48" s="4076" t="s">
        <v>243</v>
      </c>
      <c r="F48" s="4077"/>
      <c r="G48" s="4077"/>
      <c r="H48" s="4078"/>
      <c r="I48" s="806"/>
      <c r="J48" s="807"/>
      <c r="K48" s="806"/>
    </row>
    <row r="49" spans="5:11" x14ac:dyDescent="0.25">
      <c r="E49" s="3765" t="s">
        <v>244</v>
      </c>
      <c r="F49" s="3766"/>
      <c r="G49" s="3766"/>
      <c r="H49" s="3767"/>
      <c r="I49" s="806"/>
      <c r="J49" s="807"/>
      <c r="K49" s="806"/>
    </row>
    <row r="50" spans="5:11" x14ac:dyDescent="0.25">
      <c r="E50" s="3765" t="s">
        <v>245</v>
      </c>
      <c r="F50" s="3766"/>
      <c r="G50" s="3766"/>
      <c r="H50" s="3767"/>
      <c r="I50" s="811"/>
      <c r="J50" s="812"/>
      <c r="K50" s="811"/>
    </row>
    <row r="51" spans="5:11" x14ac:dyDescent="0.25">
      <c r="E51" s="3765" t="s">
        <v>246</v>
      </c>
      <c r="F51" s="3766"/>
      <c r="G51" s="3766"/>
      <c r="H51" s="3767"/>
      <c r="I51" s="811"/>
      <c r="J51" s="812"/>
      <c r="K51" s="811"/>
    </row>
    <row r="52" spans="5:11" x14ac:dyDescent="0.25">
      <c r="E52" s="3765" t="s">
        <v>247</v>
      </c>
      <c r="F52" s="3766"/>
      <c r="G52" s="3766"/>
      <c r="H52" s="3767"/>
      <c r="I52" s="811"/>
      <c r="J52" s="812"/>
      <c r="K52" s="811"/>
    </row>
    <row r="53" spans="5:11" ht="13.8" thickBot="1" x14ac:dyDescent="0.3">
      <c r="E53" s="3768" t="s">
        <v>248</v>
      </c>
      <c r="F53" s="3769"/>
      <c r="G53" s="3769"/>
      <c r="H53" s="3770"/>
      <c r="I53" s="813"/>
      <c r="J53" s="814"/>
      <c r="K53" s="813"/>
    </row>
    <row r="54" spans="5:11" ht="13.8" thickBot="1" x14ac:dyDescent="0.3">
      <c r="E54" s="3537" t="s">
        <v>15</v>
      </c>
      <c r="F54" s="3538"/>
      <c r="G54" s="3538"/>
      <c r="H54" s="3538"/>
      <c r="I54" s="1140"/>
      <c r="J54" s="1140"/>
      <c r="K54" s="1141"/>
    </row>
    <row r="55" spans="5:11" ht="13.8" thickBot="1" x14ac:dyDescent="0.3">
      <c r="E55" s="3771" t="s">
        <v>249</v>
      </c>
      <c r="F55" s="3772"/>
      <c r="G55" s="3772"/>
      <c r="H55" s="3773"/>
      <c r="I55" s="816"/>
      <c r="J55" s="816"/>
      <c r="K55" s="817"/>
    </row>
    <row r="56" spans="5:11" ht="13.8" thickBot="1" x14ac:dyDescent="0.3">
      <c r="E56" s="3762"/>
      <c r="F56" s="3763"/>
      <c r="G56" s="3763"/>
      <c r="H56" s="3764"/>
      <c r="I56" s="818"/>
      <c r="J56" s="818"/>
      <c r="K56" s="819"/>
    </row>
  </sheetData>
  <mergeCells count="79">
    <mergeCell ref="E53:H53"/>
    <mergeCell ref="E54:H54"/>
    <mergeCell ref="E55:H55"/>
    <mergeCell ref="E56:H56"/>
    <mergeCell ref="A31:A34"/>
    <mergeCell ref="B31:B34"/>
    <mergeCell ref="C31:C34"/>
    <mergeCell ref="E31:E34"/>
    <mergeCell ref="F31:F34"/>
    <mergeCell ref="G31:G34"/>
    <mergeCell ref="C35:G35"/>
    <mergeCell ref="C36:G36"/>
    <mergeCell ref="A37:H37"/>
    <mergeCell ref="E45:H45"/>
    <mergeCell ref="E46:H46"/>
    <mergeCell ref="E47:H47"/>
    <mergeCell ref="J15:J19"/>
    <mergeCell ref="K15:K19"/>
    <mergeCell ref="C22:G22"/>
    <mergeCell ref="C23:K23"/>
    <mergeCell ref="A27:A28"/>
    <mergeCell ref="B27:B28"/>
    <mergeCell ref="C27:C28"/>
    <mergeCell ref="F27:F28"/>
    <mergeCell ref="G27:G28"/>
    <mergeCell ref="H27:H28"/>
    <mergeCell ref="I27:I28"/>
    <mergeCell ref="J27:J28"/>
    <mergeCell ref="K27:K28"/>
    <mergeCell ref="G14:G20"/>
    <mergeCell ref="I15:I19"/>
    <mergeCell ref="E48:H48"/>
    <mergeCell ref="E49:H49"/>
    <mergeCell ref="E50:H50"/>
    <mergeCell ref="E51:H51"/>
    <mergeCell ref="E52:H52"/>
    <mergeCell ref="E43:H43"/>
    <mergeCell ref="E44:H44"/>
    <mergeCell ref="L37:P37"/>
    <mergeCell ref="E40:K40"/>
    <mergeCell ref="E42:H42"/>
    <mergeCell ref="C30:K30"/>
    <mergeCell ref="C21:G21"/>
    <mergeCell ref="C29:G29"/>
    <mergeCell ref="C11:C13"/>
    <mergeCell ref="D11:D13"/>
    <mergeCell ref="E11:E13"/>
    <mergeCell ref="F11:F13"/>
    <mergeCell ref="G11:G13"/>
    <mergeCell ref="H11:H12"/>
    <mergeCell ref="I11:I12"/>
    <mergeCell ref="J11:J12"/>
    <mergeCell ref="K11:K12"/>
    <mergeCell ref="C14:C20"/>
    <mergeCell ref="D14:D20"/>
    <mergeCell ref="E14:E20"/>
    <mergeCell ref="F14:F20"/>
    <mergeCell ref="A11:A13"/>
    <mergeCell ref="B11:B13"/>
    <mergeCell ref="A14:A20"/>
    <mergeCell ref="B14:B20"/>
    <mergeCell ref="H14:H19"/>
    <mergeCell ref="D2:O2"/>
    <mergeCell ref="D3:I3"/>
    <mergeCell ref="H5:H7"/>
    <mergeCell ref="I5:I7"/>
    <mergeCell ref="J5:J7"/>
    <mergeCell ref="K5:K7"/>
    <mergeCell ref="L5:P5"/>
    <mergeCell ref="L6:L7"/>
    <mergeCell ref="M6:M7"/>
    <mergeCell ref="N6:P6"/>
    <mergeCell ref="F5:F7"/>
    <mergeCell ref="G5:G7"/>
    <mergeCell ref="A5:A7"/>
    <mergeCell ref="B5:B7"/>
    <mergeCell ref="C5:C7"/>
    <mergeCell ref="D5:D7"/>
    <mergeCell ref="E5:E7"/>
  </mergeCells>
  <phoneticPr fontId="1" type="noConversion"/>
  <pageMargins left="0.7" right="0.7" top="0.75" bottom="0.75" header="0.3" footer="0.3"/>
  <pageSetup paperSize="9" scale="6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46"/>
  <sheetViews>
    <sheetView workbookViewId="0">
      <selection activeCell="P9" sqref="P9"/>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44140625" customWidth="1"/>
    <col min="11" max="11" width="8.6640625" customWidth="1"/>
    <col min="12" max="12" width="29.6640625" customWidth="1"/>
    <col min="13" max="13" width="9.109375" customWidth="1"/>
    <col min="14" max="14" width="6.88671875" customWidth="1"/>
    <col min="15" max="15" width="6.5546875" customWidth="1"/>
    <col min="16" max="16" width="56" customWidth="1"/>
  </cols>
  <sheetData>
    <row r="2" spans="1:16" ht="13.8" x14ac:dyDescent="0.25">
      <c r="A2" s="140"/>
      <c r="B2" s="140"/>
      <c r="C2" s="140"/>
      <c r="D2" s="3976" t="s">
        <v>191</v>
      </c>
      <c r="E2" s="3554"/>
      <c r="F2" s="3554"/>
      <c r="G2" s="3554"/>
      <c r="H2" s="3554"/>
      <c r="I2" s="3554"/>
      <c r="J2" s="3554"/>
      <c r="K2" s="3554"/>
      <c r="L2" s="3554"/>
      <c r="M2" s="3554"/>
      <c r="N2" s="3554"/>
      <c r="O2" s="3554"/>
    </row>
    <row r="3" spans="1:16" ht="13.8" x14ac:dyDescent="0.25">
      <c r="A3" s="141"/>
      <c r="B3" s="142"/>
      <c r="C3" s="142"/>
      <c r="D3" s="4049" t="s">
        <v>124</v>
      </c>
      <c r="E3" s="4049"/>
      <c r="F3" s="4049"/>
      <c r="G3" s="4049"/>
      <c r="H3" s="4049"/>
      <c r="I3" s="4050"/>
      <c r="J3" s="4050"/>
      <c r="K3" s="4050"/>
      <c r="L3" s="131"/>
      <c r="M3" s="131"/>
      <c r="N3" s="80"/>
      <c r="O3" s="80"/>
    </row>
    <row r="4" spans="1:16" ht="14.4" thickBot="1" x14ac:dyDescent="0.3">
      <c r="A4" s="141"/>
      <c r="B4" s="142"/>
      <c r="C4" s="142"/>
      <c r="D4" s="245"/>
      <c r="E4" s="245"/>
      <c r="F4" s="245"/>
      <c r="G4" s="245"/>
      <c r="H4" s="245"/>
      <c r="I4" s="246"/>
      <c r="J4" s="246"/>
      <c r="K4" s="246"/>
      <c r="L4" s="131"/>
      <c r="M4" s="131"/>
      <c r="N4" s="80"/>
      <c r="O4" s="80"/>
      <c r="P4" s="197" t="s">
        <v>513</v>
      </c>
    </row>
    <row r="5" spans="1:16" ht="18.600000000000001" customHeight="1" thickBot="1" x14ac:dyDescent="0.3">
      <c r="A5" s="3729" t="s">
        <v>0</v>
      </c>
      <c r="B5" s="3729" t="s">
        <v>1</v>
      </c>
      <c r="C5" s="3732" t="s">
        <v>2</v>
      </c>
      <c r="D5" s="3729" t="s">
        <v>256</v>
      </c>
      <c r="E5" s="3735" t="s">
        <v>3</v>
      </c>
      <c r="F5" s="3715" t="s">
        <v>4</v>
      </c>
      <c r="G5" s="3732" t="s">
        <v>5</v>
      </c>
      <c r="H5" s="3715" t="s">
        <v>6</v>
      </c>
      <c r="I5" s="3713" t="s">
        <v>192</v>
      </c>
      <c r="J5" s="3715" t="s">
        <v>193</v>
      </c>
      <c r="K5" s="3715" t="s">
        <v>83</v>
      </c>
      <c r="L5" s="3717" t="s">
        <v>991</v>
      </c>
      <c r="M5" s="3718"/>
      <c r="N5" s="3718"/>
      <c r="O5" s="3718"/>
      <c r="P5" s="3719"/>
    </row>
    <row r="6" spans="1:16" ht="17.399999999999999" customHeight="1" x14ac:dyDescent="0.25">
      <c r="A6" s="3730"/>
      <c r="B6" s="3730"/>
      <c r="C6" s="3733"/>
      <c r="D6" s="3730"/>
      <c r="E6" s="3736"/>
      <c r="F6" s="3716"/>
      <c r="G6" s="3733"/>
      <c r="H6" s="3716"/>
      <c r="I6" s="3714"/>
      <c r="J6" s="3716"/>
      <c r="K6" s="3716"/>
      <c r="L6" s="3720" t="s">
        <v>306</v>
      </c>
      <c r="M6" s="3721" t="s">
        <v>194</v>
      </c>
      <c r="N6" s="3723"/>
      <c r="O6" s="3723"/>
      <c r="P6" s="3724"/>
    </row>
    <row r="7" spans="1:16" ht="175.2" customHeight="1" thickBot="1" x14ac:dyDescent="0.3">
      <c r="A7" s="3812"/>
      <c r="B7" s="3812"/>
      <c r="C7" s="3811"/>
      <c r="D7" s="3812"/>
      <c r="E7" s="3813"/>
      <c r="F7" s="3810"/>
      <c r="G7" s="3811"/>
      <c r="H7" s="3810"/>
      <c r="I7" s="3826"/>
      <c r="J7" s="3810"/>
      <c r="K7" s="3810"/>
      <c r="L7" s="3823"/>
      <c r="M7" s="3824"/>
      <c r="N7" s="218" t="s">
        <v>53</v>
      </c>
      <c r="O7" s="219" t="s">
        <v>54</v>
      </c>
      <c r="P7" s="821" t="s">
        <v>446</v>
      </c>
    </row>
    <row r="8" spans="1:16" ht="36.6" customHeight="1" thickBot="1" x14ac:dyDescent="0.3">
      <c r="A8" s="834" t="s">
        <v>7</v>
      </c>
      <c r="B8" s="665"/>
      <c r="C8" s="835" t="s">
        <v>679</v>
      </c>
      <c r="D8" s="836"/>
      <c r="E8" s="837"/>
      <c r="F8" s="836"/>
      <c r="G8" s="836"/>
      <c r="H8" s="836"/>
      <c r="I8" s="838"/>
      <c r="J8" s="839"/>
      <c r="K8" s="838"/>
      <c r="L8" s="840"/>
      <c r="M8" s="840"/>
      <c r="N8" s="838"/>
      <c r="O8" s="839"/>
      <c r="P8" s="841"/>
    </row>
    <row r="9" spans="1:16" ht="62.4" customHeight="1" thickBot="1" x14ac:dyDescent="0.3">
      <c r="A9" s="937"/>
      <c r="B9" s="4089"/>
      <c r="C9" s="4090"/>
      <c r="D9" s="4090"/>
      <c r="E9" s="4090"/>
      <c r="F9" s="4090"/>
      <c r="G9" s="4090"/>
      <c r="H9" s="4090"/>
      <c r="I9" s="4090"/>
      <c r="J9" s="4090"/>
      <c r="K9" s="4091"/>
      <c r="L9" s="671" t="s">
        <v>196</v>
      </c>
      <c r="M9" s="1105" t="s">
        <v>197</v>
      </c>
      <c r="N9" s="673" t="s">
        <v>195</v>
      </c>
      <c r="O9" s="2822"/>
      <c r="P9" s="3164" t="s">
        <v>1483</v>
      </c>
    </row>
    <row r="10" spans="1:16" ht="25.2" customHeight="1" thickBot="1" x14ac:dyDescent="0.3">
      <c r="A10" s="941" t="s">
        <v>7</v>
      </c>
      <c r="B10" s="942" t="s">
        <v>7</v>
      </c>
      <c r="C10" s="3977" t="s">
        <v>680</v>
      </c>
      <c r="D10" s="3978"/>
      <c r="E10" s="3978"/>
      <c r="F10" s="3978"/>
      <c r="G10" s="3978"/>
      <c r="H10" s="3978"/>
      <c r="I10" s="3978"/>
      <c r="J10" s="3978"/>
      <c r="K10" s="3978"/>
      <c r="L10" s="3978"/>
      <c r="M10" s="3978"/>
      <c r="N10" s="3978"/>
      <c r="O10" s="3978"/>
      <c r="P10" s="944"/>
    </row>
    <row r="11" spans="1:16" ht="59.4" customHeight="1" thickBot="1" x14ac:dyDescent="0.3">
      <c r="A11" s="945"/>
      <c r="B11" s="946"/>
      <c r="C11" s="947"/>
      <c r="D11" s="947"/>
      <c r="E11" s="947"/>
      <c r="F11" s="947"/>
      <c r="G11" s="947"/>
      <c r="H11" s="947"/>
      <c r="I11" s="947"/>
      <c r="J11" s="947"/>
      <c r="K11" s="947"/>
      <c r="L11" s="2897" t="s">
        <v>681</v>
      </c>
      <c r="M11" s="2896" t="s">
        <v>202</v>
      </c>
      <c r="N11" s="1018">
        <v>60</v>
      </c>
      <c r="O11" s="1018">
        <v>64</v>
      </c>
      <c r="P11" s="2895" t="s">
        <v>1355</v>
      </c>
    </row>
    <row r="12" spans="1:16" ht="64.2" customHeight="1" thickBot="1" x14ac:dyDescent="0.3">
      <c r="A12" s="945"/>
      <c r="B12" s="994"/>
      <c r="C12" s="1213"/>
      <c r="D12" s="1213"/>
      <c r="E12" s="1213"/>
      <c r="F12" s="1213"/>
      <c r="G12" s="1213"/>
      <c r="H12" s="1213"/>
      <c r="I12" s="1213"/>
      <c r="J12" s="1213"/>
      <c r="K12" s="1213"/>
      <c r="L12" s="972" t="s">
        <v>682</v>
      </c>
      <c r="M12" s="1214" t="s">
        <v>204</v>
      </c>
      <c r="N12" s="1215">
        <v>2</v>
      </c>
      <c r="O12" s="1215">
        <v>2</v>
      </c>
      <c r="P12" s="2816" t="s">
        <v>1317</v>
      </c>
    </row>
    <row r="13" spans="1:16" ht="77.400000000000006" customHeight="1" x14ac:dyDescent="0.25">
      <c r="A13" s="3949" t="s">
        <v>7</v>
      </c>
      <c r="B13" s="3952" t="s">
        <v>7</v>
      </c>
      <c r="C13" s="3954" t="s">
        <v>7</v>
      </c>
      <c r="D13" s="949"/>
      <c r="E13" s="3946" t="s">
        <v>683</v>
      </c>
      <c r="F13" s="3833" t="s">
        <v>46</v>
      </c>
      <c r="G13" s="3961" t="s">
        <v>125</v>
      </c>
      <c r="H13" s="950" t="s">
        <v>27</v>
      </c>
      <c r="I13" s="951">
        <v>59</v>
      </c>
      <c r="J13" s="951">
        <v>4</v>
      </c>
      <c r="K13" s="952">
        <v>4</v>
      </c>
      <c r="L13" s="953" t="s">
        <v>684</v>
      </c>
      <c r="M13" s="954" t="s">
        <v>204</v>
      </c>
      <c r="N13" s="955"/>
      <c r="O13" s="955"/>
      <c r="P13" s="2817" t="s">
        <v>1350</v>
      </c>
    </row>
    <row r="14" spans="1:16" ht="61.8" customHeight="1" x14ac:dyDescent="0.25">
      <c r="A14" s="3950"/>
      <c r="B14" s="3938"/>
      <c r="C14" s="3955"/>
      <c r="D14" s="977"/>
      <c r="E14" s="3947"/>
      <c r="F14" s="3871"/>
      <c r="G14" s="3962"/>
      <c r="H14" s="986"/>
      <c r="I14" s="999"/>
      <c r="J14" s="999"/>
      <c r="K14" s="1000"/>
      <c r="L14" s="981" t="s">
        <v>685</v>
      </c>
      <c r="M14" s="1216" t="s">
        <v>204</v>
      </c>
      <c r="N14" s="984">
        <v>1</v>
      </c>
      <c r="O14" s="984">
        <v>0</v>
      </c>
      <c r="P14" s="2818" t="s">
        <v>1351</v>
      </c>
    </row>
    <row r="15" spans="1:16" ht="60" customHeight="1" thickBot="1" x14ac:dyDescent="0.3">
      <c r="A15" s="3951"/>
      <c r="B15" s="3953"/>
      <c r="C15" s="4085"/>
      <c r="D15" s="1217"/>
      <c r="E15" s="4086"/>
      <c r="F15" s="3835"/>
      <c r="G15" s="3963"/>
      <c r="H15" s="1002" t="s">
        <v>8</v>
      </c>
      <c r="I15" s="1003">
        <f>SUM(I13:I13)</f>
        <v>59</v>
      </c>
      <c r="J15" s="1003">
        <f>SUM(J13:J13)</f>
        <v>4</v>
      </c>
      <c r="K15" s="1003">
        <f>SUM(K13:K13)</f>
        <v>4</v>
      </c>
      <c r="L15" s="1218" t="s">
        <v>686</v>
      </c>
      <c r="M15" s="1219" t="s">
        <v>204</v>
      </c>
      <c r="N15" s="1018">
        <v>1</v>
      </c>
      <c r="O15" s="1018">
        <v>1</v>
      </c>
      <c r="P15" s="2819" t="s">
        <v>1321</v>
      </c>
    </row>
    <row r="16" spans="1:16" ht="64.8" customHeight="1" x14ac:dyDescent="0.25">
      <c r="A16" s="3949" t="s">
        <v>7</v>
      </c>
      <c r="B16" s="3952" t="s">
        <v>7</v>
      </c>
      <c r="C16" s="3954" t="s">
        <v>9</v>
      </c>
      <c r="D16" s="949"/>
      <c r="E16" s="3946" t="s">
        <v>687</v>
      </c>
      <c r="F16" s="3833" t="s">
        <v>46</v>
      </c>
      <c r="G16" s="3961" t="s">
        <v>125</v>
      </c>
      <c r="H16" s="950" t="s">
        <v>27</v>
      </c>
      <c r="I16" s="3048">
        <v>130</v>
      </c>
      <c r="J16" s="951">
        <v>170</v>
      </c>
      <c r="K16" s="951">
        <v>170</v>
      </c>
      <c r="L16" s="953" t="s">
        <v>688</v>
      </c>
      <c r="M16" s="954" t="s">
        <v>204</v>
      </c>
      <c r="N16" s="955">
        <v>1</v>
      </c>
      <c r="O16" s="955">
        <v>1</v>
      </c>
      <c r="P16" s="2820" t="s">
        <v>1318</v>
      </c>
    </row>
    <row r="17" spans="1:16" ht="55.2" x14ac:dyDescent="0.25">
      <c r="A17" s="3950"/>
      <c r="B17" s="3938"/>
      <c r="C17" s="3955"/>
      <c r="D17" s="977"/>
      <c r="E17" s="3947"/>
      <c r="F17" s="3871"/>
      <c r="G17" s="3962"/>
      <c r="H17" s="986"/>
      <c r="I17" s="999"/>
      <c r="J17" s="999"/>
      <c r="K17" s="999"/>
      <c r="L17" s="981" t="s">
        <v>689</v>
      </c>
      <c r="M17" s="1216" t="s">
        <v>204</v>
      </c>
      <c r="N17" s="984">
        <v>20</v>
      </c>
      <c r="O17" s="984">
        <v>45</v>
      </c>
      <c r="P17" s="2818" t="s">
        <v>1320</v>
      </c>
    </row>
    <row r="18" spans="1:16" ht="152.4" thickBot="1" x14ac:dyDescent="0.3">
      <c r="A18" s="3951"/>
      <c r="B18" s="3953"/>
      <c r="C18" s="4085"/>
      <c r="D18" s="1217"/>
      <c r="E18" s="3948"/>
      <c r="F18" s="3835"/>
      <c r="G18" s="3963"/>
      <c r="H18" s="1002" t="s">
        <v>8</v>
      </c>
      <c r="I18" s="1003">
        <f>SUM(I16:I16)</f>
        <v>130</v>
      </c>
      <c r="J18" s="1003">
        <f>SUM(J16:J16)</f>
        <v>170</v>
      </c>
      <c r="K18" s="1003">
        <f>SUM(K16:K16)</f>
        <v>170</v>
      </c>
      <c r="L18" s="996" t="s">
        <v>690</v>
      </c>
      <c r="M18" s="1020" t="s">
        <v>204</v>
      </c>
      <c r="N18" s="1220">
        <v>2</v>
      </c>
      <c r="O18" s="1220">
        <v>6</v>
      </c>
      <c r="P18" s="2821" t="s">
        <v>1319</v>
      </c>
    </row>
    <row r="19" spans="1:16" ht="21.6" customHeight="1" x14ac:dyDescent="0.25">
      <c r="A19" s="3949" t="s">
        <v>7</v>
      </c>
      <c r="B19" s="3952" t="s">
        <v>7</v>
      </c>
      <c r="C19" s="3954" t="s">
        <v>25</v>
      </c>
      <c r="D19" s="949"/>
      <c r="E19" s="3946" t="s">
        <v>691</v>
      </c>
      <c r="F19" s="3833" t="s">
        <v>46</v>
      </c>
      <c r="G19" s="3961" t="s">
        <v>125</v>
      </c>
      <c r="H19" s="950" t="s">
        <v>27</v>
      </c>
      <c r="I19" s="951">
        <v>0</v>
      </c>
      <c r="J19" s="951">
        <v>0</v>
      </c>
      <c r="K19" s="952">
        <v>0</v>
      </c>
      <c r="L19" s="953" t="s">
        <v>692</v>
      </c>
      <c r="M19" s="954" t="s">
        <v>204</v>
      </c>
      <c r="N19" s="955"/>
      <c r="O19" s="955"/>
      <c r="P19" s="4087" t="s">
        <v>1422</v>
      </c>
    </row>
    <row r="20" spans="1:16" ht="32.4" customHeight="1" thickBot="1" x14ac:dyDescent="0.3">
      <c r="A20" s="3951"/>
      <c r="B20" s="3953"/>
      <c r="C20" s="4085"/>
      <c r="D20" s="1217"/>
      <c r="E20" s="3948"/>
      <c r="F20" s="3835"/>
      <c r="G20" s="3963"/>
      <c r="H20" s="1002" t="s">
        <v>8</v>
      </c>
      <c r="I20" s="1003">
        <f>SUM(I19:I19)</f>
        <v>0</v>
      </c>
      <c r="J20" s="1003">
        <f>SUM(J19:J19)</f>
        <v>0</v>
      </c>
      <c r="K20" s="1003">
        <f>SUM(K19:K19)</f>
        <v>0</v>
      </c>
      <c r="L20" s="996"/>
      <c r="M20" s="1021"/>
      <c r="N20" s="1215"/>
      <c r="O20" s="1215"/>
      <c r="P20" s="4088"/>
    </row>
    <row r="21" spans="1:16" ht="19.8" customHeight="1" x14ac:dyDescent="0.25">
      <c r="A21" s="3949" t="s">
        <v>7</v>
      </c>
      <c r="B21" s="3952" t="s">
        <v>7</v>
      </c>
      <c r="C21" s="3954" t="s">
        <v>26</v>
      </c>
      <c r="D21" s="949"/>
      <c r="E21" s="3946" t="s">
        <v>693</v>
      </c>
      <c r="F21" s="3833" t="s">
        <v>46</v>
      </c>
      <c r="G21" s="3961" t="s">
        <v>125</v>
      </c>
      <c r="H21" s="950" t="s">
        <v>27</v>
      </c>
      <c r="I21" s="951">
        <v>0</v>
      </c>
      <c r="J21" s="951">
        <v>0</v>
      </c>
      <c r="K21" s="952">
        <v>0</v>
      </c>
      <c r="L21" s="953" t="s">
        <v>692</v>
      </c>
      <c r="M21" s="1221" t="s">
        <v>204</v>
      </c>
      <c r="N21" s="955"/>
      <c r="O21" s="955"/>
      <c r="P21" s="4087" t="s">
        <v>1422</v>
      </c>
    </row>
    <row r="22" spans="1:16" ht="22.8" customHeight="1" thickBot="1" x14ac:dyDescent="0.3">
      <c r="A22" s="3951"/>
      <c r="B22" s="3953"/>
      <c r="C22" s="4085"/>
      <c r="D22" s="1217"/>
      <c r="E22" s="3948"/>
      <c r="F22" s="3835"/>
      <c r="G22" s="3963"/>
      <c r="H22" s="1002" t="s">
        <v>8</v>
      </c>
      <c r="I22" s="1003">
        <f>SUM(I21:I21)</f>
        <v>0</v>
      </c>
      <c r="J22" s="1003">
        <f>SUM(J21:J21)</f>
        <v>0</v>
      </c>
      <c r="K22" s="1003">
        <f>SUM(K21:K21)</f>
        <v>0</v>
      </c>
      <c r="L22" s="1222"/>
      <c r="M22" s="1223"/>
      <c r="N22" s="1215"/>
      <c r="O22" s="1215"/>
      <c r="P22" s="4088"/>
    </row>
    <row r="23" spans="1:16" ht="14.4" thickBot="1" x14ac:dyDescent="0.3">
      <c r="A23" s="964" t="s">
        <v>7</v>
      </c>
      <c r="B23" s="965" t="s">
        <v>7</v>
      </c>
      <c r="C23" s="3957" t="s">
        <v>308</v>
      </c>
      <c r="D23" s="3957"/>
      <c r="E23" s="3957"/>
      <c r="F23" s="3957"/>
      <c r="G23" s="3958"/>
      <c r="H23" s="966" t="s">
        <v>8</v>
      </c>
      <c r="I23" s="967">
        <f>I15+I18+I20+I22</f>
        <v>189</v>
      </c>
      <c r="J23" s="967">
        <f>J15+J18+J20+J22</f>
        <v>174</v>
      </c>
      <c r="K23" s="967">
        <f>K15+K18+K20+K22</f>
        <v>174</v>
      </c>
      <c r="L23" s="1224"/>
      <c r="M23" s="1056"/>
      <c r="N23" s="1056"/>
      <c r="O23" s="1056"/>
      <c r="P23" s="1057"/>
    </row>
    <row r="24" spans="1:16" ht="14.4" thickBot="1" x14ac:dyDescent="0.3">
      <c r="A24" s="964" t="s">
        <v>7</v>
      </c>
      <c r="B24" s="965"/>
      <c r="C24" s="3964" t="s">
        <v>309</v>
      </c>
      <c r="D24" s="3964"/>
      <c r="E24" s="3964"/>
      <c r="F24" s="3964"/>
      <c r="G24" s="3965"/>
      <c r="H24" s="1011" t="s">
        <v>8</v>
      </c>
      <c r="I24" s="1012">
        <f>I23*1</f>
        <v>189</v>
      </c>
      <c r="J24" s="1012">
        <f>J23*1</f>
        <v>174</v>
      </c>
      <c r="K24" s="1012">
        <f t="shared" ref="K24:K25" si="0">K23*1</f>
        <v>174</v>
      </c>
      <c r="L24" s="1013"/>
      <c r="M24" s="1013"/>
      <c r="N24" s="1013"/>
      <c r="O24" s="1013"/>
      <c r="P24" s="1014"/>
    </row>
    <row r="25" spans="1:16" ht="14.4" thickBot="1" x14ac:dyDescent="0.3">
      <c r="A25" s="4092" t="s">
        <v>12</v>
      </c>
      <c r="B25" s="4093"/>
      <c r="C25" s="4093"/>
      <c r="D25" s="4093"/>
      <c r="E25" s="4093"/>
      <c r="F25" s="4093"/>
      <c r="G25" s="4093"/>
      <c r="H25" s="4094"/>
      <c r="I25" s="1225">
        <f>I24*1</f>
        <v>189</v>
      </c>
      <c r="J25" s="1225">
        <f>J24*1</f>
        <v>174</v>
      </c>
      <c r="K25" s="1225">
        <f t="shared" si="0"/>
        <v>174</v>
      </c>
      <c r="L25" s="3999"/>
      <c r="M25" s="4000"/>
      <c r="N25" s="4000"/>
      <c r="O25" s="4000"/>
      <c r="P25" s="4001"/>
    </row>
    <row r="26" spans="1:16" ht="13.8" x14ac:dyDescent="0.25">
      <c r="A26" s="1069" t="s">
        <v>431</v>
      </c>
      <c r="B26" s="1069"/>
      <c r="C26" s="1069"/>
      <c r="D26" s="1069"/>
      <c r="E26" s="1069"/>
      <c r="F26" s="1069"/>
      <c r="G26" s="1069"/>
      <c r="H26" s="1069"/>
      <c r="I26" s="1069"/>
      <c r="J26" s="1069"/>
      <c r="K26" s="1069"/>
      <c r="L26" s="1069"/>
      <c r="M26" s="1070"/>
      <c r="N26" s="1071"/>
      <c r="O26" s="1071"/>
      <c r="P26" s="1071"/>
    </row>
    <row r="27" spans="1:16" ht="13.8" x14ac:dyDescent="0.25">
      <c r="A27" s="1070"/>
      <c r="B27" s="1070"/>
      <c r="C27" s="1070"/>
      <c r="D27" s="1070"/>
      <c r="E27" s="1070"/>
      <c r="F27" s="1070"/>
      <c r="G27" s="1070"/>
      <c r="H27" s="1070"/>
      <c r="I27" s="1070"/>
      <c r="J27" s="1070"/>
      <c r="K27" s="1070"/>
      <c r="L27" s="1070"/>
      <c r="M27" s="1070"/>
      <c r="N27" s="1071"/>
      <c r="O27" s="1071"/>
      <c r="P27" s="1071"/>
    </row>
    <row r="28" spans="1:16" x14ac:dyDescent="0.25">
      <c r="A28" s="796"/>
      <c r="B28" s="1226"/>
      <c r="C28" s="1226"/>
      <c r="D28" s="1226"/>
      <c r="L28" s="797"/>
      <c r="M28" s="797"/>
      <c r="N28" s="797"/>
      <c r="O28" s="797"/>
      <c r="P28" s="797"/>
    </row>
    <row r="29" spans="1:16" x14ac:dyDescent="0.25">
      <c r="A29" s="1"/>
      <c r="B29" s="17"/>
      <c r="C29" s="17"/>
      <c r="D29" s="17"/>
      <c r="L29" s="17"/>
      <c r="M29" s="17"/>
      <c r="N29" s="23"/>
      <c r="O29" s="17"/>
      <c r="P29" s="17"/>
    </row>
    <row r="30" spans="1:16" ht="16.2" thickBot="1" x14ac:dyDescent="0.3">
      <c r="A30" s="1"/>
      <c r="B30" s="17"/>
      <c r="C30" s="17"/>
      <c r="D30" s="17"/>
      <c r="E30" s="3780" t="s">
        <v>13</v>
      </c>
      <c r="F30" s="3780"/>
      <c r="G30" s="3780"/>
      <c r="H30" s="3780"/>
      <c r="I30" s="3780"/>
      <c r="J30" s="3780"/>
      <c r="K30" s="3780"/>
      <c r="L30" s="798"/>
      <c r="M30" s="798"/>
      <c r="N30" s="23"/>
      <c r="O30" s="17"/>
      <c r="P30" s="17"/>
    </row>
    <row r="31" spans="1:16" ht="51.6" thickBot="1" x14ac:dyDescent="0.3">
      <c r="A31" s="1"/>
      <c r="B31" s="17"/>
      <c r="C31" s="17"/>
      <c r="D31" s="17"/>
      <c r="E31" s="799"/>
      <c r="F31" s="800"/>
      <c r="G31" s="800"/>
      <c r="H31" s="801"/>
      <c r="I31" s="223" t="s">
        <v>192</v>
      </c>
      <c r="J31" s="233" t="s">
        <v>193</v>
      </c>
      <c r="K31" s="31" t="s">
        <v>83</v>
      </c>
      <c r="L31" s="1"/>
      <c r="M31" s="1"/>
      <c r="N31" s="23"/>
      <c r="O31" s="17"/>
      <c r="P31" s="17"/>
    </row>
    <row r="32" spans="1:16" ht="13.8" thickBot="1" x14ac:dyDescent="0.3">
      <c r="A32" s="1"/>
      <c r="B32" s="17"/>
      <c r="C32" s="17"/>
      <c r="D32" s="17"/>
      <c r="E32" s="3781" t="s">
        <v>14</v>
      </c>
      <c r="F32" s="3782"/>
      <c r="G32" s="3782"/>
      <c r="H32" s="3783"/>
      <c r="I32" s="802">
        <f>SUM(I33:I43)</f>
        <v>189</v>
      </c>
      <c r="J32" s="802">
        <f t="shared" ref="J32:K32" si="1">SUM(J33:J43)</f>
        <v>174</v>
      </c>
      <c r="K32" s="802">
        <f t="shared" si="1"/>
        <v>174</v>
      </c>
      <c r="L32" s="803"/>
      <c r="M32" s="1"/>
      <c r="N32" s="23"/>
      <c r="O32" s="17"/>
      <c r="P32" s="17"/>
    </row>
    <row r="33" spans="1:16" x14ac:dyDescent="0.25">
      <c r="A33" s="1"/>
      <c r="B33" s="17"/>
      <c r="C33" s="17"/>
      <c r="D33" s="17"/>
      <c r="E33" s="3765" t="s">
        <v>238</v>
      </c>
      <c r="F33" s="3766"/>
      <c r="G33" s="3766"/>
      <c r="H33" s="3767"/>
      <c r="I33" s="805">
        <v>189</v>
      </c>
      <c r="J33" s="804">
        <v>174</v>
      </c>
      <c r="K33" s="805">
        <v>174</v>
      </c>
      <c r="L33" s="1"/>
      <c r="M33" s="1"/>
      <c r="N33" s="23"/>
      <c r="O33" s="17"/>
      <c r="P33" s="17"/>
    </row>
    <row r="34" spans="1:16" x14ac:dyDescent="0.25">
      <c r="A34" s="1"/>
      <c r="B34" s="17"/>
      <c r="C34" s="17"/>
      <c r="D34" s="17"/>
      <c r="E34" s="3765" t="s">
        <v>239</v>
      </c>
      <c r="F34" s="3766"/>
      <c r="G34" s="3766"/>
      <c r="H34" s="3767"/>
      <c r="I34" s="1227"/>
      <c r="J34" s="1228"/>
      <c r="K34" s="1227"/>
      <c r="L34" s="1"/>
      <c r="M34" s="1"/>
      <c r="N34" s="23"/>
      <c r="O34" s="17"/>
      <c r="P34" s="17"/>
    </row>
    <row r="35" spans="1:16" x14ac:dyDescent="0.25">
      <c r="A35" s="1"/>
      <c r="B35" s="17"/>
      <c r="C35" s="17"/>
      <c r="D35" s="17"/>
      <c r="E35" s="3765" t="s">
        <v>240</v>
      </c>
      <c r="F35" s="3766"/>
      <c r="G35" s="3766"/>
      <c r="H35" s="3767"/>
      <c r="I35" s="1227"/>
      <c r="J35" s="1228"/>
      <c r="K35" s="1227"/>
      <c r="L35" s="1"/>
      <c r="M35" s="1"/>
      <c r="N35" s="23"/>
      <c r="O35" s="17"/>
      <c r="P35" s="17"/>
    </row>
    <row r="36" spans="1:16" x14ac:dyDescent="0.25">
      <c r="A36" s="1"/>
      <c r="B36" s="17"/>
      <c r="C36" s="17"/>
      <c r="D36" s="17"/>
      <c r="E36" s="3765" t="s">
        <v>241</v>
      </c>
      <c r="F36" s="3766"/>
      <c r="G36" s="3766"/>
      <c r="H36" s="3767"/>
      <c r="I36" s="1227"/>
      <c r="J36" s="1228"/>
      <c r="K36" s="1227"/>
      <c r="L36" s="1"/>
      <c r="M36" s="1"/>
      <c r="N36" s="23"/>
      <c r="O36" s="17"/>
      <c r="P36" s="17"/>
    </row>
    <row r="37" spans="1:16" x14ac:dyDescent="0.25">
      <c r="A37" s="1"/>
      <c r="B37" s="17"/>
      <c r="C37" s="17"/>
      <c r="D37" s="17"/>
      <c r="E37" s="3774" t="s">
        <v>242</v>
      </c>
      <c r="F37" s="3775"/>
      <c r="G37" s="3775"/>
      <c r="H37" s="3776"/>
      <c r="I37" s="1229"/>
      <c r="J37" s="1230"/>
      <c r="K37" s="1229"/>
      <c r="L37" s="1"/>
      <c r="M37" s="1"/>
      <c r="N37" s="23"/>
      <c r="O37" s="17"/>
      <c r="P37" s="17"/>
    </row>
    <row r="38" spans="1:16" x14ac:dyDescent="0.25">
      <c r="A38" s="1"/>
      <c r="B38" s="17"/>
      <c r="C38" s="17"/>
      <c r="D38" s="17"/>
      <c r="E38" s="230" t="s">
        <v>243</v>
      </c>
      <c r="F38" s="231"/>
      <c r="G38" s="231"/>
      <c r="H38" s="232"/>
      <c r="I38" s="1227"/>
      <c r="J38" s="1228"/>
      <c r="K38" s="1227"/>
      <c r="L38" s="1"/>
      <c r="M38" s="1"/>
      <c r="N38" s="23"/>
      <c r="O38" s="17"/>
      <c r="P38" s="17"/>
    </row>
    <row r="39" spans="1:16" x14ac:dyDescent="0.25">
      <c r="A39" s="1"/>
      <c r="B39" s="17"/>
      <c r="C39" s="17"/>
      <c r="D39" s="17"/>
      <c r="E39" s="3765" t="s">
        <v>244</v>
      </c>
      <c r="F39" s="3766"/>
      <c r="G39" s="3766"/>
      <c r="H39" s="3767"/>
      <c r="I39" s="1227"/>
      <c r="J39" s="1228"/>
      <c r="K39" s="1227"/>
      <c r="L39" s="1"/>
      <c r="M39" s="1"/>
      <c r="N39" s="810"/>
      <c r="O39" s="810"/>
      <c r="P39" s="810"/>
    </row>
    <row r="40" spans="1:16" x14ac:dyDescent="0.25">
      <c r="A40" s="1"/>
      <c r="B40" s="17"/>
      <c r="C40" s="17"/>
      <c r="D40" s="17"/>
      <c r="E40" s="3765" t="s">
        <v>245</v>
      </c>
      <c r="F40" s="3766"/>
      <c r="G40" s="3766"/>
      <c r="H40" s="3767"/>
      <c r="I40" s="1231"/>
      <c r="J40" s="1232"/>
      <c r="K40" s="1231"/>
      <c r="L40" s="1"/>
      <c r="M40" s="1"/>
      <c r="N40" s="23"/>
      <c r="O40" s="17"/>
      <c r="P40" s="17"/>
    </row>
    <row r="41" spans="1:16" x14ac:dyDescent="0.25">
      <c r="A41" s="1"/>
      <c r="B41" s="17"/>
      <c r="C41" s="17"/>
      <c r="D41" s="17"/>
      <c r="E41" s="3765" t="s">
        <v>246</v>
      </c>
      <c r="F41" s="3766"/>
      <c r="G41" s="3766"/>
      <c r="H41" s="3767"/>
      <c r="I41" s="1231"/>
      <c r="J41" s="1232"/>
      <c r="K41" s="1231"/>
      <c r="L41" s="1"/>
      <c r="M41" s="1"/>
      <c r="N41" s="23"/>
      <c r="O41" s="17"/>
      <c r="P41" s="17"/>
    </row>
    <row r="42" spans="1:16" x14ac:dyDescent="0.25">
      <c r="A42" s="1"/>
      <c r="B42" s="17"/>
      <c r="C42" s="17"/>
      <c r="D42" s="17"/>
      <c r="E42" s="3765" t="s">
        <v>247</v>
      </c>
      <c r="F42" s="3766"/>
      <c r="G42" s="3766"/>
      <c r="H42" s="3767"/>
      <c r="I42" s="1231"/>
      <c r="J42" s="1232"/>
      <c r="K42" s="1231"/>
      <c r="L42" s="1"/>
      <c r="M42" s="1"/>
      <c r="N42" s="23"/>
      <c r="O42" s="17"/>
      <c r="P42" s="17"/>
    </row>
    <row r="43" spans="1:16" ht="13.8" thickBot="1" x14ac:dyDescent="0.3">
      <c r="E43" s="3768" t="s">
        <v>248</v>
      </c>
      <c r="F43" s="3769"/>
      <c r="G43" s="3769"/>
      <c r="H43" s="3770"/>
      <c r="I43" s="1233"/>
      <c r="J43" s="1234"/>
      <c r="K43" s="1233"/>
      <c r="L43" s="1"/>
      <c r="M43" s="1"/>
    </row>
    <row r="44" spans="1:16" ht="13.8" thickBot="1" x14ac:dyDescent="0.3">
      <c r="E44" s="3537" t="s">
        <v>15</v>
      </c>
      <c r="F44" s="3538"/>
      <c r="G44" s="3538"/>
      <c r="H44" s="3538"/>
      <c r="I44" s="1140"/>
      <c r="J44" s="1140"/>
      <c r="K44" s="1141"/>
      <c r="L44" s="1"/>
      <c r="M44" s="1"/>
    </row>
    <row r="45" spans="1:16" ht="13.8" thickBot="1" x14ac:dyDescent="0.3">
      <c r="E45" s="3771" t="s">
        <v>249</v>
      </c>
      <c r="F45" s="3772"/>
      <c r="G45" s="3772"/>
      <c r="H45" s="3773"/>
      <c r="I45" s="816"/>
      <c r="J45" s="816"/>
      <c r="K45" s="817"/>
    </row>
    <row r="46" spans="1:16" ht="13.8" thickBot="1" x14ac:dyDescent="0.3">
      <c r="E46" s="3762"/>
      <c r="F46" s="3763"/>
      <c r="G46" s="3763"/>
      <c r="H46" s="3764"/>
      <c r="I46" s="818"/>
      <c r="J46" s="818"/>
      <c r="K46" s="819"/>
    </row>
  </sheetData>
  <mergeCells count="64">
    <mergeCell ref="P19:P20"/>
    <mergeCell ref="P21:P22"/>
    <mergeCell ref="B9:K9"/>
    <mergeCell ref="C10:O10"/>
    <mergeCell ref="E41:H41"/>
    <mergeCell ref="L25:P25"/>
    <mergeCell ref="A25:H25"/>
    <mergeCell ref="C23:G23"/>
    <mergeCell ref="C24:G24"/>
    <mergeCell ref="A19:A20"/>
    <mergeCell ref="B19:B20"/>
    <mergeCell ref="C19:C20"/>
    <mergeCell ref="E19:E20"/>
    <mergeCell ref="F19:F20"/>
    <mergeCell ref="G19:G20"/>
    <mergeCell ref="A21:A22"/>
    <mergeCell ref="A13:A15"/>
    <mergeCell ref="B13:B15"/>
    <mergeCell ref="G13:G15"/>
    <mergeCell ref="A16:A18"/>
    <mergeCell ref="B16:B18"/>
    <mergeCell ref="C16:C18"/>
    <mergeCell ref="E16:E18"/>
    <mergeCell ref="F16:F18"/>
    <mergeCell ref="G16:G18"/>
    <mergeCell ref="C13:C15"/>
    <mergeCell ref="E13:E15"/>
    <mergeCell ref="F13:F15"/>
    <mergeCell ref="B21:B22"/>
    <mergeCell ref="C21:C22"/>
    <mergeCell ref="E21:E22"/>
    <mergeCell ref="F21:F22"/>
    <mergeCell ref="G21:G22"/>
    <mergeCell ref="A5:A7"/>
    <mergeCell ref="B5:B7"/>
    <mergeCell ref="C5:C7"/>
    <mergeCell ref="D5:D7"/>
    <mergeCell ref="E5:E7"/>
    <mergeCell ref="E46:H46"/>
    <mergeCell ref="E36:H36"/>
    <mergeCell ref="E37:H37"/>
    <mergeCell ref="E39:H39"/>
    <mergeCell ref="E30:K30"/>
    <mergeCell ref="E32:H32"/>
    <mergeCell ref="E43:H43"/>
    <mergeCell ref="E44:H44"/>
    <mergeCell ref="E45:H45"/>
    <mergeCell ref="E40:H40"/>
    <mergeCell ref="E33:H33"/>
    <mergeCell ref="E34:H34"/>
    <mergeCell ref="E35:H35"/>
    <mergeCell ref="E42:H42"/>
    <mergeCell ref="D2:O2"/>
    <mergeCell ref="D3:K3"/>
    <mergeCell ref="K5:K7"/>
    <mergeCell ref="L5:P5"/>
    <mergeCell ref="L6:L7"/>
    <mergeCell ref="M6:M7"/>
    <mergeCell ref="N6:P6"/>
    <mergeCell ref="F5:F7"/>
    <mergeCell ref="G5:G7"/>
    <mergeCell ref="H5:H7"/>
    <mergeCell ref="I5:I7"/>
    <mergeCell ref="J5:J7"/>
  </mergeCells>
  <pageMargins left="0.7" right="0.7" top="0.75" bottom="0.75" header="0.3" footer="0.3"/>
  <pageSetup paperSize="9" scale="6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243"/>
  <sheetViews>
    <sheetView workbookViewId="0">
      <selection activeCell="O228" sqref="O22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44140625" customWidth="1"/>
    <col min="11" max="11" width="9.33203125" customWidth="1"/>
    <col min="12" max="12" width="29.6640625" customWidth="1"/>
    <col min="13" max="13" width="9.109375" customWidth="1"/>
    <col min="14" max="14" width="6.88671875" customWidth="1"/>
    <col min="15" max="15" width="6.5546875" customWidth="1"/>
    <col min="16" max="16" width="49" customWidth="1"/>
  </cols>
  <sheetData>
    <row r="2" spans="1:16" ht="13.2" customHeight="1" x14ac:dyDescent="0.25">
      <c r="A2" s="79"/>
      <c r="B2" s="13"/>
      <c r="C2" s="13"/>
      <c r="D2" s="3976" t="s">
        <v>191</v>
      </c>
      <c r="E2" s="3554"/>
      <c r="F2" s="3554"/>
      <c r="G2" s="3554"/>
      <c r="H2" s="3554"/>
      <c r="I2" s="3554"/>
      <c r="J2" s="3554"/>
      <c r="K2" s="3554"/>
      <c r="L2" s="3554"/>
      <c r="M2" s="3554"/>
      <c r="N2" s="3554"/>
      <c r="O2" s="3554"/>
    </row>
    <row r="3" spans="1:16" ht="13.8" customHeight="1" x14ac:dyDescent="0.25">
      <c r="A3" s="3825" t="s">
        <v>126</v>
      </c>
      <c r="B3" s="4099"/>
      <c r="C3" s="4099"/>
      <c r="D3" s="4099"/>
      <c r="E3" s="4099"/>
      <c r="F3" s="4099"/>
      <c r="G3" s="4099"/>
      <c r="H3" s="4099"/>
      <c r="I3" s="4099"/>
      <c r="J3" s="4099"/>
      <c r="K3" s="4099"/>
      <c r="L3" s="4099"/>
      <c r="M3" s="4099"/>
      <c r="N3" s="4099"/>
      <c r="O3" s="4099"/>
    </row>
    <row r="4" spans="1:16" ht="13.8" thickBot="1" x14ac:dyDescent="0.3">
      <c r="P4" s="197" t="s">
        <v>513</v>
      </c>
    </row>
    <row r="5" spans="1:16" ht="14.4" thickBot="1" x14ac:dyDescent="0.3">
      <c r="A5" s="3729" t="s">
        <v>0</v>
      </c>
      <c r="B5" s="3729" t="s">
        <v>1</v>
      </c>
      <c r="C5" s="3732" t="s">
        <v>2</v>
      </c>
      <c r="D5" s="3729" t="s">
        <v>256</v>
      </c>
      <c r="E5" s="3735" t="s">
        <v>3</v>
      </c>
      <c r="F5" s="3715" t="s">
        <v>4</v>
      </c>
      <c r="G5" s="3732" t="s">
        <v>5</v>
      </c>
      <c r="H5" s="3715" t="s">
        <v>6</v>
      </c>
      <c r="I5" s="3713" t="s">
        <v>192</v>
      </c>
      <c r="J5" s="3715" t="s">
        <v>193</v>
      </c>
      <c r="K5" s="3715" t="s">
        <v>83</v>
      </c>
      <c r="L5" s="3717" t="s">
        <v>991</v>
      </c>
      <c r="M5" s="3718"/>
      <c r="N5" s="3718"/>
      <c r="O5" s="3718"/>
      <c r="P5" s="3719"/>
    </row>
    <row r="6" spans="1:16" ht="13.8" x14ac:dyDescent="0.25">
      <c r="A6" s="3730"/>
      <c r="B6" s="3730"/>
      <c r="C6" s="3733"/>
      <c r="D6" s="3730"/>
      <c r="E6" s="3736"/>
      <c r="F6" s="3716"/>
      <c r="G6" s="3733"/>
      <c r="H6" s="3716"/>
      <c r="I6" s="3714"/>
      <c r="J6" s="3716"/>
      <c r="K6" s="3716"/>
      <c r="L6" s="3720" t="s">
        <v>306</v>
      </c>
      <c r="M6" s="3721" t="s">
        <v>194</v>
      </c>
      <c r="N6" s="3723"/>
      <c r="O6" s="3723"/>
      <c r="P6" s="3724"/>
    </row>
    <row r="7" spans="1:16" ht="154.19999999999999" customHeight="1" thickBot="1" x14ac:dyDescent="0.3">
      <c r="A7" s="3812"/>
      <c r="B7" s="3812"/>
      <c r="C7" s="3811"/>
      <c r="D7" s="3812"/>
      <c r="E7" s="3813"/>
      <c r="F7" s="3810"/>
      <c r="G7" s="3811"/>
      <c r="H7" s="3810"/>
      <c r="I7" s="3826"/>
      <c r="J7" s="3810"/>
      <c r="K7" s="3810"/>
      <c r="L7" s="3823"/>
      <c r="M7" s="3824"/>
      <c r="N7" s="218" t="s">
        <v>53</v>
      </c>
      <c r="O7" s="219" t="s">
        <v>54</v>
      </c>
      <c r="P7" s="821" t="s">
        <v>446</v>
      </c>
    </row>
    <row r="8" spans="1:16" ht="16.2" thickBot="1" x14ac:dyDescent="0.3">
      <c r="A8" s="1235" t="s">
        <v>7</v>
      </c>
      <c r="B8" s="1236" t="s">
        <v>335</v>
      </c>
      <c r="C8" s="1237"/>
      <c r="D8" s="1238"/>
      <c r="E8" s="1239"/>
      <c r="F8" s="1238"/>
      <c r="G8" s="1238"/>
      <c r="H8" s="1238"/>
      <c r="I8" s="1238"/>
      <c r="J8" s="1237"/>
      <c r="K8" s="1238"/>
      <c r="L8" s="1240"/>
      <c r="M8" s="1240"/>
      <c r="N8" s="1238"/>
      <c r="O8" s="1237"/>
      <c r="P8" s="1241"/>
    </row>
    <row r="9" spans="1:16" ht="52.2" customHeight="1" thickBot="1" x14ac:dyDescent="0.3">
      <c r="A9" s="1242"/>
      <c r="B9" s="1243"/>
      <c r="C9" s="1244"/>
      <c r="D9" s="1244"/>
      <c r="E9" s="1245"/>
      <c r="F9" s="1244"/>
      <c r="G9" s="1244"/>
      <c r="H9" s="1244"/>
      <c r="I9" s="1244"/>
      <c r="J9" s="1244"/>
      <c r="K9" s="1244"/>
      <c r="L9" s="1246" t="s">
        <v>694</v>
      </c>
      <c r="M9" s="2904" t="s">
        <v>264</v>
      </c>
      <c r="N9" s="1247">
        <v>8</v>
      </c>
      <c r="O9" s="1247">
        <v>8</v>
      </c>
      <c r="P9" s="2911"/>
    </row>
    <row r="10" spans="1:16" ht="16.2" thickBot="1" x14ac:dyDescent="0.3">
      <c r="A10" s="1248" t="s">
        <v>7</v>
      </c>
      <c r="B10" s="1249" t="s">
        <v>7</v>
      </c>
      <c r="C10" s="1250" t="s">
        <v>695</v>
      </c>
      <c r="D10" s="1251"/>
      <c r="E10" s="1252"/>
      <c r="F10" s="1252"/>
      <c r="G10" s="1252"/>
      <c r="H10" s="1252"/>
      <c r="I10" s="1252"/>
      <c r="J10" s="1252"/>
      <c r="K10" s="1252"/>
      <c r="L10" s="1252"/>
      <c r="M10" s="1252"/>
      <c r="N10" s="1252"/>
      <c r="O10" s="1252"/>
      <c r="P10" s="2912"/>
    </row>
    <row r="11" spans="1:16" ht="58.8" customHeight="1" thickBot="1" x14ac:dyDescent="0.3">
      <c r="A11" s="1253"/>
      <c r="B11" s="1254"/>
      <c r="C11" s="1255"/>
      <c r="D11" s="1256"/>
      <c r="E11" s="1257"/>
      <c r="F11" s="1257"/>
      <c r="G11" s="1257"/>
      <c r="H11" s="1257"/>
      <c r="I11" s="1257"/>
      <c r="J11" s="1257"/>
      <c r="K11" s="1257"/>
      <c r="L11" s="1258" t="s">
        <v>696</v>
      </c>
      <c r="M11" s="2899" t="s">
        <v>264</v>
      </c>
      <c r="N11" s="1259">
        <v>82</v>
      </c>
      <c r="O11" s="1259">
        <v>98</v>
      </c>
      <c r="P11" s="2898" t="s">
        <v>1377</v>
      </c>
    </row>
    <row r="12" spans="1:16" ht="93.6" x14ac:dyDescent="0.25">
      <c r="A12" s="4108" t="s">
        <v>7</v>
      </c>
      <c r="B12" s="4111" t="s">
        <v>7</v>
      </c>
      <c r="C12" s="4266" t="s">
        <v>7</v>
      </c>
      <c r="D12" s="1262"/>
      <c r="E12" s="1263" t="s">
        <v>697</v>
      </c>
      <c r="F12" s="4269" t="s">
        <v>46</v>
      </c>
      <c r="G12" s="4238" t="s">
        <v>263</v>
      </c>
      <c r="H12" s="1265" t="s">
        <v>27</v>
      </c>
      <c r="I12" s="2586">
        <v>50</v>
      </c>
      <c r="J12" s="2586">
        <v>77.400000000000006</v>
      </c>
      <c r="K12" s="1266">
        <v>77.400000000000006</v>
      </c>
      <c r="L12" s="1267" t="s">
        <v>698</v>
      </c>
      <c r="M12" s="2900" t="s">
        <v>389</v>
      </c>
      <c r="N12" s="1269"/>
      <c r="O12" s="1270"/>
      <c r="P12" s="3173"/>
    </row>
    <row r="13" spans="1:16" ht="31.2" x14ac:dyDescent="0.25">
      <c r="A13" s="4109"/>
      <c r="B13" s="4112"/>
      <c r="C13" s="4267"/>
      <c r="D13" s="1273"/>
      <c r="E13" s="1274"/>
      <c r="F13" s="4069"/>
      <c r="G13" s="4270"/>
      <c r="H13" s="1276" t="s">
        <v>52</v>
      </c>
      <c r="I13" s="1277"/>
      <c r="J13" s="1277"/>
      <c r="K13" s="1278"/>
      <c r="L13" s="1279" t="s">
        <v>699</v>
      </c>
      <c r="M13" s="2902" t="s">
        <v>389</v>
      </c>
      <c r="N13" s="2903"/>
      <c r="O13" s="1280"/>
      <c r="P13" s="2913"/>
    </row>
    <row r="14" spans="1:16" ht="31.2" x14ac:dyDescent="0.25">
      <c r="A14" s="4109"/>
      <c r="B14" s="4112"/>
      <c r="C14" s="4267"/>
      <c r="D14" s="1273"/>
      <c r="E14" s="1274"/>
      <c r="F14" s="4069"/>
      <c r="G14" s="4270"/>
      <c r="H14" s="1281" t="s">
        <v>361</v>
      </c>
      <c r="I14" s="1277">
        <v>660.7</v>
      </c>
      <c r="J14" s="1277">
        <v>691.8</v>
      </c>
      <c r="K14" s="1278">
        <v>686.6</v>
      </c>
      <c r="L14" s="1279" t="s">
        <v>700</v>
      </c>
      <c r="M14" s="1282" t="s">
        <v>389</v>
      </c>
      <c r="N14" s="3390"/>
      <c r="O14" s="3391"/>
      <c r="P14" s="2901" t="s">
        <v>1818</v>
      </c>
    </row>
    <row r="15" spans="1:16" ht="15.6" x14ac:dyDescent="0.25">
      <c r="A15" s="4109"/>
      <c r="B15" s="4112"/>
      <c r="C15" s="4267"/>
      <c r="D15" s="1273"/>
      <c r="E15" s="1274"/>
      <c r="F15" s="4069"/>
      <c r="G15" s="4270"/>
      <c r="H15" s="1283" t="s">
        <v>137</v>
      </c>
      <c r="I15" s="1277"/>
      <c r="J15" s="1277"/>
      <c r="K15" s="1278"/>
      <c r="L15" s="1279"/>
      <c r="M15" s="1284"/>
      <c r="N15" s="1285"/>
      <c r="O15" s="2914"/>
      <c r="P15" s="2915"/>
    </row>
    <row r="16" spans="1:16" ht="16.2" thickBot="1" x14ac:dyDescent="0.3">
      <c r="A16" s="4110"/>
      <c r="B16" s="4113"/>
      <c r="C16" s="4268"/>
      <c r="D16" s="1286"/>
      <c r="E16" s="1287"/>
      <c r="F16" s="4070"/>
      <c r="G16" s="4239"/>
      <c r="H16" s="1288" t="s">
        <v>8</v>
      </c>
      <c r="I16" s="1289">
        <f>SUM(I12:I15)</f>
        <v>710.7</v>
      </c>
      <c r="J16" s="1289">
        <f>SUM(J12:J15)</f>
        <v>769.19999999999993</v>
      </c>
      <c r="K16" s="1290">
        <f t="shared" ref="K16" si="0">SUM(K12:K15)</f>
        <v>764</v>
      </c>
      <c r="L16" s="1291"/>
      <c r="M16" s="1292"/>
      <c r="N16" s="1293"/>
      <c r="O16" s="2916"/>
      <c r="P16" s="2917"/>
    </row>
    <row r="17" spans="1:16" ht="46.8" x14ac:dyDescent="0.25">
      <c r="A17" s="4207"/>
      <c r="B17" s="4209"/>
      <c r="C17" s="4271"/>
      <c r="D17" s="1296"/>
      <c r="E17" s="1297" t="s">
        <v>701</v>
      </c>
      <c r="F17" s="4273" t="s">
        <v>46</v>
      </c>
      <c r="G17" s="1298" t="s">
        <v>263</v>
      </c>
      <c r="H17" s="1299"/>
      <c r="I17" s="1300"/>
      <c r="J17" s="1301"/>
      <c r="K17" s="1302"/>
      <c r="L17" s="1303" t="s">
        <v>702</v>
      </c>
      <c r="M17" s="1304" t="s">
        <v>389</v>
      </c>
      <c r="N17" s="1305">
        <v>105.4</v>
      </c>
      <c r="O17" s="1305">
        <v>105.4</v>
      </c>
      <c r="P17" s="1306"/>
    </row>
    <row r="18" spans="1:16" ht="74.400000000000006" customHeight="1" x14ac:dyDescent="0.25">
      <c r="A18" s="4208"/>
      <c r="B18" s="3798"/>
      <c r="C18" s="4272"/>
      <c r="D18" s="1308"/>
      <c r="E18" s="1309" t="s">
        <v>703</v>
      </c>
      <c r="F18" s="3806"/>
      <c r="G18" s="1298"/>
      <c r="H18" s="1299"/>
      <c r="I18" s="1300"/>
      <c r="J18" s="1301"/>
      <c r="K18" s="1302"/>
      <c r="L18" s="1310" t="s">
        <v>704</v>
      </c>
      <c r="M18" s="1311" t="s">
        <v>389</v>
      </c>
      <c r="N18" s="1312">
        <v>0.52900000000000003</v>
      </c>
      <c r="O18" s="1312">
        <v>0.52900000000000003</v>
      </c>
      <c r="P18" s="1313"/>
    </row>
    <row r="19" spans="1:16" ht="51" customHeight="1" x14ac:dyDescent="0.25">
      <c r="A19" s="4208"/>
      <c r="B19" s="3798"/>
      <c r="C19" s="4272"/>
      <c r="D19" s="1308"/>
      <c r="E19" s="1314" t="s">
        <v>705</v>
      </c>
      <c r="F19" s="3806"/>
      <c r="G19" s="1298"/>
      <c r="H19" s="1299"/>
      <c r="I19" s="1315"/>
      <c r="J19" s="1316"/>
      <c r="K19" s="1302"/>
      <c r="L19" s="1310" t="s">
        <v>706</v>
      </c>
      <c r="M19" s="1311" t="s">
        <v>389</v>
      </c>
      <c r="N19" s="1312"/>
      <c r="O19" s="1312"/>
      <c r="P19" s="3032" t="s">
        <v>1421</v>
      </c>
    </row>
    <row r="20" spans="1:16" ht="62.4" x14ac:dyDescent="0.25">
      <c r="A20" s="4208"/>
      <c r="B20" s="3798"/>
      <c r="C20" s="4272"/>
      <c r="D20" s="1308"/>
      <c r="E20" s="1314" t="s">
        <v>707</v>
      </c>
      <c r="F20" s="3806"/>
      <c r="G20" s="1298"/>
      <c r="H20" s="1299"/>
      <c r="I20" s="1300"/>
      <c r="J20" s="1316"/>
      <c r="K20" s="1302"/>
      <c r="L20" s="1310" t="s">
        <v>708</v>
      </c>
      <c r="M20" s="1311" t="s">
        <v>389</v>
      </c>
      <c r="N20" s="1312"/>
      <c r="O20" s="1318"/>
      <c r="P20" s="1317"/>
    </row>
    <row r="21" spans="1:16" ht="62.4" x14ac:dyDescent="0.25">
      <c r="A21" s="4208"/>
      <c r="B21" s="3798"/>
      <c r="C21" s="4272"/>
      <c r="D21" s="1308"/>
      <c r="E21" s="1319" t="s">
        <v>709</v>
      </c>
      <c r="F21" s="3806"/>
      <c r="G21" s="1298"/>
      <c r="H21" s="1299"/>
      <c r="I21" s="1300"/>
      <c r="J21" s="1316"/>
      <c r="K21" s="1320"/>
      <c r="L21" s="1310" t="s">
        <v>710</v>
      </c>
      <c r="M21" s="1311" t="s">
        <v>389</v>
      </c>
      <c r="N21" s="1312"/>
      <c r="O21" s="1318"/>
      <c r="P21" s="1317"/>
    </row>
    <row r="22" spans="1:16" ht="46.8" x14ac:dyDescent="0.25">
      <c r="A22" s="4208"/>
      <c r="B22" s="3798"/>
      <c r="C22" s="4272"/>
      <c r="D22" s="1308"/>
      <c r="E22" s="1319" t="s">
        <v>711</v>
      </c>
      <c r="F22" s="3806"/>
      <c r="G22" s="1298"/>
      <c r="H22" s="1299"/>
      <c r="I22" s="1300"/>
      <c r="J22" s="1316"/>
      <c r="K22" s="1320"/>
      <c r="L22" s="1310" t="s">
        <v>710</v>
      </c>
      <c r="M22" s="1311" t="s">
        <v>389</v>
      </c>
      <c r="N22" s="1312"/>
      <c r="O22" s="1318"/>
      <c r="P22" s="1317"/>
    </row>
    <row r="23" spans="1:16" ht="77.400000000000006" customHeight="1" x14ac:dyDescent="0.25">
      <c r="A23" s="4208"/>
      <c r="B23" s="3798"/>
      <c r="C23" s="4272"/>
      <c r="D23" s="1308"/>
      <c r="E23" s="1321" t="s">
        <v>712</v>
      </c>
      <c r="F23" s="3806"/>
      <c r="G23" s="1298"/>
      <c r="H23" s="1299"/>
      <c r="I23" s="1300"/>
      <c r="J23" s="1316"/>
      <c r="K23" s="1320"/>
      <c r="L23" s="1310" t="s">
        <v>710</v>
      </c>
      <c r="M23" s="1311" t="s">
        <v>389</v>
      </c>
      <c r="N23" s="1312"/>
      <c r="O23" s="1312"/>
      <c r="P23" s="1313"/>
    </row>
    <row r="24" spans="1:16" ht="68.400000000000006" customHeight="1" thickBot="1" x14ac:dyDescent="0.3">
      <c r="A24" s="4208"/>
      <c r="B24" s="3798"/>
      <c r="C24" s="4272"/>
      <c r="D24" s="1308"/>
      <c r="E24" s="1322" t="s">
        <v>713</v>
      </c>
      <c r="F24" s="3806"/>
      <c r="G24" s="1298"/>
      <c r="H24" s="1323"/>
      <c r="I24" s="1300"/>
      <c r="J24" s="1316"/>
      <c r="K24" s="1324"/>
      <c r="L24" s="1325" t="s">
        <v>710</v>
      </c>
      <c r="M24" s="1326" t="s">
        <v>389</v>
      </c>
      <c r="N24" s="1318"/>
      <c r="O24" s="1318"/>
      <c r="P24" s="1327"/>
    </row>
    <row r="25" spans="1:16" ht="56.4" customHeight="1" thickBot="1" x14ac:dyDescent="0.3">
      <c r="A25" s="1307"/>
      <c r="B25" s="694"/>
      <c r="C25" s="1328"/>
      <c r="D25" s="1328"/>
      <c r="E25" s="1329" t="s">
        <v>714</v>
      </c>
      <c r="F25" s="1330"/>
      <c r="G25" s="1298"/>
      <c r="H25" s="1331"/>
      <c r="I25" s="1332"/>
      <c r="J25" s="1333"/>
      <c r="K25" s="1334"/>
      <c r="L25" s="1325" t="s">
        <v>710</v>
      </c>
      <c r="M25" s="1326" t="s">
        <v>389</v>
      </c>
      <c r="N25" s="1318"/>
      <c r="O25" s="1318"/>
      <c r="P25" s="1327"/>
    </row>
    <row r="26" spans="1:16" ht="16.2" thickBot="1" x14ac:dyDescent="0.3">
      <c r="A26" s="1335" t="s">
        <v>7</v>
      </c>
      <c r="B26" s="1336" t="s">
        <v>7</v>
      </c>
      <c r="C26" s="1337"/>
      <c r="D26" s="1338"/>
      <c r="E26" s="4157" t="s">
        <v>308</v>
      </c>
      <c r="F26" s="4157"/>
      <c r="G26" s="4158"/>
      <c r="H26" s="1339" t="s">
        <v>8</v>
      </c>
      <c r="I26" s="1340">
        <f>I16*1</f>
        <v>710.7</v>
      </c>
      <c r="J26" s="1340">
        <f>J16*1</f>
        <v>769.19999999999993</v>
      </c>
      <c r="K26" s="1340">
        <f>K16*1</f>
        <v>764</v>
      </c>
      <c r="L26" s="1341"/>
      <c r="M26" s="1342"/>
      <c r="N26" s="1343"/>
      <c r="O26" s="1343"/>
      <c r="P26" s="1344"/>
    </row>
    <row r="27" spans="1:16" ht="16.2" thickBot="1" x14ac:dyDescent="0.3">
      <c r="A27" s="1345" t="s">
        <v>7</v>
      </c>
      <c r="B27" s="1346" t="s">
        <v>9</v>
      </c>
      <c r="C27" s="1347" t="s">
        <v>715</v>
      </c>
      <c r="D27" s="1348"/>
      <c r="E27" s="1349"/>
      <c r="F27" s="1349"/>
      <c r="G27" s="1349"/>
      <c r="H27" s="1349"/>
      <c r="I27" s="1349"/>
      <c r="J27" s="1349"/>
      <c r="K27" s="1349"/>
      <c r="L27" s="1349"/>
      <c r="M27" s="1349"/>
      <c r="N27" s="1349"/>
      <c r="O27" s="1349"/>
      <c r="P27" s="1350"/>
    </row>
    <row r="28" spans="1:16" ht="28.2" thickBot="1" x14ac:dyDescent="0.3">
      <c r="A28" s="729"/>
      <c r="B28" s="1351"/>
      <c r="C28" s="1352"/>
      <c r="D28" s="1353"/>
      <c r="E28" s="1354"/>
      <c r="F28" s="1354"/>
      <c r="G28" s="1354"/>
      <c r="H28" s="1354"/>
      <c r="I28" s="1354"/>
      <c r="J28" s="1354"/>
      <c r="K28" s="1354"/>
      <c r="L28" s="3175" t="s">
        <v>716</v>
      </c>
      <c r="M28" s="1356" t="s">
        <v>264</v>
      </c>
      <c r="N28" s="1357">
        <v>128</v>
      </c>
      <c r="O28" s="1357">
        <v>122</v>
      </c>
      <c r="P28" s="3174" t="s">
        <v>1617</v>
      </c>
    </row>
    <row r="29" spans="1:16" ht="15.6" x14ac:dyDescent="0.25">
      <c r="A29" s="4274" t="s">
        <v>7</v>
      </c>
      <c r="B29" s="4111" t="s">
        <v>9</v>
      </c>
      <c r="C29" s="4266" t="s">
        <v>7</v>
      </c>
      <c r="D29" s="1358"/>
      <c r="E29" s="4119" t="s">
        <v>717</v>
      </c>
      <c r="F29" s="4279" t="s">
        <v>46</v>
      </c>
      <c r="G29" s="4282" t="s">
        <v>263</v>
      </c>
      <c r="H29" s="1359" t="s">
        <v>27</v>
      </c>
      <c r="I29" s="1360">
        <v>244</v>
      </c>
      <c r="J29" s="1360">
        <v>128.69999999999999</v>
      </c>
      <c r="K29" s="1361">
        <v>128.4</v>
      </c>
      <c r="L29" s="4170" t="s">
        <v>346</v>
      </c>
      <c r="M29" s="4183" t="s">
        <v>264</v>
      </c>
      <c r="N29" s="4100">
        <v>1</v>
      </c>
      <c r="O29" s="4100">
        <v>1</v>
      </c>
      <c r="P29" s="4102"/>
    </row>
    <row r="30" spans="1:16" ht="15.6" x14ac:dyDescent="0.25">
      <c r="A30" s="4275"/>
      <c r="B30" s="4112"/>
      <c r="C30" s="4267"/>
      <c r="D30" s="1363"/>
      <c r="E30" s="4120"/>
      <c r="F30" s="4280"/>
      <c r="G30" s="4283"/>
      <c r="H30" s="1364" t="s">
        <v>52</v>
      </c>
      <c r="I30" s="1365"/>
      <c r="J30" s="1365"/>
      <c r="K30" s="1366"/>
      <c r="L30" s="4171"/>
      <c r="M30" s="4115"/>
      <c r="N30" s="4101"/>
      <c r="O30" s="4101"/>
      <c r="P30" s="4103"/>
    </row>
    <row r="31" spans="1:16" ht="15.6" x14ac:dyDescent="0.25">
      <c r="A31" s="4275"/>
      <c r="B31" s="4112"/>
      <c r="C31" s="4267"/>
      <c r="D31" s="1363"/>
      <c r="E31" s="4120"/>
      <c r="F31" s="4280"/>
      <c r="G31" s="4283"/>
      <c r="H31" s="1364" t="s">
        <v>361</v>
      </c>
      <c r="I31" s="1365">
        <v>90</v>
      </c>
      <c r="J31" s="1365">
        <v>523.1</v>
      </c>
      <c r="K31" s="1366">
        <v>523.1</v>
      </c>
      <c r="L31" s="4114"/>
      <c r="M31" s="4115"/>
      <c r="N31" s="4104"/>
      <c r="O31" s="4104"/>
      <c r="P31" s="4106"/>
    </row>
    <row r="32" spans="1:16" ht="15.6" x14ac:dyDescent="0.25">
      <c r="A32" s="4275"/>
      <c r="B32" s="4112"/>
      <c r="C32" s="4267"/>
      <c r="D32" s="1363"/>
      <c r="E32" s="4278"/>
      <c r="F32" s="4280"/>
      <c r="G32" s="4283"/>
      <c r="H32" s="1364" t="s">
        <v>137</v>
      </c>
      <c r="I32" s="1367"/>
      <c r="J32" s="1367"/>
      <c r="K32" s="1366"/>
      <c r="L32" s="4114"/>
      <c r="M32" s="4115"/>
      <c r="N32" s="4105"/>
      <c r="O32" s="4105"/>
      <c r="P32" s="4107"/>
    </row>
    <row r="33" spans="1:16" ht="46.8" x14ac:dyDescent="0.25">
      <c r="A33" s="4275"/>
      <c r="B33" s="4112"/>
      <c r="C33" s="4267"/>
      <c r="D33" s="1363"/>
      <c r="E33" s="1368" t="s">
        <v>718</v>
      </c>
      <c r="F33" s="4280"/>
      <c r="G33" s="4283"/>
      <c r="H33" s="1369" t="s">
        <v>84</v>
      </c>
      <c r="I33" s="1365"/>
      <c r="J33" s="1365">
        <v>15</v>
      </c>
      <c r="K33" s="1765">
        <v>15</v>
      </c>
      <c r="L33" s="1371" t="s">
        <v>719</v>
      </c>
      <c r="M33" s="1372" t="s">
        <v>264</v>
      </c>
      <c r="N33" s="1373"/>
      <c r="O33" s="1786"/>
      <c r="P33" s="2920" t="s">
        <v>1422</v>
      </c>
    </row>
    <row r="34" spans="1:16" ht="46.8" x14ac:dyDescent="0.25">
      <c r="A34" s="4275"/>
      <c r="B34" s="4112"/>
      <c r="C34" s="4267"/>
      <c r="D34" s="1363"/>
      <c r="E34" s="1368" t="s">
        <v>720</v>
      </c>
      <c r="F34" s="4280"/>
      <c r="G34" s="4283"/>
      <c r="H34" s="1374"/>
      <c r="I34" s="1375"/>
      <c r="J34" s="1376"/>
      <c r="K34" s="1377"/>
      <c r="L34" s="1371" t="s">
        <v>719</v>
      </c>
      <c r="M34" s="1372" t="s">
        <v>264</v>
      </c>
      <c r="N34" s="1373"/>
      <c r="O34" s="1786"/>
      <c r="P34" s="2920" t="s">
        <v>1422</v>
      </c>
    </row>
    <row r="35" spans="1:16" ht="46.8" x14ac:dyDescent="0.25">
      <c r="A35" s="4275"/>
      <c r="B35" s="4112"/>
      <c r="C35" s="4267"/>
      <c r="D35" s="1363"/>
      <c r="E35" s="1368" t="s">
        <v>721</v>
      </c>
      <c r="F35" s="4280"/>
      <c r="G35" s="4283"/>
      <c r="H35" s="1378"/>
      <c r="I35" s="1379"/>
      <c r="J35" s="1380"/>
      <c r="K35" s="1376"/>
      <c r="L35" s="1381" t="s">
        <v>719</v>
      </c>
      <c r="M35" s="1372" t="s">
        <v>264</v>
      </c>
      <c r="N35" s="1373"/>
      <c r="O35" s="1786"/>
      <c r="P35" s="2920" t="s">
        <v>1422</v>
      </c>
    </row>
    <row r="36" spans="1:16" ht="46.8" x14ac:dyDescent="0.25">
      <c r="A36" s="4275"/>
      <c r="B36" s="4112"/>
      <c r="C36" s="4267"/>
      <c r="D36" s="1363"/>
      <c r="E36" s="1382" t="s">
        <v>722</v>
      </c>
      <c r="F36" s="4280"/>
      <c r="G36" s="4283"/>
      <c r="H36" s="1378"/>
      <c r="I36" s="1379"/>
      <c r="J36" s="1380"/>
      <c r="K36" s="1380"/>
      <c r="L36" s="1371" t="s">
        <v>719</v>
      </c>
      <c r="M36" s="1372" t="s">
        <v>264</v>
      </c>
      <c r="N36" s="1383">
        <v>1</v>
      </c>
      <c r="O36" s="2918">
        <v>1</v>
      </c>
      <c r="P36" s="2919" t="s">
        <v>1819</v>
      </c>
    </row>
    <row r="37" spans="1:16" ht="46.8" x14ac:dyDescent="0.25">
      <c r="A37" s="4275"/>
      <c r="B37" s="4112"/>
      <c r="C37" s="4267"/>
      <c r="D37" s="1363"/>
      <c r="E37" s="4285" t="s">
        <v>723</v>
      </c>
      <c r="F37" s="4280"/>
      <c r="G37" s="4283"/>
      <c r="H37" s="1378"/>
      <c r="I37" s="1379"/>
      <c r="J37" s="1380"/>
      <c r="K37" s="1380"/>
      <c r="L37" s="1385" t="s">
        <v>724</v>
      </c>
      <c r="M37" s="1386" t="s">
        <v>264</v>
      </c>
      <c r="N37" s="1387">
        <v>2</v>
      </c>
      <c r="O37" s="1387">
        <v>2</v>
      </c>
      <c r="P37" s="1388"/>
    </row>
    <row r="38" spans="1:16" ht="31.2" x14ac:dyDescent="0.25">
      <c r="A38" s="4275"/>
      <c r="B38" s="4112"/>
      <c r="C38" s="4267"/>
      <c r="D38" s="1363"/>
      <c r="E38" s="4257"/>
      <c r="F38" s="4280"/>
      <c r="G38" s="4283"/>
      <c r="H38" s="1378"/>
      <c r="I38" s="1379"/>
      <c r="J38" s="1380"/>
      <c r="K38" s="1380"/>
      <c r="L38" s="1385" t="s">
        <v>725</v>
      </c>
      <c r="M38" s="1386" t="s">
        <v>264</v>
      </c>
      <c r="N38" s="1387">
        <v>50</v>
      </c>
      <c r="O38" s="1387">
        <v>50</v>
      </c>
      <c r="P38" s="1388"/>
    </row>
    <row r="39" spans="1:16" ht="31.2" x14ac:dyDescent="0.25">
      <c r="A39" s="4275"/>
      <c r="B39" s="4112"/>
      <c r="C39" s="4267"/>
      <c r="D39" s="1363"/>
      <c r="E39" s="4285" t="s">
        <v>726</v>
      </c>
      <c r="F39" s="4280"/>
      <c r="G39" s="4283"/>
      <c r="H39" s="1378"/>
      <c r="I39" s="1379"/>
      <c r="J39" s="1380"/>
      <c r="K39" s="1380"/>
      <c r="L39" s="1389" t="s">
        <v>727</v>
      </c>
      <c r="M39" s="1282" t="s">
        <v>389</v>
      </c>
      <c r="N39" s="1918">
        <v>140</v>
      </c>
      <c r="O39" s="2921">
        <v>140</v>
      </c>
      <c r="P39" s="2922"/>
    </row>
    <row r="40" spans="1:16" ht="63" thickBot="1" x14ac:dyDescent="0.3">
      <c r="A40" s="4275"/>
      <c r="B40" s="4112"/>
      <c r="C40" s="4267"/>
      <c r="D40" s="1363"/>
      <c r="E40" s="4124"/>
      <c r="F40" s="4280"/>
      <c r="G40" s="4283"/>
      <c r="H40" s="1378"/>
      <c r="I40" s="1379"/>
      <c r="J40" s="1380"/>
      <c r="K40" s="1391"/>
      <c r="L40" s="2924" t="s">
        <v>728</v>
      </c>
      <c r="M40" s="2902" t="s">
        <v>264</v>
      </c>
      <c r="N40" s="1457">
        <v>14500</v>
      </c>
      <c r="O40" s="2923">
        <v>14500</v>
      </c>
      <c r="P40" s="2919"/>
    </row>
    <row r="41" spans="1:16" ht="16.2" thickBot="1" x14ac:dyDescent="0.3">
      <c r="A41" s="4276"/>
      <c r="B41" s="4150"/>
      <c r="C41" s="4277"/>
      <c r="D41" s="1395"/>
      <c r="E41" s="4215"/>
      <c r="F41" s="4281"/>
      <c r="G41" s="4284"/>
      <c r="H41" s="1396" t="s">
        <v>8</v>
      </c>
      <c r="I41" s="1397">
        <f>SUM(I29:I33)</f>
        <v>334</v>
      </c>
      <c r="J41" s="1397">
        <f t="shared" ref="J41:K41" si="1">SUM(J29:J33)</f>
        <v>666.8</v>
      </c>
      <c r="K41" s="1397">
        <f t="shared" si="1"/>
        <v>666.5</v>
      </c>
      <c r="L41" s="1399"/>
      <c r="M41" s="1400"/>
      <c r="N41" s="1401"/>
      <c r="O41" s="1402"/>
      <c r="P41" s="1403"/>
    </row>
    <row r="42" spans="1:16" ht="46.8" x14ac:dyDescent="0.3">
      <c r="A42" s="4108" t="s">
        <v>7</v>
      </c>
      <c r="B42" s="4111" t="s">
        <v>9</v>
      </c>
      <c r="C42" s="4116" t="s">
        <v>9</v>
      </c>
      <c r="D42" s="1405"/>
      <c r="E42" s="4119" t="s">
        <v>729</v>
      </c>
      <c r="F42" s="3402" t="s">
        <v>46</v>
      </c>
      <c r="G42" s="4142" t="s">
        <v>263</v>
      </c>
      <c r="H42" s="1406" t="s">
        <v>27</v>
      </c>
      <c r="I42" s="1407">
        <v>0</v>
      </c>
      <c r="J42" s="1408">
        <v>0</v>
      </c>
      <c r="K42" s="1409"/>
      <c r="L42" s="1410" t="s">
        <v>730</v>
      </c>
      <c r="M42" s="1268" t="s">
        <v>264</v>
      </c>
      <c r="N42" s="1411"/>
      <c r="O42" s="1411"/>
      <c r="P42" s="3105" t="s">
        <v>1422</v>
      </c>
    </row>
    <row r="43" spans="1:16" ht="31.2" x14ac:dyDescent="0.25">
      <c r="A43" s="4109"/>
      <c r="B43" s="4112"/>
      <c r="C43" s="4117"/>
      <c r="D43" s="1413"/>
      <c r="E43" s="4120"/>
      <c r="F43" s="3403"/>
      <c r="G43" s="4143"/>
      <c r="H43" s="1415" t="s">
        <v>52</v>
      </c>
      <c r="I43" s="1377"/>
      <c r="J43" s="1416"/>
      <c r="K43" s="1417"/>
      <c r="L43" s="1418" t="s">
        <v>731</v>
      </c>
      <c r="M43" s="1419" t="s">
        <v>264</v>
      </c>
      <c r="N43" s="1383"/>
      <c r="O43" s="1383"/>
      <c r="P43" s="1384"/>
    </row>
    <row r="44" spans="1:16" ht="15.6" x14ac:dyDescent="0.25">
      <c r="A44" s="4109"/>
      <c r="B44" s="4112"/>
      <c r="C44" s="4117"/>
      <c r="D44" s="1413"/>
      <c r="E44" s="4120"/>
      <c r="F44" s="3403"/>
      <c r="G44" s="4143"/>
      <c r="H44" s="1415" t="s">
        <v>361</v>
      </c>
      <c r="I44" s="1377"/>
      <c r="J44" s="1416"/>
      <c r="K44" s="1417"/>
      <c r="L44" s="1418"/>
      <c r="M44" s="1419"/>
      <c r="N44" s="1392"/>
      <c r="O44" s="1392"/>
      <c r="P44" s="1393"/>
    </row>
    <row r="45" spans="1:16" ht="15.6" x14ac:dyDescent="0.25">
      <c r="A45" s="4109"/>
      <c r="B45" s="4112"/>
      <c r="C45" s="4117"/>
      <c r="D45" s="1413"/>
      <c r="E45" s="1420"/>
      <c r="F45" s="3403"/>
      <c r="G45" s="4143"/>
      <c r="H45" s="1415" t="s">
        <v>137</v>
      </c>
      <c r="I45" s="1421"/>
      <c r="J45" s="1416"/>
      <c r="K45" s="1417"/>
      <c r="L45" s="1422"/>
      <c r="M45" s="1282"/>
      <c r="N45" s="1423"/>
      <c r="O45" s="1423"/>
      <c r="P45" s="1424"/>
    </row>
    <row r="46" spans="1:16" ht="16.2" thickBot="1" x14ac:dyDescent="0.3">
      <c r="A46" s="4110"/>
      <c r="B46" s="4113"/>
      <c r="C46" s="4118"/>
      <c r="D46" s="1426"/>
      <c r="E46" s="1427"/>
      <c r="F46" s="3405"/>
      <c r="G46" s="4144"/>
      <c r="H46" s="1396" t="s">
        <v>8</v>
      </c>
      <c r="I46" s="1397">
        <f>SUM(I42:I45)</f>
        <v>0</v>
      </c>
      <c r="J46" s="1397">
        <f>SUM(J42:J45)</f>
        <v>0</v>
      </c>
      <c r="K46" s="1397">
        <f>SUM(K42:K45)</f>
        <v>0</v>
      </c>
      <c r="L46" s="1428"/>
      <c r="M46" s="1401"/>
      <c r="N46" s="1429"/>
      <c r="O46" s="1429"/>
      <c r="P46" s="1430"/>
    </row>
    <row r="47" spans="1:16" ht="16.2" thickBot="1" x14ac:dyDescent="0.3">
      <c r="A47" s="1248" t="s">
        <v>7</v>
      </c>
      <c r="B47" s="1431" t="s">
        <v>9</v>
      </c>
      <c r="C47" s="4157" t="s">
        <v>308</v>
      </c>
      <c r="D47" s="4157"/>
      <c r="E47" s="4157"/>
      <c r="F47" s="4157"/>
      <c r="G47" s="4158"/>
      <c r="H47" s="1339" t="s">
        <v>8</v>
      </c>
      <c r="I47" s="1340">
        <f>I41+I46</f>
        <v>334</v>
      </c>
      <c r="J47" s="1340">
        <f>J41+J46</f>
        <v>666.8</v>
      </c>
      <c r="K47" s="1340">
        <f>K41+K46</f>
        <v>666.5</v>
      </c>
      <c r="L47" s="4184"/>
      <c r="M47" s="4185"/>
      <c r="N47" s="4185"/>
      <c r="O47" s="4185"/>
      <c r="P47" s="4186"/>
    </row>
    <row r="48" spans="1:16" ht="16.2" thickBot="1" x14ac:dyDescent="0.35">
      <c r="A48" s="1248" t="s">
        <v>7</v>
      </c>
      <c r="B48" s="1431" t="s">
        <v>25</v>
      </c>
      <c r="C48" s="1432" t="s">
        <v>732</v>
      </c>
      <c r="D48" s="1348"/>
      <c r="E48" s="1349"/>
      <c r="F48" s="1349"/>
      <c r="G48" s="1349"/>
      <c r="H48" s="1349"/>
      <c r="I48" s="1349"/>
      <c r="J48" s="1349"/>
      <c r="K48" s="1349"/>
      <c r="L48" s="1349"/>
      <c r="M48" s="1349"/>
      <c r="N48" s="1349"/>
      <c r="O48" s="1349"/>
      <c r="P48" s="1350"/>
    </row>
    <row r="49" spans="1:16" ht="20.399999999999999" customHeight="1" thickBot="1" x14ac:dyDescent="0.35">
      <c r="A49" s="1248"/>
      <c r="B49" s="1431"/>
      <c r="C49" s="1433"/>
      <c r="D49" s="1353"/>
      <c r="E49" s="1354"/>
      <c r="F49" s="1354"/>
      <c r="G49" s="1354"/>
      <c r="H49" s="1354"/>
      <c r="I49" s="1354"/>
      <c r="J49" s="1354"/>
      <c r="K49" s="1354"/>
      <c r="L49" s="1355" t="s">
        <v>733</v>
      </c>
      <c r="M49" s="1434" t="s">
        <v>264</v>
      </c>
      <c r="N49" s="1435"/>
      <c r="O49" s="1435"/>
      <c r="P49" s="1436"/>
    </row>
    <row r="50" spans="1:16" ht="31.2" x14ac:dyDescent="0.25">
      <c r="A50" s="4108" t="s">
        <v>7</v>
      </c>
      <c r="B50" s="4111" t="s">
        <v>25</v>
      </c>
      <c r="C50" s="4116" t="s">
        <v>7</v>
      </c>
      <c r="D50" s="1405"/>
      <c r="E50" s="4119" t="s">
        <v>734</v>
      </c>
      <c r="F50" s="3402" t="s">
        <v>46</v>
      </c>
      <c r="G50" s="4142" t="s">
        <v>263</v>
      </c>
      <c r="H50" s="1406" t="s">
        <v>27</v>
      </c>
      <c r="I50" s="1360">
        <v>70</v>
      </c>
      <c r="J50" s="1408">
        <v>60</v>
      </c>
      <c r="K50" s="1409">
        <v>59.9</v>
      </c>
      <c r="L50" s="1437" t="s">
        <v>735</v>
      </c>
      <c r="M50" s="1438" t="s">
        <v>264</v>
      </c>
      <c r="N50" s="1439">
        <v>12</v>
      </c>
      <c r="O50" s="2925">
        <v>12</v>
      </c>
      <c r="P50" s="2926" t="s">
        <v>1356</v>
      </c>
    </row>
    <row r="51" spans="1:16" ht="16.2" thickBot="1" x14ac:dyDescent="0.3">
      <c r="A51" s="4110"/>
      <c r="B51" s="4113"/>
      <c r="C51" s="4118"/>
      <c r="D51" s="1426"/>
      <c r="E51" s="3808"/>
      <c r="F51" s="3405"/>
      <c r="G51" s="4144"/>
      <c r="H51" s="1396" t="s">
        <v>8</v>
      </c>
      <c r="I51" s="1397">
        <f>SUM(I50:I50)</f>
        <v>70</v>
      </c>
      <c r="J51" s="1397">
        <f>SUM(J50:J50)</f>
        <v>60</v>
      </c>
      <c r="K51" s="1397">
        <f>SUM(K50:K50)</f>
        <v>59.9</v>
      </c>
      <c r="L51" s="1441"/>
      <c r="M51" s="1442"/>
      <c r="N51" s="1429"/>
      <c r="O51" s="1429"/>
      <c r="P51" s="1430"/>
    </row>
    <row r="52" spans="1:16" ht="16.2" thickBot="1" x14ac:dyDescent="0.3">
      <c r="A52" s="1248" t="s">
        <v>7</v>
      </c>
      <c r="B52" s="1431" t="s">
        <v>25</v>
      </c>
      <c r="C52" s="4157" t="s">
        <v>308</v>
      </c>
      <c r="D52" s="4157"/>
      <c r="E52" s="4157"/>
      <c r="F52" s="4157"/>
      <c r="G52" s="4158"/>
      <c r="H52" s="1339" t="s">
        <v>8</v>
      </c>
      <c r="I52" s="1340">
        <f>I51*1</f>
        <v>70</v>
      </c>
      <c r="J52" s="1340">
        <f t="shared" ref="J52:K52" si="2">J51*1</f>
        <v>60</v>
      </c>
      <c r="K52" s="1340">
        <f t="shared" si="2"/>
        <v>59.9</v>
      </c>
      <c r="L52" s="4184"/>
      <c r="M52" s="4185"/>
      <c r="N52" s="4185"/>
      <c r="O52" s="4185"/>
      <c r="P52" s="4186"/>
    </row>
    <row r="53" spans="1:16" ht="16.2" thickBot="1" x14ac:dyDescent="0.3">
      <c r="A53" s="1248" t="s">
        <v>7</v>
      </c>
      <c r="B53" s="1431" t="s">
        <v>26</v>
      </c>
      <c r="C53" s="1443" t="s">
        <v>736</v>
      </c>
      <c r="D53" s="1251"/>
      <c r="E53" s="1348"/>
      <c r="F53" s="1348"/>
      <c r="G53" s="1348"/>
      <c r="H53" s="1348"/>
      <c r="I53" s="1348"/>
      <c r="J53" s="1348"/>
      <c r="K53" s="1348"/>
      <c r="L53" s="1251"/>
      <c r="M53" s="1251"/>
      <c r="N53" s="1251"/>
      <c r="O53" s="1251"/>
      <c r="P53" s="1444"/>
    </row>
    <row r="54" spans="1:16" ht="46.8" x14ac:dyDescent="0.25">
      <c r="A54" s="4147"/>
      <c r="B54" s="4149"/>
      <c r="C54" s="4188"/>
      <c r="D54" s="4191"/>
      <c r="E54" s="4194"/>
      <c r="F54" s="4195"/>
      <c r="G54" s="4195"/>
      <c r="H54" s="4195"/>
      <c r="I54" s="4195"/>
      <c r="J54" s="4195"/>
      <c r="K54" s="4196"/>
      <c r="L54" s="1445" t="s">
        <v>737</v>
      </c>
      <c r="M54" s="1268" t="s">
        <v>360</v>
      </c>
      <c r="N54" s="1446" t="s">
        <v>138</v>
      </c>
      <c r="O54" s="1446" t="s">
        <v>1357</v>
      </c>
      <c r="P54" s="2930" t="s">
        <v>1358</v>
      </c>
    </row>
    <row r="55" spans="1:16" ht="46.8" x14ac:dyDescent="0.25">
      <c r="A55" s="4187"/>
      <c r="B55" s="4112"/>
      <c r="C55" s="4189"/>
      <c r="D55" s="4192"/>
      <c r="E55" s="4197"/>
      <c r="F55" s="4198"/>
      <c r="G55" s="4198"/>
      <c r="H55" s="4198"/>
      <c r="I55" s="4198"/>
      <c r="J55" s="4198"/>
      <c r="K55" s="4199"/>
      <c r="L55" s="1447" t="s">
        <v>738</v>
      </c>
      <c r="M55" s="1448" t="s">
        <v>264</v>
      </c>
      <c r="N55" s="1449" t="s">
        <v>72</v>
      </c>
      <c r="O55" s="1449" t="s">
        <v>1359</v>
      </c>
      <c r="P55" s="2931" t="s">
        <v>1397</v>
      </c>
    </row>
    <row r="56" spans="1:16" ht="63" thickBot="1" x14ac:dyDescent="0.3">
      <c r="A56" s="4148"/>
      <c r="B56" s="4150"/>
      <c r="C56" s="4190"/>
      <c r="D56" s="4193"/>
      <c r="E56" s="4200"/>
      <c r="F56" s="4201"/>
      <c r="G56" s="4201"/>
      <c r="H56" s="4201"/>
      <c r="I56" s="4201"/>
      <c r="J56" s="4201"/>
      <c r="K56" s="4202"/>
      <c r="L56" s="1451" t="s">
        <v>739</v>
      </c>
      <c r="M56" s="1452" t="s">
        <v>360</v>
      </c>
      <c r="N56" s="1453" t="s">
        <v>138</v>
      </c>
      <c r="O56" s="1453" t="s">
        <v>1360</v>
      </c>
      <c r="P56" s="2932" t="s">
        <v>1361</v>
      </c>
    </row>
    <row r="57" spans="1:16" ht="31.2" x14ac:dyDescent="0.25">
      <c r="A57" s="4108" t="s">
        <v>7</v>
      </c>
      <c r="B57" s="4111" t="s">
        <v>26</v>
      </c>
      <c r="C57" s="4116" t="s">
        <v>7</v>
      </c>
      <c r="D57" s="1405"/>
      <c r="E57" s="4119" t="s">
        <v>740</v>
      </c>
      <c r="F57" s="3402" t="s">
        <v>46</v>
      </c>
      <c r="G57" s="4142" t="s">
        <v>263</v>
      </c>
      <c r="H57" s="1406" t="s">
        <v>27</v>
      </c>
      <c r="I57" s="1407">
        <v>0</v>
      </c>
      <c r="J57" s="1408">
        <v>0</v>
      </c>
      <c r="K57" s="1409"/>
      <c r="L57" s="1454" t="s">
        <v>741</v>
      </c>
      <c r="M57" s="1268" t="s">
        <v>264</v>
      </c>
      <c r="N57" s="1536"/>
      <c r="O57" s="1536">
        <v>2</v>
      </c>
      <c r="P57" s="4095" t="s">
        <v>1398</v>
      </c>
    </row>
    <row r="58" spans="1:16" ht="15.6" x14ac:dyDescent="0.25">
      <c r="A58" s="4109"/>
      <c r="B58" s="4112"/>
      <c r="C58" s="4117"/>
      <c r="D58" s="1413"/>
      <c r="E58" s="4120"/>
      <c r="F58" s="3403"/>
      <c r="G58" s="4143"/>
      <c r="H58" s="1415" t="s">
        <v>52</v>
      </c>
      <c r="I58" s="1377"/>
      <c r="J58" s="1416"/>
      <c r="K58" s="1456"/>
      <c r="L58" s="2929"/>
      <c r="M58" s="2893"/>
      <c r="N58" s="2927"/>
      <c r="O58" s="2927"/>
      <c r="P58" s="4169"/>
    </row>
    <row r="59" spans="1:16" ht="31.8" customHeight="1" thickBot="1" x14ac:dyDescent="0.3">
      <c r="A59" s="4110"/>
      <c r="B59" s="4113"/>
      <c r="C59" s="4118"/>
      <c r="D59" s="1426"/>
      <c r="E59" s="1458"/>
      <c r="F59" s="3405"/>
      <c r="G59" s="4144"/>
      <c r="H59" s="1396" t="s">
        <v>8</v>
      </c>
      <c r="I59" s="1397">
        <f>SUM(I57:I58)</f>
        <v>0</v>
      </c>
      <c r="J59" s="1397">
        <f>SUM(J57:J58)</f>
        <v>0</v>
      </c>
      <c r="K59" s="1397">
        <f>SUM(K57:K58)</f>
        <v>0</v>
      </c>
      <c r="L59" s="1428"/>
      <c r="M59" s="1401"/>
      <c r="N59" s="1429"/>
      <c r="O59" s="1429"/>
      <c r="P59" s="3980"/>
    </row>
    <row r="60" spans="1:16" ht="24" customHeight="1" thickBot="1" x14ac:dyDescent="0.3">
      <c r="A60" s="1450" t="s">
        <v>7</v>
      </c>
      <c r="B60" s="1394" t="s">
        <v>26</v>
      </c>
      <c r="C60" s="4175" t="s">
        <v>308</v>
      </c>
      <c r="D60" s="4175"/>
      <c r="E60" s="4175"/>
      <c r="F60" s="4175"/>
      <c r="G60" s="4176"/>
      <c r="H60" s="1459" t="s">
        <v>8</v>
      </c>
      <c r="I60" s="1460">
        <f>I59*1</f>
        <v>0</v>
      </c>
      <c r="J60" s="1460">
        <f t="shared" ref="J60:K60" si="3">J59*1</f>
        <v>0</v>
      </c>
      <c r="K60" s="1460">
        <f t="shared" si="3"/>
        <v>0</v>
      </c>
      <c r="L60" s="1461"/>
      <c r="M60" s="1462"/>
      <c r="N60" s="1462"/>
      <c r="O60" s="1462"/>
      <c r="P60" s="1463"/>
    </row>
    <row r="61" spans="1:16" ht="33" customHeight="1" thickBot="1" x14ac:dyDescent="0.3">
      <c r="A61" s="1248" t="s">
        <v>7</v>
      </c>
      <c r="B61" s="1431" t="s">
        <v>29</v>
      </c>
      <c r="C61" s="1464" t="s">
        <v>742</v>
      </c>
      <c r="D61" s="1251"/>
      <c r="E61" s="1251"/>
      <c r="F61" s="1251"/>
      <c r="G61" s="1251"/>
      <c r="H61" s="1251"/>
      <c r="I61" s="1251"/>
      <c r="J61" s="1251"/>
      <c r="K61" s="1251"/>
      <c r="L61" s="1251"/>
      <c r="M61" s="1251"/>
      <c r="N61" s="1251"/>
      <c r="O61" s="1251"/>
      <c r="P61" s="1444"/>
    </row>
    <row r="62" spans="1:16" ht="78.599999999999994" thickBot="1" x14ac:dyDescent="0.35">
      <c r="A62" s="4147"/>
      <c r="B62" s="4149"/>
      <c r="C62" s="4151"/>
      <c r="D62" s="4152"/>
      <c r="E62" s="4152"/>
      <c r="F62" s="4152"/>
      <c r="G62" s="4152"/>
      <c r="H62" s="4152"/>
      <c r="I62" s="4152"/>
      <c r="J62" s="4152"/>
      <c r="K62" s="4153"/>
      <c r="L62" s="1465" t="s">
        <v>743</v>
      </c>
      <c r="M62" s="2900" t="s">
        <v>360</v>
      </c>
      <c r="N62" s="1466" t="s">
        <v>156</v>
      </c>
      <c r="O62" s="1466" t="s">
        <v>1362</v>
      </c>
      <c r="P62" s="2933" t="s">
        <v>1363</v>
      </c>
    </row>
    <row r="63" spans="1:16" ht="63" thickBot="1" x14ac:dyDescent="0.3">
      <c r="A63" s="4148"/>
      <c r="B63" s="4150"/>
      <c r="C63" s="4154"/>
      <c r="D63" s="4155"/>
      <c r="E63" s="4155"/>
      <c r="F63" s="4155"/>
      <c r="G63" s="4155"/>
      <c r="H63" s="4155"/>
      <c r="I63" s="4155"/>
      <c r="J63" s="4155"/>
      <c r="K63" s="4156"/>
      <c r="L63" s="1467" t="s">
        <v>744</v>
      </c>
      <c r="M63" s="2936" t="s">
        <v>264</v>
      </c>
      <c r="N63" s="1468">
        <v>1</v>
      </c>
      <c r="O63" s="1468">
        <v>1</v>
      </c>
      <c r="P63" s="2934" t="s">
        <v>1364</v>
      </c>
    </row>
    <row r="64" spans="1:16" ht="31.2" x14ac:dyDescent="0.25">
      <c r="A64" s="4108" t="s">
        <v>7</v>
      </c>
      <c r="B64" s="4111" t="s">
        <v>29</v>
      </c>
      <c r="C64" s="4116" t="s">
        <v>7</v>
      </c>
      <c r="D64" s="1405"/>
      <c r="E64" s="4119" t="s">
        <v>745</v>
      </c>
      <c r="F64" s="3402" t="s">
        <v>46</v>
      </c>
      <c r="G64" s="4142" t="s">
        <v>263</v>
      </c>
      <c r="H64" s="1359" t="s">
        <v>27</v>
      </c>
      <c r="I64" s="1360">
        <v>1000</v>
      </c>
      <c r="J64" s="1360">
        <v>704.3</v>
      </c>
      <c r="K64" s="1409">
        <v>704.3</v>
      </c>
      <c r="L64" s="1469" t="s">
        <v>746</v>
      </c>
      <c r="M64" s="1268"/>
      <c r="N64" s="1455" t="s">
        <v>90</v>
      </c>
      <c r="O64" s="1536" t="s">
        <v>90</v>
      </c>
      <c r="P64" s="2928" t="s">
        <v>1423</v>
      </c>
    </row>
    <row r="65" spans="1:16" ht="15.6" x14ac:dyDescent="0.25">
      <c r="A65" s="4109"/>
      <c r="B65" s="4112"/>
      <c r="C65" s="4117"/>
      <c r="D65" s="1413"/>
      <c r="E65" s="4120"/>
      <c r="F65" s="3403"/>
      <c r="G65" s="4143"/>
      <c r="H65" s="1374" t="s">
        <v>84</v>
      </c>
      <c r="I65" s="1711"/>
      <c r="J65" s="1711">
        <v>13.7</v>
      </c>
      <c r="K65" s="1471">
        <v>13.7</v>
      </c>
      <c r="L65" s="3176"/>
      <c r="M65" s="1472"/>
      <c r="N65" s="1473"/>
      <c r="O65" s="1473"/>
      <c r="P65" s="1474"/>
    </row>
    <row r="66" spans="1:16" ht="16.2" thickBot="1" x14ac:dyDescent="0.3">
      <c r="A66" s="4110"/>
      <c r="B66" s="4113"/>
      <c r="C66" s="4118"/>
      <c r="D66" s="1426"/>
      <c r="E66" s="4165"/>
      <c r="F66" s="3405"/>
      <c r="G66" s="4144"/>
      <c r="H66" s="1396" t="s">
        <v>8</v>
      </c>
      <c r="I66" s="1397">
        <f>SUM(I64:I65)</f>
        <v>1000</v>
      </c>
      <c r="J66" s="1397">
        <f>SUM(J64:J65)</f>
        <v>718</v>
      </c>
      <c r="K66" s="1397">
        <f>SUM(K64:K65)</f>
        <v>718</v>
      </c>
      <c r="L66" s="1428"/>
      <c r="M66" s="1401"/>
      <c r="N66" s="1429"/>
      <c r="O66" s="1429"/>
      <c r="P66" s="1430"/>
    </row>
    <row r="67" spans="1:16" ht="15.6" x14ac:dyDescent="0.3">
      <c r="A67" s="4108" t="s">
        <v>7</v>
      </c>
      <c r="B67" s="4111" t="s">
        <v>29</v>
      </c>
      <c r="C67" s="4116" t="s">
        <v>9</v>
      </c>
      <c r="D67" s="1405"/>
      <c r="E67" s="4119" t="s">
        <v>747</v>
      </c>
      <c r="F67" s="3402" t="s">
        <v>46</v>
      </c>
      <c r="G67" s="4177" t="s">
        <v>748</v>
      </c>
      <c r="H67" s="1406"/>
      <c r="I67" s="1407"/>
      <c r="J67" s="1407"/>
      <c r="K67" s="1409"/>
      <c r="L67" s="1476" t="s">
        <v>749</v>
      </c>
      <c r="M67" s="1268"/>
      <c r="N67" s="1470"/>
      <c r="O67" s="1470"/>
      <c r="P67" s="4168" t="s">
        <v>1424</v>
      </c>
    </row>
    <row r="68" spans="1:16" ht="46.8" customHeight="1" thickBot="1" x14ac:dyDescent="0.3">
      <c r="A68" s="4110"/>
      <c r="B68" s="4113"/>
      <c r="C68" s="4118"/>
      <c r="D68" s="1426"/>
      <c r="E68" s="4165"/>
      <c r="F68" s="3405"/>
      <c r="G68" s="4178"/>
      <c r="H68" s="1396" t="s">
        <v>8</v>
      </c>
      <c r="I68" s="1397"/>
      <c r="J68" s="1397"/>
      <c r="K68" s="1477"/>
      <c r="L68" s="1428"/>
      <c r="M68" s="1401"/>
      <c r="N68" s="1429"/>
      <c r="O68" s="1429"/>
      <c r="P68" s="3829"/>
    </row>
    <row r="69" spans="1:16" ht="16.2" thickBot="1" x14ac:dyDescent="0.3">
      <c r="A69" s="1253" t="s">
        <v>7</v>
      </c>
      <c r="B69" s="1431" t="s">
        <v>29</v>
      </c>
      <c r="C69" s="4159" t="s">
        <v>308</v>
      </c>
      <c r="D69" s="4157"/>
      <c r="E69" s="4157"/>
      <c r="F69" s="4157"/>
      <c r="G69" s="4158"/>
      <c r="H69" s="1339" t="s">
        <v>8</v>
      </c>
      <c r="I69" s="1921">
        <f>SUM(I66+I68)</f>
        <v>1000</v>
      </c>
      <c r="J69" s="1921">
        <f>SUM(J66+J68)</f>
        <v>718</v>
      </c>
      <c r="K69" s="1055">
        <f t="shared" ref="K69" si="4">SUM(K66+K68)</f>
        <v>718</v>
      </c>
      <c r="L69" s="1479"/>
      <c r="M69" s="1479"/>
      <c r="N69" s="1479"/>
      <c r="O69" s="1479"/>
      <c r="P69" s="1480"/>
    </row>
    <row r="70" spans="1:16" ht="16.2" thickBot="1" x14ac:dyDescent="0.3">
      <c r="A70" s="1481" t="s">
        <v>7</v>
      </c>
      <c r="B70" s="4160" t="s">
        <v>11</v>
      </c>
      <c r="C70" s="4161"/>
      <c r="D70" s="4161"/>
      <c r="E70" s="4161"/>
      <c r="F70" s="4161"/>
      <c r="G70" s="4161"/>
      <c r="H70" s="4161"/>
      <c r="I70" s="1920">
        <f>I26+I47+I52+I60+I69</f>
        <v>2114.6999999999998</v>
      </c>
      <c r="J70" s="1920">
        <f>J26+J47+J52+J60+J69</f>
        <v>2214</v>
      </c>
      <c r="K70" s="1920">
        <f>K26+K47+K52+K60+K69</f>
        <v>2208.4</v>
      </c>
      <c r="L70" s="1482"/>
      <c r="M70" s="1483"/>
      <c r="N70" s="1483"/>
      <c r="O70" s="1483"/>
      <c r="P70" s="1484"/>
    </row>
    <row r="71" spans="1:16" ht="16.2" thickBot="1" x14ac:dyDescent="0.3">
      <c r="A71" s="1248" t="s">
        <v>9</v>
      </c>
      <c r="B71" s="4162" t="s">
        <v>459</v>
      </c>
      <c r="C71" s="4163"/>
      <c r="D71" s="4163"/>
      <c r="E71" s="4163"/>
      <c r="F71" s="4163"/>
      <c r="G71" s="4163"/>
      <c r="H71" s="4163"/>
      <c r="I71" s="4163"/>
      <c r="J71" s="4163"/>
      <c r="K71" s="4163"/>
      <c r="L71" s="4163"/>
      <c r="M71" s="4163"/>
      <c r="N71" s="4163"/>
      <c r="O71" s="4163"/>
      <c r="P71" s="4164"/>
    </row>
    <row r="72" spans="1:16" ht="16.2" thickBot="1" x14ac:dyDescent="0.3">
      <c r="A72" s="1253"/>
      <c r="B72" s="1485"/>
      <c r="C72" s="1244"/>
      <c r="D72" s="1244"/>
      <c r="E72" s="1244"/>
      <c r="F72" s="1244"/>
      <c r="G72" s="1244"/>
      <c r="H72" s="1244"/>
      <c r="I72" s="1244"/>
      <c r="J72" s="1244"/>
      <c r="K72" s="1486"/>
      <c r="L72" s="1487" t="s">
        <v>460</v>
      </c>
      <c r="M72" s="1488" t="s">
        <v>360</v>
      </c>
      <c r="N72" s="1489">
        <v>76.25</v>
      </c>
      <c r="O72" s="1489">
        <v>76.25</v>
      </c>
      <c r="P72" s="1490"/>
    </row>
    <row r="73" spans="1:16" ht="16.2" thickBot="1" x14ac:dyDescent="0.3">
      <c r="A73" s="1253" t="s">
        <v>9</v>
      </c>
      <c r="B73" s="1491" t="s">
        <v>7</v>
      </c>
      <c r="C73" s="1464" t="s">
        <v>750</v>
      </c>
      <c r="D73" s="1492"/>
      <c r="E73" s="1492"/>
      <c r="F73" s="1492"/>
      <c r="G73" s="1492"/>
      <c r="H73" s="1492"/>
      <c r="I73" s="1492"/>
      <c r="J73" s="1492"/>
      <c r="K73" s="1493"/>
      <c r="L73" s="1493"/>
      <c r="M73" s="1492"/>
      <c r="N73" s="1492"/>
      <c r="O73" s="1492"/>
      <c r="P73" s="1494"/>
    </row>
    <row r="74" spans="1:16" ht="31.8" thickBot="1" x14ac:dyDescent="0.3">
      <c r="A74" s="1253"/>
      <c r="B74" s="1249"/>
      <c r="C74" s="1495"/>
      <c r="D74" s="1496"/>
      <c r="E74" s="1496"/>
      <c r="F74" s="1496"/>
      <c r="G74" s="1496"/>
      <c r="H74" s="1496"/>
      <c r="I74" s="1496"/>
      <c r="J74" s="1496"/>
      <c r="K74" s="1497"/>
      <c r="L74" s="1498" t="s">
        <v>751</v>
      </c>
      <c r="M74" s="1499"/>
      <c r="N74" s="1500">
        <v>28</v>
      </c>
      <c r="O74" s="1500">
        <v>22</v>
      </c>
      <c r="P74" s="2934" t="s">
        <v>1487</v>
      </c>
    </row>
    <row r="75" spans="1:16" ht="46.8" x14ac:dyDescent="0.25">
      <c r="A75" s="4108" t="s">
        <v>9</v>
      </c>
      <c r="B75" s="4111" t="s">
        <v>7</v>
      </c>
      <c r="C75" s="4116" t="s">
        <v>7</v>
      </c>
      <c r="D75" s="1405"/>
      <c r="E75" s="4119" t="s">
        <v>752</v>
      </c>
      <c r="F75" s="3402" t="s">
        <v>46</v>
      </c>
      <c r="G75" s="4142" t="s">
        <v>263</v>
      </c>
      <c r="H75" s="1406" t="s">
        <v>27</v>
      </c>
      <c r="I75" s="1407">
        <v>0</v>
      </c>
      <c r="J75" s="1408"/>
      <c r="K75" s="1409"/>
      <c r="L75" s="1502" t="s">
        <v>753</v>
      </c>
      <c r="M75" s="1503" t="s">
        <v>264</v>
      </c>
      <c r="N75" s="1504">
        <v>152</v>
      </c>
      <c r="O75" s="2937">
        <v>181</v>
      </c>
      <c r="P75" s="2926" t="s">
        <v>1365</v>
      </c>
    </row>
    <row r="76" spans="1:16" ht="31.2" customHeight="1" x14ac:dyDescent="0.25">
      <c r="A76" s="4109"/>
      <c r="B76" s="4112"/>
      <c r="C76" s="4117"/>
      <c r="D76" s="1413"/>
      <c r="E76" s="4120"/>
      <c r="F76" s="3403"/>
      <c r="G76" s="4143"/>
      <c r="H76" s="1415" t="s">
        <v>52</v>
      </c>
      <c r="I76" s="1505"/>
      <c r="J76" s="1506"/>
      <c r="K76" s="1507"/>
      <c r="L76" s="4166" t="s">
        <v>754</v>
      </c>
      <c r="M76" s="1457" t="s">
        <v>264</v>
      </c>
      <c r="N76" s="1508"/>
      <c r="O76" s="2938"/>
      <c r="P76" s="2939" t="s">
        <v>1366</v>
      </c>
    </row>
    <row r="77" spans="1:16" ht="16.2" thickBot="1" x14ac:dyDescent="0.3">
      <c r="A77" s="4110"/>
      <c r="B77" s="4113"/>
      <c r="C77" s="4118"/>
      <c r="D77" s="1426"/>
      <c r="E77" s="4165"/>
      <c r="F77" s="3405"/>
      <c r="G77" s="4144"/>
      <c r="H77" s="1509" t="s">
        <v>8</v>
      </c>
      <c r="I77" s="1510">
        <f>SUM(I75:I76)</f>
        <v>0</v>
      </c>
      <c r="J77" s="1510">
        <f t="shared" ref="J77:K77" si="5">SUM(J75:J76)</f>
        <v>0</v>
      </c>
      <c r="K77" s="1510">
        <f t="shared" si="5"/>
        <v>0</v>
      </c>
      <c r="L77" s="4167"/>
      <c r="M77" s="1511"/>
      <c r="N77" s="1512"/>
      <c r="O77" s="2940"/>
      <c r="P77" s="2941"/>
    </row>
    <row r="78" spans="1:16" ht="53.4" customHeight="1" x14ac:dyDescent="0.25">
      <c r="A78" s="1514" t="s">
        <v>9</v>
      </c>
      <c r="B78" s="1515" t="s">
        <v>7</v>
      </c>
      <c r="C78" s="1516" t="s">
        <v>9</v>
      </c>
      <c r="D78" s="1517"/>
      <c r="E78" s="4145" t="s">
        <v>755</v>
      </c>
      <c r="F78" s="3504" t="s">
        <v>46</v>
      </c>
      <c r="G78" s="4142" t="s">
        <v>263</v>
      </c>
      <c r="H78" s="1406" t="s">
        <v>27</v>
      </c>
      <c r="I78" s="1518">
        <v>11</v>
      </c>
      <c r="J78" s="1518">
        <v>11</v>
      </c>
      <c r="K78" s="1531">
        <v>10.9</v>
      </c>
      <c r="L78" s="1469" t="s">
        <v>756</v>
      </c>
      <c r="M78" s="1455" t="s">
        <v>393</v>
      </c>
      <c r="N78" s="1411">
        <v>1</v>
      </c>
      <c r="O78" s="1504">
        <v>1</v>
      </c>
      <c r="P78" s="2926" t="s">
        <v>1399</v>
      </c>
    </row>
    <row r="79" spans="1:16" ht="16.2" thickBot="1" x14ac:dyDescent="0.3">
      <c r="A79" s="1521"/>
      <c r="B79" s="1522"/>
      <c r="C79" s="1523"/>
      <c r="D79" s="1517"/>
      <c r="E79" s="4146"/>
      <c r="F79" s="3505"/>
      <c r="G79" s="4144"/>
      <c r="H79" s="1509" t="s">
        <v>8</v>
      </c>
      <c r="I79" s="1524">
        <f>SUM(I78:I78)</f>
        <v>11</v>
      </c>
      <c r="J79" s="1524">
        <f t="shared" ref="J79:K79" si="6">SUM(J78:J78)</f>
        <v>11</v>
      </c>
      <c r="K79" s="1524">
        <f t="shared" si="6"/>
        <v>10.9</v>
      </c>
      <c r="L79" s="1525"/>
      <c r="M79" s="1511"/>
      <c r="N79" s="1512"/>
      <c r="O79" s="1512"/>
      <c r="P79" s="1513"/>
    </row>
    <row r="80" spans="1:16" ht="37.200000000000003" customHeight="1" x14ac:dyDescent="0.25">
      <c r="A80" s="4108" t="s">
        <v>9</v>
      </c>
      <c r="B80" s="4111" t="s">
        <v>7</v>
      </c>
      <c r="C80" s="4116" t="s">
        <v>25</v>
      </c>
      <c r="D80" s="1405"/>
      <c r="E80" s="4119" t="s">
        <v>757</v>
      </c>
      <c r="F80" s="3402" t="s">
        <v>46</v>
      </c>
      <c r="G80" s="4142" t="s">
        <v>263</v>
      </c>
      <c r="H80" s="1406" t="s">
        <v>27</v>
      </c>
      <c r="I80" s="1407">
        <v>0</v>
      </c>
      <c r="J80" s="1408"/>
      <c r="K80" s="1409"/>
      <c r="L80" s="2944" t="s">
        <v>758</v>
      </c>
      <c r="M80" s="1268"/>
      <c r="N80" s="1470"/>
      <c r="O80" s="1470"/>
      <c r="P80" s="4095" t="s">
        <v>1422</v>
      </c>
    </row>
    <row r="81" spans="1:16" ht="62.4" x14ac:dyDescent="0.25">
      <c r="A81" s="4109"/>
      <c r="B81" s="4112"/>
      <c r="C81" s="4117"/>
      <c r="D81" s="1413"/>
      <c r="E81" s="4120"/>
      <c r="F81" s="3403"/>
      <c r="G81" s="4143"/>
      <c r="H81" s="1415" t="s">
        <v>52</v>
      </c>
      <c r="I81" s="1377"/>
      <c r="J81" s="1416"/>
      <c r="K81" s="1417"/>
      <c r="L81" s="2943" t="s">
        <v>759</v>
      </c>
      <c r="M81" s="1282"/>
      <c r="N81" s="1390"/>
      <c r="O81" s="1390"/>
      <c r="P81" s="4096"/>
    </row>
    <row r="82" spans="1:16" ht="16.2" thickBot="1" x14ac:dyDescent="0.3">
      <c r="A82" s="4110"/>
      <c r="B82" s="4113"/>
      <c r="C82" s="4118"/>
      <c r="D82" s="1426"/>
      <c r="E82" s="4165"/>
      <c r="F82" s="3405"/>
      <c r="G82" s="4144"/>
      <c r="H82" s="1509" t="s">
        <v>8</v>
      </c>
      <c r="I82" s="1510">
        <f>SUM(I80:I81)</f>
        <v>0</v>
      </c>
      <c r="J82" s="1510">
        <f t="shared" ref="J82:K82" si="7">SUM(J80:J81)</f>
        <v>0</v>
      </c>
      <c r="K82" s="1510">
        <f t="shared" si="7"/>
        <v>0</v>
      </c>
      <c r="L82" s="1291"/>
      <c r="M82" s="1526"/>
      <c r="N82" s="1429"/>
      <c r="O82" s="1429"/>
      <c r="P82" s="1430"/>
    </row>
    <row r="83" spans="1:16" ht="46.8" x14ac:dyDescent="0.3">
      <c r="A83" s="1527" t="s">
        <v>9</v>
      </c>
      <c r="B83" s="1528" t="s">
        <v>7</v>
      </c>
      <c r="C83" s="1529" t="s">
        <v>26</v>
      </c>
      <c r="D83" s="1530"/>
      <c r="E83" s="4145" t="s">
        <v>760</v>
      </c>
      <c r="F83" s="3504" t="s">
        <v>46</v>
      </c>
      <c r="G83" s="4142" t="s">
        <v>263</v>
      </c>
      <c r="H83" s="1406" t="s">
        <v>27</v>
      </c>
      <c r="I83" s="2587">
        <v>0</v>
      </c>
      <c r="J83" s="1518"/>
      <c r="K83" s="1531"/>
      <c r="L83" s="1519" t="s">
        <v>761</v>
      </c>
      <c r="M83" s="1439" t="s">
        <v>393</v>
      </c>
      <c r="N83" s="1520"/>
      <c r="O83" s="1411"/>
      <c r="P83" s="4097" t="s">
        <v>1422</v>
      </c>
    </row>
    <row r="84" spans="1:16" ht="16.2" thickBot="1" x14ac:dyDescent="0.3">
      <c r="A84" s="1521"/>
      <c r="B84" s="1522"/>
      <c r="C84" s="1523"/>
      <c r="D84" s="1426"/>
      <c r="E84" s="4146"/>
      <c r="F84" s="3505"/>
      <c r="G84" s="4144"/>
      <c r="H84" s="1509" t="s">
        <v>8</v>
      </c>
      <c r="I84" s="1510">
        <f>SUM(I83:I83)</f>
        <v>0</v>
      </c>
      <c r="J84" s="1510">
        <f t="shared" ref="J84:K84" si="8">SUM(J83:J83)</f>
        <v>0</v>
      </c>
      <c r="K84" s="1510">
        <f t="shared" si="8"/>
        <v>0</v>
      </c>
      <c r="L84" s="1525"/>
      <c r="M84" s="1511"/>
      <c r="N84" s="1512"/>
      <c r="O84" s="1512"/>
      <c r="P84" s="4098"/>
    </row>
    <row r="85" spans="1:16" ht="16.2" thickBot="1" x14ac:dyDescent="0.3">
      <c r="A85" s="1450" t="s">
        <v>9</v>
      </c>
      <c r="B85" s="1532" t="s">
        <v>7</v>
      </c>
      <c r="C85" s="4175" t="s">
        <v>308</v>
      </c>
      <c r="D85" s="4175"/>
      <c r="E85" s="4175"/>
      <c r="F85" s="4175"/>
      <c r="G85" s="4176"/>
      <c r="H85" s="1459" t="s">
        <v>8</v>
      </c>
      <c r="I85" s="1460">
        <f>I77+I79+I82+I84</f>
        <v>11</v>
      </c>
      <c r="J85" s="1460">
        <f t="shared" ref="J85:K85" si="9">J77+J79+J82+J84</f>
        <v>11</v>
      </c>
      <c r="K85" s="1460">
        <f t="shared" si="9"/>
        <v>10.9</v>
      </c>
      <c r="L85" s="4172"/>
      <c r="M85" s="4173"/>
      <c r="N85" s="4173"/>
      <c r="O85" s="4173"/>
      <c r="P85" s="4174"/>
    </row>
    <row r="86" spans="1:16" ht="16.2" thickBot="1" x14ac:dyDescent="0.3">
      <c r="A86" s="1248" t="s">
        <v>9</v>
      </c>
      <c r="B86" s="1249" t="s">
        <v>9</v>
      </c>
      <c r="C86" s="1464" t="s">
        <v>461</v>
      </c>
      <c r="D86" s="1492"/>
      <c r="E86" s="1492"/>
      <c r="F86" s="1492"/>
      <c r="G86" s="1492"/>
      <c r="H86" s="1492"/>
      <c r="I86" s="1492"/>
      <c r="J86" s="1492"/>
      <c r="K86" s="1492"/>
      <c r="L86" s="1492"/>
      <c r="M86" s="1492"/>
      <c r="N86" s="1492"/>
      <c r="O86" s="1492"/>
      <c r="P86" s="1494"/>
    </row>
    <row r="87" spans="1:16" ht="15.6" x14ac:dyDescent="0.25">
      <c r="A87" s="4147"/>
      <c r="B87" s="4179"/>
      <c r="C87" s="1533"/>
      <c r="D87" s="1534"/>
      <c r="E87" s="1534"/>
      <c r="F87" s="1534"/>
      <c r="G87" s="1534"/>
      <c r="H87" s="1534"/>
      <c r="I87" s="1534"/>
      <c r="J87" s="1534"/>
      <c r="K87" s="1534"/>
      <c r="L87" s="1267" t="s">
        <v>762</v>
      </c>
      <c r="M87" s="1455" t="s">
        <v>264</v>
      </c>
      <c r="N87" s="1535"/>
      <c r="O87" s="1536"/>
      <c r="P87" s="1537"/>
    </row>
    <row r="88" spans="1:16" ht="31.8" thickBot="1" x14ac:dyDescent="0.3">
      <c r="A88" s="4148"/>
      <c r="B88" s="4180"/>
      <c r="C88" s="1538"/>
      <c r="D88" s="1539"/>
      <c r="E88" s="1539"/>
      <c r="F88" s="1539"/>
      <c r="G88" s="1539"/>
      <c r="H88" s="1539"/>
      <c r="I88" s="1539"/>
      <c r="J88" s="1539"/>
      <c r="K88" s="1539"/>
      <c r="L88" s="1540" t="s">
        <v>763</v>
      </c>
      <c r="M88" s="1541" t="s">
        <v>264</v>
      </c>
      <c r="N88" s="1542"/>
      <c r="O88" s="1542"/>
      <c r="P88" s="1543"/>
    </row>
    <row r="89" spans="1:16" ht="46.8" x14ac:dyDescent="0.25">
      <c r="A89" s="4147" t="s">
        <v>9</v>
      </c>
      <c r="B89" s="4149" t="s">
        <v>9</v>
      </c>
      <c r="C89" s="4181" t="s">
        <v>7</v>
      </c>
      <c r="D89" s="1405"/>
      <c r="E89" s="4119" t="s">
        <v>764</v>
      </c>
      <c r="F89" s="3504" t="s">
        <v>46</v>
      </c>
      <c r="G89" s="4142" t="s">
        <v>263</v>
      </c>
      <c r="H89" s="1406" t="s">
        <v>27</v>
      </c>
      <c r="I89" s="1407">
        <v>60</v>
      </c>
      <c r="J89" s="1408">
        <v>50</v>
      </c>
      <c r="K89" s="1409">
        <v>33.799999999999997</v>
      </c>
      <c r="L89" s="1502" t="s">
        <v>765</v>
      </c>
      <c r="M89" s="1445" t="s">
        <v>360</v>
      </c>
      <c r="N89" s="1504">
        <v>1.4999999999999999E-2</v>
      </c>
      <c r="O89" s="1504">
        <v>0.22</v>
      </c>
      <c r="P89" s="2928" t="s">
        <v>1367</v>
      </c>
    </row>
    <row r="90" spans="1:16" ht="16.2" thickBot="1" x14ac:dyDescent="0.3">
      <c r="A90" s="4148"/>
      <c r="B90" s="4150"/>
      <c r="C90" s="4182"/>
      <c r="D90" s="1426"/>
      <c r="E90" s="4165"/>
      <c r="F90" s="3505"/>
      <c r="G90" s="4144"/>
      <c r="H90" s="1509" t="s">
        <v>8</v>
      </c>
      <c r="I90" s="1510">
        <f>I89*1</f>
        <v>60</v>
      </c>
      <c r="J90" s="1510">
        <f t="shared" ref="J90:K90" si="10">J89*1</f>
        <v>50</v>
      </c>
      <c r="K90" s="1510">
        <f t="shared" si="10"/>
        <v>33.799999999999997</v>
      </c>
      <c r="L90" s="1525"/>
      <c r="M90" s="1511"/>
      <c r="N90" s="1512"/>
      <c r="O90" s="1512"/>
      <c r="P90" s="1513"/>
    </row>
    <row r="91" spans="1:16" ht="31.2" x14ac:dyDescent="0.25">
      <c r="A91" s="4108" t="s">
        <v>9</v>
      </c>
      <c r="B91" s="4149" t="s">
        <v>9</v>
      </c>
      <c r="C91" s="4116" t="s">
        <v>9</v>
      </c>
      <c r="D91" s="1544"/>
      <c r="E91" s="4119" t="s">
        <v>766</v>
      </c>
      <c r="F91" s="3504" t="s">
        <v>46</v>
      </c>
      <c r="G91" s="4142" t="s">
        <v>263</v>
      </c>
      <c r="H91" s="1406" t="s">
        <v>27</v>
      </c>
      <c r="I91" s="1360">
        <v>2210</v>
      </c>
      <c r="J91" s="1360">
        <v>3238.8</v>
      </c>
      <c r="K91" s="1409">
        <v>3157.6</v>
      </c>
      <c r="L91" s="1545" t="s">
        <v>767</v>
      </c>
      <c r="M91" s="1546" t="s">
        <v>536</v>
      </c>
      <c r="N91" s="1439">
        <v>571</v>
      </c>
      <c r="O91" s="1439">
        <v>571</v>
      </c>
      <c r="P91" s="1440"/>
    </row>
    <row r="92" spans="1:16" ht="31.2" x14ac:dyDescent="0.25">
      <c r="A92" s="4109"/>
      <c r="B92" s="4112"/>
      <c r="C92" s="4117"/>
      <c r="D92" s="1547"/>
      <c r="E92" s="4120"/>
      <c r="F92" s="3403"/>
      <c r="G92" s="4143"/>
      <c r="H92" s="1415" t="s">
        <v>84</v>
      </c>
      <c r="I92" s="1367">
        <v>29.14</v>
      </c>
      <c r="J92" s="1365">
        <v>201.14</v>
      </c>
      <c r="K92" s="1417">
        <v>201.1</v>
      </c>
      <c r="L92" s="1549" t="s">
        <v>768</v>
      </c>
      <c r="M92" s="1550" t="s">
        <v>769</v>
      </c>
      <c r="N92" s="1372">
        <v>9243</v>
      </c>
      <c r="O92" s="1372">
        <v>13350</v>
      </c>
      <c r="P92" s="1551"/>
    </row>
    <row r="93" spans="1:16" ht="15.6" x14ac:dyDescent="0.25">
      <c r="A93" s="4109"/>
      <c r="B93" s="4112"/>
      <c r="C93" s="4117"/>
      <c r="D93" s="1547"/>
      <c r="E93" s="4120"/>
      <c r="F93" s="3403"/>
      <c r="G93" s="4143"/>
      <c r="H93" s="1552"/>
      <c r="I93" s="1553"/>
      <c r="J93" s="1554"/>
      <c r="K93" s="1555"/>
      <c r="L93" s="1556" t="s">
        <v>770</v>
      </c>
      <c r="M93" s="1550" t="s">
        <v>389</v>
      </c>
      <c r="N93" s="1550">
        <v>140</v>
      </c>
      <c r="O93" s="1372">
        <v>180</v>
      </c>
      <c r="P93" s="1551"/>
    </row>
    <row r="94" spans="1:16" ht="18.600000000000001" x14ac:dyDescent="0.25">
      <c r="A94" s="4109"/>
      <c r="B94" s="4112"/>
      <c r="C94" s="4117"/>
      <c r="D94" s="1547"/>
      <c r="E94" s="4120"/>
      <c r="F94" s="3403"/>
      <c r="G94" s="4143"/>
      <c r="H94" s="1557"/>
      <c r="I94" s="1558"/>
      <c r="J94" s="1554"/>
      <c r="K94" s="1555"/>
      <c r="L94" s="1556" t="s">
        <v>771</v>
      </c>
      <c r="M94" s="1550" t="s">
        <v>772</v>
      </c>
      <c r="N94" s="1372">
        <v>420</v>
      </c>
      <c r="O94" s="1372">
        <v>420</v>
      </c>
      <c r="P94" s="1551"/>
    </row>
    <row r="95" spans="1:16" ht="16.2" thickBot="1" x14ac:dyDescent="0.3">
      <c r="A95" s="1521"/>
      <c r="B95" s="4150"/>
      <c r="C95" s="1559"/>
      <c r="D95" s="1426"/>
      <c r="E95" s="4165"/>
      <c r="F95" s="3505"/>
      <c r="G95" s="4144"/>
      <c r="H95" s="1509" t="s">
        <v>8</v>
      </c>
      <c r="I95" s="1510">
        <f>SUM(I91:I94)</f>
        <v>2239.14</v>
      </c>
      <c r="J95" s="1510">
        <f t="shared" ref="J95:K95" si="11">SUM(J91:J94)</f>
        <v>3439.94</v>
      </c>
      <c r="K95" s="1510">
        <f t="shared" si="11"/>
        <v>3358.7</v>
      </c>
      <c r="L95" s="1442" t="s">
        <v>773</v>
      </c>
      <c r="M95" s="1452" t="s">
        <v>264</v>
      </c>
      <c r="N95" s="1400">
        <v>21</v>
      </c>
      <c r="O95" s="1400">
        <v>21</v>
      </c>
      <c r="P95" s="1403"/>
    </row>
    <row r="96" spans="1:16" ht="15.6" x14ac:dyDescent="0.25">
      <c r="A96" s="4131"/>
      <c r="B96" s="4133"/>
      <c r="C96" s="4135"/>
      <c r="D96" s="1547"/>
      <c r="E96" s="4123" t="s">
        <v>774</v>
      </c>
      <c r="F96" s="3402"/>
      <c r="G96" s="4136"/>
      <c r="H96" s="1561"/>
      <c r="I96" s="1562"/>
      <c r="J96" s="1563"/>
      <c r="K96" s="1564"/>
      <c r="L96" s="1565" t="s">
        <v>775</v>
      </c>
      <c r="M96" s="1411" t="s">
        <v>264</v>
      </c>
      <c r="N96" s="1411">
        <v>600</v>
      </c>
      <c r="O96" s="1411">
        <v>690</v>
      </c>
      <c r="P96" s="1440"/>
    </row>
    <row r="97" spans="1:16" ht="47.4" thickBot="1" x14ac:dyDescent="0.3">
      <c r="A97" s="4132"/>
      <c r="B97" s="4134"/>
      <c r="C97" s="4135"/>
      <c r="D97" s="1547"/>
      <c r="E97" s="4124"/>
      <c r="F97" s="3403"/>
      <c r="G97" s="4137"/>
      <c r="H97" s="1557"/>
      <c r="I97" s="1553"/>
      <c r="J97" s="1554"/>
      <c r="K97" s="1566"/>
      <c r="L97" s="1567" t="s">
        <v>767</v>
      </c>
      <c r="M97" s="2950" t="s">
        <v>536</v>
      </c>
      <c r="N97" s="1541">
        <v>571</v>
      </c>
      <c r="O97" s="2947">
        <v>700</v>
      </c>
      <c r="P97" s="2948" t="s">
        <v>1368</v>
      </c>
    </row>
    <row r="98" spans="1:16" ht="47.4" thickBot="1" x14ac:dyDescent="0.3">
      <c r="A98" s="1568"/>
      <c r="B98" s="4138"/>
      <c r="C98" s="4140"/>
      <c r="D98" s="1571"/>
      <c r="E98" s="4123" t="s">
        <v>776</v>
      </c>
      <c r="F98" s="4205"/>
      <c r="G98" s="4136"/>
      <c r="H98" s="1573"/>
      <c r="I98" s="1574"/>
      <c r="J98" s="1574"/>
      <c r="K98" s="1575"/>
      <c r="L98" s="1576" t="s">
        <v>768</v>
      </c>
      <c r="M98" s="2951" t="s">
        <v>769</v>
      </c>
      <c r="N98" s="2949">
        <v>9243</v>
      </c>
      <c r="O98" s="2894">
        <v>13350</v>
      </c>
      <c r="P98" s="2919" t="s">
        <v>1369</v>
      </c>
    </row>
    <row r="99" spans="1:16" ht="31.8" thickBot="1" x14ac:dyDescent="0.3">
      <c r="A99" s="1568"/>
      <c r="B99" s="4139"/>
      <c r="C99" s="4141"/>
      <c r="D99" s="1579"/>
      <c r="E99" s="4124"/>
      <c r="F99" s="4206"/>
      <c r="G99" s="4137"/>
      <c r="H99" s="1580"/>
      <c r="I99" s="1553"/>
      <c r="J99" s="1554"/>
      <c r="K99" s="1581"/>
      <c r="L99" s="1582" t="s">
        <v>777</v>
      </c>
      <c r="M99" s="1356" t="s">
        <v>769</v>
      </c>
      <c r="N99" s="1356">
        <v>687</v>
      </c>
      <c r="O99" s="1500">
        <v>525</v>
      </c>
      <c r="P99" s="2934" t="s">
        <v>1370</v>
      </c>
    </row>
    <row r="100" spans="1:16" ht="31.8" thickBot="1" x14ac:dyDescent="0.3">
      <c r="A100" s="1583"/>
      <c r="B100" s="1569"/>
      <c r="C100" s="1570"/>
      <c r="D100" s="1571"/>
      <c r="E100" s="1560" t="s">
        <v>778</v>
      </c>
      <c r="F100" s="1572"/>
      <c r="G100" s="1584"/>
      <c r="H100" s="1561"/>
      <c r="I100" s="1562"/>
      <c r="J100" s="1563"/>
      <c r="K100" s="1564"/>
      <c r="L100" s="1585" t="s">
        <v>779</v>
      </c>
      <c r="M100" s="2936" t="s">
        <v>264</v>
      </c>
      <c r="N100" s="1356">
        <v>2900</v>
      </c>
      <c r="O100" s="1500">
        <v>2900</v>
      </c>
      <c r="P100" s="2934" t="s">
        <v>1370</v>
      </c>
    </row>
    <row r="101" spans="1:16" ht="15.6" x14ac:dyDescent="0.25">
      <c r="A101" s="3794"/>
      <c r="B101" s="3797"/>
      <c r="C101" s="3800"/>
      <c r="D101" s="1586"/>
      <c r="E101" s="4123" t="s">
        <v>780</v>
      </c>
      <c r="F101" s="4125"/>
      <c r="G101" s="4128"/>
      <c r="H101" s="1588"/>
      <c r="I101" s="1589"/>
      <c r="J101" s="1590"/>
      <c r="K101" s="1591"/>
      <c r="L101" s="1592" t="s">
        <v>770</v>
      </c>
      <c r="M101" s="1423" t="s">
        <v>389</v>
      </c>
      <c r="N101" s="1423">
        <v>140</v>
      </c>
      <c r="O101" s="2891">
        <v>180</v>
      </c>
      <c r="P101" s="2919" t="s">
        <v>1370</v>
      </c>
    </row>
    <row r="102" spans="1:16" ht="18.600000000000001" x14ac:dyDescent="0.25">
      <c r="A102" s="3795"/>
      <c r="B102" s="3798"/>
      <c r="C102" s="3801"/>
      <c r="D102" s="1593"/>
      <c r="E102" s="4124"/>
      <c r="F102" s="4126"/>
      <c r="G102" s="4126"/>
      <c r="H102" s="1552"/>
      <c r="I102" s="1594"/>
      <c r="J102" s="1595"/>
      <c r="K102" s="1596"/>
      <c r="L102" s="1556" t="s">
        <v>771</v>
      </c>
      <c r="M102" s="1383" t="s">
        <v>772</v>
      </c>
      <c r="N102" s="1457">
        <v>420</v>
      </c>
      <c r="O102" s="2927">
        <v>420</v>
      </c>
      <c r="P102" s="2919" t="s">
        <v>1370</v>
      </c>
    </row>
    <row r="103" spans="1:16" ht="15.6" x14ac:dyDescent="0.25">
      <c r="A103" s="3795"/>
      <c r="B103" s="3798"/>
      <c r="C103" s="3801"/>
      <c r="D103" s="1593"/>
      <c r="E103" s="4124"/>
      <c r="F103" s="4126"/>
      <c r="G103" s="4126"/>
      <c r="H103" s="1552"/>
      <c r="I103" s="1594"/>
      <c r="J103" s="1595"/>
      <c r="K103" s="1596"/>
      <c r="L103" s="1556" t="s">
        <v>773</v>
      </c>
      <c r="M103" s="2952" t="s">
        <v>264</v>
      </c>
      <c r="N103" s="1457">
        <v>21</v>
      </c>
      <c r="O103" s="2927">
        <v>21</v>
      </c>
      <c r="P103" s="2919" t="s">
        <v>1370</v>
      </c>
    </row>
    <row r="104" spans="1:16" ht="47.4" thickBot="1" x14ac:dyDescent="0.3">
      <c r="A104" s="3795"/>
      <c r="B104" s="3798"/>
      <c r="C104" s="3801"/>
      <c r="D104" s="1593"/>
      <c r="E104" s="1427"/>
      <c r="F104" s="4127"/>
      <c r="G104" s="4127"/>
      <c r="H104" s="1597"/>
      <c r="I104" s="1598"/>
      <c r="J104" s="1599"/>
      <c r="K104" s="1600"/>
      <c r="L104" s="1442" t="s">
        <v>775</v>
      </c>
      <c r="M104" s="1401" t="s">
        <v>264</v>
      </c>
      <c r="N104" s="1401">
        <v>600</v>
      </c>
      <c r="O104" s="1779">
        <v>690</v>
      </c>
      <c r="P104" s="2948" t="s">
        <v>1371</v>
      </c>
    </row>
    <row r="105" spans="1:16" ht="15.6" customHeight="1" x14ac:dyDescent="0.25">
      <c r="A105" s="4207"/>
      <c r="B105" s="4209"/>
      <c r="C105" s="4210"/>
      <c r="D105" s="1586"/>
      <c r="E105" s="4123" t="s">
        <v>781</v>
      </c>
      <c r="F105" s="4128"/>
      <c r="G105" s="4128"/>
      <c r="H105" s="1588"/>
      <c r="I105" s="1589"/>
      <c r="J105" s="1590"/>
      <c r="K105" s="1591"/>
      <c r="L105" s="4121" t="s">
        <v>782</v>
      </c>
      <c r="M105" s="2900" t="s">
        <v>264</v>
      </c>
      <c r="N105" s="1455">
        <v>10</v>
      </c>
      <c r="O105" s="1536">
        <v>14</v>
      </c>
      <c r="P105" s="2928" t="s">
        <v>1416</v>
      </c>
    </row>
    <row r="106" spans="1:16" ht="15.6" x14ac:dyDescent="0.25">
      <c r="A106" s="4208"/>
      <c r="B106" s="3798"/>
      <c r="C106" s="4211"/>
      <c r="D106" s="1593"/>
      <c r="E106" s="4124"/>
      <c r="F106" s="4126"/>
      <c r="G106" s="4126"/>
      <c r="H106" s="1552"/>
      <c r="I106" s="1594"/>
      <c r="J106" s="1595"/>
      <c r="K106" s="1596"/>
      <c r="L106" s="4129"/>
      <c r="M106" s="2957"/>
      <c r="N106" s="2957"/>
      <c r="O106" s="2953"/>
      <c r="P106" s="2955"/>
    </row>
    <row r="107" spans="1:16" ht="15.6" x14ac:dyDescent="0.25">
      <c r="A107" s="4208"/>
      <c r="B107" s="3798"/>
      <c r="C107" s="4211"/>
      <c r="D107" s="1593"/>
      <c r="E107" s="4124"/>
      <c r="F107" s="4126"/>
      <c r="G107" s="4126"/>
      <c r="H107" s="1552"/>
      <c r="I107" s="1594"/>
      <c r="J107" s="1595"/>
      <c r="K107" s="1596"/>
      <c r="L107" s="4129"/>
      <c r="M107" s="2952"/>
      <c r="N107" s="1457"/>
      <c r="O107" s="2927"/>
      <c r="P107" s="2919"/>
    </row>
    <row r="108" spans="1:16" ht="16.2" thickBot="1" x14ac:dyDescent="0.3">
      <c r="A108" s="4208"/>
      <c r="B108" s="3798"/>
      <c r="C108" s="4211"/>
      <c r="D108" s="1593"/>
      <c r="E108" s="1602"/>
      <c r="F108" s="4126"/>
      <c r="G108" s="4127"/>
      <c r="H108" s="1552"/>
      <c r="I108" s="1603"/>
      <c r="J108" s="1595"/>
      <c r="K108" s="1596"/>
      <c r="L108" s="4130"/>
      <c r="M108" s="2959"/>
      <c r="N108" s="1373"/>
      <c r="O108" s="1785"/>
      <c r="P108" s="2920"/>
    </row>
    <row r="109" spans="1:16" ht="47.4" thickBot="1" x14ac:dyDescent="0.3">
      <c r="A109" s="719"/>
      <c r="B109" s="1604"/>
      <c r="C109" s="1605"/>
      <c r="D109" s="1606"/>
      <c r="E109" s="1607" t="s">
        <v>783</v>
      </c>
      <c r="F109" s="1587"/>
      <c r="G109" s="1608"/>
      <c r="H109" s="1588"/>
      <c r="I109" s="1589"/>
      <c r="J109" s="1590"/>
      <c r="K109" s="1591"/>
      <c r="L109" s="1609" t="s">
        <v>784</v>
      </c>
      <c r="M109" s="2936" t="s">
        <v>264</v>
      </c>
      <c r="N109" s="1356">
        <v>200</v>
      </c>
      <c r="O109" s="1500">
        <v>34</v>
      </c>
      <c r="P109" s="2919" t="s">
        <v>1417</v>
      </c>
    </row>
    <row r="110" spans="1:16" ht="15.6" customHeight="1" x14ac:dyDescent="0.25">
      <c r="A110" s="3795"/>
      <c r="B110" s="4212"/>
      <c r="C110" s="4213"/>
      <c r="D110" s="1610"/>
      <c r="E110" s="4123" t="s">
        <v>785</v>
      </c>
      <c r="F110" s="4128"/>
      <c r="G110" s="4128"/>
      <c r="H110" s="1588"/>
      <c r="I110" s="1589"/>
      <c r="J110" s="1590"/>
      <c r="K110" s="1591"/>
      <c r="L110" s="4121" t="s">
        <v>786</v>
      </c>
      <c r="M110" s="2900" t="s">
        <v>264</v>
      </c>
      <c r="N110" s="1455">
        <v>20</v>
      </c>
      <c r="O110" s="1536">
        <v>15</v>
      </c>
      <c r="P110" s="2919" t="s">
        <v>1418</v>
      </c>
    </row>
    <row r="111" spans="1:16" ht="32.4" customHeight="1" thickBot="1" x14ac:dyDescent="0.3">
      <c r="A111" s="3795"/>
      <c r="B111" s="4212"/>
      <c r="C111" s="4214"/>
      <c r="D111" s="1611"/>
      <c r="E111" s="4215"/>
      <c r="F111" s="4127"/>
      <c r="G111" s="4127"/>
      <c r="H111" s="1597"/>
      <c r="I111" s="1612"/>
      <c r="J111" s="1599"/>
      <c r="K111" s="1600"/>
      <c r="L111" s="4122"/>
      <c r="M111" s="2958"/>
      <c r="N111" s="2958"/>
      <c r="O111" s="2954"/>
      <c r="P111" s="2956"/>
    </row>
    <row r="112" spans="1:16" ht="47.4" thickBot="1" x14ac:dyDescent="0.3">
      <c r="A112" s="1613"/>
      <c r="B112" s="1614"/>
      <c r="C112" s="1615"/>
      <c r="D112" s="1616"/>
      <c r="E112" s="1617" t="s">
        <v>787</v>
      </c>
      <c r="F112" s="1618"/>
      <c r="G112" s="1618"/>
      <c r="H112" s="1406"/>
      <c r="I112" s="1407"/>
      <c r="J112" s="1408"/>
      <c r="K112" s="1619"/>
      <c r="L112" s="1620" t="s">
        <v>788</v>
      </c>
      <c r="M112" s="2936"/>
      <c r="N112" s="1356" t="s">
        <v>90</v>
      </c>
      <c r="O112" s="1500" t="s">
        <v>1372</v>
      </c>
      <c r="P112" s="2934" t="s">
        <v>1419</v>
      </c>
    </row>
    <row r="113" spans="1:16" ht="59.4" customHeight="1" thickBot="1" x14ac:dyDescent="0.3">
      <c r="A113" s="1294"/>
      <c r="B113" s="1295"/>
      <c r="C113" s="1601"/>
      <c r="D113" s="1621"/>
      <c r="E113" s="1602" t="s">
        <v>789</v>
      </c>
      <c r="F113" s="1622"/>
      <c r="G113" s="1623"/>
      <c r="H113" s="1624"/>
      <c r="I113" s="1625"/>
      <c r="J113" s="1626"/>
      <c r="K113" s="1627"/>
      <c r="L113" s="1628" t="s">
        <v>790</v>
      </c>
      <c r="M113" s="2960" t="s">
        <v>264</v>
      </c>
      <c r="N113" s="1918">
        <v>30</v>
      </c>
      <c r="O113" s="2891">
        <v>24</v>
      </c>
      <c r="P113" s="2922" t="s">
        <v>1420</v>
      </c>
    </row>
    <row r="114" spans="1:16" ht="36.6" customHeight="1" thickBot="1" x14ac:dyDescent="0.3">
      <c r="A114" s="719"/>
      <c r="B114" s="1604"/>
      <c r="C114" s="1605"/>
      <c r="D114" s="1629"/>
      <c r="E114" s="1630" t="s">
        <v>791</v>
      </c>
      <c r="F114" s="1631"/>
      <c r="G114" s="1632"/>
      <c r="H114" s="1633"/>
      <c r="I114" s="1634"/>
      <c r="J114" s="1635"/>
      <c r="K114" s="1636"/>
      <c r="L114" s="1585" t="s">
        <v>792</v>
      </c>
      <c r="M114" s="2961" t="s">
        <v>264</v>
      </c>
      <c r="N114" s="1356">
        <v>60</v>
      </c>
      <c r="O114" s="1500">
        <v>0</v>
      </c>
      <c r="P114" s="2934" t="s">
        <v>1373</v>
      </c>
    </row>
    <row r="115" spans="1:16" ht="22.8" customHeight="1" x14ac:dyDescent="0.25">
      <c r="A115" s="4221" t="s">
        <v>9</v>
      </c>
      <c r="B115" s="4223" t="s">
        <v>9</v>
      </c>
      <c r="C115" s="4225" t="s">
        <v>25</v>
      </c>
      <c r="D115" s="4227"/>
      <c r="E115" s="4119" t="s">
        <v>793</v>
      </c>
      <c r="F115" s="3504" t="s">
        <v>46</v>
      </c>
      <c r="G115" s="4142" t="s">
        <v>263</v>
      </c>
      <c r="H115" s="1406" t="s">
        <v>27</v>
      </c>
      <c r="I115" s="1360">
        <v>1025.4000000000001</v>
      </c>
      <c r="J115" s="1360">
        <v>995.2</v>
      </c>
      <c r="K115" s="1619">
        <v>898.1</v>
      </c>
      <c r="L115" s="1637" t="s">
        <v>794</v>
      </c>
      <c r="M115" s="2962" t="s">
        <v>795</v>
      </c>
      <c r="N115" s="1455">
        <v>3</v>
      </c>
      <c r="O115" s="1536">
        <v>3</v>
      </c>
      <c r="P115" s="2928"/>
    </row>
    <row r="116" spans="1:16" ht="17.399999999999999" customHeight="1" x14ac:dyDescent="0.25">
      <c r="A116" s="4222"/>
      <c r="B116" s="4224"/>
      <c r="C116" s="4226"/>
      <c r="D116" s="4228"/>
      <c r="E116" s="4120"/>
      <c r="F116" s="3403"/>
      <c r="G116" s="4143"/>
      <c r="H116" s="1415" t="s">
        <v>52</v>
      </c>
      <c r="I116" s="1505"/>
      <c r="J116" s="1505"/>
      <c r="K116" s="1638"/>
      <c r="L116" s="1639" t="s">
        <v>796</v>
      </c>
      <c r="M116" s="2963" t="s">
        <v>795</v>
      </c>
      <c r="N116" s="1457">
        <v>2</v>
      </c>
      <c r="O116" s="2927">
        <v>2</v>
      </c>
      <c r="P116" s="2919" t="s">
        <v>1414</v>
      </c>
    </row>
    <row r="117" spans="1:16" ht="27.6" customHeight="1" x14ac:dyDescent="0.25">
      <c r="A117" s="4222"/>
      <c r="B117" s="4224"/>
      <c r="C117" s="4226"/>
      <c r="D117" s="4228"/>
      <c r="E117" s="4120"/>
      <c r="F117" s="3403"/>
      <c r="G117" s="4143"/>
      <c r="H117" s="1415" t="s">
        <v>84</v>
      </c>
      <c r="I117" s="1641">
        <v>44.13</v>
      </c>
      <c r="J117" s="1641">
        <v>44.13</v>
      </c>
      <c r="K117" s="2612">
        <v>44.12</v>
      </c>
      <c r="L117" s="1639" t="s">
        <v>797</v>
      </c>
      <c r="M117" s="2963" t="s">
        <v>795</v>
      </c>
      <c r="N117" s="1457">
        <v>3</v>
      </c>
      <c r="O117" s="2927">
        <v>3</v>
      </c>
      <c r="P117" s="2919"/>
    </row>
    <row r="118" spans="1:16" ht="31.2" x14ac:dyDescent="0.25">
      <c r="A118" s="4222"/>
      <c r="B118" s="4224"/>
      <c r="C118" s="4226"/>
      <c r="D118" s="4228"/>
      <c r="E118" s="4120"/>
      <c r="F118" s="3403"/>
      <c r="G118" s="4143"/>
      <c r="H118" s="1415"/>
      <c r="I118" s="1505"/>
      <c r="J118" s="1505"/>
      <c r="K118" s="1638"/>
      <c r="L118" s="1639" t="s">
        <v>798</v>
      </c>
      <c r="M118" s="2963" t="s">
        <v>264</v>
      </c>
      <c r="N118" s="1457">
        <v>46</v>
      </c>
      <c r="O118" s="1457">
        <v>46</v>
      </c>
      <c r="P118" s="1384"/>
    </row>
    <row r="119" spans="1:16" ht="15.6" x14ac:dyDescent="0.25">
      <c r="A119" s="4222"/>
      <c r="B119" s="4224"/>
      <c r="C119" s="4226"/>
      <c r="D119" s="4228"/>
      <c r="E119" s="4120"/>
      <c r="F119" s="3403"/>
      <c r="G119" s="4143"/>
      <c r="H119" s="1642"/>
      <c r="I119" s="1377"/>
      <c r="J119" s="1377"/>
      <c r="K119" s="1643"/>
      <c r="L119" s="1639" t="s">
        <v>799</v>
      </c>
      <c r="M119" s="2963" t="s">
        <v>264</v>
      </c>
      <c r="N119" s="1457">
        <v>15</v>
      </c>
      <c r="O119" s="2927">
        <v>41</v>
      </c>
      <c r="P119" s="2919" t="s">
        <v>1414</v>
      </c>
    </row>
    <row r="120" spans="1:16" ht="15.6" x14ac:dyDescent="0.25">
      <c r="A120" s="4222"/>
      <c r="B120" s="4224"/>
      <c r="C120" s="4226"/>
      <c r="D120" s="4228"/>
      <c r="E120" s="4120"/>
      <c r="F120" s="3403"/>
      <c r="G120" s="4143"/>
      <c r="H120" s="1644"/>
      <c r="I120" s="1645"/>
      <c r="J120" s="1645"/>
      <c r="K120" s="1646"/>
      <c r="L120" s="1639" t="s">
        <v>800</v>
      </c>
      <c r="M120" s="2963" t="s">
        <v>264</v>
      </c>
      <c r="N120" s="1457">
        <v>5</v>
      </c>
      <c r="O120" s="2927">
        <v>5</v>
      </c>
      <c r="P120" s="2919"/>
    </row>
    <row r="121" spans="1:16" ht="47.4" thickBot="1" x14ac:dyDescent="0.3">
      <c r="A121" s="1647"/>
      <c r="B121" s="1648"/>
      <c r="C121" s="1649"/>
      <c r="D121" s="4229"/>
      <c r="E121" s="4165"/>
      <c r="F121" s="3505"/>
      <c r="G121" s="4144"/>
      <c r="H121" s="1650" t="s">
        <v>8</v>
      </c>
      <c r="I121" s="1651">
        <f>SUM(I115:I120)</f>
        <v>1069.5300000000002</v>
      </c>
      <c r="J121" s="1651">
        <f t="shared" ref="J121:K121" si="12">SUM(J115:J120)</f>
        <v>1039.3300000000002</v>
      </c>
      <c r="K121" s="1652">
        <f t="shared" si="12"/>
        <v>942.22</v>
      </c>
      <c r="L121" s="1653" t="s">
        <v>801</v>
      </c>
      <c r="M121" s="2965" t="s">
        <v>264</v>
      </c>
      <c r="N121" s="1541"/>
      <c r="O121" s="2947"/>
      <c r="P121" s="2948"/>
    </row>
    <row r="122" spans="1:16" ht="30" customHeight="1" x14ac:dyDescent="0.25">
      <c r="A122" s="4230"/>
      <c r="B122" s="4232"/>
      <c r="C122" s="4234"/>
      <c r="D122" s="1654"/>
      <c r="E122" s="4236" t="s">
        <v>802</v>
      </c>
      <c r="F122" s="4238"/>
      <c r="G122" s="4238"/>
      <c r="H122" s="4203"/>
      <c r="I122" s="4216"/>
      <c r="J122" s="4216"/>
      <c r="K122" s="4289"/>
      <c r="L122" s="2974" t="s">
        <v>803</v>
      </c>
      <c r="M122" s="2975" t="s">
        <v>264</v>
      </c>
      <c r="N122" s="1657">
        <v>2</v>
      </c>
      <c r="O122" s="2973">
        <v>1</v>
      </c>
      <c r="P122" s="3033" t="s">
        <v>1425</v>
      </c>
    </row>
    <row r="123" spans="1:16" ht="45.6" customHeight="1" thickBot="1" x14ac:dyDescent="0.3">
      <c r="A123" s="4231"/>
      <c r="B123" s="4233"/>
      <c r="C123" s="4235"/>
      <c r="D123" s="1658"/>
      <c r="E123" s="4237"/>
      <c r="F123" s="4239"/>
      <c r="G123" s="4239"/>
      <c r="H123" s="4204"/>
      <c r="I123" s="4217"/>
      <c r="J123" s="4217"/>
      <c r="K123" s="4290"/>
      <c r="L123" s="2976" t="s">
        <v>804</v>
      </c>
      <c r="M123" s="2977" t="s">
        <v>795</v>
      </c>
      <c r="N123" s="2966">
        <v>21</v>
      </c>
      <c r="O123" s="2966">
        <v>26</v>
      </c>
      <c r="P123" s="2967" t="s">
        <v>1618</v>
      </c>
    </row>
    <row r="124" spans="1:16" ht="47.4" thickBot="1" x14ac:dyDescent="0.3">
      <c r="A124" s="1659"/>
      <c r="B124" s="249"/>
      <c r="C124" s="1660"/>
      <c r="D124" s="1661"/>
      <c r="E124" s="1630" t="s">
        <v>805</v>
      </c>
      <c r="F124" s="1662"/>
      <c r="G124" s="1662"/>
      <c r="H124" s="1663"/>
      <c r="I124" s="1664"/>
      <c r="J124" s="1664"/>
      <c r="K124" s="1665"/>
      <c r="L124" s="2978" t="s">
        <v>806</v>
      </c>
      <c r="M124" s="2979" t="s">
        <v>264</v>
      </c>
      <c r="N124" s="2971">
        <v>92</v>
      </c>
      <c r="O124" s="2971">
        <v>92</v>
      </c>
      <c r="P124" s="2968"/>
    </row>
    <row r="125" spans="1:16" ht="52.2" customHeight="1" thickBot="1" x14ac:dyDescent="0.3">
      <c r="A125" s="1666"/>
      <c r="B125" s="248"/>
      <c r="C125" s="1667"/>
      <c r="D125" s="1195"/>
      <c r="E125" s="1630" t="s">
        <v>807</v>
      </c>
      <c r="F125" s="1662"/>
      <c r="G125" s="1662"/>
      <c r="H125" s="1663"/>
      <c r="I125" s="1664"/>
      <c r="J125" s="1664"/>
      <c r="K125" s="1665"/>
      <c r="L125" s="2978" t="s">
        <v>808</v>
      </c>
      <c r="M125" s="2979" t="s">
        <v>264</v>
      </c>
      <c r="N125" s="2971">
        <v>45</v>
      </c>
      <c r="O125" s="2971">
        <v>45</v>
      </c>
      <c r="P125" s="2968" t="s">
        <v>1619</v>
      </c>
    </row>
    <row r="126" spans="1:16" ht="45.6" customHeight="1" thickBot="1" x14ac:dyDescent="0.3">
      <c r="A126" s="1666"/>
      <c r="B126" s="248"/>
      <c r="C126" s="1667"/>
      <c r="D126" s="1195"/>
      <c r="E126" s="1668" t="s">
        <v>809</v>
      </c>
      <c r="F126" s="1275"/>
      <c r="G126" s="1275"/>
      <c r="H126" s="1669"/>
      <c r="I126" s="1670"/>
      <c r="J126" s="1670"/>
      <c r="K126" s="1278"/>
      <c r="L126" s="1671" t="s">
        <v>810</v>
      </c>
      <c r="M126" s="2980" t="s">
        <v>264</v>
      </c>
      <c r="N126" s="2972">
        <v>1</v>
      </c>
      <c r="O126" s="2972">
        <v>1</v>
      </c>
      <c r="P126" s="2969"/>
    </row>
    <row r="127" spans="1:16" ht="51.6" customHeight="1" thickBot="1" x14ac:dyDescent="0.3">
      <c r="A127" s="1666"/>
      <c r="B127" s="248"/>
      <c r="C127" s="1667"/>
      <c r="D127" s="1195"/>
      <c r="E127" s="1655" t="s">
        <v>811</v>
      </c>
      <c r="F127" s="1264"/>
      <c r="G127" s="1264"/>
      <c r="H127" s="1656"/>
      <c r="I127" s="1672"/>
      <c r="J127" s="1672"/>
      <c r="K127" s="1266"/>
      <c r="L127" s="1673" t="s">
        <v>812</v>
      </c>
      <c r="M127" s="2980"/>
      <c r="N127" s="2973" t="s">
        <v>90</v>
      </c>
      <c r="O127" s="2973" t="s">
        <v>90</v>
      </c>
      <c r="P127" s="2970"/>
    </row>
    <row r="128" spans="1:16" ht="32.4" customHeight="1" thickBot="1" x14ac:dyDescent="0.3">
      <c r="A128" s="1674" t="s">
        <v>9</v>
      </c>
      <c r="B128" s="1249" t="s">
        <v>9</v>
      </c>
      <c r="C128" s="1478"/>
      <c r="D128" s="4291" t="s">
        <v>308</v>
      </c>
      <c r="E128" s="4291"/>
      <c r="F128" s="4291"/>
      <c r="G128" s="4291"/>
      <c r="H128" s="4292"/>
      <c r="I128" s="1340">
        <f>I90+I95+I121</f>
        <v>3368.67</v>
      </c>
      <c r="J128" s="1340">
        <f t="shared" ref="J128:K128" si="13">J90+J95+J121</f>
        <v>4529.2700000000004</v>
      </c>
      <c r="K128" s="1340">
        <f t="shared" si="13"/>
        <v>4334.72</v>
      </c>
      <c r="L128" s="1675"/>
      <c r="M128" s="1675"/>
      <c r="N128" s="1675"/>
      <c r="O128" s="1675"/>
      <c r="P128" s="1676"/>
    </row>
    <row r="129" spans="1:16" ht="37.799999999999997" customHeight="1" thickBot="1" x14ac:dyDescent="0.3">
      <c r="A129" s="1677" t="s">
        <v>9</v>
      </c>
      <c r="B129" s="4160" t="s">
        <v>11</v>
      </c>
      <c r="C129" s="4161"/>
      <c r="D129" s="4161"/>
      <c r="E129" s="4161"/>
      <c r="F129" s="4161"/>
      <c r="G129" s="4161"/>
      <c r="H129" s="4293"/>
      <c r="I129" s="1678">
        <f>I85+I128</f>
        <v>3379.67</v>
      </c>
      <c r="J129" s="1678">
        <f t="shared" ref="J129:K129" si="14">J85+J128</f>
        <v>4540.2700000000004</v>
      </c>
      <c r="K129" s="1678">
        <f t="shared" si="14"/>
        <v>4345.62</v>
      </c>
      <c r="L129" s="1679"/>
      <c r="M129" s="1679"/>
      <c r="N129" s="1679"/>
      <c r="O129" s="1679"/>
      <c r="P129" s="1680"/>
    </row>
    <row r="130" spans="1:16" ht="31.8" customHeight="1" thickBot="1" x14ac:dyDescent="0.35">
      <c r="A130" s="1235" t="s">
        <v>25</v>
      </c>
      <c r="B130" s="1681" t="s">
        <v>813</v>
      </c>
      <c r="C130" s="1682"/>
      <c r="D130" s="1682"/>
      <c r="E130" s="1682"/>
      <c r="F130" s="1682"/>
      <c r="G130" s="1682"/>
      <c r="H130" s="1683"/>
      <c r="I130" s="1684"/>
      <c r="J130" s="1684"/>
      <c r="K130" s="1684"/>
      <c r="L130" s="1685"/>
      <c r="M130" s="1685"/>
      <c r="N130" s="1685"/>
      <c r="O130" s="1685"/>
      <c r="P130" s="1686"/>
    </row>
    <row r="131" spans="1:16" ht="42" customHeight="1" thickBot="1" x14ac:dyDescent="0.3">
      <c r="A131" s="1687" t="s">
        <v>25</v>
      </c>
      <c r="B131" s="1688"/>
      <c r="C131" s="1689"/>
      <c r="D131" s="1689"/>
      <c r="E131" s="1689"/>
      <c r="F131" s="1689"/>
      <c r="G131" s="1689"/>
      <c r="H131" s="1689"/>
      <c r="I131" s="1690"/>
      <c r="J131" s="1690"/>
      <c r="K131" s="1691"/>
      <c r="L131" s="1692" t="s">
        <v>814</v>
      </c>
      <c r="M131" s="1693" t="s">
        <v>815</v>
      </c>
      <c r="N131" s="1694" t="s">
        <v>816</v>
      </c>
      <c r="O131" s="1694" t="s">
        <v>816</v>
      </c>
      <c r="P131" s="2981"/>
    </row>
    <row r="132" spans="1:16" ht="18.600000000000001" customHeight="1" thickBot="1" x14ac:dyDescent="0.3">
      <c r="A132" s="4294" t="s">
        <v>25</v>
      </c>
      <c r="B132" s="3392"/>
      <c r="C132" s="4296" t="s">
        <v>387</v>
      </c>
      <c r="D132" s="4297"/>
      <c r="E132" s="4297"/>
      <c r="F132" s="4297"/>
      <c r="G132" s="4297"/>
      <c r="H132" s="4297"/>
      <c r="I132" s="4297"/>
      <c r="J132" s="4297"/>
      <c r="K132" s="4297"/>
      <c r="L132" s="4297"/>
      <c r="M132" s="4297"/>
      <c r="N132" s="4297"/>
      <c r="O132" s="4297"/>
      <c r="P132" s="4298"/>
    </row>
    <row r="133" spans="1:16" ht="16.2" thickBot="1" x14ac:dyDescent="0.35">
      <c r="A133" s="4295"/>
      <c r="B133" s="1697"/>
      <c r="C133" s="4299"/>
      <c r="D133" s="4300"/>
      <c r="E133" s="4300"/>
      <c r="F133" s="4300"/>
      <c r="G133" s="4300"/>
      <c r="H133" s="4300"/>
      <c r="I133" s="4300"/>
      <c r="J133" s="4300"/>
      <c r="K133" s="4301"/>
      <c r="L133" s="1698"/>
      <c r="M133" s="1695"/>
      <c r="N133" s="1695"/>
      <c r="O133" s="1695"/>
      <c r="P133" s="1696"/>
    </row>
    <row r="134" spans="1:16" ht="57.6" customHeight="1" thickBot="1" x14ac:dyDescent="0.3">
      <c r="A134" s="4302" t="s">
        <v>25</v>
      </c>
      <c r="B134" s="4304" t="s">
        <v>7</v>
      </c>
      <c r="C134" s="1699" t="s">
        <v>7</v>
      </c>
      <c r="D134" s="1700"/>
      <c r="E134" s="4119" t="s">
        <v>817</v>
      </c>
      <c r="F134" s="3504" t="s">
        <v>46</v>
      </c>
      <c r="G134" s="4142" t="s">
        <v>263</v>
      </c>
      <c r="H134" s="1406" t="s">
        <v>27</v>
      </c>
      <c r="I134" s="1360">
        <v>293</v>
      </c>
      <c r="J134" s="1360">
        <v>516.6</v>
      </c>
      <c r="K134" s="1409">
        <v>505</v>
      </c>
      <c r="L134" s="1701" t="s">
        <v>818</v>
      </c>
      <c r="M134" s="1702" t="s">
        <v>389</v>
      </c>
      <c r="N134" s="1259">
        <f>SUM(N142:N153)</f>
        <v>4.1970000000000001</v>
      </c>
      <c r="O134" s="1259">
        <f>SUM(O142+O144)</f>
        <v>3.12</v>
      </c>
      <c r="P134" s="2982" t="s">
        <v>1620</v>
      </c>
    </row>
    <row r="135" spans="1:16" ht="15.6" customHeight="1" x14ac:dyDescent="0.25">
      <c r="A135" s="4303"/>
      <c r="B135" s="4305"/>
      <c r="C135" s="1704"/>
      <c r="D135" s="1705"/>
      <c r="E135" s="4120"/>
      <c r="F135" s="3403"/>
      <c r="G135" s="4143"/>
      <c r="H135" s="1706" t="s">
        <v>52</v>
      </c>
      <c r="I135" s="1645"/>
      <c r="J135" s="1645"/>
      <c r="K135" s="1638"/>
      <c r="L135" s="4306" t="s">
        <v>819</v>
      </c>
      <c r="M135" s="4247" t="s">
        <v>264</v>
      </c>
      <c r="N135" s="4100">
        <v>1</v>
      </c>
      <c r="O135" s="4100">
        <v>0</v>
      </c>
      <c r="P135" s="4095" t="s">
        <v>1374</v>
      </c>
    </row>
    <row r="136" spans="1:16" ht="15.6" x14ac:dyDescent="0.25">
      <c r="A136" s="4303"/>
      <c r="B136" s="4305"/>
      <c r="C136" s="1704"/>
      <c r="D136" s="1705"/>
      <c r="E136" s="4120"/>
      <c r="F136" s="3403"/>
      <c r="G136" s="4143"/>
      <c r="H136" s="1364" t="s">
        <v>361</v>
      </c>
      <c r="I136" s="1645">
        <v>3024.4</v>
      </c>
      <c r="J136" s="1645">
        <v>2771.5</v>
      </c>
      <c r="K136" s="1638">
        <v>2771.2</v>
      </c>
      <c r="L136" s="4307"/>
      <c r="M136" s="4248"/>
      <c r="N136" s="4250"/>
      <c r="O136" s="4250"/>
      <c r="P136" s="4309"/>
    </row>
    <row r="137" spans="1:16" ht="82.2" customHeight="1" x14ac:dyDescent="0.25">
      <c r="A137" s="4303"/>
      <c r="B137" s="4305"/>
      <c r="C137" s="1704"/>
      <c r="D137" s="1705"/>
      <c r="E137" s="4120"/>
      <c r="F137" s="3403"/>
      <c r="G137" s="4143"/>
      <c r="H137" s="1415" t="s">
        <v>84</v>
      </c>
      <c r="I137" s="2588">
        <v>226.32</v>
      </c>
      <c r="J137" s="2588">
        <v>375.61</v>
      </c>
      <c r="K137" s="1638">
        <v>374.6</v>
      </c>
      <c r="L137" s="4308"/>
      <c r="M137" s="4249"/>
      <c r="N137" s="4101"/>
      <c r="O137" s="4101"/>
      <c r="P137" s="4096"/>
    </row>
    <row r="138" spans="1:16" ht="28.8" customHeight="1" x14ac:dyDescent="0.25">
      <c r="A138" s="1362"/>
      <c r="B138" s="1703"/>
      <c r="C138" s="1704"/>
      <c r="D138" s="1705"/>
      <c r="E138" s="4120"/>
      <c r="F138" s="3403"/>
      <c r="G138" s="4143"/>
      <c r="H138" s="1369" t="s">
        <v>137</v>
      </c>
      <c r="I138" s="1367"/>
      <c r="J138" s="1367">
        <v>1000</v>
      </c>
      <c r="K138" s="1367">
        <v>1000</v>
      </c>
      <c r="L138" s="1707"/>
      <c r="M138" s="1708"/>
      <c r="N138" s="1709"/>
      <c r="O138" s="1709"/>
      <c r="P138" s="1710"/>
    </row>
    <row r="139" spans="1:16" ht="25.2" customHeight="1" thickBot="1" x14ac:dyDescent="0.3">
      <c r="A139" s="1712"/>
      <c r="B139" s="1394"/>
      <c r="C139" s="1523"/>
      <c r="D139" s="1713"/>
      <c r="E139" s="4165"/>
      <c r="F139" s="3505"/>
      <c r="G139" s="4144"/>
      <c r="H139" s="1650" t="s">
        <v>8</v>
      </c>
      <c r="I139" s="1651">
        <f>SUM(I134:I138)</f>
        <v>3543.7200000000003</v>
      </c>
      <c r="J139" s="1651">
        <f>SUM(J134:J138)</f>
        <v>4663.71</v>
      </c>
      <c r="K139" s="1651">
        <f>SUM(K134:K138)</f>
        <v>4650.7999999999993</v>
      </c>
      <c r="L139" s="1714"/>
      <c r="M139" s="1715"/>
      <c r="N139" s="1716"/>
      <c r="O139" s="1716"/>
      <c r="P139" s="1717"/>
    </row>
    <row r="140" spans="1:16" ht="46.8" x14ac:dyDescent="0.25">
      <c r="A140" s="3181"/>
      <c r="B140" s="3182"/>
      <c r="C140" s="3183"/>
      <c r="D140" s="686"/>
      <c r="E140" s="3184" t="s">
        <v>820</v>
      </c>
      <c r="F140" s="3185"/>
      <c r="G140" s="3186"/>
      <c r="H140" s="1723"/>
      <c r="I140" s="2586"/>
      <c r="J140" s="2586"/>
      <c r="K140" s="2586"/>
      <c r="L140" s="3187" t="s">
        <v>821</v>
      </c>
      <c r="M140" s="3188" t="s">
        <v>389</v>
      </c>
      <c r="N140" s="3189">
        <v>183.8</v>
      </c>
      <c r="O140" s="3189">
        <v>183.8</v>
      </c>
      <c r="P140" s="3190"/>
    </row>
    <row r="141" spans="1:16" ht="46.8" x14ac:dyDescent="0.25">
      <c r="A141" s="1718"/>
      <c r="B141" s="1719"/>
      <c r="C141" s="1720"/>
      <c r="D141" s="695"/>
      <c r="E141" s="1724" t="s">
        <v>822</v>
      </c>
      <c r="F141" s="1721"/>
      <c r="G141" s="1722"/>
      <c r="H141" s="1281"/>
      <c r="I141" s="1725"/>
      <c r="J141" s="1726"/>
      <c r="K141" s="1725"/>
      <c r="L141" s="1727" t="s">
        <v>823</v>
      </c>
      <c r="M141" s="1728" t="s">
        <v>389</v>
      </c>
      <c r="N141" s="1728">
        <v>44</v>
      </c>
      <c r="O141" s="1728">
        <v>44</v>
      </c>
      <c r="P141" s="1730"/>
    </row>
    <row r="142" spans="1:16" ht="31.2" x14ac:dyDescent="0.25">
      <c r="A142" s="1718"/>
      <c r="B142" s="1719"/>
      <c r="C142" s="1720"/>
      <c r="D142" s="695"/>
      <c r="E142" s="1731" t="s">
        <v>824</v>
      </c>
      <c r="F142" s="1721"/>
      <c r="G142" s="1722"/>
      <c r="H142" s="1299"/>
      <c r="I142" s="1726"/>
      <c r="J142" s="1726"/>
      <c r="K142" s="1726"/>
      <c r="L142" s="1727" t="s">
        <v>825</v>
      </c>
      <c r="M142" s="1728" t="s">
        <v>389</v>
      </c>
      <c r="N142" s="1742">
        <v>2.1</v>
      </c>
      <c r="O142" s="1742">
        <v>2.1</v>
      </c>
      <c r="P142" s="1730"/>
    </row>
    <row r="143" spans="1:16" ht="31.2" x14ac:dyDescent="0.25">
      <c r="A143" s="1718"/>
      <c r="B143" s="1719"/>
      <c r="C143" s="1720"/>
      <c r="D143" s="695"/>
      <c r="E143" s="1732" t="s">
        <v>826</v>
      </c>
      <c r="F143" s="1721"/>
      <c r="G143" s="1722"/>
      <c r="H143" s="1299"/>
      <c r="I143" s="1725"/>
      <c r="J143" s="1726"/>
      <c r="K143" s="1725"/>
      <c r="L143" s="1733" t="s">
        <v>827</v>
      </c>
      <c r="M143" s="1734" t="s">
        <v>389</v>
      </c>
      <c r="N143" s="1741">
        <v>0.77700000000000002</v>
      </c>
      <c r="O143" s="1741"/>
      <c r="P143" s="2983" t="s">
        <v>1400</v>
      </c>
    </row>
    <row r="144" spans="1:16" ht="78" x14ac:dyDescent="0.25">
      <c r="A144" s="1718"/>
      <c r="B144" s="1719"/>
      <c r="C144" s="1720"/>
      <c r="D144" s="695"/>
      <c r="E144" s="1736" t="s">
        <v>828</v>
      </c>
      <c r="F144" s="1721"/>
      <c r="G144" s="1722"/>
      <c r="H144" s="1299"/>
      <c r="I144" s="1725"/>
      <c r="J144" s="1726"/>
      <c r="K144" s="1725"/>
      <c r="L144" s="1737" t="s">
        <v>829</v>
      </c>
      <c r="M144" s="1738" t="s">
        <v>389</v>
      </c>
      <c r="N144" s="1739">
        <v>1.02</v>
      </c>
      <c r="O144" s="1739">
        <v>1.02</v>
      </c>
      <c r="P144" s="1740"/>
    </row>
    <row r="145" spans="1:16" ht="46.8" x14ac:dyDescent="0.25">
      <c r="A145" s="1718"/>
      <c r="B145" s="1719"/>
      <c r="C145" s="1720"/>
      <c r="D145" s="695"/>
      <c r="E145" s="1731" t="s">
        <v>830</v>
      </c>
      <c r="F145" s="1721"/>
      <c r="G145" s="1722"/>
      <c r="H145" s="1299"/>
      <c r="I145" s="1725"/>
      <c r="J145" s="1726"/>
      <c r="K145" s="1725"/>
      <c r="L145" s="1737" t="s">
        <v>831</v>
      </c>
      <c r="M145" s="1738" t="s">
        <v>389</v>
      </c>
      <c r="N145" s="1741"/>
      <c r="O145" s="1741"/>
      <c r="P145" s="3034" t="s">
        <v>1422</v>
      </c>
    </row>
    <row r="146" spans="1:16" ht="46.8" x14ac:dyDescent="0.25">
      <c r="A146" s="1718"/>
      <c r="B146" s="1719"/>
      <c r="C146" s="1720"/>
      <c r="D146" s="695"/>
      <c r="E146" s="1732" t="s">
        <v>832</v>
      </c>
      <c r="F146" s="1721"/>
      <c r="G146" s="1722"/>
      <c r="H146" s="1299"/>
      <c r="I146" s="1725"/>
      <c r="J146" s="1726"/>
      <c r="K146" s="1725"/>
      <c r="L146" s="1727" t="s">
        <v>833</v>
      </c>
      <c r="M146" s="1728" t="s">
        <v>389</v>
      </c>
      <c r="N146" s="1729"/>
      <c r="O146" s="1742"/>
      <c r="P146" s="1730" t="s">
        <v>1422</v>
      </c>
    </row>
    <row r="147" spans="1:16" ht="109.2" x14ac:dyDescent="0.25">
      <c r="A147" s="1718"/>
      <c r="B147" s="1719"/>
      <c r="C147" s="1720"/>
      <c r="D147" s="695"/>
      <c r="E147" s="1724" t="s">
        <v>834</v>
      </c>
      <c r="F147" s="1721"/>
      <c r="G147" s="1722"/>
      <c r="H147" s="1299"/>
      <c r="I147" s="1726"/>
      <c r="J147" s="1726"/>
      <c r="K147" s="1725"/>
      <c r="L147" s="1325" t="s">
        <v>835</v>
      </c>
      <c r="M147" s="1326" t="s">
        <v>389</v>
      </c>
      <c r="N147" s="3035"/>
      <c r="O147" s="3035"/>
      <c r="P147" s="3036" t="s">
        <v>1422</v>
      </c>
    </row>
    <row r="148" spans="1:16" ht="46.8" x14ac:dyDescent="0.25">
      <c r="A148" s="1718"/>
      <c r="B148" s="1719"/>
      <c r="C148" s="1720"/>
      <c r="D148" s="695"/>
      <c r="E148" s="1731" t="s">
        <v>836</v>
      </c>
      <c r="F148" s="1721"/>
      <c r="G148" s="1722"/>
      <c r="H148" s="1299"/>
      <c r="I148" s="1726"/>
      <c r="J148" s="1726"/>
      <c r="K148" s="1725"/>
      <c r="L148" s="1727" t="s">
        <v>837</v>
      </c>
      <c r="M148" s="1728" t="s">
        <v>389</v>
      </c>
      <c r="N148" s="1729"/>
      <c r="O148" s="1729"/>
      <c r="P148" s="1730" t="s">
        <v>1422</v>
      </c>
    </row>
    <row r="149" spans="1:16" ht="46.8" x14ac:dyDescent="0.25">
      <c r="A149" s="1718"/>
      <c r="B149" s="1719"/>
      <c r="C149" s="1720"/>
      <c r="D149" s="695"/>
      <c r="E149" s="1732" t="s">
        <v>838</v>
      </c>
      <c r="F149" s="1721"/>
      <c r="G149" s="1722"/>
      <c r="H149" s="1299"/>
      <c r="I149" s="1726"/>
      <c r="J149" s="1726"/>
      <c r="K149" s="1725"/>
      <c r="L149" s="1733" t="s">
        <v>839</v>
      </c>
      <c r="M149" s="1734" t="s">
        <v>389</v>
      </c>
      <c r="N149" s="1735"/>
      <c r="O149" s="1735"/>
      <c r="P149" s="3037" t="s">
        <v>1426</v>
      </c>
    </row>
    <row r="150" spans="1:16" ht="46.8" x14ac:dyDescent="0.25">
      <c r="A150" s="1718"/>
      <c r="B150" s="1719"/>
      <c r="C150" s="1720"/>
      <c r="D150" s="695"/>
      <c r="E150" s="1743" t="s">
        <v>840</v>
      </c>
      <c r="F150" s="1721"/>
      <c r="G150" s="1722"/>
      <c r="H150" s="1299"/>
      <c r="I150" s="1726"/>
      <c r="J150" s="1726"/>
      <c r="K150" s="1725"/>
      <c r="L150" s="1737" t="s">
        <v>841</v>
      </c>
      <c r="M150" s="1738" t="s">
        <v>389</v>
      </c>
      <c r="N150" s="1739">
        <v>0.3</v>
      </c>
      <c r="O150" s="1744"/>
      <c r="P150" s="2984" t="s">
        <v>1427</v>
      </c>
    </row>
    <row r="151" spans="1:16" ht="62.4" x14ac:dyDescent="0.25">
      <c r="A151" s="1718"/>
      <c r="B151" s="1719"/>
      <c r="C151" s="1720"/>
      <c r="D151" s="695"/>
      <c r="E151" s="1743" t="s">
        <v>842</v>
      </c>
      <c r="F151" s="1721"/>
      <c r="G151" s="1722"/>
      <c r="H151" s="1299"/>
      <c r="I151" s="1726"/>
      <c r="J151" s="1726"/>
      <c r="K151" s="1725"/>
      <c r="L151" s="1737" t="s">
        <v>843</v>
      </c>
      <c r="M151" s="1738" t="s">
        <v>389</v>
      </c>
      <c r="N151" s="1741"/>
      <c r="O151" s="1745"/>
      <c r="P151" s="3038" t="s">
        <v>1422</v>
      </c>
    </row>
    <row r="152" spans="1:16" ht="156" x14ac:dyDescent="0.25">
      <c r="A152" s="1718"/>
      <c r="B152" s="1719"/>
      <c r="C152" s="1720"/>
      <c r="D152" s="695"/>
      <c r="E152" s="1731" t="s">
        <v>844</v>
      </c>
      <c r="F152" s="1721"/>
      <c r="G152" s="1722"/>
      <c r="H152" s="1299"/>
      <c r="I152" s="1726"/>
      <c r="J152" s="1726"/>
      <c r="K152" s="1725"/>
      <c r="L152" s="3039" t="s">
        <v>845</v>
      </c>
      <c r="M152" s="1311" t="s">
        <v>389</v>
      </c>
      <c r="N152" s="3040"/>
      <c r="O152" s="3040"/>
      <c r="P152" s="3041" t="s">
        <v>1428</v>
      </c>
    </row>
    <row r="153" spans="1:16" ht="46.8" x14ac:dyDescent="0.25">
      <c r="A153" s="1718"/>
      <c r="B153" s="1719"/>
      <c r="C153" s="1720"/>
      <c r="D153" s="695"/>
      <c r="E153" s="1743" t="s">
        <v>846</v>
      </c>
      <c r="F153" s="1721"/>
      <c r="G153" s="1722"/>
      <c r="H153" s="1299"/>
      <c r="I153" s="1726"/>
      <c r="J153" s="1746"/>
      <c r="K153" s="1725"/>
      <c r="L153" s="1737" t="s">
        <v>847</v>
      </c>
      <c r="M153" s="1738" t="s">
        <v>389</v>
      </c>
      <c r="N153" s="1747"/>
      <c r="O153" s="1748"/>
      <c r="P153" s="3042" t="s">
        <v>1422</v>
      </c>
    </row>
    <row r="154" spans="1:16" ht="31.2" x14ac:dyDescent="0.25">
      <c r="A154" s="1718"/>
      <c r="B154" s="1719"/>
      <c r="C154" s="1720"/>
      <c r="D154" s="695"/>
      <c r="E154" s="1743" t="s">
        <v>848</v>
      </c>
      <c r="F154" s="1721"/>
      <c r="G154" s="1722"/>
      <c r="H154" s="1323"/>
      <c r="I154" s="1301"/>
      <c r="J154" s="1316"/>
      <c r="K154" s="1302"/>
      <c r="L154" s="1749" t="s">
        <v>849</v>
      </c>
      <c r="M154" s="2985" t="s">
        <v>327</v>
      </c>
      <c r="N154" s="1741">
        <v>3</v>
      </c>
      <c r="O154" s="2986">
        <v>2</v>
      </c>
      <c r="P154" s="2991" t="s">
        <v>1408</v>
      </c>
    </row>
    <row r="155" spans="1:16" ht="31.8" thickBot="1" x14ac:dyDescent="0.3">
      <c r="A155" s="3191"/>
      <c r="B155" s="3192"/>
      <c r="C155" s="3193"/>
      <c r="D155" s="3194"/>
      <c r="E155" s="3195" t="s">
        <v>850</v>
      </c>
      <c r="F155" s="3196"/>
      <c r="G155" s="3197"/>
      <c r="H155" s="3198"/>
      <c r="I155" s="3199"/>
      <c r="J155" s="3200"/>
      <c r="K155" s="3201"/>
      <c r="L155" s="3202" t="s">
        <v>851</v>
      </c>
      <c r="M155" s="3203" t="s">
        <v>327</v>
      </c>
      <c r="N155" s="3204">
        <v>18</v>
      </c>
      <c r="O155" s="3205">
        <v>59</v>
      </c>
      <c r="P155" s="3206" t="s">
        <v>1408</v>
      </c>
    </row>
    <row r="156" spans="1:16" ht="47.4" thickBot="1" x14ac:dyDescent="0.3">
      <c r="A156" s="4187" t="s">
        <v>25</v>
      </c>
      <c r="B156" s="4112" t="s">
        <v>7</v>
      </c>
      <c r="C156" s="4218" t="s">
        <v>9</v>
      </c>
      <c r="D156" s="4219"/>
      <c r="E156" s="4120" t="s">
        <v>852</v>
      </c>
      <c r="F156" s="3403" t="s">
        <v>46</v>
      </c>
      <c r="G156" s="4143" t="s">
        <v>263</v>
      </c>
      <c r="H156" s="1706" t="s">
        <v>27</v>
      </c>
      <c r="I156" s="1645">
        <v>994</v>
      </c>
      <c r="J156" s="1645">
        <v>1835.1</v>
      </c>
      <c r="K156" s="1507">
        <v>1496.4</v>
      </c>
      <c r="L156" s="3177" t="s">
        <v>853</v>
      </c>
      <c r="M156" s="3178" t="s">
        <v>264</v>
      </c>
      <c r="N156" s="2891">
        <v>8500</v>
      </c>
      <c r="O156" s="3179">
        <v>8600</v>
      </c>
      <c r="P156" s="3180" t="s">
        <v>1430</v>
      </c>
    </row>
    <row r="157" spans="1:16" ht="31.8" thickBot="1" x14ac:dyDescent="0.3">
      <c r="A157" s="4187"/>
      <c r="B157" s="4112"/>
      <c r="C157" s="4218"/>
      <c r="D157" s="4219"/>
      <c r="E157" s="4120"/>
      <c r="F157" s="3403"/>
      <c r="G157" s="4143"/>
      <c r="H157" s="1415" t="s">
        <v>52</v>
      </c>
      <c r="I157" s="1377"/>
      <c r="J157" s="1377"/>
      <c r="K157" s="1417"/>
      <c r="L157" s="1750" t="s">
        <v>854</v>
      </c>
      <c r="M157" s="1640" t="s">
        <v>389</v>
      </c>
      <c r="N157" s="2946">
        <v>1.2</v>
      </c>
      <c r="O157" s="2988">
        <v>1.37</v>
      </c>
      <c r="P157" s="2987" t="s">
        <v>1429</v>
      </c>
    </row>
    <row r="158" spans="1:16" ht="33" customHeight="1" x14ac:dyDescent="0.25">
      <c r="A158" s="4187"/>
      <c r="B158" s="4112"/>
      <c r="C158" s="4218"/>
      <c r="D158" s="4219"/>
      <c r="E158" s="4120"/>
      <c r="F158" s="3403"/>
      <c r="G158" s="4143"/>
      <c r="H158" s="1415" t="s">
        <v>855</v>
      </c>
      <c r="I158" s="1377"/>
      <c r="J158" s="1377"/>
      <c r="K158" s="1417"/>
      <c r="L158" s="1751" t="s">
        <v>856</v>
      </c>
      <c r="M158" s="1438" t="s">
        <v>857</v>
      </c>
      <c r="N158" s="1503">
        <v>2.9</v>
      </c>
      <c r="O158" s="2989">
        <v>3.48</v>
      </c>
      <c r="P158" s="2987" t="s">
        <v>1431</v>
      </c>
    </row>
    <row r="159" spans="1:16" ht="31.8" thickBot="1" x14ac:dyDescent="0.3">
      <c r="A159" s="4187"/>
      <c r="B159" s="4112"/>
      <c r="C159" s="4218"/>
      <c r="D159" s="4219"/>
      <c r="E159" s="4120"/>
      <c r="F159" s="3403"/>
      <c r="G159" s="4143"/>
      <c r="H159" s="1415" t="s">
        <v>137</v>
      </c>
      <c r="I159" s="1421"/>
      <c r="J159" s="1421"/>
      <c r="K159" s="1417"/>
      <c r="L159" s="1752" t="s">
        <v>858</v>
      </c>
      <c r="M159" s="1753" t="s">
        <v>264</v>
      </c>
      <c r="N159" s="1716"/>
      <c r="O159" s="2990">
        <v>5</v>
      </c>
      <c r="P159" s="2987" t="s">
        <v>1432</v>
      </c>
    </row>
    <row r="160" spans="1:16" ht="16.2" thickBot="1" x14ac:dyDescent="0.3">
      <c r="A160" s="4187"/>
      <c r="B160" s="4112"/>
      <c r="C160" s="4218"/>
      <c r="D160" s="4219"/>
      <c r="E160" s="4120"/>
      <c r="F160" s="3403"/>
      <c r="G160" s="4143"/>
      <c r="H160" s="1754" t="s">
        <v>84</v>
      </c>
      <c r="I160" s="1755">
        <v>49.2</v>
      </c>
      <c r="J160" s="1755">
        <v>49.2</v>
      </c>
      <c r="K160" s="1756">
        <v>49.2</v>
      </c>
      <c r="L160" s="1757"/>
      <c r="M160" s="1758"/>
      <c r="N160" s="1577"/>
      <c r="O160" s="1577"/>
      <c r="P160" s="1578"/>
    </row>
    <row r="161" spans="1:16" ht="21.6" customHeight="1" thickBot="1" x14ac:dyDescent="0.3">
      <c r="A161" s="4148"/>
      <c r="B161" s="4150"/>
      <c r="C161" s="4182"/>
      <c r="D161" s="4220"/>
      <c r="E161" s="4165"/>
      <c r="F161" s="3505"/>
      <c r="G161" s="4144"/>
      <c r="H161" s="1759" t="s">
        <v>8</v>
      </c>
      <c r="I161" s="1398">
        <f>SUM(I156:I160)</f>
        <v>1043.2</v>
      </c>
      <c r="J161" s="1398">
        <f>SUM(J156:J160)</f>
        <v>1884.3</v>
      </c>
      <c r="K161" s="1398">
        <f>SUM(K156:K160)</f>
        <v>1545.6000000000001</v>
      </c>
      <c r="L161" s="1760"/>
      <c r="M161" s="1761"/>
      <c r="N161" s="1762"/>
      <c r="O161" s="1762"/>
      <c r="P161" s="1763"/>
    </row>
    <row r="162" spans="1:16" ht="15.6" customHeight="1" x14ac:dyDescent="0.25">
      <c r="A162" s="4108" t="s">
        <v>25</v>
      </c>
      <c r="B162" s="4111" t="s">
        <v>7</v>
      </c>
      <c r="C162" s="4116" t="s">
        <v>25</v>
      </c>
      <c r="D162" s="1405"/>
      <c r="E162" s="4119" t="s">
        <v>859</v>
      </c>
      <c r="F162" s="4279" t="s">
        <v>46</v>
      </c>
      <c r="G162" s="4282" t="s">
        <v>263</v>
      </c>
      <c r="H162" s="1359" t="s">
        <v>27</v>
      </c>
      <c r="I162" s="1764"/>
      <c r="J162" s="1764">
        <v>10</v>
      </c>
      <c r="K162" s="1764">
        <v>10</v>
      </c>
      <c r="L162" s="4244" t="s">
        <v>860</v>
      </c>
      <c r="M162" s="4247" t="s">
        <v>389</v>
      </c>
      <c r="N162" s="4310">
        <v>15</v>
      </c>
      <c r="O162" s="4310">
        <v>10.4</v>
      </c>
      <c r="P162" s="4312" t="s">
        <v>1433</v>
      </c>
    </row>
    <row r="163" spans="1:16" ht="15.6" x14ac:dyDescent="0.25">
      <c r="A163" s="4109"/>
      <c r="B163" s="4112"/>
      <c r="C163" s="4117"/>
      <c r="D163" s="1413"/>
      <c r="E163" s="4120"/>
      <c r="F163" s="4280"/>
      <c r="G163" s="4283"/>
      <c r="H163" s="1364" t="s">
        <v>52</v>
      </c>
      <c r="I163" s="1765"/>
      <c r="J163" s="1765"/>
      <c r="K163" s="1765"/>
      <c r="L163" s="4245"/>
      <c r="M163" s="4248"/>
      <c r="N163" s="4311"/>
      <c r="O163" s="4311"/>
      <c r="P163" s="4313"/>
    </row>
    <row r="164" spans="1:16" ht="15.6" x14ac:dyDescent="0.25">
      <c r="A164" s="4109"/>
      <c r="B164" s="4112"/>
      <c r="C164" s="4117"/>
      <c r="D164" s="1413"/>
      <c r="E164" s="4120"/>
      <c r="F164" s="4280"/>
      <c r="G164" s="4283"/>
      <c r="H164" s="1364" t="s">
        <v>855</v>
      </c>
      <c r="I164" s="1365"/>
      <c r="J164" s="1365"/>
      <c r="K164" s="1365"/>
      <c r="L164" s="4245"/>
      <c r="M164" s="4248"/>
      <c r="N164" s="4311"/>
      <c r="O164" s="4311"/>
      <c r="P164" s="4313"/>
    </row>
    <row r="165" spans="1:16" ht="16.2" thickBot="1" x14ac:dyDescent="0.3">
      <c r="A165" s="4109"/>
      <c r="B165" s="4112"/>
      <c r="C165" s="4117"/>
      <c r="D165" s="1413"/>
      <c r="E165" s="4120"/>
      <c r="F165" s="4280"/>
      <c r="G165" s="4283"/>
      <c r="H165" s="1766" t="s">
        <v>137</v>
      </c>
      <c r="I165" s="1767"/>
      <c r="J165" s="1768"/>
      <c r="K165" s="1767"/>
      <c r="L165" s="4246"/>
      <c r="M165" s="4249"/>
      <c r="N165" s="4105"/>
      <c r="O165" s="4105"/>
      <c r="P165" s="4314"/>
    </row>
    <row r="166" spans="1:16" ht="78" customHeight="1" thickBot="1" x14ac:dyDescent="0.3">
      <c r="A166" s="4240"/>
      <c r="B166" s="4150"/>
      <c r="C166" s="4241"/>
      <c r="D166" s="1713"/>
      <c r="E166" s="4165"/>
      <c r="F166" s="4281"/>
      <c r="G166" s="4284"/>
      <c r="H166" s="1771" t="s">
        <v>8</v>
      </c>
      <c r="I166" s="1772">
        <f>SUM(I162:I165)</f>
        <v>0</v>
      </c>
      <c r="J166" s="1772">
        <f t="shared" ref="J166:K166" si="15">SUM(J162:J165)</f>
        <v>10</v>
      </c>
      <c r="K166" s="1772">
        <f t="shared" si="15"/>
        <v>10</v>
      </c>
      <c r="L166" s="1714" t="s">
        <v>861</v>
      </c>
      <c r="M166" s="1773" t="s">
        <v>389</v>
      </c>
      <c r="N166" s="1400">
        <v>15</v>
      </c>
      <c r="O166" s="3043">
        <v>10</v>
      </c>
      <c r="P166" s="3044" t="s">
        <v>1408</v>
      </c>
    </row>
    <row r="167" spans="1:16" ht="15.6" customHeight="1" x14ac:dyDescent="0.25">
      <c r="A167" s="4108" t="s">
        <v>25</v>
      </c>
      <c r="B167" s="4111" t="s">
        <v>7</v>
      </c>
      <c r="C167" s="4116" t="s">
        <v>26</v>
      </c>
      <c r="D167" s="1405"/>
      <c r="E167" s="4119" t="s">
        <v>862</v>
      </c>
      <c r="F167" s="3524" t="s">
        <v>46</v>
      </c>
      <c r="G167" s="4142" t="s">
        <v>263</v>
      </c>
      <c r="H167" s="1359" t="s">
        <v>27</v>
      </c>
      <c r="I167" s="1360">
        <v>10</v>
      </c>
      <c r="J167" s="1360">
        <v>0</v>
      </c>
      <c r="K167" s="1764"/>
      <c r="L167" s="4244" t="s">
        <v>863</v>
      </c>
      <c r="M167" s="4247" t="s">
        <v>264</v>
      </c>
      <c r="N167" s="4100"/>
      <c r="O167" s="4100"/>
      <c r="P167" s="4095" t="s">
        <v>1422</v>
      </c>
    </row>
    <row r="168" spans="1:16" ht="15.6" x14ac:dyDescent="0.25">
      <c r="A168" s="4109"/>
      <c r="B168" s="4112"/>
      <c r="C168" s="4117"/>
      <c r="D168" s="1413"/>
      <c r="E168" s="4120"/>
      <c r="F168" s="4242"/>
      <c r="G168" s="4143"/>
      <c r="H168" s="1364" t="s">
        <v>52</v>
      </c>
      <c r="I168" s="1365"/>
      <c r="J168" s="1365"/>
      <c r="K168" s="1765"/>
      <c r="L168" s="4245"/>
      <c r="M168" s="4248"/>
      <c r="N168" s="4250"/>
      <c r="O168" s="4250"/>
      <c r="P168" s="4309"/>
    </row>
    <row r="169" spans="1:16" ht="15.6" x14ac:dyDescent="0.25">
      <c r="A169" s="4109"/>
      <c r="B169" s="4112"/>
      <c r="C169" s="4117"/>
      <c r="D169" s="1413"/>
      <c r="E169" s="4120"/>
      <c r="F169" s="4242"/>
      <c r="G169" s="4143"/>
      <c r="H169" s="1364" t="s">
        <v>855</v>
      </c>
      <c r="I169" s="1365"/>
      <c r="J169" s="1365"/>
      <c r="K169" s="1765"/>
      <c r="L169" s="4245"/>
      <c r="M169" s="4248"/>
      <c r="N169" s="4250"/>
      <c r="O169" s="4250"/>
      <c r="P169" s="4309"/>
    </row>
    <row r="170" spans="1:16" ht="21" customHeight="1" thickBot="1" x14ac:dyDescent="0.3">
      <c r="A170" s="4109"/>
      <c r="B170" s="4112"/>
      <c r="C170" s="4117"/>
      <c r="D170" s="1413"/>
      <c r="E170" s="1775"/>
      <c r="F170" s="4242"/>
      <c r="G170" s="4143"/>
      <c r="H170" s="1364" t="s">
        <v>137</v>
      </c>
      <c r="I170" s="1365"/>
      <c r="J170" s="1365"/>
      <c r="K170" s="1765"/>
      <c r="L170" s="4246"/>
      <c r="M170" s="4249"/>
      <c r="N170" s="4101"/>
      <c r="O170" s="4101"/>
      <c r="P170" s="4096"/>
    </row>
    <row r="171" spans="1:16" ht="56.4" customHeight="1" thickBot="1" x14ac:dyDescent="0.3">
      <c r="A171" s="4240"/>
      <c r="B171" s="4150"/>
      <c r="C171" s="4241"/>
      <c r="D171" s="1713"/>
      <c r="E171" s="1776" t="s">
        <v>864</v>
      </c>
      <c r="F171" s="4243"/>
      <c r="G171" s="4144"/>
      <c r="H171" s="1396" t="s">
        <v>8</v>
      </c>
      <c r="I171" s="1397">
        <f>SUM(I167:I170)</f>
        <v>10</v>
      </c>
      <c r="J171" s="1397">
        <f t="shared" ref="J171:K171" si="16">SUM(J167:J170)</f>
        <v>0</v>
      </c>
      <c r="K171" s="1397">
        <f t="shared" si="16"/>
        <v>0</v>
      </c>
      <c r="L171" s="1777" t="s">
        <v>865</v>
      </c>
      <c r="M171" s="1778" t="s">
        <v>264</v>
      </c>
      <c r="N171" s="1779"/>
      <c r="O171" s="1779"/>
      <c r="P171" s="1774"/>
    </row>
    <row r="172" spans="1:16" ht="62.4" x14ac:dyDescent="0.25">
      <c r="A172" s="4326" t="s">
        <v>25</v>
      </c>
      <c r="B172" s="4149" t="s">
        <v>7</v>
      </c>
      <c r="C172" s="4181" t="s">
        <v>29</v>
      </c>
      <c r="D172" s="1405"/>
      <c r="E172" s="4119" t="s">
        <v>866</v>
      </c>
      <c r="F172" s="3504" t="s">
        <v>46</v>
      </c>
      <c r="G172" s="4142" t="s">
        <v>263</v>
      </c>
      <c r="H172" s="1359" t="s">
        <v>27</v>
      </c>
      <c r="I172" s="1360">
        <v>473</v>
      </c>
      <c r="J172" s="1360">
        <v>140</v>
      </c>
      <c r="K172" s="1764">
        <v>99.9</v>
      </c>
      <c r="L172" s="1780" t="s">
        <v>867</v>
      </c>
      <c r="M172" s="1781" t="s">
        <v>264</v>
      </c>
      <c r="N172" s="1503">
        <f>SUM(N173:N176)</f>
        <v>40</v>
      </c>
      <c r="O172" s="1503">
        <v>59</v>
      </c>
      <c r="P172" s="1782"/>
    </row>
    <row r="173" spans="1:16" ht="31.2" x14ac:dyDescent="0.25">
      <c r="A173" s="4327"/>
      <c r="B173" s="4112"/>
      <c r="C173" s="4218"/>
      <c r="D173" s="1413"/>
      <c r="E173" s="4120"/>
      <c r="F173" s="3403"/>
      <c r="G173" s="4143"/>
      <c r="H173" s="1364" t="s">
        <v>52</v>
      </c>
      <c r="I173" s="1365"/>
      <c r="J173" s="1365"/>
      <c r="K173" s="1765"/>
      <c r="L173" s="1783" t="s">
        <v>868</v>
      </c>
      <c r="M173" s="1784" t="s">
        <v>264</v>
      </c>
      <c r="N173" s="1785">
        <v>30</v>
      </c>
      <c r="O173" s="1785">
        <v>35</v>
      </c>
      <c r="P173" s="2920" t="s">
        <v>1375</v>
      </c>
    </row>
    <row r="174" spans="1:16" ht="31.2" x14ac:dyDescent="0.25">
      <c r="A174" s="4327"/>
      <c r="B174" s="4112"/>
      <c r="C174" s="4218"/>
      <c r="D174" s="1413"/>
      <c r="E174" s="4120"/>
      <c r="F174" s="3403"/>
      <c r="G174" s="4143"/>
      <c r="H174" s="1364" t="s">
        <v>855</v>
      </c>
      <c r="I174" s="1365"/>
      <c r="J174" s="1365">
        <v>693.3</v>
      </c>
      <c r="K174" s="1765">
        <v>693.3</v>
      </c>
      <c r="L174" s="1783" t="s">
        <v>869</v>
      </c>
      <c r="M174" s="1784" t="s">
        <v>264</v>
      </c>
      <c r="N174" s="1785">
        <v>6</v>
      </c>
      <c r="O174" s="1785">
        <v>23</v>
      </c>
      <c r="P174" s="2920" t="s">
        <v>1376</v>
      </c>
    </row>
    <row r="175" spans="1:16" ht="31.2" x14ac:dyDescent="0.25">
      <c r="A175" s="4327"/>
      <c r="B175" s="4112"/>
      <c r="C175" s="4218"/>
      <c r="D175" s="1413"/>
      <c r="E175" s="4120"/>
      <c r="F175" s="3403"/>
      <c r="G175" s="4143"/>
      <c r="H175" s="1364" t="s">
        <v>137</v>
      </c>
      <c r="I175" s="1365"/>
      <c r="J175" s="1365"/>
      <c r="K175" s="1765"/>
      <c r="L175" s="1783" t="s">
        <v>870</v>
      </c>
      <c r="M175" s="1784" t="s">
        <v>264</v>
      </c>
      <c r="N175" s="1786">
        <v>0</v>
      </c>
      <c r="O175" s="1786">
        <v>1</v>
      </c>
      <c r="P175" s="2993"/>
    </row>
    <row r="176" spans="1:16" ht="31.2" x14ac:dyDescent="0.25">
      <c r="A176" s="4327"/>
      <c r="B176" s="4112"/>
      <c r="C176" s="4218"/>
      <c r="D176" s="1413"/>
      <c r="E176" s="4120"/>
      <c r="F176" s="3403"/>
      <c r="G176" s="4143"/>
      <c r="H176" s="1787"/>
      <c r="I176" s="1370"/>
      <c r="J176" s="1370"/>
      <c r="K176" s="1370"/>
      <c r="L176" s="1783" t="s">
        <v>871</v>
      </c>
      <c r="M176" s="1784" t="s">
        <v>264</v>
      </c>
      <c r="N176" s="1786">
        <v>4</v>
      </c>
      <c r="O176" s="1786">
        <v>0</v>
      </c>
      <c r="P176" s="2992" t="s">
        <v>1415</v>
      </c>
    </row>
    <row r="177" spans="1:16" ht="16.2" thickBot="1" x14ac:dyDescent="0.3">
      <c r="A177" s="4328"/>
      <c r="B177" s="4150"/>
      <c r="C177" s="1425"/>
      <c r="D177" s="1426"/>
      <c r="E177" s="4165"/>
      <c r="F177" s="3505"/>
      <c r="G177" s="4144"/>
      <c r="H177" s="1396" t="s">
        <v>8</v>
      </c>
      <c r="I177" s="1397">
        <f>SUM(I172:I175)</f>
        <v>473</v>
      </c>
      <c r="J177" s="1397">
        <f t="shared" ref="J177:K177" si="17">SUM(J172:J175)</f>
        <v>833.3</v>
      </c>
      <c r="K177" s="1397">
        <f t="shared" si="17"/>
        <v>793.19999999999993</v>
      </c>
      <c r="L177" s="1291"/>
      <c r="M177" s="1292"/>
      <c r="N177" s="1429"/>
      <c r="O177" s="1429"/>
      <c r="P177" s="1430"/>
    </row>
    <row r="178" spans="1:16" ht="62.4" x14ac:dyDescent="0.25">
      <c r="A178" s="4147" t="s">
        <v>25</v>
      </c>
      <c r="B178" s="4149" t="s">
        <v>7</v>
      </c>
      <c r="C178" s="4116" t="s">
        <v>30</v>
      </c>
      <c r="D178" s="4329"/>
      <c r="E178" s="1788" t="s">
        <v>872</v>
      </c>
      <c r="F178" s="4332">
        <v>288724610</v>
      </c>
      <c r="G178" s="4335" t="s">
        <v>263</v>
      </c>
      <c r="H178" s="1406" t="s">
        <v>27</v>
      </c>
      <c r="I178" s="1504">
        <v>335.3</v>
      </c>
      <c r="J178" s="1504">
        <v>344.5</v>
      </c>
      <c r="K178" s="2614">
        <v>335</v>
      </c>
      <c r="L178" s="1789" t="s">
        <v>873</v>
      </c>
      <c r="M178" s="1268" t="s">
        <v>264</v>
      </c>
      <c r="N178" s="2942">
        <v>200</v>
      </c>
      <c r="O178" s="1503">
        <v>103</v>
      </c>
      <c r="P178" s="2996" t="s">
        <v>1412</v>
      </c>
    </row>
    <row r="179" spans="1:16" ht="31.2" x14ac:dyDescent="0.25">
      <c r="A179" s="4187"/>
      <c r="B179" s="4112"/>
      <c r="C179" s="4117"/>
      <c r="D179" s="4330"/>
      <c r="E179" s="1790"/>
      <c r="F179" s="4333"/>
      <c r="G179" s="4336"/>
      <c r="H179" s="1415" t="s">
        <v>84</v>
      </c>
      <c r="I179" s="1383">
        <v>0.99</v>
      </c>
      <c r="J179" s="1383">
        <v>0.99</v>
      </c>
      <c r="K179" s="1383">
        <v>0.99</v>
      </c>
      <c r="L179" s="1792" t="s">
        <v>874</v>
      </c>
      <c r="M179" s="1793" t="s">
        <v>875</v>
      </c>
      <c r="N179" s="2927">
        <v>468.5</v>
      </c>
      <c r="O179" s="2927">
        <v>468.5</v>
      </c>
      <c r="P179" s="2919" t="s">
        <v>1414</v>
      </c>
    </row>
    <row r="180" spans="1:16" ht="31.2" x14ac:dyDescent="0.25">
      <c r="A180" s="4187"/>
      <c r="B180" s="4112"/>
      <c r="C180" s="4117"/>
      <c r="D180" s="4330"/>
      <c r="E180" s="1790"/>
      <c r="F180" s="4333"/>
      <c r="G180" s="4336"/>
      <c r="H180" s="1415"/>
      <c r="I180" s="1791"/>
      <c r="J180" s="1791"/>
      <c r="K180" s="1791"/>
      <c r="L180" s="1794" t="s">
        <v>876</v>
      </c>
      <c r="M180" s="1419" t="s">
        <v>264</v>
      </c>
      <c r="N180" s="2946">
        <v>5</v>
      </c>
      <c r="O180" s="2946">
        <v>6</v>
      </c>
      <c r="P180" s="2997" t="s">
        <v>1411</v>
      </c>
    </row>
    <row r="181" spans="1:16" ht="16.2" thickBot="1" x14ac:dyDescent="0.3">
      <c r="A181" s="4148"/>
      <c r="B181" s="4150"/>
      <c r="C181" s="4118"/>
      <c r="D181" s="4331"/>
      <c r="E181" s="1795"/>
      <c r="F181" s="4334"/>
      <c r="G181" s="4337"/>
      <c r="H181" s="1396" t="s">
        <v>8</v>
      </c>
      <c r="I181" s="1397">
        <f>SUM(I178:I180)</f>
        <v>336.29</v>
      </c>
      <c r="J181" s="1397">
        <f>SUM(J178:J180)</f>
        <v>345.49</v>
      </c>
      <c r="K181" s="1397">
        <f>SUM(K178:K180)</f>
        <v>335.99</v>
      </c>
      <c r="L181" s="1796"/>
      <c r="M181" s="1452"/>
      <c r="N181" s="2994"/>
      <c r="O181" s="2994"/>
      <c r="P181" s="2998"/>
    </row>
    <row r="182" spans="1:16" ht="31.2" x14ac:dyDescent="0.25">
      <c r="A182" s="4108"/>
      <c r="B182" s="4111"/>
      <c r="C182" s="4116"/>
      <c r="D182" s="1405"/>
      <c r="E182" s="4123" t="s">
        <v>877</v>
      </c>
      <c r="F182" s="4258"/>
      <c r="G182" s="4142"/>
      <c r="H182" s="2615"/>
      <c r="I182" s="2616"/>
      <c r="J182" s="2617"/>
      <c r="K182" s="2618"/>
      <c r="L182" s="1800" t="s">
        <v>874</v>
      </c>
      <c r="M182" s="1801" t="s">
        <v>875</v>
      </c>
      <c r="N182" s="2891">
        <v>468.5</v>
      </c>
      <c r="O182" s="2891">
        <v>468.5</v>
      </c>
      <c r="P182" s="2922" t="s">
        <v>1414</v>
      </c>
    </row>
    <row r="183" spans="1:16" ht="27" customHeight="1" x14ac:dyDescent="0.25">
      <c r="A183" s="4254"/>
      <c r="B183" s="4255"/>
      <c r="C183" s="4256"/>
      <c r="D183" s="2619"/>
      <c r="E183" s="4257"/>
      <c r="F183" s="4259"/>
      <c r="G183" s="4259"/>
      <c r="H183" s="1799"/>
      <c r="I183" s="1802"/>
      <c r="J183" s="1803"/>
      <c r="K183" s="1804"/>
      <c r="L183" s="1805" t="s">
        <v>878</v>
      </c>
      <c r="M183" s="1419" t="s">
        <v>264</v>
      </c>
      <c r="N183" s="2946">
        <v>1</v>
      </c>
      <c r="O183" s="2946">
        <v>1</v>
      </c>
      <c r="P183" s="2997" t="s">
        <v>1413</v>
      </c>
    </row>
    <row r="184" spans="1:16" ht="62.4" x14ac:dyDescent="0.25">
      <c r="A184" s="2620"/>
      <c r="B184" s="2621"/>
      <c r="C184" s="2622"/>
      <c r="D184" s="2623"/>
      <c r="E184" s="2624" t="s">
        <v>128</v>
      </c>
      <c r="F184" s="2625"/>
      <c r="G184" s="2626"/>
      <c r="H184" s="2627"/>
      <c r="I184" s="1802"/>
      <c r="J184" s="2628"/>
      <c r="K184" s="1804"/>
      <c r="L184" s="1807" t="s">
        <v>128</v>
      </c>
      <c r="M184" s="1419" t="s">
        <v>264</v>
      </c>
      <c r="N184" s="2995">
        <v>200</v>
      </c>
      <c r="O184" s="2946">
        <v>103</v>
      </c>
      <c r="P184" s="2997" t="s">
        <v>1412</v>
      </c>
    </row>
    <row r="185" spans="1:16" ht="31.8" thickBot="1" x14ac:dyDescent="0.3">
      <c r="A185" s="1271"/>
      <c r="B185" s="1272"/>
      <c r="C185" s="1412"/>
      <c r="D185" s="1413"/>
      <c r="E185" s="2611" t="s">
        <v>127</v>
      </c>
      <c r="F185" s="1414"/>
      <c r="G185" s="1861"/>
      <c r="H185" s="1808"/>
      <c r="I185" s="1809"/>
      <c r="J185" s="1810"/>
      <c r="K185" s="1811"/>
      <c r="L185" s="1812" t="s">
        <v>876</v>
      </c>
      <c r="M185" s="1813" t="s">
        <v>264</v>
      </c>
      <c r="N185" s="2892">
        <v>5</v>
      </c>
      <c r="O185" s="2892">
        <v>6</v>
      </c>
      <c r="P185" s="2992" t="s">
        <v>1411</v>
      </c>
    </row>
    <row r="186" spans="1:16" ht="16.2" thickBot="1" x14ac:dyDescent="0.3">
      <c r="A186" s="1248" t="s">
        <v>25</v>
      </c>
      <c r="B186" s="1431" t="s">
        <v>7</v>
      </c>
      <c r="C186" s="4159" t="s">
        <v>308</v>
      </c>
      <c r="D186" s="4157"/>
      <c r="E186" s="4157"/>
      <c r="F186" s="4157"/>
      <c r="G186" s="4157"/>
      <c r="H186" s="1339" t="s">
        <v>8</v>
      </c>
      <c r="I186" s="1340">
        <f>I139+I161+I166+I171+I177+I181</f>
        <v>5406.21</v>
      </c>
      <c r="J186" s="1340">
        <f>J139+J161+J166+J171+J177+J181</f>
        <v>7736.8</v>
      </c>
      <c r="K186" s="1340">
        <f>K139+K161+K166+K171+K177+K181</f>
        <v>7335.5899999999992</v>
      </c>
      <c r="L186" s="1814"/>
      <c r="M186" s="1814"/>
      <c r="N186" s="1815"/>
      <c r="O186" s="1815"/>
      <c r="P186" s="1816"/>
    </row>
    <row r="187" spans="1:16" ht="29.4" customHeight="1" thickBot="1" x14ac:dyDescent="0.3">
      <c r="A187" s="1248" t="s">
        <v>25</v>
      </c>
      <c r="B187" s="1431" t="s">
        <v>9</v>
      </c>
      <c r="C187" s="4260" t="s">
        <v>879</v>
      </c>
      <c r="D187" s="4261"/>
      <c r="E187" s="4261"/>
      <c r="F187" s="4261"/>
      <c r="G187" s="4261"/>
      <c r="H187" s="4261"/>
      <c r="I187" s="4261"/>
      <c r="J187" s="4261"/>
      <c r="K187" s="4261"/>
      <c r="L187" s="4261"/>
      <c r="M187" s="4261"/>
      <c r="N187" s="4261"/>
      <c r="O187" s="4261"/>
      <c r="P187" s="4262"/>
    </row>
    <row r="188" spans="1:16" ht="83.4" customHeight="1" thickBot="1" x14ac:dyDescent="0.3">
      <c r="A188" s="1248"/>
      <c r="B188" s="1431"/>
      <c r="C188" s="1817"/>
      <c r="D188" s="1818"/>
      <c r="E188" s="1818"/>
      <c r="F188" s="1818"/>
      <c r="G188" s="1818"/>
      <c r="H188" s="1818"/>
      <c r="I188" s="1818"/>
      <c r="J188" s="1818"/>
      <c r="K188" s="1819"/>
      <c r="L188" s="1820" t="s">
        <v>880</v>
      </c>
      <c r="M188" s="1821" t="s">
        <v>360</v>
      </c>
      <c r="N188" s="3000" t="s">
        <v>123</v>
      </c>
      <c r="O188" s="1468">
        <v>2</v>
      </c>
      <c r="P188" s="3002" t="s">
        <v>1410</v>
      </c>
    </row>
    <row r="189" spans="1:16" ht="15.6" x14ac:dyDescent="0.25">
      <c r="A189" s="4147" t="s">
        <v>25</v>
      </c>
      <c r="B189" s="4149" t="s">
        <v>9</v>
      </c>
      <c r="C189" s="4181" t="s">
        <v>7</v>
      </c>
      <c r="D189" s="1405"/>
      <c r="E189" s="4119" t="s">
        <v>129</v>
      </c>
      <c r="F189" s="4251">
        <v>288724610</v>
      </c>
      <c r="G189" s="4142" t="s">
        <v>263</v>
      </c>
      <c r="H189" s="1406" t="s">
        <v>27</v>
      </c>
      <c r="I189" s="1360">
        <v>165</v>
      </c>
      <c r="J189" s="1408">
        <v>200</v>
      </c>
      <c r="K189" s="1409">
        <v>196.5</v>
      </c>
      <c r="L189" s="1637" t="s">
        <v>130</v>
      </c>
      <c r="M189" s="1822" t="s">
        <v>264</v>
      </c>
      <c r="N189" s="1536">
        <v>52</v>
      </c>
      <c r="O189" s="1536">
        <v>54</v>
      </c>
      <c r="P189" s="3003" t="s">
        <v>1408</v>
      </c>
    </row>
    <row r="190" spans="1:16" ht="15.6" x14ac:dyDescent="0.25">
      <c r="A190" s="4187"/>
      <c r="B190" s="4112"/>
      <c r="C190" s="4218"/>
      <c r="D190" s="1413"/>
      <c r="E190" s="4120"/>
      <c r="F190" s="4252"/>
      <c r="G190" s="4143"/>
      <c r="H190" s="1415" t="s">
        <v>52</v>
      </c>
      <c r="I190" s="1823"/>
      <c r="J190" s="1548"/>
      <c r="K190" s="1824"/>
      <c r="L190" s="1825"/>
      <c r="M190" s="1826"/>
      <c r="N190" s="3001"/>
      <c r="O190" s="3001"/>
      <c r="P190" s="3004"/>
    </row>
    <row r="191" spans="1:16" ht="33.6" customHeight="1" thickBot="1" x14ac:dyDescent="0.3">
      <c r="A191" s="1769"/>
      <c r="B191" s="1394"/>
      <c r="C191" s="1770"/>
      <c r="D191" s="1713"/>
      <c r="E191" s="4165"/>
      <c r="F191" s="4253"/>
      <c r="G191" s="4144"/>
      <c r="H191" s="1396" t="s">
        <v>8</v>
      </c>
      <c r="I191" s="1398">
        <f>SUM(I189:I190)</f>
        <v>165</v>
      </c>
      <c r="J191" s="1398">
        <f>SUM(J189:J190)</f>
        <v>200</v>
      </c>
      <c r="K191" s="1398">
        <f>SUM(K189:K190)</f>
        <v>196.5</v>
      </c>
      <c r="L191" s="1827"/>
      <c r="M191" s="3008"/>
      <c r="N191" s="3009"/>
      <c r="O191" s="3009"/>
      <c r="P191" s="3005"/>
    </row>
    <row r="192" spans="1:16" ht="31.2" x14ac:dyDescent="0.25">
      <c r="A192" s="4147" t="s">
        <v>25</v>
      </c>
      <c r="B192" s="4149" t="s">
        <v>9</v>
      </c>
      <c r="C192" s="4181" t="s">
        <v>9</v>
      </c>
      <c r="D192" s="1828"/>
      <c r="E192" s="4119" t="s">
        <v>131</v>
      </c>
      <c r="F192" s="3504" t="s">
        <v>46</v>
      </c>
      <c r="G192" s="4142" t="s">
        <v>263</v>
      </c>
      <c r="H192" s="2589" t="s">
        <v>27</v>
      </c>
      <c r="I192" s="1518">
        <v>4</v>
      </c>
      <c r="J192" s="1518">
        <v>4</v>
      </c>
      <c r="K192" s="1531">
        <v>2.9</v>
      </c>
      <c r="L192" s="1829" t="s">
        <v>132</v>
      </c>
      <c r="M192" s="3006" t="s">
        <v>264</v>
      </c>
      <c r="N192" s="1504">
        <v>5</v>
      </c>
      <c r="O192" s="1536">
        <v>7</v>
      </c>
      <c r="P192" s="2928" t="s">
        <v>1409</v>
      </c>
    </row>
    <row r="193" spans="1:16" ht="31.2" x14ac:dyDescent="0.25">
      <c r="A193" s="4187"/>
      <c r="B193" s="4112"/>
      <c r="C193" s="4218"/>
      <c r="D193" s="1830"/>
      <c r="E193" s="4120"/>
      <c r="F193" s="3403"/>
      <c r="G193" s="4143"/>
      <c r="H193" s="1415"/>
      <c r="I193" s="1831"/>
      <c r="J193" s="1832"/>
      <c r="K193" s="1833"/>
      <c r="L193" s="1834" t="s">
        <v>133</v>
      </c>
      <c r="M193" s="2902" t="s">
        <v>327</v>
      </c>
      <c r="N193" s="2927">
        <v>5</v>
      </c>
      <c r="O193" s="2927">
        <v>7</v>
      </c>
      <c r="P193" s="2919" t="s">
        <v>1408</v>
      </c>
    </row>
    <row r="194" spans="1:16" ht="16.2" thickBot="1" x14ac:dyDescent="0.3">
      <c r="A194" s="4148"/>
      <c r="B194" s="4150"/>
      <c r="C194" s="4182"/>
      <c r="D194" s="1835"/>
      <c r="E194" s="1475"/>
      <c r="F194" s="3505"/>
      <c r="G194" s="4144"/>
      <c r="H194" s="1396" t="s">
        <v>8</v>
      </c>
      <c r="I194" s="1397">
        <f>I192*1</f>
        <v>4</v>
      </c>
      <c r="J194" s="1397">
        <f t="shared" ref="J194:K194" si="18">J192*1</f>
        <v>4</v>
      </c>
      <c r="K194" s="1397">
        <f t="shared" si="18"/>
        <v>2.9</v>
      </c>
      <c r="L194" s="1836"/>
      <c r="M194" s="3007"/>
      <c r="N194" s="1779"/>
      <c r="O194" s="1779"/>
      <c r="P194" s="2948"/>
    </row>
    <row r="195" spans="1:16" ht="31.2" x14ac:dyDescent="0.25">
      <c r="A195" s="4108" t="s">
        <v>25</v>
      </c>
      <c r="B195" s="4111" t="s">
        <v>9</v>
      </c>
      <c r="C195" s="4116" t="s">
        <v>25</v>
      </c>
      <c r="D195" s="1405"/>
      <c r="E195" s="4119" t="s">
        <v>134</v>
      </c>
      <c r="F195" s="3402" t="s">
        <v>46</v>
      </c>
      <c r="G195" s="4142" t="s">
        <v>263</v>
      </c>
      <c r="H195" s="2590" t="s">
        <v>27</v>
      </c>
      <c r="I195" s="1518">
        <v>14</v>
      </c>
      <c r="J195" s="1518">
        <v>14</v>
      </c>
      <c r="K195" s="1518">
        <v>2.5</v>
      </c>
      <c r="L195" s="1838" t="s">
        <v>135</v>
      </c>
      <c r="M195" s="3006" t="s">
        <v>264</v>
      </c>
      <c r="N195" s="1536">
        <v>11</v>
      </c>
      <c r="O195" s="1536">
        <v>5</v>
      </c>
      <c r="P195" s="2928" t="s">
        <v>1408</v>
      </c>
    </row>
    <row r="196" spans="1:16" ht="16.2" thickBot="1" x14ac:dyDescent="0.35">
      <c r="A196" s="4110"/>
      <c r="B196" s="4113"/>
      <c r="C196" s="4118"/>
      <c r="D196" s="1426"/>
      <c r="E196" s="4165"/>
      <c r="F196" s="3405"/>
      <c r="G196" s="4144"/>
      <c r="H196" s="1396" t="s">
        <v>8</v>
      </c>
      <c r="I196" s="1398">
        <f>SUM(I195:I195)</f>
        <v>14</v>
      </c>
      <c r="J196" s="1398">
        <f t="shared" ref="J196:K196" si="19">SUM(J195:J195)</f>
        <v>14</v>
      </c>
      <c r="K196" s="1398">
        <f t="shared" si="19"/>
        <v>2.5</v>
      </c>
      <c r="L196" s="1839"/>
      <c r="M196" s="1840"/>
      <c r="N196" s="1841"/>
      <c r="O196" s="1841"/>
      <c r="P196" s="1837"/>
    </row>
    <row r="197" spans="1:16" ht="46.8" x14ac:dyDescent="0.3">
      <c r="A197" s="1253" t="s">
        <v>25</v>
      </c>
      <c r="B197" s="1351" t="s">
        <v>9</v>
      </c>
      <c r="C197" s="4116" t="s">
        <v>26</v>
      </c>
      <c r="D197" s="4263"/>
      <c r="E197" s="4119" t="s">
        <v>136</v>
      </c>
      <c r="F197" s="3402" t="s">
        <v>46</v>
      </c>
      <c r="G197" s="4142" t="s">
        <v>263</v>
      </c>
      <c r="H197" s="2589" t="s">
        <v>27</v>
      </c>
      <c r="I197" s="2587">
        <v>1074.2</v>
      </c>
      <c r="J197" s="2587">
        <v>1054.0999999999999</v>
      </c>
      <c r="K197" s="1531">
        <v>711.3</v>
      </c>
      <c r="L197" s="1842" t="s">
        <v>881</v>
      </c>
      <c r="M197" s="3010" t="s">
        <v>264</v>
      </c>
      <c r="N197" s="2935">
        <v>5</v>
      </c>
      <c r="O197" s="2935">
        <v>2</v>
      </c>
      <c r="P197" s="3021"/>
    </row>
    <row r="198" spans="1:16" ht="15.6" x14ac:dyDescent="0.3">
      <c r="A198" s="1271"/>
      <c r="B198" s="1272"/>
      <c r="C198" s="4117"/>
      <c r="D198" s="4264"/>
      <c r="E198" s="4120"/>
      <c r="F198" s="3403"/>
      <c r="G198" s="4143"/>
      <c r="H198" s="1415" t="s">
        <v>52</v>
      </c>
      <c r="I198" s="1365"/>
      <c r="J198" s="1365">
        <v>0</v>
      </c>
      <c r="K198" s="1417"/>
      <c r="L198" s="1843"/>
      <c r="M198" s="3011"/>
      <c r="N198" s="3012"/>
      <c r="O198" s="3012"/>
      <c r="P198" s="3013"/>
    </row>
    <row r="199" spans="1:16" ht="15.6" x14ac:dyDescent="0.3">
      <c r="A199" s="1271"/>
      <c r="B199" s="1272"/>
      <c r="C199" s="4117"/>
      <c r="D199" s="4264"/>
      <c r="E199" s="4120"/>
      <c r="F199" s="3403"/>
      <c r="G199" s="4143"/>
      <c r="H199" s="1415" t="s">
        <v>855</v>
      </c>
      <c r="I199" s="1377"/>
      <c r="J199" s="1377"/>
      <c r="K199" s="1417"/>
      <c r="L199" s="1844"/>
      <c r="M199" s="3014"/>
      <c r="N199" s="2964"/>
      <c r="O199" s="2964"/>
      <c r="P199" s="2999"/>
    </row>
    <row r="200" spans="1:16" ht="15.6" x14ac:dyDescent="0.25">
      <c r="A200" s="1271"/>
      <c r="B200" s="1272"/>
      <c r="C200" s="4117"/>
      <c r="D200" s="4264"/>
      <c r="E200" s="4120"/>
      <c r="F200" s="3403"/>
      <c r="G200" s="4143"/>
      <c r="H200" s="1415" t="s">
        <v>137</v>
      </c>
      <c r="I200" s="1365">
        <v>44.3</v>
      </c>
      <c r="J200" s="1365">
        <v>1044.3</v>
      </c>
      <c r="K200" s="1417">
        <v>0</v>
      </c>
      <c r="L200" s="1845"/>
      <c r="M200" s="3015"/>
      <c r="N200" s="3016"/>
      <c r="O200" s="3016"/>
      <c r="P200" s="3017"/>
    </row>
    <row r="201" spans="1:16" ht="15.6" x14ac:dyDescent="0.25">
      <c r="A201" s="1271"/>
      <c r="B201" s="1272"/>
      <c r="C201" s="4117"/>
      <c r="D201" s="4264"/>
      <c r="E201" s="4120"/>
      <c r="F201" s="3403"/>
      <c r="G201" s="4143"/>
      <c r="H201" s="1846" t="s">
        <v>84</v>
      </c>
      <c r="I201" s="1768">
        <v>69.3</v>
      </c>
      <c r="J201" s="1768">
        <v>219.3</v>
      </c>
      <c r="K201" s="1847">
        <v>219.3</v>
      </c>
      <c r="L201" s="1845"/>
      <c r="M201" s="3015"/>
      <c r="N201" s="3016"/>
      <c r="O201" s="3016"/>
      <c r="P201" s="3017"/>
    </row>
    <row r="202" spans="1:16" ht="16.2" thickBot="1" x14ac:dyDescent="0.3">
      <c r="A202" s="1769"/>
      <c r="B202" s="1394"/>
      <c r="C202" s="4118"/>
      <c r="D202" s="4265"/>
      <c r="E202" s="4165"/>
      <c r="F202" s="3405"/>
      <c r="G202" s="4144"/>
      <c r="H202" s="1396" t="s">
        <v>8</v>
      </c>
      <c r="I202" s="1397">
        <f>SUM(I197:I201)</f>
        <v>1187.8</v>
      </c>
      <c r="J202" s="1397">
        <f>SUM(J197:J201)</f>
        <v>2317.6999999999998</v>
      </c>
      <c r="K202" s="1397">
        <f>SUM(K197:K201)</f>
        <v>930.59999999999991</v>
      </c>
      <c r="L202" s="1848"/>
      <c r="M202" s="3018"/>
      <c r="N202" s="3019"/>
      <c r="O202" s="3019"/>
      <c r="P202" s="3020"/>
    </row>
    <row r="203" spans="1:16" ht="31.8" thickBot="1" x14ac:dyDescent="0.3">
      <c r="A203" s="1248"/>
      <c r="B203" s="1431"/>
      <c r="C203" s="1849"/>
      <c r="D203" s="1850"/>
      <c r="E203" s="1617" t="s">
        <v>882</v>
      </c>
      <c r="F203" s="1851"/>
      <c r="G203" s="1852"/>
      <c r="H203" s="1853"/>
      <c r="I203" s="1854"/>
      <c r="J203" s="1854"/>
      <c r="K203" s="1855"/>
      <c r="L203" s="3024" t="s">
        <v>140</v>
      </c>
      <c r="M203" s="3025" t="s">
        <v>264</v>
      </c>
      <c r="N203" s="3022">
        <v>1</v>
      </c>
      <c r="O203" s="3023">
        <v>1</v>
      </c>
      <c r="P203" s="2945"/>
    </row>
    <row r="204" spans="1:16" ht="94.2" thickBot="1" x14ac:dyDescent="0.3">
      <c r="A204" s="1248"/>
      <c r="B204" s="1431"/>
      <c r="C204" s="1849"/>
      <c r="D204" s="1850"/>
      <c r="E204" s="1617" t="s">
        <v>139</v>
      </c>
      <c r="F204" s="1851"/>
      <c r="G204" s="1852"/>
      <c r="H204" s="1857"/>
      <c r="I204" s="1806"/>
      <c r="J204" s="1806"/>
      <c r="K204" s="1858"/>
      <c r="L204" s="1859" t="s">
        <v>883</v>
      </c>
      <c r="M204" s="1856" t="s">
        <v>264</v>
      </c>
      <c r="N204" s="1500">
        <v>1</v>
      </c>
      <c r="O204" s="1500" t="s">
        <v>1372</v>
      </c>
      <c r="P204" s="2934" t="s">
        <v>1406</v>
      </c>
    </row>
    <row r="205" spans="1:16" ht="94.2" thickBot="1" x14ac:dyDescent="0.3">
      <c r="A205" s="1797"/>
      <c r="B205" s="1798"/>
      <c r="C205" s="1412"/>
      <c r="D205" s="1413"/>
      <c r="E205" s="1860" t="s">
        <v>884</v>
      </c>
      <c r="F205" s="1851"/>
      <c r="G205" s="1852"/>
      <c r="H205" s="1857"/>
      <c r="I205" s="1806"/>
      <c r="J205" s="1806"/>
      <c r="K205" s="1858"/>
      <c r="L205" s="1859" t="s">
        <v>885</v>
      </c>
      <c r="M205" s="3028" t="s">
        <v>264</v>
      </c>
      <c r="N205" s="1500">
        <v>1</v>
      </c>
      <c r="O205" s="1500" t="s">
        <v>1372</v>
      </c>
      <c r="P205" s="3027" t="s">
        <v>1407</v>
      </c>
    </row>
    <row r="206" spans="1:16" ht="78.599999999999994" thickBot="1" x14ac:dyDescent="0.3">
      <c r="A206" s="1260"/>
      <c r="B206" s="1261"/>
      <c r="C206" s="1404"/>
      <c r="D206" s="1405"/>
      <c r="E206" s="1860" t="s">
        <v>886</v>
      </c>
      <c r="F206" s="1851"/>
      <c r="G206" s="1852"/>
      <c r="H206" s="1857"/>
      <c r="I206" s="1806"/>
      <c r="J206" s="1806"/>
      <c r="K206" s="1858"/>
      <c r="L206" s="1859" t="s">
        <v>887</v>
      </c>
      <c r="M206" s="3028" t="s">
        <v>264</v>
      </c>
      <c r="N206" s="1500">
        <v>1</v>
      </c>
      <c r="O206" s="3026" t="s">
        <v>1372</v>
      </c>
      <c r="P206" s="3027" t="s">
        <v>1403</v>
      </c>
    </row>
    <row r="207" spans="1:16" ht="78.599999999999994" thickBot="1" x14ac:dyDescent="0.3">
      <c r="A207" s="1260"/>
      <c r="B207" s="1261"/>
      <c r="C207" s="1404"/>
      <c r="D207" s="1405"/>
      <c r="E207" s="1617" t="s">
        <v>888</v>
      </c>
      <c r="F207" s="1851"/>
      <c r="G207" s="1852"/>
      <c r="H207" s="1857"/>
      <c r="I207" s="1806"/>
      <c r="J207" s="1806"/>
      <c r="K207" s="1858"/>
      <c r="L207" s="1859" t="s">
        <v>889</v>
      </c>
      <c r="M207" s="3028" t="s">
        <v>264</v>
      </c>
      <c r="N207" s="1500">
        <v>1</v>
      </c>
      <c r="O207" s="1500">
        <v>1</v>
      </c>
      <c r="P207" s="2934" t="s">
        <v>1402</v>
      </c>
    </row>
    <row r="208" spans="1:16" ht="47.4" thickBot="1" x14ac:dyDescent="0.3">
      <c r="A208" s="1260"/>
      <c r="B208" s="1261"/>
      <c r="C208" s="1404"/>
      <c r="D208" s="1405"/>
      <c r="E208" s="1602" t="s">
        <v>890</v>
      </c>
      <c r="F208" s="1414"/>
      <c r="G208" s="1861"/>
      <c r="H208" s="1862"/>
      <c r="I208" s="1810"/>
      <c r="J208" s="1810"/>
      <c r="K208" s="1863"/>
      <c r="L208" s="1864" t="s">
        <v>891</v>
      </c>
      <c r="M208" s="3029" t="s">
        <v>264</v>
      </c>
      <c r="N208" s="3030">
        <v>1</v>
      </c>
      <c r="O208" s="3030" t="s">
        <v>1372</v>
      </c>
      <c r="P208" s="3031" t="s">
        <v>1401</v>
      </c>
    </row>
    <row r="209" spans="1:16" ht="16.2" thickBot="1" x14ac:dyDescent="0.3">
      <c r="A209" s="1865"/>
      <c r="B209" s="1866"/>
      <c r="C209" s="1867"/>
      <c r="D209" s="1868"/>
      <c r="E209" s="1617" t="s">
        <v>848</v>
      </c>
      <c r="F209" s="1869"/>
      <c r="G209" s="1852"/>
      <c r="H209" s="1857"/>
      <c r="I209" s="1806"/>
      <c r="J209" s="1806"/>
      <c r="K209" s="1858"/>
      <c r="L209" s="1859" t="s">
        <v>892</v>
      </c>
      <c r="M209" s="3028" t="s">
        <v>264</v>
      </c>
      <c r="N209" s="1500">
        <v>1</v>
      </c>
      <c r="O209" s="1500">
        <v>1</v>
      </c>
      <c r="P209" s="2934"/>
    </row>
    <row r="210" spans="1:16" ht="31.8" thickBot="1" x14ac:dyDescent="0.3">
      <c r="A210" s="1870"/>
      <c r="B210" s="1515"/>
      <c r="C210" s="1871"/>
      <c r="D210" s="1413"/>
      <c r="E210" s="1617" t="s">
        <v>893</v>
      </c>
      <c r="F210" s="1851"/>
      <c r="G210" s="1872"/>
      <c r="H210" s="1857"/>
      <c r="I210" s="1806"/>
      <c r="J210" s="1806"/>
      <c r="K210" s="1858"/>
      <c r="L210" s="1859" t="s">
        <v>894</v>
      </c>
      <c r="M210" s="3028" t="s">
        <v>264</v>
      </c>
      <c r="N210" s="1500">
        <v>1</v>
      </c>
      <c r="O210" s="1500">
        <v>1</v>
      </c>
      <c r="P210" s="2934"/>
    </row>
    <row r="211" spans="1:16" ht="31.8" thickBot="1" x14ac:dyDescent="0.3">
      <c r="A211" s="1260"/>
      <c r="B211" s="1261"/>
      <c r="C211" s="1404"/>
      <c r="D211" s="1405"/>
      <c r="E211" s="1860" t="s">
        <v>895</v>
      </c>
      <c r="F211" s="1851"/>
      <c r="G211" s="1852"/>
      <c r="H211" s="1857"/>
      <c r="I211" s="1806"/>
      <c r="J211" s="1806"/>
      <c r="K211" s="1858"/>
      <c r="L211" s="1873" t="s">
        <v>896</v>
      </c>
      <c r="M211" s="3025" t="s">
        <v>264</v>
      </c>
      <c r="N211" s="1500">
        <v>4</v>
      </c>
      <c r="O211" s="1500" t="s">
        <v>1372</v>
      </c>
      <c r="P211" s="2934" t="s">
        <v>1404</v>
      </c>
    </row>
    <row r="212" spans="1:16" ht="31.8" thickBot="1" x14ac:dyDescent="0.3">
      <c r="A212" s="1674"/>
      <c r="B212" s="1431"/>
      <c r="C212" s="1874"/>
      <c r="D212" s="1850"/>
      <c r="E212" s="1617" t="s">
        <v>897</v>
      </c>
      <c r="F212" s="1851"/>
      <c r="G212" s="1852"/>
      <c r="H212" s="1857"/>
      <c r="I212" s="1806"/>
      <c r="J212" s="1806"/>
      <c r="K212" s="1858"/>
      <c r="L212" s="1873" t="s">
        <v>898</v>
      </c>
      <c r="M212" s="3025" t="s">
        <v>264</v>
      </c>
      <c r="N212" s="1500">
        <v>1</v>
      </c>
      <c r="O212" s="1500">
        <v>1</v>
      </c>
      <c r="P212" s="2934"/>
    </row>
    <row r="213" spans="1:16" ht="47.4" thickBot="1" x14ac:dyDescent="0.3">
      <c r="A213" s="1674"/>
      <c r="B213" s="1431"/>
      <c r="C213" s="1874"/>
      <c r="D213" s="1850"/>
      <c r="E213" s="1617" t="s">
        <v>899</v>
      </c>
      <c r="F213" s="1851"/>
      <c r="G213" s="1852"/>
      <c r="H213" s="1857"/>
      <c r="I213" s="1806"/>
      <c r="J213" s="1806"/>
      <c r="K213" s="1858"/>
      <c r="L213" s="1617" t="s">
        <v>269</v>
      </c>
      <c r="M213" s="3025" t="s">
        <v>264</v>
      </c>
      <c r="N213" s="1500">
        <v>1</v>
      </c>
      <c r="O213" s="1500">
        <v>0</v>
      </c>
      <c r="P213" s="2934" t="s">
        <v>1405</v>
      </c>
    </row>
    <row r="214" spans="1:16" ht="31.8" thickBot="1" x14ac:dyDescent="0.3">
      <c r="A214" s="1674"/>
      <c r="B214" s="1431"/>
      <c r="C214" s="1874"/>
      <c r="D214" s="1850"/>
      <c r="E214" s="1617" t="s">
        <v>900</v>
      </c>
      <c r="F214" s="1875"/>
      <c r="G214" s="1876"/>
      <c r="H214" s="1877"/>
      <c r="I214" s="1878"/>
      <c r="J214" s="1878"/>
      <c r="K214" s="1879"/>
      <c r="L214" s="1617" t="s">
        <v>901</v>
      </c>
      <c r="M214" s="3025" t="s">
        <v>264</v>
      </c>
      <c r="N214" s="1500">
        <v>1</v>
      </c>
      <c r="O214" s="1500">
        <v>1</v>
      </c>
      <c r="P214" s="1501"/>
    </row>
    <row r="215" spans="1:16" ht="94.2" thickBot="1" x14ac:dyDescent="0.35">
      <c r="A215" s="1674"/>
      <c r="B215" s="1431"/>
      <c r="C215" s="1874"/>
      <c r="D215" s="1868"/>
      <c r="E215" s="1880" t="s">
        <v>902</v>
      </c>
      <c r="F215" s="1875"/>
      <c r="G215" s="1876"/>
      <c r="H215" s="1877"/>
      <c r="I215" s="1878"/>
      <c r="J215" s="1878"/>
      <c r="K215" s="1879"/>
      <c r="L215" s="1617" t="s">
        <v>269</v>
      </c>
      <c r="M215" s="3025" t="s">
        <v>264</v>
      </c>
      <c r="N215" s="1500"/>
      <c r="O215" s="1500"/>
      <c r="P215" s="1501"/>
    </row>
    <row r="216" spans="1:16" ht="31.8" thickBot="1" x14ac:dyDescent="0.35">
      <c r="A216" s="1674"/>
      <c r="B216" s="1431"/>
      <c r="C216" s="1874"/>
      <c r="D216" s="1868"/>
      <c r="E216" s="1919" t="s">
        <v>903</v>
      </c>
      <c r="F216" s="1875"/>
      <c r="G216" s="1876"/>
      <c r="H216" s="1877"/>
      <c r="I216" s="1878"/>
      <c r="J216" s="1878"/>
      <c r="K216" s="1879"/>
      <c r="L216" s="1617" t="s">
        <v>904</v>
      </c>
      <c r="M216" s="3025" t="s">
        <v>264</v>
      </c>
      <c r="N216" s="1500"/>
      <c r="O216" s="1500"/>
      <c r="P216" s="1501"/>
    </row>
    <row r="217" spans="1:16" ht="16.2" thickBot="1" x14ac:dyDescent="0.3">
      <c r="A217" s="1248" t="s">
        <v>25</v>
      </c>
      <c r="B217" s="1431" t="s">
        <v>9</v>
      </c>
      <c r="C217" s="4157" t="s">
        <v>308</v>
      </c>
      <c r="D217" s="4157"/>
      <c r="E217" s="4157"/>
      <c r="F217" s="4157"/>
      <c r="G217" s="4158"/>
      <c r="H217" s="1881" t="s">
        <v>8</v>
      </c>
      <c r="I217" s="1340">
        <f>I191+I194+I196+I202</f>
        <v>1370.8</v>
      </c>
      <c r="J217" s="1340">
        <f>J191+J194+J196+J202</f>
        <v>2535.6999999999998</v>
      </c>
      <c r="K217" s="1340">
        <f>K191+K194+K196+K202</f>
        <v>1132.5</v>
      </c>
      <c r="L217" s="1882"/>
      <c r="M217" s="4315"/>
      <c r="N217" s="4316"/>
      <c r="O217" s="4316"/>
      <c r="P217" s="4317"/>
    </row>
    <row r="218" spans="1:16" ht="16.2" thickBot="1" x14ac:dyDescent="0.3">
      <c r="A218" s="1481" t="s">
        <v>25</v>
      </c>
      <c r="B218" s="4318" t="s">
        <v>11</v>
      </c>
      <c r="C218" s="4319"/>
      <c r="D218" s="4319"/>
      <c r="E218" s="4319"/>
      <c r="F218" s="4319"/>
      <c r="G218" s="4319"/>
      <c r="H218" s="4319"/>
      <c r="I218" s="1678">
        <f>I186+I217</f>
        <v>6777.01</v>
      </c>
      <c r="J218" s="1678">
        <f>J186+J217</f>
        <v>10272.5</v>
      </c>
      <c r="K218" s="1678">
        <f>K186+K217</f>
        <v>8468.09</v>
      </c>
      <c r="L218" s="1883"/>
      <c r="M218" s="1679"/>
      <c r="N218" s="1679"/>
      <c r="O218" s="1679"/>
      <c r="P218" s="1680"/>
    </row>
    <row r="219" spans="1:16" ht="16.2" thickBot="1" x14ac:dyDescent="0.3">
      <c r="A219" s="4320" t="s">
        <v>905</v>
      </c>
      <c r="B219" s="4321"/>
      <c r="C219" s="4321"/>
      <c r="D219" s="4321"/>
      <c r="E219" s="4321"/>
      <c r="F219" s="4321"/>
      <c r="G219" s="4321"/>
      <c r="H219" s="4322"/>
      <c r="I219" s="1884">
        <f>I220-I201-I137-I92-I117-I179-I160-I65-I33</f>
        <v>11852.300000000003</v>
      </c>
      <c r="J219" s="1884">
        <f>J220-J201-J137</f>
        <v>16431.86</v>
      </c>
      <c r="K219" s="1884">
        <f>K220-K201-K137</f>
        <v>14428.210000000001</v>
      </c>
      <c r="L219" s="1885"/>
      <c r="M219" s="1886"/>
      <c r="N219" s="1886"/>
      <c r="O219" s="1886"/>
      <c r="P219" s="1887"/>
    </row>
    <row r="220" spans="1:16" ht="16.2" thickBot="1" x14ac:dyDescent="0.3">
      <c r="A220" s="4320" t="s">
        <v>12</v>
      </c>
      <c r="B220" s="4321"/>
      <c r="C220" s="4321"/>
      <c r="D220" s="4321"/>
      <c r="E220" s="4321"/>
      <c r="F220" s="4321"/>
      <c r="G220" s="4321"/>
      <c r="H220" s="4322"/>
      <c r="I220" s="1888">
        <f>I70+I129+I218</f>
        <v>12271.380000000001</v>
      </c>
      <c r="J220" s="1888">
        <f>J70+J129+J218</f>
        <v>17026.77</v>
      </c>
      <c r="K220" s="1888">
        <f>K70+K129+K218</f>
        <v>15022.11</v>
      </c>
      <c r="L220" s="4323"/>
      <c r="M220" s="4324"/>
      <c r="N220" s="4324"/>
      <c r="O220" s="4324"/>
      <c r="P220" s="4325"/>
    </row>
    <row r="221" spans="1:16" x14ac:dyDescent="0.25">
      <c r="A221" s="928" t="s">
        <v>431</v>
      </c>
      <c r="B221" s="928"/>
      <c r="C221" s="928"/>
      <c r="D221" s="928"/>
      <c r="E221" s="928"/>
      <c r="F221" s="928"/>
      <c r="G221" s="928"/>
      <c r="H221" s="928"/>
      <c r="I221" s="928"/>
      <c r="J221" s="928"/>
      <c r="K221" s="197"/>
      <c r="L221" s="197"/>
      <c r="M221" s="197"/>
      <c r="N221" s="197"/>
      <c r="O221" s="197"/>
      <c r="P221" s="197"/>
    </row>
    <row r="222" spans="1:16" x14ac:dyDescent="0.25">
      <c r="A222" s="197"/>
      <c r="B222" s="197"/>
      <c r="C222" s="197"/>
      <c r="D222" s="197"/>
      <c r="E222" s="197"/>
      <c r="F222" s="197"/>
      <c r="G222" s="197"/>
      <c r="H222" s="197"/>
      <c r="I222" s="197"/>
      <c r="J222" s="197"/>
      <c r="K222" s="197"/>
      <c r="L222" s="197"/>
      <c r="M222" s="197"/>
      <c r="N222" s="197"/>
      <c r="O222" s="197"/>
      <c r="P222" s="197"/>
    </row>
    <row r="223" spans="1:16" x14ac:dyDescent="0.25">
      <c r="A223" s="197"/>
      <c r="B223" s="197"/>
      <c r="C223" s="197"/>
      <c r="D223" s="197"/>
      <c r="E223" s="197"/>
      <c r="F223" s="197"/>
      <c r="G223" s="197"/>
      <c r="H223" s="197" t="s">
        <v>27</v>
      </c>
      <c r="I223" s="1889">
        <f>I12+I50+I57+I64+I75+I78+I80+I83+I89+I91+I115+I134+I156+I162+I172+I167+I178+I189+I192+I195+I197+I29</f>
        <v>8032.9</v>
      </c>
      <c r="J223" s="1889">
        <f t="shared" ref="J223:K223" si="20">J12+J50+J57+J64+J75+J78+J80+J83+J89+J91+J115+J134+J156+J162+J172+J167+J178+J189+J192+J195+J197+J29</f>
        <v>9383.7000000000007</v>
      </c>
      <c r="K223" s="1889">
        <f t="shared" si="20"/>
        <v>8429.8999999999978</v>
      </c>
      <c r="L223" s="197"/>
      <c r="M223" s="1890"/>
      <c r="N223" s="197"/>
      <c r="O223" s="197"/>
      <c r="P223" s="197"/>
    </row>
    <row r="224" spans="1:16" x14ac:dyDescent="0.25">
      <c r="A224" s="197"/>
      <c r="B224" s="197"/>
      <c r="C224" s="197"/>
      <c r="D224" s="197"/>
      <c r="E224" s="197"/>
      <c r="F224" s="197"/>
      <c r="G224" s="197"/>
      <c r="H224" s="197" t="s">
        <v>361</v>
      </c>
      <c r="I224" s="1889">
        <f>I14+I31+I136+I174+I199</f>
        <v>3775.1000000000004</v>
      </c>
      <c r="J224" s="1889">
        <f>J14+J31+J136+J174+J199</f>
        <v>4679.7</v>
      </c>
      <c r="K224" s="1889">
        <f>K14+K31+K136+K174+K199</f>
        <v>4674.2</v>
      </c>
      <c r="L224" s="197"/>
      <c r="M224" s="197"/>
      <c r="N224" s="197"/>
      <c r="O224" s="197"/>
      <c r="P224" s="197"/>
    </row>
    <row r="225" spans="1:16" x14ac:dyDescent="0.25">
      <c r="A225" s="197"/>
      <c r="B225" s="197"/>
      <c r="C225" s="197"/>
      <c r="D225" s="197"/>
      <c r="E225" s="197"/>
      <c r="F225" s="197"/>
      <c r="G225" s="197"/>
      <c r="H225" s="197" t="s">
        <v>52</v>
      </c>
      <c r="I225" s="1891"/>
      <c r="J225" s="1891"/>
      <c r="K225" s="1891"/>
      <c r="L225" s="197"/>
      <c r="M225" s="1892"/>
      <c r="N225" s="197"/>
      <c r="O225" s="197"/>
      <c r="P225" s="197"/>
    </row>
    <row r="226" spans="1:16" x14ac:dyDescent="0.25">
      <c r="A226" s="197"/>
      <c r="B226" s="197"/>
      <c r="C226" s="197"/>
      <c r="D226" s="197"/>
      <c r="E226" s="197"/>
      <c r="F226" s="197"/>
      <c r="G226" s="197"/>
      <c r="H226" s="197" t="s">
        <v>137</v>
      </c>
      <c r="I226" s="1893">
        <f>I15+I32+I45+I159+I165+I170+I175+I200+I138</f>
        <v>44.3</v>
      </c>
      <c r="J226" s="1893">
        <f t="shared" ref="J226:K226" si="21">J15+J32+J45+J159+J165+J170+J175+J200+J138</f>
        <v>2044.3</v>
      </c>
      <c r="K226" s="1893">
        <f t="shared" si="21"/>
        <v>1000</v>
      </c>
      <c r="L226" s="197"/>
      <c r="M226" s="197"/>
      <c r="N226" s="197"/>
      <c r="O226" s="197"/>
      <c r="P226" s="197"/>
    </row>
    <row r="227" spans="1:16" x14ac:dyDescent="0.25">
      <c r="A227" s="197"/>
      <c r="B227" s="197"/>
      <c r="C227" s="197"/>
      <c r="D227" s="197"/>
      <c r="E227" s="197"/>
      <c r="F227" s="197"/>
      <c r="G227" s="197"/>
      <c r="H227" s="197" t="s">
        <v>84</v>
      </c>
      <c r="I227" s="1893">
        <f>I137+I201+I92+I117+I160+I179+I33+I65</f>
        <v>419.08</v>
      </c>
      <c r="J227" s="1893">
        <f t="shared" ref="J227:K227" si="22">J137+J201+J92+J117+J160+J179+J33+J65</f>
        <v>919.07000000000016</v>
      </c>
      <c r="K227" s="1891">
        <f t="shared" si="22"/>
        <v>918.01000000000022</v>
      </c>
      <c r="L227" s="197"/>
      <c r="M227" s="1895"/>
      <c r="N227" s="197"/>
      <c r="O227" s="197"/>
      <c r="P227" s="197"/>
    </row>
    <row r="228" spans="1:16" x14ac:dyDescent="0.25">
      <c r="A228" s="197"/>
      <c r="B228" s="197"/>
      <c r="C228" s="197"/>
      <c r="D228" s="197"/>
      <c r="E228" s="197"/>
      <c r="F228" s="197"/>
      <c r="G228" s="197"/>
      <c r="H228" s="197" t="s">
        <v>906</v>
      </c>
      <c r="I228" s="1894">
        <f>SUM(I223:I227)</f>
        <v>12271.38</v>
      </c>
      <c r="J228" s="1894">
        <f t="shared" ref="J228:K228" si="23">SUM(J223:J227)</f>
        <v>17026.77</v>
      </c>
      <c r="K228" s="1889">
        <f t="shared" si="23"/>
        <v>15022.109999999999</v>
      </c>
      <c r="L228" s="197"/>
      <c r="M228" s="197"/>
      <c r="N228" s="197"/>
      <c r="O228" s="197"/>
      <c r="P228" s="197"/>
    </row>
    <row r="229" spans="1:16" ht="16.2" thickBot="1" x14ac:dyDescent="0.3">
      <c r="A229" s="197"/>
      <c r="B229" s="197"/>
      <c r="C229" s="197"/>
      <c r="D229" s="197"/>
      <c r="E229" s="4201" t="s">
        <v>13</v>
      </c>
      <c r="F229" s="4201"/>
      <c r="G229" s="4201"/>
      <c r="H229" s="4201"/>
      <c r="I229" s="4201"/>
      <c r="J229" s="4201"/>
      <c r="K229" s="4201"/>
      <c r="L229" s="197"/>
      <c r="M229" s="197"/>
      <c r="N229" s="197"/>
      <c r="O229" s="197"/>
      <c r="P229" s="197"/>
    </row>
    <row r="230" spans="1:16" ht="41.4" thickBot="1" x14ac:dyDescent="0.3">
      <c r="A230" s="197"/>
      <c r="B230" s="197"/>
      <c r="C230" s="197"/>
      <c r="D230" s="197"/>
      <c r="E230" s="1896"/>
      <c r="F230" s="1897"/>
      <c r="G230" s="1897"/>
      <c r="H230" s="1898"/>
      <c r="I230" s="2613" t="s">
        <v>192</v>
      </c>
      <c r="J230" s="31" t="s">
        <v>193</v>
      </c>
      <c r="K230" s="31" t="s">
        <v>83</v>
      </c>
      <c r="L230" s="197"/>
      <c r="M230" s="197"/>
      <c r="N230" s="197"/>
      <c r="O230" s="197"/>
      <c r="P230" s="197"/>
    </row>
    <row r="231" spans="1:16" ht="14.4" thickBot="1" x14ac:dyDescent="0.3">
      <c r="A231" s="197"/>
      <c r="B231" s="197"/>
      <c r="C231" s="197"/>
      <c r="D231" s="197"/>
      <c r="E231" s="4286" t="s">
        <v>14</v>
      </c>
      <c r="F231" s="4287"/>
      <c r="G231" s="4287"/>
      <c r="H231" s="4288"/>
      <c r="I231" s="1899">
        <f>SUM(I232:I242)</f>
        <v>12271.38</v>
      </c>
      <c r="J231" s="1900">
        <f t="shared" ref="J231:K231" si="24">SUM(J232:J242)</f>
        <v>17026.780000000002</v>
      </c>
      <c r="K231" s="1901">
        <f t="shared" si="24"/>
        <v>15022.099999999999</v>
      </c>
      <c r="L231" s="197"/>
      <c r="M231" s="197"/>
      <c r="N231" s="197"/>
      <c r="O231" s="197"/>
      <c r="P231" s="197"/>
    </row>
    <row r="232" spans="1:16" ht="13.8" x14ac:dyDescent="0.25">
      <c r="A232" s="3"/>
      <c r="B232" s="3"/>
      <c r="C232" s="3"/>
      <c r="D232" s="3"/>
      <c r="E232" s="4009" t="s">
        <v>433</v>
      </c>
      <c r="F232" s="4010"/>
      <c r="G232" s="4010"/>
      <c r="H232" s="4011"/>
      <c r="I232" s="1902">
        <v>8032.9</v>
      </c>
      <c r="J232" s="1903">
        <v>9383.7000000000007</v>
      </c>
      <c r="K232" s="1904">
        <v>8429.9</v>
      </c>
      <c r="L232" s="3"/>
      <c r="M232" s="1905"/>
      <c r="N232" s="3"/>
      <c r="O232" s="3"/>
      <c r="P232" s="3"/>
    </row>
    <row r="233" spans="1:16" ht="13.8" x14ac:dyDescent="0.25">
      <c r="A233" s="3"/>
      <c r="B233" s="3"/>
      <c r="C233" s="3"/>
      <c r="D233" s="3"/>
      <c r="E233" s="4009" t="s">
        <v>434</v>
      </c>
      <c r="F233" s="4010"/>
      <c r="G233" s="4010"/>
      <c r="H233" s="4011"/>
      <c r="I233" s="1904"/>
      <c r="J233" s="1906"/>
      <c r="K233" s="1904"/>
      <c r="L233" s="3"/>
      <c r="M233" s="1907"/>
      <c r="N233" s="3"/>
      <c r="O233" s="3"/>
      <c r="P233" s="3"/>
    </row>
    <row r="234" spans="1:16" ht="13.8" x14ac:dyDescent="0.25">
      <c r="A234" s="197"/>
      <c r="B234" s="197"/>
      <c r="C234" s="197"/>
      <c r="D234" s="197"/>
      <c r="E234" s="4009" t="s">
        <v>435</v>
      </c>
      <c r="F234" s="4010"/>
      <c r="G234" s="4010"/>
      <c r="H234" s="4011"/>
      <c r="I234" s="1904"/>
      <c r="J234" s="1906"/>
      <c r="K234" s="1904"/>
      <c r="L234" s="3"/>
      <c r="M234" s="1907"/>
      <c r="N234" s="197"/>
      <c r="O234" s="197"/>
      <c r="P234" s="197"/>
    </row>
    <row r="235" spans="1:16" ht="31.2" customHeight="1" x14ac:dyDescent="0.25">
      <c r="A235" s="197"/>
      <c r="B235" s="197"/>
      <c r="C235" s="197"/>
      <c r="D235" s="197"/>
      <c r="E235" s="4009" t="s">
        <v>436</v>
      </c>
      <c r="F235" s="4010"/>
      <c r="G235" s="4010"/>
      <c r="H235" s="4011"/>
      <c r="I235" s="1904">
        <v>3775.1</v>
      </c>
      <c r="J235" s="1906">
        <v>4679.7</v>
      </c>
      <c r="K235" s="1904">
        <v>4674.2</v>
      </c>
      <c r="L235" s="3"/>
      <c r="M235" s="1907"/>
      <c r="N235" s="197"/>
      <c r="O235" s="197"/>
      <c r="P235" s="197"/>
    </row>
    <row r="236" spans="1:16" ht="13.8" x14ac:dyDescent="0.25">
      <c r="E236" s="3583" t="s">
        <v>437</v>
      </c>
      <c r="F236" s="3584"/>
      <c r="G236" s="3584"/>
      <c r="H236" s="3585"/>
      <c r="I236" s="1908">
        <v>44.3</v>
      </c>
      <c r="J236" s="1909">
        <v>2044.3</v>
      </c>
      <c r="K236" s="1910">
        <v>1000</v>
      </c>
      <c r="M236" s="1911"/>
    </row>
    <row r="237" spans="1:16" ht="13.8" x14ac:dyDescent="0.25">
      <c r="E237" s="1085" t="s">
        <v>438</v>
      </c>
      <c r="F237" s="1086"/>
      <c r="G237" s="1086"/>
      <c r="H237" s="1087"/>
      <c r="I237" s="1904"/>
      <c r="J237" s="1906"/>
      <c r="K237" s="1904"/>
      <c r="M237" s="1911"/>
    </row>
    <row r="238" spans="1:16" ht="13.8" x14ac:dyDescent="0.25">
      <c r="E238" s="4009" t="s">
        <v>439</v>
      </c>
      <c r="F238" s="4010"/>
      <c r="G238" s="4010"/>
      <c r="H238" s="4011"/>
      <c r="I238" s="1904"/>
      <c r="J238" s="1906"/>
      <c r="K238" s="1904"/>
      <c r="M238" s="1911"/>
    </row>
    <row r="239" spans="1:16" ht="13.8" x14ac:dyDescent="0.25">
      <c r="E239" s="4009" t="s">
        <v>440</v>
      </c>
      <c r="F239" s="4010"/>
      <c r="G239" s="4010"/>
      <c r="H239" s="4011"/>
      <c r="I239" s="1912"/>
      <c r="J239" s="1913"/>
      <c r="K239" s="1912"/>
      <c r="M239" s="1911"/>
    </row>
    <row r="240" spans="1:16" ht="13.8" x14ac:dyDescent="0.25">
      <c r="E240" s="4009" t="s">
        <v>441</v>
      </c>
      <c r="F240" s="4010"/>
      <c r="G240" s="4010"/>
      <c r="H240" s="4011"/>
      <c r="I240" s="1912"/>
      <c r="J240" s="1913"/>
      <c r="K240" s="1912"/>
      <c r="M240" s="1911"/>
    </row>
    <row r="241" spans="5:13" ht="13.8" x14ac:dyDescent="0.25">
      <c r="E241" s="4009" t="s">
        <v>442</v>
      </c>
      <c r="F241" s="4010"/>
      <c r="G241" s="4010"/>
      <c r="H241" s="4011"/>
      <c r="I241" s="1912"/>
      <c r="J241" s="1913"/>
      <c r="K241" s="1912"/>
      <c r="M241" s="1911"/>
    </row>
    <row r="242" spans="5:13" ht="14.4" thickBot="1" x14ac:dyDescent="0.3">
      <c r="E242" s="4012" t="s">
        <v>443</v>
      </c>
      <c r="F242" s="4013"/>
      <c r="G242" s="4013"/>
      <c r="H242" s="4014"/>
      <c r="I242" s="1914">
        <v>419.08</v>
      </c>
      <c r="J242" s="1915">
        <v>919.08</v>
      </c>
      <c r="K242" s="1914">
        <v>918</v>
      </c>
      <c r="M242" s="1916"/>
    </row>
    <row r="243" spans="5:13" ht="14.4" thickBot="1" x14ac:dyDescent="0.3">
      <c r="E243" s="4015" t="s">
        <v>15</v>
      </c>
      <c r="F243" s="4016"/>
      <c r="G243" s="4016"/>
      <c r="H243" s="4016"/>
      <c r="I243" s="1096"/>
      <c r="J243" s="1096"/>
      <c r="K243" s="1917"/>
      <c r="M243" s="1911"/>
    </row>
  </sheetData>
  <mergeCells count="284">
    <mergeCell ref="E233:H233"/>
    <mergeCell ref="E240:H240"/>
    <mergeCell ref="E241:H241"/>
    <mergeCell ref="E242:H242"/>
    <mergeCell ref="E243:H243"/>
    <mergeCell ref="A5:A7"/>
    <mergeCell ref="B5:B7"/>
    <mergeCell ref="C5:C7"/>
    <mergeCell ref="D5:D7"/>
    <mergeCell ref="E5:E7"/>
    <mergeCell ref="F5:F7"/>
    <mergeCell ref="G5:G7"/>
    <mergeCell ref="H5:H7"/>
    <mergeCell ref="F197:F202"/>
    <mergeCell ref="G197:G202"/>
    <mergeCell ref="C217:G217"/>
    <mergeCell ref="F156:F161"/>
    <mergeCell ref="G156:G161"/>
    <mergeCell ref="A162:A166"/>
    <mergeCell ref="B162:B166"/>
    <mergeCell ref="C162:C166"/>
    <mergeCell ref="E162:E166"/>
    <mergeCell ref="F162:F166"/>
    <mergeCell ref="G162:G166"/>
    <mergeCell ref="M217:P217"/>
    <mergeCell ref="B218:H218"/>
    <mergeCell ref="A219:H219"/>
    <mergeCell ref="A220:H220"/>
    <mergeCell ref="L220:P220"/>
    <mergeCell ref="E229:K229"/>
    <mergeCell ref="O167:O170"/>
    <mergeCell ref="P167:P170"/>
    <mergeCell ref="A172:A177"/>
    <mergeCell ref="B172:B177"/>
    <mergeCell ref="C172:C176"/>
    <mergeCell ref="E172:E177"/>
    <mergeCell ref="F172:F177"/>
    <mergeCell ref="G172:G177"/>
    <mergeCell ref="A178:A181"/>
    <mergeCell ref="B178:B181"/>
    <mergeCell ref="C178:C181"/>
    <mergeCell ref="D178:D181"/>
    <mergeCell ref="F178:F181"/>
    <mergeCell ref="G178:G181"/>
    <mergeCell ref="A189:A190"/>
    <mergeCell ref="B189:B190"/>
    <mergeCell ref="C189:C190"/>
    <mergeCell ref="E189:E191"/>
    <mergeCell ref="L162:L165"/>
    <mergeCell ref="J122:J123"/>
    <mergeCell ref="K122:K123"/>
    <mergeCell ref="D128:H128"/>
    <mergeCell ref="B129:H129"/>
    <mergeCell ref="A132:A133"/>
    <mergeCell ref="C132:P132"/>
    <mergeCell ref="C133:K133"/>
    <mergeCell ref="A134:A137"/>
    <mergeCell ref="B134:B137"/>
    <mergeCell ref="E134:E139"/>
    <mergeCell ref="F134:F139"/>
    <mergeCell ref="G134:G139"/>
    <mergeCell ref="L135:L137"/>
    <mergeCell ref="M135:M137"/>
    <mergeCell ref="N135:N137"/>
    <mergeCell ref="O135:O137"/>
    <mergeCell ref="P135:P137"/>
    <mergeCell ref="M162:M165"/>
    <mergeCell ref="N162:N165"/>
    <mergeCell ref="O162:O165"/>
    <mergeCell ref="P162:P165"/>
    <mergeCell ref="A156:A161"/>
    <mergeCell ref="B156:B161"/>
    <mergeCell ref="A80:A82"/>
    <mergeCell ref="B80:B82"/>
    <mergeCell ref="C80:C82"/>
    <mergeCell ref="E80:E82"/>
    <mergeCell ref="F80:F82"/>
    <mergeCell ref="G80:G82"/>
    <mergeCell ref="E83:E84"/>
    <mergeCell ref="F83:F84"/>
    <mergeCell ref="G83:G84"/>
    <mergeCell ref="E234:H234"/>
    <mergeCell ref="E235:H235"/>
    <mergeCell ref="E236:H236"/>
    <mergeCell ref="E238:H238"/>
    <mergeCell ref="E239:H239"/>
    <mergeCell ref="A12:A16"/>
    <mergeCell ref="B12:B16"/>
    <mergeCell ref="C12:C16"/>
    <mergeCell ref="F12:F16"/>
    <mergeCell ref="G12:G16"/>
    <mergeCell ref="A17:A24"/>
    <mergeCell ref="B17:B24"/>
    <mergeCell ref="C17:C24"/>
    <mergeCell ref="F17:F24"/>
    <mergeCell ref="E26:G26"/>
    <mergeCell ref="A29:A41"/>
    <mergeCell ref="B29:B41"/>
    <mergeCell ref="C29:C41"/>
    <mergeCell ref="E29:E32"/>
    <mergeCell ref="F29:F41"/>
    <mergeCell ref="G29:G41"/>
    <mergeCell ref="E37:E38"/>
    <mergeCell ref="E39:E41"/>
    <mergeCell ref="E231:H231"/>
    <mergeCell ref="E232:H232"/>
    <mergeCell ref="A192:A194"/>
    <mergeCell ref="B192:B194"/>
    <mergeCell ref="C192:C194"/>
    <mergeCell ref="E192:E193"/>
    <mergeCell ref="F192:F194"/>
    <mergeCell ref="G192:G194"/>
    <mergeCell ref="A195:A196"/>
    <mergeCell ref="B195:B196"/>
    <mergeCell ref="C195:C196"/>
    <mergeCell ref="E195:E196"/>
    <mergeCell ref="F195:F196"/>
    <mergeCell ref="G195:G196"/>
    <mergeCell ref="C197:C202"/>
    <mergeCell ref="D197:D202"/>
    <mergeCell ref="E197:E202"/>
    <mergeCell ref="F189:F191"/>
    <mergeCell ref="G189:G191"/>
    <mergeCell ref="A182:A183"/>
    <mergeCell ref="B182:B183"/>
    <mergeCell ref="C182:C183"/>
    <mergeCell ref="E182:E183"/>
    <mergeCell ref="F182:F183"/>
    <mergeCell ref="G182:G183"/>
    <mergeCell ref="C186:G186"/>
    <mergeCell ref="C187:P187"/>
    <mergeCell ref="A167:A171"/>
    <mergeCell ref="B167:B171"/>
    <mergeCell ref="C167:C171"/>
    <mergeCell ref="E167:E169"/>
    <mergeCell ref="F167:F171"/>
    <mergeCell ref="G167:G171"/>
    <mergeCell ref="L167:L170"/>
    <mergeCell ref="M167:M170"/>
    <mergeCell ref="N167:N170"/>
    <mergeCell ref="A91:A94"/>
    <mergeCell ref="A110:A111"/>
    <mergeCell ref="B110:B111"/>
    <mergeCell ref="C110:C111"/>
    <mergeCell ref="E110:E111"/>
    <mergeCell ref="F110:F111"/>
    <mergeCell ref="G110:G111"/>
    <mergeCell ref="I122:I123"/>
    <mergeCell ref="C156:C161"/>
    <mergeCell ref="D156:D161"/>
    <mergeCell ref="E156:E161"/>
    <mergeCell ref="A115:A120"/>
    <mergeCell ref="B115:B120"/>
    <mergeCell ref="C115:C120"/>
    <mergeCell ref="D115:D121"/>
    <mergeCell ref="E115:E121"/>
    <mergeCell ref="F115:F121"/>
    <mergeCell ref="G115:G121"/>
    <mergeCell ref="A122:A123"/>
    <mergeCell ref="B122:B123"/>
    <mergeCell ref="C122:C123"/>
    <mergeCell ref="E122:E123"/>
    <mergeCell ref="F122:F123"/>
    <mergeCell ref="G122:G123"/>
    <mergeCell ref="H122:H123"/>
    <mergeCell ref="F98:F99"/>
    <mergeCell ref="G98:G99"/>
    <mergeCell ref="A105:A108"/>
    <mergeCell ref="B105:B108"/>
    <mergeCell ref="C105:C108"/>
    <mergeCell ref="E105:E107"/>
    <mergeCell ref="F105:F108"/>
    <mergeCell ref="G105:G108"/>
    <mergeCell ref="A87:A88"/>
    <mergeCell ref="B87:B88"/>
    <mergeCell ref="A89:A90"/>
    <mergeCell ref="B89:B90"/>
    <mergeCell ref="C89:C90"/>
    <mergeCell ref="E89:E90"/>
    <mergeCell ref="F89:F90"/>
    <mergeCell ref="M29:M30"/>
    <mergeCell ref="G89:G90"/>
    <mergeCell ref="C47:G47"/>
    <mergeCell ref="L47:P47"/>
    <mergeCell ref="A50:A51"/>
    <mergeCell ref="B50:B51"/>
    <mergeCell ref="C50:C51"/>
    <mergeCell ref="E50:E51"/>
    <mergeCell ref="F50:F51"/>
    <mergeCell ref="G50:G51"/>
    <mergeCell ref="L52:P52"/>
    <mergeCell ref="A54:A56"/>
    <mergeCell ref="B54:B56"/>
    <mergeCell ref="C54:C56"/>
    <mergeCell ref="D54:D56"/>
    <mergeCell ref="E54:K56"/>
    <mergeCell ref="A57:A59"/>
    <mergeCell ref="L29:L30"/>
    <mergeCell ref="B91:B95"/>
    <mergeCell ref="C91:C94"/>
    <mergeCell ref="E91:E95"/>
    <mergeCell ref="F91:F95"/>
    <mergeCell ref="L85:P85"/>
    <mergeCell ref="G91:G95"/>
    <mergeCell ref="C60:G60"/>
    <mergeCell ref="C85:G85"/>
    <mergeCell ref="B57:B59"/>
    <mergeCell ref="C57:C59"/>
    <mergeCell ref="E57:E58"/>
    <mergeCell ref="F57:F59"/>
    <mergeCell ref="G57:G59"/>
    <mergeCell ref="B64:B66"/>
    <mergeCell ref="C64:C66"/>
    <mergeCell ref="E64:E66"/>
    <mergeCell ref="F64:F66"/>
    <mergeCell ref="G64:G66"/>
    <mergeCell ref="B67:B68"/>
    <mergeCell ref="C67:C68"/>
    <mergeCell ref="E67:E68"/>
    <mergeCell ref="F67:F68"/>
    <mergeCell ref="G67:G68"/>
    <mergeCell ref="G42:G46"/>
    <mergeCell ref="E78:E79"/>
    <mergeCell ref="F78:F79"/>
    <mergeCell ref="G78:G79"/>
    <mergeCell ref="A62:A63"/>
    <mergeCell ref="B62:B63"/>
    <mergeCell ref="C62:K63"/>
    <mergeCell ref="C52:G52"/>
    <mergeCell ref="A64:A66"/>
    <mergeCell ref="A67:A68"/>
    <mergeCell ref="C69:G69"/>
    <mergeCell ref="B70:H70"/>
    <mergeCell ref="B71:P71"/>
    <mergeCell ref="A75:A77"/>
    <mergeCell ref="B75:B77"/>
    <mergeCell ref="C75:C77"/>
    <mergeCell ref="E75:E77"/>
    <mergeCell ref="F75:F77"/>
    <mergeCell ref="G75:G77"/>
    <mergeCell ref="L76:L77"/>
    <mergeCell ref="P67:P68"/>
    <mergeCell ref="P57:P59"/>
    <mergeCell ref="L110:L111"/>
    <mergeCell ref="C101:C104"/>
    <mergeCell ref="E101:E103"/>
    <mergeCell ref="F101:F104"/>
    <mergeCell ref="G101:G104"/>
    <mergeCell ref="A101:A104"/>
    <mergeCell ref="B101:B104"/>
    <mergeCell ref="L105:L108"/>
    <mergeCell ref="A96:A97"/>
    <mergeCell ref="B96:B97"/>
    <mergeCell ref="C96:C97"/>
    <mergeCell ref="E96:E97"/>
    <mergeCell ref="F96:F97"/>
    <mergeCell ref="G96:G97"/>
    <mergeCell ref="B98:B99"/>
    <mergeCell ref="C98:C99"/>
    <mergeCell ref="E98:E99"/>
    <mergeCell ref="P80:P81"/>
    <mergeCell ref="P83:P84"/>
    <mergeCell ref="D2:O2"/>
    <mergeCell ref="A3:O3"/>
    <mergeCell ref="I5:I7"/>
    <mergeCell ref="J5:J7"/>
    <mergeCell ref="K5:K7"/>
    <mergeCell ref="L5:P5"/>
    <mergeCell ref="L6:L7"/>
    <mergeCell ref="M6:M7"/>
    <mergeCell ref="N6:P6"/>
    <mergeCell ref="N29:N30"/>
    <mergeCell ref="O29:O30"/>
    <mergeCell ref="P29:P30"/>
    <mergeCell ref="N31:N32"/>
    <mergeCell ref="O31:O32"/>
    <mergeCell ref="P31:P32"/>
    <mergeCell ref="A42:A46"/>
    <mergeCell ref="B42:B46"/>
    <mergeCell ref="L31:L32"/>
    <mergeCell ref="M31:M32"/>
    <mergeCell ref="C42:C46"/>
    <mergeCell ref="E42:E44"/>
    <mergeCell ref="F42:F46"/>
  </mergeCells>
  <pageMargins left="0.7" right="0.7" top="0.75" bottom="0.75" header="0.3" footer="0.3"/>
  <pageSetup paperSize="9"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18</vt:i4>
      </vt:variant>
    </vt:vector>
  </HeadingPairs>
  <TitlesOfParts>
    <vt:vector size="18" baseType="lpstr">
      <vt:lpstr>01</vt:lpstr>
      <vt:lpstr>02</vt:lpstr>
      <vt:lpstr>03</vt:lpstr>
      <vt:lpstr>04</vt:lpstr>
      <vt:lpstr>05</vt:lpstr>
      <vt:lpstr>06</vt:lpstr>
      <vt:lpstr>08</vt:lpstr>
      <vt:lpstr>09</vt:lpstr>
      <vt:lpstr>10</vt:lpstr>
      <vt:lpstr>11</vt:lpstr>
      <vt:lpstr>12</vt:lpstr>
      <vt:lpstr>13</vt:lpstr>
      <vt:lpstr>14</vt:lpstr>
      <vt:lpstr>15</vt:lpstr>
      <vt:lpstr>16</vt:lpstr>
      <vt:lpstr>VšĮ rodikliai</vt:lpstr>
      <vt:lpstr>Įmonių rodikliai</vt:lpstr>
      <vt:lpstr>Priemonių vykdytojų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2023-03-08T14:33:56Z</cp:lastPrinted>
  <dcterms:created xsi:type="dcterms:W3CDTF">1996-10-14T23:33:28Z</dcterms:created>
  <dcterms:modified xsi:type="dcterms:W3CDTF">2023-03-09T13:30:17Z</dcterms:modified>
</cp:coreProperties>
</file>