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11 men medziaga\"/>
    </mc:Choice>
  </mc:AlternateContent>
  <bookViews>
    <workbookView xWindow="-108" yWindow="-108" windowWidth="23256" windowHeight="12576"/>
  </bookViews>
  <sheets>
    <sheet name="1 priedas" sheetId="1" r:id="rId1"/>
    <sheet name="2 priedas" sheetId="2" r:id="rId2"/>
    <sheet name="3 priedas" sheetId="3" r:id="rId3"/>
    <sheet name="4 priedas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5" i="4" l="1"/>
  <c r="B218" i="4" l="1"/>
  <c r="B203" i="4"/>
  <c r="B200" i="4"/>
  <c r="B193" i="4"/>
  <c r="B139" i="4"/>
  <c r="B136" i="4"/>
  <c r="B126" i="4"/>
  <c r="B123" i="4"/>
  <c r="B117" i="4"/>
  <c r="B120" i="4" s="1"/>
  <c r="B108" i="4"/>
  <c r="B105" i="4"/>
  <c r="C99" i="4"/>
  <c r="B99" i="4"/>
  <c r="B43" i="4"/>
  <c r="C40" i="4"/>
  <c r="B40" i="4"/>
  <c r="B30" i="4"/>
  <c r="B27" i="4"/>
  <c r="B24" i="4"/>
  <c r="B21" i="4"/>
  <c r="B18" i="4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8" i="3"/>
  <c r="E79" i="3"/>
  <c r="D79" i="3"/>
  <c r="C79" i="3"/>
  <c r="B79" i="3" l="1"/>
  <c r="C109" i="4"/>
  <c r="B204" i="4"/>
  <c r="B219" i="4"/>
  <c r="B109" i="4"/>
  <c r="B64" i="2" l="1"/>
  <c r="B391" i="2"/>
  <c r="C391" i="2"/>
  <c r="C222" i="2"/>
  <c r="C227" i="2"/>
  <c r="C242" i="2"/>
  <c r="C247" i="2"/>
  <c r="C252" i="2"/>
  <c r="C257" i="2"/>
  <c r="C262" i="2"/>
  <c r="C267" i="2"/>
  <c r="C272" i="2"/>
  <c r="C277" i="2"/>
  <c r="C282" i="2"/>
  <c r="C287" i="2"/>
  <c r="C292" i="2"/>
  <c r="C297" i="2"/>
  <c r="C302" i="2"/>
  <c r="C307" i="2"/>
  <c r="C312" i="2"/>
  <c r="C317" i="2"/>
  <c r="C323" i="2"/>
  <c r="C328" i="2"/>
  <c r="C333" i="2"/>
  <c r="C338" i="2"/>
  <c r="C344" i="2"/>
  <c r="C349" i="2"/>
  <c r="C355" i="2"/>
  <c r="C360" i="2"/>
  <c r="C365" i="2"/>
  <c r="C370" i="2"/>
  <c r="C375" i="2"/>
  <c r="C380" i="2"/>
  <c r="C385" i="2"/>
  <c r="C397" i="2"/>
  <c r="C403" i="2"/>
  <c r="C408" i="2"/>
  <c r="C413" i="2"/>
  <c r="C417" i="2"/>
  <c r="C421" i="2"/>
  <c r="C426" i="2"/>
  <c r="C434" i="2" l="1"/>
  <c r="B434" i="2"/>
  <c r="C432" i="2"/>
  <c r="B432" i="2"/>
  <c r="B426" i="2"/>
  <c r="C129" i="2"/>
  <c r="B129" i="2"/>
  <c r="C128" i="2"/>
  <c r="B128" i="2"/>
  <c r="B119" i="2"/>
  <c r="B94" i="2"/>
  <c r="B27" i="2"/>
  <c r="B43" i="2"/>
  <c r="C498" i="2" l="1"/>
  <c r="B498" i="2"/>
  <c r="C497" i="2"/>
  <c r="B497" i="2"/>
  <c r="C496" i="2"/>
  <c r="B496" i="2"/>
  <c r="C495" i="2"/>
  <c r="B495" i="2"/>
  <c r="C494" i="2"/>
  <c r="B494" i="2"/>
  <c r="C487" i="2"/>
  <c r="B487" i="2"/>
  <c r="C483" i="2"/>
  <c r="B483" i="2"/>
  <c r="C481" i="2"/>
  <c r="B481" i="2"/>
  <c r="C480" i="2"/>
  <c r="B480" i="2"/>
  <c r="C479" i="2"/>
  <c r="C502" i="2" s="1"/>
  <c r="B479" i="2"/>
  <c r="C478" i="2"/>
  <c r="B478" i="2"/>
  <c r="C477" i="2"/>
  <c r="B477" i="2"/>
  <c r="C476" i="2"/>
  <c r="B476" i="2"/>
  <c r="C475" i="2"/>
  <c r="B475" i="2"/>
  <c r="C470" i="2"/>
  <c r="B470" i="2"/>
  <c r="C463" i="2"/>
  <c r="B463" i="2"/>
  <c r="C458" i="2"/>
  <c r="B458" i="2"/>
  <c r="C453" i="2"/>
  <c r="B453" i="2"/>
  <c r="C449" i="2"/>
  <c r="B449" i="2"/>
  <c r="B445" i="2"/>
  <c r="C443" i="2"/>
  <c r="B443" i="2"/>
  <c r="B442" i="2"/>
  <c r="C438" i="2"/>
  <c r="C441" i="2" s="1"/>
  <c r="B438" i="2"/>
  <c r="B441" i="2" s="1"/>
  <c r="C436" i="2"/>
  <c r="B436" i="2"/>
  <c r="C435" i="2"/>
  <c r="B435" i="2"/>
  <c r="C433" i="2"/>
  <c r="C503" i="2" s="1"/>
  <c r="B433" i="2"/>
  <c r="C431" i="2"/>
  <c r="B431" i="2"/>
  <c r="B421" i="2"/>
  <c r="B417" i="2"/>
  <c r="B413" i="2"/>
  <c r="B408" i="2"/>
  <c r="B403" i="2"/>
  <c r="B397" i="2"/>
  <c r="B385" i="2"/>
  <c r="B380" i="2"/>
  <c r="B375" i="2"/>
  <c r="B370" i="2"/>
  <c r="B365" i="2"/>
  <c r="B360" i="2"/>
  <c r="B355" i="2"/>
  <c r="B349" i="2"/>
  <c r="B344" i="2"/>
  <c r="B338" i="2"/>
  <c r="B333" i="2"/>
  <c r="B328" i="2"/>
  <c r="B323" i="2"/>
  <c r="B317" i="2"/>
  <c r="B312" i="2"/>
  <c r="B307" i="2"/>
  <c r="B302" i="2"/>
  <c r="B297" i="2"/>
  <c r="B292" i="2"/>
  <c r="B287" i="2"/>
  <c r="B282" i="2"/>
  <c r="B277" i="2"/>
  <c r="B272" i="2"/>
  <c r="B267" i="2"/>
  <c r="B262" i="2"/>
  <c r="B257" i="2"/>
  <c r="B252" i="2"/>
  <c r="B247" i="2"/>
  <c r="B242" i="2"/>
  <c r="C237" i="2"/>
  <c r="B237" i="2"/>
  <c r="C232" i="2"/>
  <c r="B232" i="2"/>
  <c r="B227" i="2"/>
  <c r="B222" i="2"/>
  <c r="C217" i="2"/>
  <c r="B217" i="2"/>
  <c r="C212" i="2"/>
  <c r="B212" i="2"/>
  <c r="C207" i="2"/>
  <c r="B207" i="2"/>
  <c r="C202" i="2"/>
  <c r="B202" i="2"/>
  <c r="C197" i="2"/>
  <c r="B197" i="2"/>
  <c r="C192" i="2"/>
  <c r="B192" i="2"/>
  <c r="C187" i="2"/>
  <c r="B187" i="2"/>
  <c r="C182" i="2"/>
  <c r="B182" i="2"/>
  <c r="C177" i="2"/>
  <c r="B177" i="2"/>
  <c r="C172" i="2"/>
  <c r="B172" i="2"/>
  <c r="C167" i="2"/>
  <c r="B167" i="2"/>
  <c r="C162" i="2"/>
  <c r="B162" i="2"/>
  <c r="C157" i="2"/>
  <c r="B157" i="2"/>
  <c r="C152" i="2"/>
  <c r="B152" i="2"/>
  <c r="C147" i="2"/>
  <c r="B147" i="2"/>
  <c r="B142" i="2"/>
  <c r="C140" i="2"/>
  <c r="B140" i="2"/>
  <c r="B139" i="2"/>
  <c r="C138" i="2"/>
  <c r="B138" i="2"/>
  <c r="C133" i="2"/>
  <c r="C137" i="2" s="1"/>
  <c r="B133" i="2"/>
  <c r="B131" i="2"/>
  <c r="C127" i="2"/>
  <c r="B127" i="2"/>
  <c r="C126" i="2"/>
  <c r="B126" i="2"/>
  <c r="C122" i="2"/>
  <c r="B122" i="2"/>
  <c r="C119" i="2"/>
  <c r="C115" i="2"/>
  <c r="B115" i="2"/>
  <c r="C111" i="2"/>
  <c r="B111" i="2"/>
  <c r="C107" i="2"/>
  <c r="B107" i="2"/>
  <c r="C103" i="2"/>
  <c r="B103" i="2"/>
  <c r="C99" i="2"/>
  <c r="B99" i="2"/>
  <c r="C94" i="2"/>
  <c r="C90" i="2"/>
  <c r="B90" i="2"/>
  <c r="B88" i="2"/>
  <c r="B86" i="2"/>
  <c r="B506" i="2" s="1"/>
  <c r="B85" i="2"/>
  <c r="B84" i="2"/>
  <c r="B79" i="2"/>
  <c r="B83" i="2" s="1"/>
  <c r="B77" i="2"/>
  <c r="B74" i="2"/>
  <c r="B76" i="2" s="1"/>
  <c r="B72" i="2"/>
  <c r="B69" i="2"/>
  <c r="B71" i="2" s="1"/>
  <c r="B67" i="2"/>
  <c r="B66" i="2"/>
  <c r="B62" i="2"/>
  <c r="B59" i="2"/>
  <c r="B61" i="2" s="1"/>
  <c r="B57" i="2"/>
  <c r="B56" i="2"/>
  <c r="B52" i="2"/>
  <c r="B55" i="2" s="1"/>
  <c r="B50" i="2"/>
  <c r="B47" i="2"/>
  <c r="B49" i="2" s="1"/>
  <c r="C45" i="2"/>
  <c r="B45" i="2"/>
  <c r="B44" i="2"/>
  <c r="B507" i="2" s="1"/>
  <c r="B42" i="2"/>
  <c r="C41" i="2"/>
  <c r="B41" i="2"/>
  <c r="B37" i="2"/>
  <c r="B33" i="2"/>
  <c r="B40" i="2" s="1"/>
  <c r="C27" i="2"/>
  <c r="C40" i="2" s="1"/>
  <c r="C25" i="2"/>
  <c r="B25" i="2"/>
  <c r="C24" i="2"/>
  <c r="B24" i="2"/>
  <c r="C23" i="2"/>
  <c r="B23" i="2"/>
  <c r="C20" i="2"/>
  <c r="B20" i="2"/>
  <c r="B17" i="2"/>
  <c r="C10" i="2"/>
  <c r="B10" i="2"/>
  <c r="C8" i="2"/>
  <c r="B8" i="2"/>
  <c r="B43" i="1"/>
  <c r="B41" i="1"/>
  <c r="B38" i="1"/>
  <c r="B34" i="1"/>
  <c r="B30" i="1"/>
  <c r="B25" i="1"/>
  <c r="B20" i="1"/>
  <c r="B16" i="1"/>
  <c r="B12" i="1"/>
  <c r="B10" i="1"/>
  <c r="B500" i="2" l="1"/>
  <c r="C500" i="2"/>
  <c r="B505" i="2"/>
  <c r="B509" i="2"/>
  <c r="C430" i="2"/>
  <c r="C509" i="2"/>
  <c r="B137" i="2"/>
  <c r="B501" i="2"/>
  <c r="C501" i="2"/>
  <c r="B430" i="2"/>
  <c r="B504" i="2"/>
  <c r="B125" i="2"/>
  <c r="C474" i="2"/>
  <c r="C22" i="2"/>
  <c r="B474" i="2"/>
  <c r="C504" i="2"/>
  <c r="B503" i="2"/>
  <c r="B493" i="2"/>
  <c r="C493" i="2"/>
  <c r="C125" i="2"/>
  <c r="B502" i="2"/>
  <c r="C508" i="2"/>
  <c r="B22" i="2"/>
  <c r="B508" i="2"/>
  <c r="B29" i="1"/>
  <c r="B19" i="1"/>
  <c r="B18" i="1" s="1"/>
  <c r="B9" i="1"/>
  <c r="B499" i="2" l="1"/>
  <c r="C499" i="2"/>
  <c r="C510" i="2" s="1"/>
  <c r="B46" i="1"/>
  <c r="B510" i="2" l="1"/>
</calcChain>
</file>

<file path=xl/sharedStrings.xml><?xml version="1.0" encoding="utf-8"?>
<sst xmlns="http://schemas.openxmlformats.org/spreadsheetml/2006/main" count="834" uniqueCount="288">
  <si>
    <t xml:space="preserve">        PANEVĖŽIO MIESTO SAVIVALDYBĖS 2022 METŲ BIUDŽETAS           </t>
  </si>
  <si>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</si>
  <si>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</si>
  <si>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</si>
  <si>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</si>
  <si>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</si>
  <si>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</si>
  <si>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</si>
  <si>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</si>
  <si>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</si>
  <si>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</si>
  <si>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</si>
  <si>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</si>
  <si>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</si>
  <si>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</si>
  <si>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</si>
  <si>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</si>
  <si>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</si>
  <si>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</si>
  <si>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</si>
  <si>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</si>
  <si>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</si>
  <si>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</si>
  <si>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</si>
  <si>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</si>
  <si>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</si>
  <si>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</si>
  <si>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</si>
  <si>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</si>
  <si>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</si>
  <si>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</si>
  <si>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</si>
  <si>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</si>
  <si>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</si>
  <si>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</si>
  <si>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</si>
  <si>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</si>
  <si>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</si>
  <si>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</si>
  <si>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</si>
  <si>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</si>
  <si>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</si>
  <si>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</si>
  <si>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</si>
  <si>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</si>
  <si>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</si>
  <si>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</si>
  <si>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</si>
  <si>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</si>
  <si>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 xml:space="preserve">          valstybės biudžeto lėšos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</si>
  <si>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</si>
  <si>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</si>
  <si>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</si>
  <si>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</si>
  <si>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</si>
  <si>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</si>
  <si>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</si>
  <si>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</si>
  <si>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>02 INVESTICIJŲ PROJEKTŲ PROGRAMA</t>
  </si>
  <si>
    <t xml:space="preserve">         valstybės lėšos kapitalo investicijoms</t>
  </si>
  <si>
    <t xml:space="preserve">         paskolos lėšos</t>
  </si>
  <si>
    <t xml:space="preserve">         Europos Sąjungos finansinės paramos lėšos</t>
  </si>
  <si>
    <t>Stasio Eidrigevičiaus menų centras</t>
  </si>
  <si>
    <t xml:space="preserve">           paskolos lėšos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</si>
  <si>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</si>
  <si>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</si>
  <si>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</si>
  <si>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</si>
  <si>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</si>
  <si>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</si>
  <si>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04 APLINKOS APSAUGOS RĖMIMO SPECIALIOJI 
PROGRAMA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</si>
  <si>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</si>
  <si>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</si>
  <si>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</si>
  <si>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</si>
  <si>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</si>
  <si>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</si>
  <si>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</si>
  <si>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</si>
  <si>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</si>
  <si>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</si>
  <si>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</si>
  <si>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</si>
  <si>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</si>
  <si>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</si>
  <si>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</si>
  <si>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</si>
  <si>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</si>
  <si>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</si>
  <si>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 xml:space="preserve">          įstaigos pajamos už paslaugas</t>
  </si>
  <si>
    <t>Dailės galerija</t>
  </si>
  <si>
    <t xml:space="preserve">           valstybės biudžeto lėšos</t>
  </si>
  <si>
    <t xml:space="preserve">           įstaigos pajamos už paslaugas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</si>
  <si>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</si>
  <si>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</si>
  <si>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</si>
  <si>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</si>
  <si>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</si>
  <si>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</si>
  <si>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</si>
  <si>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 xml:space="preserve">          įstaigų pajamos už paslaugas</t>
  </si>
  <si>
    <t>12  SPORTO PROGRAMA</t>
  </si>
  <si>
    <t>Sporto centras</t>
  </si>
  <si>
    <t>Iš viso 12 programai</t>
  </si>
  <si>
    <t xml:space="preserve">         įstaigų pajamos už paslaugas</t>
  </si>
  <si>
    <t>13 ŠVIETIMO IR UGDYMO PROGRAMA</t>
  </si>
  <si>
    <t xml:space="preserve">          ugdymo reikmių lėšos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</si>
  <si>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</si>
  <si>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</si>
  <si>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</si>
  <si>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</si>
  <si>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</si>
  <si>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</si>
  <si>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</si>
  <si>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</si>
  <si>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</si>
  <si>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</si>
  <si>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</si>
  <si>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</si>
  <si>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</si>
  <si>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</si>
  <si>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</si>
  <si>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</si>
  <si>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</si>
  <si>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</si>
  <si>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</si>
  <si>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</si>
  <si>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</si>
  <si>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</si>
  <si>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</si>
  <si>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</si>
  <si>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</si>
  <si>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</si>
  <si>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</si>
  <si>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</si>
  <si>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</si>
  <si>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</si>
  <si>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</si>
  <si>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</si>
  <si>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</si>
  <si>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</si>
  <si>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</si>
  <si>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</si>
  <si>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</si>
  <si>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</si>
  <si>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</si>
  <si>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Rožyno progimnazija</t>
  </si>
  <si>
    <t>Beržų progimnazija</t>
  </si>
  <si>
    <t xml:space="preserve">          valstybės biudžeto specialioji tikslinė dotacija regioninėms  klasėms finansuoti</t>
  </si>
  <si>
    <t>,,Saulėtekio“ progimnazija</t>
  </si>
  <si>
    <t>Mykolo Karkos pagrindinė mokykla</t>
  </si>
  <si>
    <t xml:space="preserve">          valstybės biudžeto specialioji tikslinė dotacija regioninėms klasėms finansuoti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</si>
  <si>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</si>
  <si>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</si>
  <si>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</si>
  <si>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</si>
  <si>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</si>
  <si>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</si>
  <si>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</si>
  <si>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 xml:space="preserve">        valstybės biudžeto specialioji tikslinė dotacija regioninėms įstaigoms finansuoti</t>
  </si>
  <si>
    <t xml:space="preserve">         įstaigos pajamos už paslaugas</t>
  </si>
  <si>
    <t xml:space="preserve">         ugdymo reikmių lėšos</t>
  </si>
  <si>
    <t xml:space="preserve">         valstybės biudžeto lėšos</t>
  </si>
  <si>
    <t>Kurčiųjų ir neprigirdinčiųjų pagrindinė mokykla</t>
  </si>
  <si>
    <t xml:space="preserve">         valstybės biudžeto specialioji tikslinė dotacija regioninėms įstaigoms finansuoti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</si>
  <si>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</si>
  <si>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</si>
  <si>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</si>
  <si>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</si>
  <si>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</si>
  <si>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</si>
  <si>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</si>
  <si>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</si>
  <si>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 xml:space="preserve">          valstybės biudžeto specialioji tikslinė dotacija regioninėms įstaigoms ir klasėms finansuoti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</si>
  <si>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</si>
  <si>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</si>
  <si>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</si>
  <si>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</si>
  <si>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 xml:space="preserve">         valstybės biudžeto specialioji tikslinė  dotacija valstybinėms (valstybės perduotoms savivaldybėms) funkcijoms atlikti                                                                 </t>
  </si>
  <si>
    <t>Socialinių paslaugų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</si>
  <si>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</si>
  <si>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>Specialioji mokykla-daugiafunkcis centras</t>
  </si>
  <si>
    <t>Atviras jaunimo centras</t>
  </si>
  <si>
    <t>Iš viso 15 programai</t>
  </si>
  <si>
    <t xml:space="preserve">         valstybės biudžeto specialioji tikslinė dotacija valstybinėms (valstybės perduotoms savivaldybėms) funkcijoms atlikti                                                                 </t>
  </si>
  <si>
    <t>16 VISUOMENĖS SVEIKATOS RĖMIMO 
SPECIALIOJI PROGRAMA</t>
  </si>
  <si>
    <t>Visuomenės sveikatos biuras</t>
  </si>
  <si>
    <t>Iš viso 16 programai</t>
  </si>
  <si>
    <t xml:space="preserve">Iš viso: 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</si>
  <si>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</si>
  <si>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</si>
  <si>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Iš viso asignavimų (išlaidos – paskolų grąžinimas)</t>
  </si>
  <si>
    <t xml:space="preserve"> 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</si>
  <si>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</si>
  <si>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</si>
  <si>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</si>
  <si>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</si>
  <si>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</si>
  <si>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</si>
  <si>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</si>
  <si>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</si>
  <si>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</si>
  <si>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</si>
  <si>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</si>
  <si>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</si>
  <si>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</si>
  <si>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</si>
  <si>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</si>
  <si>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</si>
  <si>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</si>
  <si>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</si>
  <si>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</si>
  <si>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</si>
  <si>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</si>
  <si>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</si>
  <si>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</si>
  <si>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</si>
  <si>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</si>
  <si>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</si>
  <si>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</si>
  <si>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</si>
  <si>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</si>
  <si>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</si>
  <si>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</si>
  <si>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</si>
  <si>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</si>
  <si>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</si>
  <si>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</si>
  <si>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</si>
  <si>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</si>
  <si>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</si>
  <si>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</si>
  <si>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</si>
  <si>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</si>
  <si>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</si>
  <si>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</si>
  <si>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</si>
  <si>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</si>
  <si>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</si>
  <si>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</si>
  <si>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</si>
  <si>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</si>
  <si>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</si>
  <si>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</si>
  <si>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</si>
  <si>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</si>
  <si>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</si>
  <si>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</si>
  <si>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</si>
  <si>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</si>
  <si>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</si>
  <si>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</si>
  <si>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</si>
  <si>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</si>
  <si>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</si>
  <si>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</si>
  <si>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</si>
  <si>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</si>
  <si>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</si>
  <si>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</si>
  <si>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</si>
  <si>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</si>
  <si>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</si>
  <si>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</si>
  <si>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</si>
  <si>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</si>
  <si>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LĖŠOS 2021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</si>
  <si>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</si>
  <si>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</si>
  <si>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</si>
  <si>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</si>
  <si>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02 programai</t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</si>
  <si>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</si>
  <si>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</si>
  <si>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</si>
  <si>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</si>
  <si>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</si>
  <si>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</si>
  <si>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</si>
  <si>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</si>
  <si>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</si>
  <si>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</si>
  <si>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t>3.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</si>
  <si>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</si>
  <si>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programai</t>
    </r>
  </si>
  <si>
    <t>Iš jų –  įstaigos pajamos už paslaugas</t>
  </si>
  <si>
    <t>Iš jų – įstaigos pajamos už paslaugas</t>
  </si>
  <si>
    <t>ASIGNAVIMAI IŠ SAVIVALDYBĖS 2021 M. NEPANAUDOTŲ BIUDŽETO
  LĖŠŲ PAGAL PROGRAMAS IR ASIGNAVIMŲ VALDYTOJUS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</si>
</sst>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 shrinkToFit="1"/>
    </xf>
    <xf numFmtId="0" fontId="1" fillId="2" borderId="0" xfId="0" applyFont="1" applyFill="1" applyAlignment="1">
      <alignment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3" fillId="2" borderId="8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10" fillId="2" borderId="1" xfId="0" applyNumberFormat="1" applyFont="1" applyFill="1" applyBorder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3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164" fontId="2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3" fillId="2" borderId="10" xfId="0" applyFont="1" applyFill="1" applyBorder="1"/>
    <xf numFmtId="0" fontId="3" fillId="2" borderId="6" xfId="0" applyFont="1" applyFill="1" applyBorder="1"/>
    <xf numFmtId="0" fontId="11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4" fillId="2" borderId="5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2" fontId="0" fillId="2" borderId="0" xfId="0" applyNumberFormat="1" applyFill="1"/>
    <xf numFmtId="0" fontId="15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wrapText="1"/>
    </xf>
    <xf numFmtId="0" fontId="20" fillId="2" borderId="1" xfId="0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13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lapkričio 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lapkričio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748519B6-AF72-4A14-9931-97F689F53A65}"/>
            </a:ext>
          </a:extLst>
        </xdr:cNvPr>
        <xdr:cNvSpPr txBox="1">
          <a:spLocks noChangeArrowheads="1"/>
        </xdr:cNvSpPr>
      </xdr:nvSpPr>
      <xdr:spPr bwMode="auto">
        <a:xfrm>
          <a:off x="2947035" y="15240"/>
          <a:ext cx="281368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vasario 17 d. sprendimo Nr. 1-26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lapkričio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165736</xdr:colOff>
      <xdr:row>7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4D258A98-E583-4522-BC7C-9E2FC1E446AD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33676" cy="12382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vasario 17 d. sprendimo Nr. 1-26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lapkričio  d. sprendimo Nr. </a:t>
          </a:r>
          <a:endParaRPr lang="en-US" sz="1200" b="0" i="0" baseline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workbookViewId="0">
      <selection activeCell="A17" sqref="A17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3.8" x14ac:dyDescent="0.25">
      <c r="A2" s="144"/>
      <c r="B2" s="145"/>
    </row>
    <row r="3" spans="1:2" ht="13.8" x14ac:dyDescent="0.25">
      <c r="A3" s="4"/>
      <c r="B3" s="5"/>
    </row>
    <row r="4" spans="1:2" ht="15.6" x14ac:dyDescent="0.3">
      <c r="A4" s="146" t="s">
        <v>0</v>
      </c>
      <c r="B4" s="146"/>
    </row>
    <row r="5" spans="1:2" ht="13.8" x14ac:dyDescent="0.25">
      <c r="A5" s="144"/>
      <c r="B5" s="144"/>
    </row>
    <row r="6" spans="1:2" ht="13.8" x14ac:dyDescent="0.25">
      <c r="A6" s="1"/>
      <c r="B6" s="2"/>
    </row>
    <row r="7" spans="1:2" ht="13.8" x14ac:dyDescent="0.25">
      <c r="A7" s="2"/>
      <c r="B7" s="2"/>
    </row>
    <row r="8" spans="1:2" ht="18.75" customHeight="1" x14ac:dyDescent="0.25">
      <c r="A8" s="6" t="s">
        <v>1</v>
      </c>
      <c r="B8" s="6" t="s">
        <v>2</v>
      </c>
    </row>
    <row r="9" spans="1:2" ht="18.75" customHeight="1" x14ac:dyDescent="0.25">
      <c r="A9" s="7" t="s">
        <v>3</v>
      </c>
      <c r="B9" s="8">
        <f>SUM(B10+B12+B16)</f>
        <v>69256</v>
      </c>
    </row>
    <row r="10" spans="1:2" ht="15.75" customHeight="1" x14ac:dyDescent="0.25">
      <c r="A10" s="7" t="s">
        <v>4</v>
      </c>
      <c r="B10" s="8">
        <f>SUM(B11:B11)</f>
        <v>64955</v>
      </c>
    </row>
    <row r="11" spans="1:2" ht="17.25" customHeight="1" x14ac:dyDescent="0.25">
      <c r="A11" s="9" t="s">
        <v>5</v>
      </c>
      <c r="B11" s="10">
        <v>64955</v>
      </c>
    </row>
    <row r="12" spans="1:2" ht="15.75" customHeight="1" x14ac:dyDescent="0.25">
      <c r="A12" s="7" t="s">
        <v>6</v>
      </c>
      <c r="B12" s="8">
        <f>SUM(B13:B15)</f>
        <v>4030</v>
      </c>
    </row>
    <row r="13" spans="1:2" ht="16.5" customHeight="1" x14ac:dyDescent="0.25">
      <c r="A13" s="9" t="s">
        <v>7</v>
      </c>
      <c r="B13" s="10">
        <v>530</v>
      </c>
    </row>
    <row r="14" spans="1:2" ht="16.5" customHeight="1" x14ac:dyDescent="0.25">
      <c r="A14" s="9" t="s">
        <v>8</v>
      </c>
      <c r="B14" s="10">
        <v>100</v>
      </c>
    </row>
    <row r="15" spans="1:2" ht="16.5" customHeight="1" x14ac:dyDescent="0.25">
      <c r="A15" s="9" t="s">
        <v>9</v>
      </c>
      <c r="B15" s="10">
        <v>3400</v>
      </c>
    </row>
    <row r="16" spans="1:2" ht="13.8" x14ac:dyDescent="0.25">
      <c r="A16" s="7" t="s">
        <v>10</v>
      </c>
      <c r="B16" s="8">
        <f>SUM(B17:B17)</f>
        <v>271</v>
      </c>
    </row>
    <row r="17" spans="1:2" ht="13.8" x14ac:dyDescent="0.25">
      <c r="A17" s="9" t="s">
        <v>11</v>
      </c>
      <c r="B17" s="10">
        <v>271</v>
      </c>
    </row>
    <row r="18" spans="1:2" ht="16.5" customHeight="1" x14ac:dyDescent="0.25">
      <c r="A18" s="7" t="s">
        <v>12</v>
      </c>
      <c r="B18" s="8">
        <f>B19</f>
        <v>74591.299999999988</v>
      </c>
    </row>
    <row r="19" spans="1:2" ht="13.8" x14ac:dyDescent="0.25">
      <c r="A19" s="7" t="s">
        <v>13</v>
      </c>
      <c r="B19" s="8">
        <f>SUM(B20+B25+B24)</f>
        <v>74591.299999999988</v>
      </c>
    </row>
    <row r="20" spans="1:2" ht="13.8" x14ac:dyDescent="0.25">
      <c r="A20" s="7" t="s">
        <v>14</v>
      </c>
      <c r="B20" s="8">
        <f>B21+B22+B23</f>
        <v>43326.7</v>
      </c>
    </row>
    <row r="21" spans="1:2" ht="18.600000000000001" customHeight="1" x14ac:dyDescent="0.25">
      <c r="A21" s="9" t="s">
        <v>15</v>
      </c>
      <c r="B21" s="10">
        <v>6575.2</v>
      </c>
    </row>
    <row r="22" spans="1:2" ht="16.5" customHeight="1" x14ac:dyDescent="0.25">
      <c r="A22" s="9" t="s">
        <v>16</v>
      </c>
      <c r="B22" s="10">
        <v>34477.800000000003</v>
      </c>
    </row>
    <row r="23" spans="1:2" ht="41.4" x14ac:dyDescent="0.25">
      <c r="A23" s="9" t="s">
        <v>17</v>
      </c>
      <c r="B23" s="10">
        <v>2273.6999999999998</v>
      </c>
    </row>
    <row r="24" spans="1:2" ht="34.5" customHeight="1" x14ac:dyDescent="0.25">
      <c r="A24" s="7" t="s">
        <v>18</v>
      </c>
      <c r="B24" s="8">
        <v>12482.4</v>
      </c>
    </row>
    <row r="25" spans="1:2" ht="16.5" customHeight="1" x14ac:dyDescent="0.25">
      <c r="A25" s="7" t="s">
        <v>19</v>
      </c>
      <c r="B25" s="8">
        <f>B26+B27+B28</f>
        <v>18782.199999999997</v>
      </c>
    </row>
    <row r="26" spans="1:2" ht="21" customHeight="1" x14ac:dyDescent="0.25">
      <c r="A26" s="9" t="s">
        <v>20</v>
      </c>
      <c r="B26" s="10">
        <v>8566.2999999999993</v>
      </c>
    </row>
    <row r="27" spans="1:2" ht="34.5" customHeight="1" x14ac:dyDescent="0.25">
      <c r="A27" s="9" t="s">
        <v>21</v>
      </c>
      <c r="B27" s="10">
        <v>5476.3</v>
      </c>
    </row>
    <row r="28" spans="1:2" ht="18" customHeight="1" x14ac:dyDescent="0.25">
      <c r="A28" s="9" t="s">
        <v>19</v>
      </c>
      <c r="B28" s="10">
        <v>4739.5999999999995</v>
      </c>
    </row>
    <row r="29" spans="1:2" ht="13.8" x14ac:dyDescent="0.25">
      <c r="A29" s="7" t="s">
        <v>22</v>
      </c>
      <c r="B29" s="8">
        <f>SUM(B30+B34+B38+B41+B43)</f>
        <v>5833.6</v>
      </c>
    </row>
    <row r="30" spans="1:2" ht="18" customHeight="1" x14ac:dyDescent="0.25">
      <c r="A30" s="7" t="s">
        <v>23</v>
      </c>
      <c r="B30" s="8">
        <f>SUM(B31:B33)</f>
        <v>1385</v>
      </c>
    </row>
    <row r="31" spans="1:2" ht="13.8" x14ac:dyDescent="0.25">
      <c r="A31" s="9" t="s">
        <v>24</v>
      </c>
      <c r="B31" s="10">
        <v>400</v>
      </c>
    </row>
    <row r="32" spans="1:2" ht="13.8" x14ac:dyDescent="0.25">
      <c r="A32" s="9" t="s">
        <v>25</v>
      </c>
      <c r="B32" s="10">
        <v>950</v>
      </c>
    </row>
    <row r="33" spans="1:2" ht="13.8" x14ac:dyDescent="0.25">
      <c r="A33" s="9" t="s">
        <v>26</v>
      </c>
      <c r="B33" s="10">
        <v>35</v>
      </c>
    </row>
    <row r="34" spans="1:2" ht="13.8" x14ac:dyDescent="0.25">
      <c r="A34" s="7" t="s">
        <v>27</v>
      </c>
      <c r="B34" s="8">
        <f>B35+B36+B37</f>
        <v>3638.6</v>
      </c>
    </row>
    <row r="35" spans="1:2" ht="17.25" customHeight="1" x14ac:dyDescent="0.25">
      <c r="A35" s="9" t="s">
        <v>28</v>
      </c>
      <c r="B35" s="11">
        <v>667</v>
      </c>
    </row>
    <row r="36" spans="1:2" ht="14.4" customHeight="1" x14ac:dyDescent="0.25">
      <c r="A36" s="9" t="s">
        <v>29</v>
      </c>
      <c r="B36" s="11">
        <v>574</v>
      </c>
    </row>
    <row r="37" spans="1:2" ht="16.2" customHeight="1" x14ac:dyDescent="0.25">
      <c r="A37" s="9" t="s">
        <v>30</v>
      </c>
      <c r="B37" s="11">
        <v>2397.6</v>
      </c>
    </row>
    <row r="38" spans="1:2" ht="17.25" customHeight="1" x14ac:dyDescent="0.25">
      <c r="A38" s="7" t="s">
        <v>31</v>
      </c>
      <c r="B38" s="12">
        <f>SUM(B39:B40)</f>
        <v>540</v>
      </c>
    </row>
    <row r="39" spans="1:2" ht="13.8" x14ac:dyDescent="0.25">
      <c r="A39" s="9" t="s">
        <v>32</v>
      </c>
      <c r="B39" s="11">
        <v>55</v>
      </c>
    </row>
    <row r="40" spans="1:2" ht="13.8" x14ac:dyDescent="0.25">
      <c r="A40" s="9" t="s">
        <v>33</v>
      </c>
      <c r="B40" s="11">
        <v>485</v>
      </c>
    </row>
    <row r="41" spans="1:2" ht="13.8" x14ac:dyDescent="0.25">
      <c r="A41" s="7" t="s">
        <v>34</v>
      </c>
      <c r="B41" s="8">
        <f>B42</f>
        <v>120</v>
      </c>
    </row>
    <row r="42" spans="1:2" ht="13.8" x14ac:dyDescent="0.25">
      <c r="A42" s="9" t="s">
        <v>34</v>
      </c>
      <c r="B42" s="10">
        <v>120</v>
      </c>
    </row>
    <row r="43" spans="1:2" ht="17.399999999999999" customHeight="1" x14ac:dyDescent="0.25">
      <c r="A43" s="7" t="s">
        <v>35</v>
      </c>
      <c r="B43" s="8">
        <f>SUM(B44)</f>
        <v>150</v>
      </c>
    </row>
    <row r="44" spans="1:2" ht="13.8" x14ac:dyDescent="0.25">
      <c r="A44" s="9" t="s">
        <v>35</v>
      </c>
      <c r="B44" s="10">
        <v>150</v>
      </c>
    </row>
    <row r="45" spans="1:2" ht="13.8" x14ac:dyDescent="0.25">
      <c r="A45" s="7" t="s">
        <v>36</v>
      </c>
      <c r="B45" s="8">
        <v>215</v>
      </c>
    </row>
    <row r="46" spans="1:2" ht="18" customHeight="1" x14ac:dyDescent="0.25">
      <c r="A46" s="7" t="s">
        <v>37</v>
      </c>
      <c r="B46" s="8">
        <f>B9+B18+B29+B45</f>
        <v>149895.9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7"/>
  <sheetViews>
    <sheetView topLeftCell="A497" workbookViewId="0">
      <selection activeCell="B513" sqref="B513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3" customWidth="1"/>
    <col min="4" max="16384" width="9.109375" style="2"/>
  </cols>
  <sheetData>
    <row r="1" spans="1:3" ht="102.6" customHeight="1" x14ac:dyDescent="0.25"/>
    <row r="2" spans="1:3" ht="30.75" customHeight="1" x14ac:dyDescent="0.25">
      <c r="A2" s="159" t="s">
        <v>38</v>
      </c>
      <c r="B2" s="160"/>
      <c r="C2" s="160"/>
    </row>
    <row r="4" spans="1:3" ht="12.75" customHeight="1" x14ac:dyDescent="0.25">
      <c r="A4" s="161" t="s">
        <v>39</v>
      </c>
      <c r="B4" s="161" t="s">
        <v>2</v>
      </c>
      <c r="C4" s="161" t="s">
        <v>40</v>
      </c>
    </row>
    <row r="5" spans="1:3" ht="12.75" customHeight="1" x14ac:dyDescent="0.25">
      <c r="A5" s="162"/>
      <c r="B5" s="161"/>
      <c r="C5" s="161"/>
    </row>
    <row r="6" spans="1:3" ht="18" customHeight="1" x14ac:dyDescent="0.25">
      <c r="A6" s="163"/>
      <c r="B6" s="164"/>
      <c r="C6" s="161"/>
    </row>
    <row r="7" spans="1:3" ht="24" customHeight="1" x14ac:dyDescent="0.25">
      <c r="A7" s="165" t="s">
        <v>41</v>
      </c>
      <c r="B7" s="166"/>
      <c r="C7" s="166"/>
    </row>
    <row r="8" spans="1:3" ht="19.5" customHeight="1" x14ac:dyDescent="0.25">
      <c r="A8" s="14" t="s">
        <v>42</v>
      </c>
      <c r="B8" s="15">
        <f>B9</f>
        <v>302.89999999999998</v>
      </c>
      <c r="C8" s="15">
        <f t="shared" ref="C8" si="0">C9</f>
        <v>283.5</v>
      </c>
    </row>
    <row r="9" spans="1:3" ht="14.25" customHeight="1" x14ac:dyDescent="0.25">
      <c r="A9" s="16" t="s">
        <v>43</v>
      </c>
      <c r="B9" s="17">
        <v>302.89999999999998</v>
      </c>
      <c r="C9" s="18">
        <v>283.5</v>
      </c>
    </row>
    <row r="10" spans="1:3" ht="20.25" customHeight="1" x14ac:dyDescent="0.25">
      <c r="A10" s="14" t="s">
        <v>44</v>
      </c>
      <c r="B10" s="19">
        <f>SUM(B11:B16)</f>
        <v>7196.3000000000011</v>
      </c>
      <c r="C10" s="19">
        <f>SUM(C11:C16)</f>
        <v>6045.4000000000005</v>
      </c>
    </row>
    <row r="11" spans="1:3" ht="17.25" customHeight="1" x14ac:dyDescent="0.25">
      <c r="A11" s="16" t="s">
        <v>45</v>
      </c>
      <c r="B11" s="20">
        <v>583.29999999999995</v>
      </c>
      <c r="C11" s="21">
        <v>473.8</v>
      </c>
    </row>
    <row r="12" spans="1:3" ht="17.25" customHeight="1" x14ac:dyDescent="0.25">
      <c r="A12" s="16" t="s">
        <v>46</v>
      </c>
      <c r="B12" s="20">
        <v>14.5</v>
      </c>
      <c r="C12" s="21"/>
    </row>
    <row r="13" spans="1:3" ht="15.75" customHeight="1" x14ac:dyDescent="0.25">
      <c r="A13" s="16" t="s">
        <v>47</v>
      </c>
      <c r="B13" s="20">
        <v>6074</v>
      </c>
      <c r="C13" s="21">
        <v>5128.6000000000004</v>
      </c>
    </row>
    <row r="14" spans="1:3" ht="39.75" customHeight="1" x14ac:dyDescent="0.25">
      <c r="A14" s="16" t="s">
        <v>48</v>
      </c>
      <c r="B14" s="20">
        <v>475.09999999999997</v>
      </c>
      <c r="C14" s="21">
        <v>402</v>
      </c>
    </row>
    <row r="15" spans="1:3" ht="18" customHeight="1" x14ac:dyDescent="0.25">
      <c r="A15" s="16" t="s">
        <v>49</v>
      </c>
      <c r="B15" s="20">
        <v>43.599999999999994</v>
      </c>
      <c r="C15" s="21">
        <v>41.000000000000007</v>
      </c>
    </row>
    <row r="16" spans="1:3" ht="13.2" customHeight="1" x14ac:dyDescent="0.25">
      <c r="A16" s="16" t="s">
        <v>50</v>
      </c>
      <c r="B16" s="20">
        <v>5.8</v>
      </c>
      <c r="C16" s="21"/>
    </row>
    <row r="17" spans="1:6" ht="35.25" customHeight="1" x14ac:dyDescent="0.25">
      <c r="A17" s="14" t="s">
        <v>51</v>
      </c>
      <c r="B17" s="19">
        <f>SUM(B18:B19)</f>
        <v>2765.6</v>
      </c>
      <c r="C17" s="19"/>
    </row>
    <row r="18" spans="1:6" ht="17.25" customHeight="1" x14ac:dyDescent="0.25">
      <c r="A18" s="16" t="s">
        <v>52</v>
      </c>
      <c r="B18" s="22">
        <v>2700.6</v>
      </c>
      <c r="C18" s="23"/>
    </row>
    <row r="19" spans="1:6" ht="28.5" customHeight="1" x14ac:dyDescent="0.25">
      <c r="A19" s="24" t="s">
        <v>53</v>
      </c>
      <c r="B19" s="21">
        <v>65</v>
      </c>
      <c r="C19" s="21"/>
    </row>
    <row r="20" spans="1:6" ht="19.95" customHeight="1" x14ac:dyDescent="0.25">
      <c r="A20" s="14" t="s">
        <v>54</v>
      </c>
      <c r="B20" s="19">
        <f>SUM(B21)</f>
        <v>380</v>
      </c>
      <c r="C20" s="19">
        <f>SUM(C21)</f>
        <v>336.9</v>
      </c>
    </row>
    <row r="21" spans="1:6" ht="16.2" customHeight="1" x14ac:dyDescent="0.25">
      <c r="A21" s="25" t="s">
        <v>43</v>
      </c>
      <c r="B21" s="20">
        <v>380</v>
      </c>
      <c r="C21" s="21">
        <v>336.9</v>
      </c>
    </row>
    <row r="22" spans="1:6" ht="18" customHeight="1" x14ac:dyDescent="0.25">
      <c r="A22" s="14" t="s">
        <v>55</v>
      </c>
      <c r="B22" s="19">
        <f>B8+B10+B17+B20</f>
        <v>10644.800000000001</v>
      </c>
      <c r="C22" s="19">
        <f>C8+C10+C17+C20</f>
        <v>6665.8</v>
      </c>
    </row>
    <row r="23" spans="1:6" ht="18" customHeight="1" x14ac:dyDescent="0.25">
      <c r="A23" s="16" t="s">
        <v>56</v>
      </c>
      <c r="B23" s="20">
        <f>B9+B11+B12+B13+B16+B18+B19+B21</f>
        <v>10126.1</v>
      </c>
      <c r="C23" s="20">
        <f>C9+C11+C12+C13+C16+C18+C19+C21</f>
        <v>6222.8</v>
      </c>
    </row>
    <row r="24" spans="1:6" ht="43.5" customHeight="1" x14ac:dyDescent="0.25">
      <c r="A24" s="16" t="s">
        <v>57</v>
      </c>
      <c r="B24" s="20">
        <f>B14</f>
        <v>475.09999999999997</v>
      </c>
      <c r="C24" s="21">
        <f>C14</f>
        <v>402</v>
      </c>
    </row>
    <row r="25" spans="1:6" ht="18" customHeight="1" x14ac:dyDescent="0.25">
      <c r="A25" s="25" t="s">
        <v>49</v>
      </c>
      <c r="B25" s="20">
        <f>B15</f>
        <v>43.599999999999994</v>
      </c>
      <c r="C25" s="20">
        <f>C15</f>
        <v>41.000000000000007</v>
      </c>
    </row>
    <row r="26" spans="1:6" ht="31.5" customHeight="1" x14ac:dyDescent="0.25">
      <c r="A26" s="147" t="s">
        <v>58</v>
      </c>
      <c r="B26" s="167"/>
      <c r="C26" s="168"/>
    </row>
    <row r="27" spans="1:6" x14ac:dyDescent="0.25">
      <c r="A27" s="26" t="s">
        <v>44</v>
      </c>
      <c r="B27" s="27">
        <f>B28+B31+B29+B32+B30</f>
        <v>20562.899999999998</v>
      </c>
      <c r="C27" s="27">
        <f>C28+C31+C29+C32</f>
        <v>162.80000000000001</v>
      </c>
    </row>
    <row r="28" spans="1:6" ht="21" customHeight="1" x14ac:dyDescent="0.25">
      <c r="A28" s="16" t="s">
        <v>56</v>
      </c>
      <c r="B28" s="22">
        <v>180.2</v>
      </c>
      <c r="C28" s="23">
        <v>51.4</v>
      </c>
    </row>
    <row r="29" spans="1:6" ht="16.5" customHeight="1" x14ac:dyDescent="0.25">
      <c r="A29" s="16" t="s">
        <v>59</v>
      </c>
      <c r="B29" s="22">
        <v>6522</v>
      </c>
      <c r="C29" s="21"/>
      <c r="F29" s="2" t="s">
        <v>192</v>
      </c>
    </row>
    <row r="30" spans="1:6" ht="40.950000000000003" customHeight="1" x14ac:dyDescent="0.25">
      <c r="A30" s="16" t="s">
        <v>86</v>
      </c>
      <c r="B30" s="22">
        <v>796.6</v>
      </c>
      <c r="C30" s="23"/>
    </row>
    <row r="31" spans="1:6" ht="15.75" customHeight="1" x14ac:dyDescent="0.25">
      <c r="A31" s="16" t="s">
        <v>60</v>
      </c>
      <c r="B31" s="22">
        <v>3935.1</v>
      </c>
      <c r="C31" s="23"/>
    </row>
    <row r="32" spans="1:6" ht="15.75" customHeight="1" x14ac:dyDescent="0.25">
      <c r="A32" s="25" t="s">
        <v>61</v>
      </c>
      <c r="B32" s="22">
        <v>9129</v>
      </c>
      <c r="C32" s="21">
        <v>111.4</v>
      </c>
    </row>
    <row r="33" spans="1:3" x14ac:dyDescent="0.25">
      <c r="A33" s="26" t="s">
        <v>62</v>
      </c>
      <c r="B33" s="28">
        <f>B34+B35+B36</f>
        <v>2714.9</v>
      </c>
      <c r="C33" s="27"/>
    </row>
    <row r="34" spans="1:3" x14ac:dyDescent="0.25">
      <c r="A34" s="16" t="s">
        <v>56</v>
      </c>
      <c r="B34" s="22">
        <v>1050</v>
      </c>
      <c r="C34" s="29"/>
    </row>
    <row r="35" spans="1:3" ht="15.75" customHeight="1" x14ac:dyDescent="0.25">
      <c r="A35" s="16" t="s">
        <v>63</v>
      </c>
      <c r="B35" s="22">
        <v>164.9</v>
      </c>
      <c r="C35" s="23"/>
    </row>
    <row r="36" spans="1:3" ht="15.75" customHeight="1" x14ac:dyDescent="0.25">
      <c r="A36" s="25" t="s">
        <v>64</v>
      </c>
      <c r="B36" s="22">
        <v>1500</v>
      </c>
      <c r="C36" s="21"/>
    </row>
    <row r="37" spans="1:3" ht="15.75" customHeight="1" x14ac:dyDescent="0.25">
      <c r="A37" s="26" t="s">
        <v>65</v>
      </c>
      <c r="B37" s="28">
        <f>B39+B38</f>
        <v>1310.3</v>
      </c>
      <c r="C37" s="28"/>
    </row>
    <row r="38" spans="1:3" ht="15.75" customHeight="1" x14ac:dyDescent="0.25">
      <c r="A38" s="16" t="s">
        <v>56</v>
      </c>
      <c r="B38" s="22">
        <v>65.099999999999994</v>
      </c>
      <c r="C38" s="28"/>
    </row>
    <row r="39" spans="1:3" ht="15.75" customHeight="1" x14ac:dyDescent="0.25">
      <c r="A39" s="25" t="s">
        <v>64</v>
      </c>
      <c r="B39" s="22">
        <v>1245.2</v>
      </c>
      <c r="C39" s="20"/>
    </row>
    <row r="40" spans="1:3" ht="21" customHeight="1" x14ac:dyDescent="0.25">
      <c r="A40" s="30" t="s">
        <v>66</v>
      </c>
      <c r="B40" s="19">
        <f>B27+B33+B37</f>
        <v>24588.1</v>
      </c>
      <c r="C40" s="19">
        <f>C27+C33+C37</f>
        <v>162.80000000000001</v>
      </c>
    </row>
    <row r="41" spans="1:3" ht="21" customHeight="1" x14ac:dyDescent="0.25">
      <c r="A41" s="16" t="s">
        <v>56</v>
      </c>
      <c r="B41" s="20">
        <f>B28+B34+B38</f>
        <v>1295.3</v>
      </c>
      <c r="C41" s="20">
        <f>C28</f>
        <v>51.4</v>
      </c>
    </row>
    <row r="42" spans="1:3" ht="15.75" customHeight="1" x14ac:dyDescent="0.25">
      <c r="A42" s="16" t="s">
        <v>59</v>
      </c>
      <c r="B42" s="20">
        <f>B29</f>
        <v>6522</v>
      </c>
      <c r="C42" s="20"/>
    </row>
    <row r="43" spans="1:3" ht="42" customHeight="1" x14ac:dyDescent="0.25">
      <c r="A43" s="16" t="s">
        <v>86</v>
      </c>
      <c r="B43" s="20">
        <f>SUM(B30)</f>
        <v>796.6</v>
      </c>
      <c r="C43" s="20"/>
    </row>
    <row r="44" spans="1:3" ht="15.75" customHeight="1" x14ac:dyDescent="0.25">
      <c r="A44" s="16" t="s">
        <v>60</v>
      </c>
      <c r="B44" s="20">
        <f>B31+B35</f>
        <v>4100</v>
      </c>
      <c r="C44" s="20"/>
    </row>
    <row r="45" spans="1:3" ht="15.75" customHeight="1" x14ac:dyDescent="0.25">
      <c r="A45" s="25" t="s">
        <v>61</v>
      </c>
      <c r="B45" s="21">
        <f>B32+B36+B39</f>
        <v>11874.2</v>
      </c>
      <c r="C45" s="21">
        <f>C32+C36+C39</f>
        <v>111.4</v>
      </c>
    </row>
    <row r="46" spans="1:3" ht="28.5" customHeight="1" x14ac:dyDescent="0.25">
      <c r="A46" s="147" t="s">
        <v>67</v>
      </c>
      <c r="B46" s="169"/>
      <c r="C46" s="170"/>
    </row>
    <row r="47" spans="1:3" ht="19.5" customHeight="1" x14ac:dyDescent="0.25">
      <c r="A47" s="26" t="s">
        <v>44</v>
      </c>
      <c r="B47" s="19">
        <f>B48</f>
        <v>394</v>
      </c>
      <c r="C47" s="19"/>
    </row>
    <row r="48" spans="1:3" ht="17.25" customHeight="1" x14ac:dyDescent="0.25">
      <c r="A48" s="16" t="s">
        <v>68</v>
      </c>
      <c r="B48" s="20">
        <v>394</v>
      </c>
      <c r="C48" s="21"/>
    </row>
    <row r="49" spans="1:3" ht="19.5" customHeight="1" x14ac:dyDescent="0.25">
      <c r="A49" s="14" t="s">
        <v>69</v>
      </c>
      <c r="B49" s="19">
        <f>B47</f>
        <v>394</v>
      </c>
      <c r="C49" s="19"/>
    </row>
    <row r="50" spans="1:3" ht="19.5" customHeight="1" x14ac:dyDescent="0.25">
      <c r="A50" s="25" t="s">
        <v>68</v>
      </c>
      <c r="B50" s="22">
        <f>B48</f>
        <v>394</v>
      </c>
      <c r="C50" s="23"/>
    </row>
    <row r="51" spans="1:3" ht="28.95" customHeight="1" x14ac:dyDescent="0.25">
      <c r="A51" s="147" t="s">
        <v>70</v>
      </c>
      <c r="B51" s="169"/>
      <c r="C51" s="170"/>
    </row>
    <row r="52" spans="1:3" ht="21" customHeight="1" x14ac:dyDescent="0.25">
      <c r="A52" s="31" t="s">
        <v>44</v>
      </c>
      <c r="B52" s="32">
        <f>B53+B54</f>
        <v>390.20000000000005</v>
      </c>
      <c r="C52" s="32"/>
    </row>
    <row r="53" spans="1:3" ht="17.25" customHeight="1" x14ac:dyDescent="0.25">
      <c r="A53" s="24" t="s">
        <v>56</v>
      </c>
      <c r="B53" s="21">
        <v>244.8</v>
      </c>
      <c r="C53" s="21"/>
    </row>
    <row r="54" spans="1:3" ht="17.25" customHeight="1" x14ac:dyDescent="0.25">
      <c r="A54" s="24" t="s">
        <v>49</v>
      </c>
      <c r="B54" s="21">
        <v>145.4</v>
      </c>
      <c r="C54" s="21"/>
    </row>
    <row r="55" spans="1:3" ht="18" customHeight="1" x14ac:dyDescent="0.25">
      <c r="A55" s="33" t="s">
        <v>71</v>
      </c>
      <c r="B55" s="32">
        <f>B52</f>
        <v>390.20000000000005</v>
      </c>
      <c r="C55" s="32"/>
    </row>
    <row r="56" spans="1:3" ht="18.75" customHeight="1" x14ac:dyDescent="0.25">
      <c r="A56" s="24" t="s">
        <v>72</v>
      </c>
      <c r="B56" s="21">
        <f>B53</f>
        <v>244.8</v>
      </c>
      <c r="C56" s="21"/>
    </row>
    <row r="57" spans="1:3" ht="18.75" customHeight="1" x14ac:dyDescent="0.25">
      <c r="A57" s="24" t="s">
        <v>49</v>
      </c>
      <c r="B57" s="21">
        <f>B54</f>
        <v>145.4</v>
      </c>
      <c r="C57" s="21"/>
    </row>
    <row r="58" spans="1:3" ht="34.5" customHeight="1" x14ac:dyDescent="0.25">
      <c r="A58" s="147" t="s">
        <v>73</v>
      </c>
      <c r="B58" s="148"/>
      <c r="C58" s="149"/>
    </row>
    <row r="59" spans="1:3" ht="19.5" customHeight="1" x14ac:dyDescent="0.25">
      <c r="A59" s="26" t="s">
        <v>74</v>
      </c>
      <c r="B59" s="15">
        <f>SUM(B60:B60)</f>
        <v>2920</v>
      </c>
      <c r="C59" s="15"/>
    </row>
    <row r="60" spans="1:3" ht="17.399999999999999" customHeight="1" x14ac:dyDescent="0.25">
      <c r="A60" s="16" t="s">
        <v>68</v>
      </c>
      <c r="B60" s="20">
        <v>2920</v>
      </c>
      <c r="C60" s="21"/>
    </row>
    <row r="61" spans="1:3" ht="23.25" customHeight="1" x14ac:dyDescent="0.25">
      <c r="A61" s="26" t="s">
        <v>75</v>
      </c>
      <c r="B61" s="19">
        <f>SUM(B59)</f>
        <v>2920</v>
      </c>
      <c r="C61" s="19"/>
    </row>
    <row r="62" spans="1:3" ht="18.600000000000001" customHeight="1" x14ac:dyDescent="0.25">
      <c r="A62" s="25" t="s">
        <v>68</v>
      </c>
      <c r="B62" s="21">
        <f>B60</f>
        <v>2920</v>
      </c>
      <c r="C62" s="21"/>
    </row>
    <row r="63" spans="1:3" ht="30" customHeight="1" x14ac:dyDescent="0.25">
      <c r="A63" s="147" t="s">
        <v>76</v>
      </c>
      <c r="B63" s="169"/>
      <c r="C63" s="170"/>
    </row>
    <row r="64" spans="1:3" ht="15" customHeight="1" x14ac:dyDescent="0.25">
      <c r="A64" s="26" t="s">
        <v>44</v>
      </c>
      <c r="B64" s="15">
        <f>SUM(B65:B65)</f>
        <v>261</v>
      </c>
      <c r="C64" s="15"/>
    </row>
    <row r="65" spans="1:3" ht="18" customHeight="1" x14ac:dyDescent="0.25">
      <c r="A65" s="34" t="s">
        <v>285</v>
      </c>
      <c r="B65" s="20">
        <v>261</v>
      </c>
      <c r="C65" s="21"/>
    </row>
    <row r="66" spans="1:3" ht="17.25" customHeight="1" x14ac:dyDescent="0.25">
      <c r="A66" s="30" t="s">
        <v>77</v>
      </c>
      <c r="B66" s="32">
        <f>B64</f>
        <v>261</v>
      </c>
      <c r="C66" s="32"/>
    </row>
    <row r="67" spans="1:3" ht="15.75" customHeight="1" x14ac:dyDescent="0.25">
      <c r="A67" s="34" t="s">
        <v>286</v>
      </c>
      <c r="B67" s="21">
        <f>B65</f>
        <v>261</v>
      </c>
      <c r="C67" s="21"/>
    </row>
    <row r="68" spans="1:3" ht="25.5" customHeight="1" x14ac:dyDescent="0.25">
      <c r="A68" s="171" t="s">
        <v>78</v>
      </c>
      <c r="B68" s="148"/>
      <c r="C68" s="149"/>
    </row>
    <row r="69" spans="1:3" x14ac:dyDescent="0.25">
      <c r="A69" s="26" t="s">
        <v>44</v>
      </c>
      <c r="B69" s="32">
        <f>B70</f>
        <v>286.5</v>
      </c>
      <c r="C69" s="32"/>
    </row>
    <row r="70" spans="1:3" x14ac:dyDescent="0.25">
      <c r="A70" s="25" t="s">
        <v>68</v>
      </c>
      <c r="B70" s="21">
        <v>286.5</v>
      </c>
      <c r="C70" s="21"/>
    </row>
    <row r="71" spans="1:3" ht="15.6" x14ac:dyDescent="0.25">
      <c r="A71" s="14" t="s">
        <v>79</v>
      </c>
      <c r="B71" s="32">
        <f>B69</f>
        <v>286.5</v>
      </c>
      <c r="C71" s="32"/>
    </row>
    <row r="72" spans="1:3" x14ac:dyDescent="0.25">
      <c r="A72" s="25" t="s">
        <v>68</v>
      </c>
      <c r="B72" s="21">
        <f>B70</f>
        <v>286.5</v>
      </c>
      <c r="C72" s="21"/>
    </row>
    <row r="73" spans="1:3" ht="30.6" customHeight="1" x14ac:dyDescent="0.25">
      <c r="A73" s="147" t="s">
        <v>80</v>
      </c>
      <c r="B73" s="148"/>
      <c r="C73" s="149"/>
    </row>
    <row r="74" spans="1:3" x14ac:dyDescent="0.25">
      <c r="A74" s="26" t="s">
        <v>44</v>
      </c>
      <c r="B74" s="19">
        <f>B75</f>
        <v>214</v>
      </c>
      <c r="C74" s="19"/>
    </row>
    <row r="75" spans="1:3" x14ac:dyDescent="0.25">
      <c r="A75" s="25" t="s">
        <v>68</v>
      </c>
      <c r="B75" s="20">
        <v>214</v>
      </c>
      <c r="C75" s="21"/>
    </row>
    <row r="76" spans="1:3" ht="15.6" x14ac:dyDescent="0.25">
      <c r="A76" s="30" t="s">
        <v>81</v>
      </c>
      <c r="B76" s="35">
        <f>B74</f>
        <v>214</v>
      </c>
      <c r="C76" s="35"/>
    </row>
    <row r="77" spans="1:3" x14ac:dyDescent="0.25">
      <c r="A77" s="36" t="s">
        <v>68</v>
      </c>
      <c r="B77" s="37">
        <f>B75</f>
        <v>214</v>
      </c>
      <c r="C77" s="37"/>
    </row>
    <row r="78" spans="1:3" ht="33.6" customHeight="1" x14ac:dyDescent="0.25">
      <c r="A78" s="147" t="s">
        <v>82</v>
      </c>
      <c r="B78" s="150"/>
      <c r="C78" s="151"/>
    </row>
    <row r="79" spans="1:3" ht="16.5" customHeight="1" x14ac:dyDescent="0.25">
      <c r="A79" s="26" t="s">
        <v>44</v>
      </c>
      <c r="B79" s="15">
        <f>B80+B82+B81</f>
        <v>16107.7</v>
      </c>
      <c r="C79" s="15"/>
    </row>
    <row r="80" spans="1:3" ht="19.5" customHeight="1" x14ac:dyDescent="0.25">
      <c r="A80" s="16" t="s">
        <v>56</v>
      </c>
      <c r="B80" s="20">
        <v>9383.7000000000007</v>
      </c>
      <c r="C80" s="21"/>
    </row>
    <row r="81" spans="1:3" ht="19.5" customHeight="1" x14ac:dyDescent="0.25">
      <c r="A81" s="16" t="s">
        <v>59</v>
      </c>
      <c r="B81" s="20">
        <v>2044.2999999999997</v>
      </c>
      <c r="C81" s="21"/>
    </row>
    <row r="82" spans="1:3" ht="40.5" customHeight="1" x14ac:dyDescent="0.25">
      <c r="A82" s="25" t="s">
        <v>83</v>
      </c>
      <c r="B82" s="20">
        <v>4679.7</v>
      </c>
      <c r="C82" s="21"/>
    </row>
    <row r="83" spans="1:3" ht="18.75" customHeight="1" x14ac:dyDescent="0.25">
      <c r="A83" s="30" t="s">
        <v>84</v>
      </c>
      <c r="B83" s="32">
        <f>B79</f>
        <v>16107.7</v>
      </c>
      <c r="C83" s="32"/>
    </row>
    <row r="84" spans="1:3" ht="17.25" customHeight="1" x14ac:dyDescent="0.25">
      <c r="A84" s="16" t="s">
        <v>72</v>
      </c>
      <c r="B84" s="21">
        <f>B80</f>
        <v>9383.7000000000007</v>
      </c>
      <c r="C84" s="21"/>
    </row>
    <row r="85" spans="1:3" ht="17.25" customHeight="1" x14ac:dyDescent="0.25">
      <c r="A85" s="16" t="s">
        <v>85</v>
      </c>
      <c r="B85" s="21">
        <f>B81</f>
        <v>2044.2999999999997</v>
      </c>
      <c r="C85" s="21"/>
    </row>
    <row r="86" spans="1:3" ht="38.25" customHeight="1" x14ac:dyDescent="0.25">
      <c r="A86" s="16" t="s">
        <v>86</v>
      </c>
      <c r="B86" s="23">
        <f t="shared" ref="B86" si="1">B82</f>
        <v>4679.7</v>
      </c>
      <c r="C86" s="23"/>
    </row>
    <row r="87" spans="1:3" ht="23.4" customHeight="1" x14ac:dyDescent="0.25">
      <c r="A87" s="147" t="s">
        <v>87</v>
      </c>
      <c r="B87" s="152"/>
      <c r="C87" s="153"/>
    </row>
    <row r="88" spans="1:3" ht="18.75" customHeight="1" x14ac:dyDescent="0.25">
      <c r="A88" s="26" t="s">
        <v>44</v>
      </c>
      <c r="B88" s="32">
        <f>B89</f>
        <v>140.4</v>
      </c>
      <c r="C88" s="32"/>
    </row>
    <row r="89" spans="1:3" ht="16.5" customHeight="1" x14ac:dyDescent="0.25">
      <c r="A89" s="16" t="s">
        <v>68</v>
      </c>
      <c r="B89" s="21">
        <v>140.4</v>
      </c>
      <c r="C89" s="21"/>
    </row>
    <row r="90" spans="1:3" ht="19.5" customHeight="1" x14ac:dyDescent="0.3">
      <c r="A90" s="38" t="s">
        <v>88</v>
      </c>
      <c r="B90" s="19">
        <f>B91+B93+B92</f>
        <v>1065.0999999999999</v>
      </c>
      <c r="C90" s="19">
        <f t="shared" ref="C90" si="2">C91+C93+C92</f>
        <v>894.5</v>
      </c>
    </row>
    <row r="91" spans="1:3" x14ac:dyDescent="0.25">
      <c r="A91" s="16" t="s">
        <v>56</v>
      </c>
      <c r="B91" s="20">
        <v>1011.5</v>
      </c>
      <c r="C91" s="21">
        <v>877.4</v>
      </c>
    </row>
    <row r="92" spans="1:3" x14ac:dyDescent="0.25">
      <c r="A92" s="16" t="s">
        <v>49</v>
      </c>
      <c r="B92" s="20">
        <v>50.6</v>
      </c>
      <c r="C92" s="21">
        <v>17.100000000000001</v>
      </c>
    </row>
    <row r="93" spans="1:3" x14ac:dyDescent="0.25">
      <c r="A93" s="39" t="s">
        <v>89</v>
      </c>
      <c r="B93" s="20">
        <v>3</v>
      </c>
      <c r="C93" s="21"/>
    </row>
    <row r="94" spans="1:3" ht="16.5" customHeight="1" x14ac:dyDescent="0.3">
      <c r="A94" s="38" t="s">
        <v>90</v>
      </c>
      <c r="B94" s="19">
        <f>B95+B98+B96+B97</f>
        <v>338</v>
      </c>
      <c r="C94" s="19">
        <f>C95+C98+C96</f>
        <v>235.89999999999998</v>
      </c>
    </row>
    <row r="95" spans="1:3" ht="20.25" customHeight="1" x14ac:dyDescent="0.25">
      <c r="A95" s="16" t="s">
        <v>72</v>
      </c>
      <c r="B95" s="20">
        <v>317.3</v>
      </c>
      <c r="C95" s="21">
        <v>232.5</v>
      </c>
    </row>
    <row r="96" spans="1:3" ht="15.6" customHeight="1" x14ac:dyDescent="0.25">
      <c r="A96" s="16" t="s">
        <v>91</v>
      </c>
      <c r="B96" s="20">
        <v>1.2</v>
      </c>
      <c r="C96" s="21">
        <v>1.2</v>
      </c>
    </row>
    <row r="97" spans="1:3" ht="15.6" customHeight="1" x14ac:dyDescent="0.25">
      <c r="A97" s="39" t="s">
        <v>92</v>
      </c>
      <c r="B97" s="20">
        <v>11.3</v>
      </c>
      <c r="C97" s="21">
        <v>0</v>
      </c>
    </row>
    <row r="98" spans="1:3" ht="15" customHeight="1" x14ac:dyDescent="0.25">
      <c r="A98" s="25" t="s">
        <v>61</v>
      </c>
      <c r="B98" s="21">
        <v>8.1999999999999993</v>
      </c>
      <c r="C98" s="21">
        <v>2.2000000000000002</v>
      </c>
    </row>
    <row r="99" spans="1:3" ht="17.25" customHeight="1" x14ac:dyDescent="0.3">
      <c r="A99" s="38" t="s">
        <v>93</v>
      </c>
      <c r="B99" s="19">
        <f>B100+B102+B101</f>
        <v>615.80000000000007</v>
      </c>
      <c r="C99" s="19">
        <f>C100+C102+C101</f>
        <v>511</v>
      </c>
    </row>
    <row r="100" spans="1:3" ht="19.5" customHeight="1" x14ac:dyDescent="0.25">
      <c r="A100" s="16" t="s">
        <v>72</v>
      </c>
      <c r="B100" s="20">
        <v>597.20000000000005</v>
      </c>
      <c r="C100" s="21">
        <v>502.4</v>
      </c>
    </row>
    <row r="101" spans="1:3" ht="15" customHeight="1" x14ac:dyDescent="0.25">
      <c r="A101" s="16" t="s">
        <v>91</v>
      </c>
      <c r="B101" s="20">
        <v>8.6999999999999993</v>
      </c>
      <c r="C101" s="21">
        <v>8.6</v>
      </c>
    </row>
    <row r="102" spans="1:3" ht="17.25" customHeight="1" x14ac:dyDescent="0.25">
      <c r="A102" s="39" t="s">
        <v>92</v>
      </c>
      <c r="B102" s="22">
        <v>9.8999999999999986</v>
      </c>
      <c r="C102" s="23"/>
    </row>
    <row r="103" spans="1:3" ht="18.75" customHeight="1" x14ac:dyDescent="0.3">
      <c r="A103" s="38" t="s">
        <v>94</v>
      </c>
      <c r="B103" s="19">
        <f>B104+B106+B105</f>
        <v>476.5</v>
      </c>
      <c r="C103" s="19">
        <f t="shared" ref="C103" si="3">C104+C106+C105</f>
        <v>406.5</v>
      </c>
    </row>
    <row r="104" spans="1:3" ht="18" customHeight="1" x14ac:dyDescent="0.25">
      <c r="A104" s="16" t="s">
        <v>72</v>
      </c>
      <c r="B104" s="20">
        <v>439.8</v>
      </c>
      <c r="C104" s="21">
        <v>398.2</v>
      </c>
    </row>
    <row r="105" spans="1:3" ht="18" customHeight="1" x14ac:dyDescent="0.25">
      <c r="A105" s="16" t="s">
        <v>91</v>
      </c>
      <c r="B105" s="20">
        <v>1.7</v>
      </c>
      <c r="C105" s="21">
        <v>1.7</v>
      </c>
    </row>
    <row r="106" spans="1:3" ht="17.25" customHeight="1" x14ac:dyDescent="0.25">
      <c r="A106" s="34" t="s">
        <v>92</v>
      </c>
      <c r="B106" s="20">
        <v>35</v>
      </c>
      <c r="C106" s="21">
        <v>6.6</v>
      </c>
    </row>
    <row r="107" spans="1:3" ht="18" customHeight="1" x14ac:dyDescent="0.3">
      <c r="A107" s="38" t="s">
        <v>95</v>
      </c>
      <c r="B107" s="19">
        <f>B108+B110+B109</f>
        <v>579.20000000000005</v>
      </c>
      <c r="C107" s="19">
        <f t="shared" ref="C107" si="4">C108+C110+C109</f>
        <v>478.1</v>
      </c>
    </row>
    <row r="108" spans="1:3" ht="15" customHeight="1" x14ac:dyDescent="0.25">
      <c r="A108" s="16" t="s">
        <v>56</v>
      </c>
      <c r="B108" s="20">
        <v>544.20000000000005</v>
      </c>
      <c r="C108" s="21">
        <v>473.20000000000005</v>
      </c>
    </row>
    <row r="109" spans="1:3" ht="15" customHeight="1" x14ac:dyDescent="0.25">
      <c r="A109" s="16" t="s">
        <v>49</v>
      </c>
      <c r="B109" s="20">
        <v>5</v>
      </c>
      <c r="C109" s="21">
        <v>4.9000000000000004</v>
      </c>
    </row>
    <row r="110" spans="1:3" ht="15.6" customHeight="1" x14ac:dyDescent="0.25">
      <c r="A110" s="34" t="s">
        <v>89</v>
      </c>
      <c r="B110" s="20">
        <v>30</v>
      </c>
      <c r="C110" s="21"/>
    </row>
    <row r="111" spans="1:3" ht="32.25" customHeight="1" x14ac:dyDescent="0.3">
      <c r="A111" s="40" t="s">
        <v>96</v>
      </c>
      <c r="B111" s="19">
        <f>B112+B114+B113</f>
        <v>1080.2</v>
      </c>
      <c r="C111" s="19">
        <f t="shared" ref="C111" si="5">C112+C114+C113</f>
        <v>652.4</v>
      </c>
    </row>
    <row r="112" spans="1:3" ht="18" customHeight="1" x14ac:dyDescent="0.25">
      <c r="A112" s="16" t="s">
        <v>56</v>
      </c>
      <c r="B112" s="20">
        <v>980.2</v>
      </c>
      <c r="C112" s="21">
        <v>647</v>
      </c>
    </row>
    <row r="113" spans="1:3" ht="14.4" customHeight="1" x14ac:dyDescent="0.25">
      <c r="A113" s="16" t="s">
        <v>49</v>
      </c>
      <c r="B113" s="20">
        <v>5.5</v>
      </c>
      <c r="C113" s="21">
        <v>5.4</v>
      </c>
    </row>
    <row r="114" spans="1:3" ht="16.95" customHeight="1" x14ac:dyDescent="0.25">
      <c r="A114" s="39" t="s">
        <v>89</v>
      </c>
      <c r="B114" s="20">
        <v>94.5</v>
      </c>
      <c r="C114" s="21"/>
    </row>
    <row r="115" spans="1:3" ht="18" customHeight="1" x14ac:dyDescent="0.3">
      <c r="A115" s="38" t="s">
        <v>97</v>
      </c>
      <c r="B115" s="19">
        <f>B116+B118+B117</f>
        <v>1711.7</v>
      </c>
      <c r="C115" s="19">
        <f t="shared" ref="C115" si="6">C116+C118+C117</f>
        <v>1466.1</v>
      </c>
    </row>
    <row r="116" spans="1:3" x14ac:dyDescent="0.25">
      <c r="A116" s="16" t="s">
        <v>56</v>
      </c>
      <c r="B116" s="20">
        <v>1594.9</v>
      </c>
      <c r="C116" s="21">
        <v>1464.3</v>
      </c>
    </row>
    <row r="117" spans="1:3" x14ac:dyDescent="0.25">
      <c r="A117" s="16" t="s">
        <v>49</v>
      </c>
      <c r="B117" s="20">
        <v>1.8</v>
      </c>
      <c r="C117" s="21">
        <v>1.8</v>
      </c>
    </row>
    <row r="118" spans="1:3" ht="16.95" customHeight="1" x14ac:dyDescent="0.25">
      <c r="A118" s="34" t="s">
        <v>89</v>
      </c>
      <c r="B118" s="20">
        <v>115</v>
      </c>
      <c r="C118" s="21"/>
    </row>
    <row r="119" spans="1:3" ht="16.5" customHeight="1" x14ac:dyDescent="0.3">
      <c r="A119" s="40" t="s">
        <v>62</v>
      </c>
      <c r="B119" s="19">
        <f>B120+B121</f>
        <v>182.8</v>
      </c>
      <c r="C119" s="19">
        <f>C120</f>
        <v>122.3</v>
      </c>
    </row>
    <row r="120" spans="1:3" ht="19.5" customHeight="1" x14ac:dyDescent="0.25">
      <c r="A120" s="39" t="s">
        <v>56</v>
      </c>
      <c r="B120" s="20">
        <v>181.8</v>
      </c>
      <c r="C120" s="21">
        <v>122.3</v>
      </c>
    </row>
    <row r="121" spans="1:3" ht="19.5" customHeight="1" x14ac:dyDescent="0.25">
      <c r="A121" s="39" t="s">
        <v>89</v>
      </c>
      <c r="B121" s="20">
        <v>1</v>
      </c>
      <c r="C121" s="20"/>
    </row>
    <row r="122" spans="1:3" ht="15.6" x14ac:dyDescent="0.3">
      <c r="A122" s="38" t="s">
        <v>98</v>
      </c>
      <c r="B122" s="19">
        <f>B123+B124</f>
        <v>379.3</v>
      </c>
      <c r="C122" s="19">
        <f>C123+C124</f>
        <v>236</v>
      </c>
    </row>
    <row r="123" spans="1:3" ht="18.75" customHeight="1" x14ac:dyDescent="0.25">
      <c r="A123" s="16" t="s">
        <v>56</v>
      </c>
      <c r="B123" s="20">
        <v>308.3</v>
      </c>
      <c r="C123" s="21">
        <v>236</v>
      </c>
    </row>
    <row r="124" spans="1:3" ht="15" customHeight="1" x14ac:dyDescent="0.25">
      <c r="A124" s="39" t="s">
        <v>89</v>
      </c>
      <c r="B124" s="20">
        <v>71</v>
      </c>
      <c r="C124" s="21"/>
    </row>
    <row r="125" spans="1:3" ht="21" customHeight="1" x14ac:dyDescent="0.25">
      <c r="A125" s="41" t="s">
        <v>99</v>
      </c>
      <c r="B125" s="19">
        <f>B88+B90+B94+B99+B103+B107+B111+B115+B122+B119</f>
        <v>6569</v>
      </c>
      <c r="C125" s="19">
        <f>C88+C90+C94+C99+C103+C107+C111+C115+C122+C119</f>
        <v>5002.8</v>
      </c>
    </row>
    <row r="126" spans="1:3" x14ac:dyDescent="0.25">
      <c r="A126" s="16" t="s">
        <v>56</v>
      </c>
      <c r="B126" s="20">
        <f>B89+B91+B95+B100+B104+B108+B112+B116+B123+B120</f>
        <v>6115.6</v>
      </c>
      <c r="C126" s="20">
        <f>C89+C91+C95+C100+C104+C108+C112+C116+C123+C120</f>
        <v>4953.3</v>
      </c>
    </row>
    <row r="127" spans="1:3" x14ac:dyDescent="0.25">
      <c r="A127" s="16" t="s">
        <v>49</v>
      </c>
      <c r="B127" s="22">
        <f>B92+B96+B101+B105+B109+B113+B117</f>
        <v>74.5</v>
      </c>
      <c r="C127" s="22">
        <f>C92+C96+C101+C105+C109+C113+C117</f>
        <v>40.699999999999996</v>
      </c>
    </row>
    <row r="128" spans="1:3" ht="16.95" customHeight="1" x14ac:dyDescent="0.25">
      <c r="A128" s="39" t="s">
        <v>100</v>
      </c>
      <c r="B128" s="20">
        <f>B93+B102+B106+B110+B114+B118+B124+B97+B121</f>
        <v>370.7</v>
      </c>
      <c r="C128" s="20">
        <f>C93+C102+C106+C110+C114+C118+C124+C97+C121</f>
        <v>6.6</v>
      </c>
    </row>
    <row r="129" spans="1:3" ht="16.95" customHeight="1" x14ac:dyDescent="0.25">
      <c r="A129" s="25" t="s">
        <v>61</v>
      </c>
      <c r="B129" s="20">
        <f>SUM(B98)</f>
        <v>8.1999999999999993</v>
      </c>
      <c r="C129" s="21">
        <f>SUM(C98)</f>
        <v>2.2000000000000002</v>
      </c>
    </row>
    <row r="130" spans="1:3" ht="26.25" customHeight="1" x14ac:dyDescent="0.25">
      <c r="A130" s="154" t="s">
        <v>101</v>
      </c>
      <c r="B130" s="148"/>
      <c r="C130" s="149"/>
    </row>
    <row r="131" spans="1:3" ht="24.75" customHeight="1" x14ac:dyDescent="0.25">
      <c r="A131" s="26" t="s">
        <v>44</v>
      </c>
      <c r="B131" s="32">
        <f>B132</f>
        <v>1434</v>
      </c>
      <c r="C131" s="32"/>
    </row>
    <row r="132" spans="1:3" ht="15.75" customHeight="1" x14ac:dyDescent="0.25">
      <c r="A132" s="25" t="s">
        <v>68</v>
      </c>
      <c r="B132" s="21">
        <v>1434</v>
      </c>
      <c r="C132" s="21"/>
    </row>
    <row r="133" spans="1:3" ht="18.75" customHeight="1" x14ac:dyDescent="0.25">
      <c r="A133" s="41" t="s">
        <v>102</v>
      </c>
      <c r="B133" s="15">
        <f>B134+B135+B136</f>
        <v>3091.7</v>
      </c>
      <c r="C133" s="15">
        <f>C134+C135+C136</f>
        <v>1979.6999999999998</v>
      </c>
    </row>
    <row r="134" spans="1:3" ht="17.25" customHeight="1" x14ac:dyDescent="0.25">
      <c r="A134" s="16" t="s">
        <v>56</v>
      </c>
      <c r="B134" s="20">
        <v>2886.7</v>
      </c>
      <c r="C134" s="21">
        <v>1976.6999999999998</v>
      </c>
    </row>
    <row r="135" spans="1:3" ht="18" customHeight="1" x14ac:dyDescent="0.25">
      <c r="A135" s="39" t="s">
        <v>89</v>
      </c>
      <c r="B135" s="20">
        <v>202</v>
      </c>
      <c r="C135" s="21"/>
    </row>
    <row r="136" spans="1:3" ht="18" customHeight="1" x14ac:dyDescent="0.25">
      <c r="A136" s="39" t="s">
        <v>49</v>
      </c>
      <c r="B136" s="20">
        <v>3</v>
      </c>
      <c r="C136" s="20">
        <v>3</v>
      </c>
    </row>
    <row r="137" spans="1:3" ht="21.75" customHeight="1" x14ac:dyDescent="0.25">
      <c r="A137" s="41" t="s">
        <v>103</v>
      </c>
      <c r="B137" s="19">
        <f>B133+B131</f>
        <v>4525.7</v>
      </c>
      <c r="C137" s="19">
        <f>C133+C131</f>
        <v>1979.6999999999998</v>
      </c>
    </row>
    <row r="138" spans="1:3" ht="18.75" customHeight="1" x14ac:dyDescent="0.25">
      <c r="A138" s="16" t="s">
        <v>56</v>
      </c>
      <c r="B138" s="20">
        <f>B134+B132</f>
        <v>4320.7</v>
      </c>
      <c r="C138" s="20">
        <f>C134+C132</f>
        <v>1976.6999999999998</v>
      </c>
    </row>
    <row r="139" spans="1:3" ht="16.95" customHeight="1" x14ac:dyDescent="0.25">
      <c r="A139" s="39" t="s">
        <v>104</v>
      </c>
      <c r="B139" s="20">
        <f>B135</f>
        <v>202</v>
      </c>
      <c r="C139" s="20"/>
    </row>
    <row r="140" spans="1:3" ht="16.95" customHeight="1" x14ac:dyDescent="0.25">
      <c r="A140" s="42" t="s">
        <v>49</v>
      </c>
      <c r="B140" s="21">
        <f>B136</f>
        <v>3</v>
      </c>
      <c r="C140" s="21">
        <f>C136</f>
        <v>3</v>
      </c>
    </row>
    <row r="141" spans="1:3" ht="26.25" customHeight="1" x14ac:dyDescent="0.25">
      <c r="A141" s="147" t="s">
        <v>105</v>
      </c>
      <c r="B141" s="155"/>
      <c r="C141" s="156"/>
    </row>
    <row r="142" spans="1:3" ht="20.399999999999999" customHeight="1" x14ac:dyDescent="0.3">
      <c r="A142" s="38" t="s">
        <v>44</v>
      </c>
      <c r="B142" s="19">
        <f>B143+B145+B146+B144</f>
        <v>3273.4</v>
      </c>
      <c r="C142" s="19"/>
    </row>
    <row r="143" spans="1:3" ht="19.95" customHeight="1" x14ac:dyDescent="0.25">
      <c r="A143" s="16" t="s">
        <v>72</v>
      </c>
      <c r="B143" s="20">
        <v>217</v>
      </c>
      <c r="C143" s="21"/>
    </row>
    <row r="144" spans="1:3" ht="17.25" customHeight="1" x14ac:dyDescent="0.25">
      <c r="A144" s="16" t="s">
        <v>49</v>
      </c>
      <c r="B144" s="20">
        <v>581.9</v>
      </c>
      <c r="C144" s="21"/>
    </row>
    <row r="145" spans="1:3" ht="16.5" customHeight="1" x14ac:dyDescent="0.25">
      <c r="A145" s="39" t="s">
        <v>106</v>
      </c>
      <c r="B145" s="20">
        <v>2086.1</v>
      </c>
      <c r="C145" s="21"/>
    </row>
    <row r="146" spans="1:3" ht="16.5" customHeight="1" x14ac:dyDescent="0.25">
      <c r="A146" s="16" t="s">
        <v>107</v>
      </c>
      <c r="B146" s="20">
        <v>388.4</v>
      </c>
      <c r="C146" s="21"/>
    </row>
    <row r="147" spans="1:3" ht="18" customHeight="1" x14ac:dyDescent="0.3">
      <c r="A147" s="38" t="s">
        <v>108</v>
      </c>
      <c r="B147" s="19">
        <f>B148+B149+B150+B151</f>
        <v>1557.5</v>
      </c>
      <c r="C147" s="19">
        <f t="shared" ref="C147" si="7">C148+C149+C150+C151</f>
        <v>1299.4000000000001</v>
      </c>
    </row>
    <row r="148" spans="1:3" x14ac:dyDescent="0.25">
      <c r="A148" s="16" t="s">
        <v>56</v>
      </c>
      <c r="B148" s="20">
        <v>832</v>
      </c>
      <c r="C148" s="21">
        <v>713.9</v>
      </c>
    </row>
    <row r="149" spans="1:3" ht="14.25" customHeight="1" x14ac:dyDescent="0.25">
      <c r="A149" s="39" t="s">
        <v>89</v>
      </c>
      <c r="B149" s="20">
        <v>105</v>
      </c>
      <c r="C149" s="21"/>
    </row>
    <row r="150" spans="1:3" ht="14.4" customHeight="1" x14ac:dyDescent="0.25">
      <c r="A150" s="39" t="s">
        <v>106</v>
      </c>
      <c r="B150" s="20">
        <v>572.20000000000005</v>
      </c>
      <c r="C150" s="21">
        <v>549.1</v>
      </c>
    </row>
    <row r="151" spans="1:3" ht="15" customHeight="1" x14ac:dyDescent="0.25">
      <c r="A151" s="34" t="s">
        <v>49</v>
      </c>
      <c r="B151" s="20">
        <v>48.29999999999999</v>
      </c>
      <c r="C151" s="21">
        <v>36.4</v>
      </c>
    </row>
    <row r="152" spans="1:3" ht="15.6" x14ac:dyDescent="0.25">
      <c r="A152" s="30" t="s">
        <v>109</v>
      </c>
      <c r="B152" s="19">
        <f>B153+B154+B155+B156</f>
        <v>598.5</v>
      </c>
      <c r="C152" s="19">
        <f>C153+C154+C155+C156</f>
        <v>499.29999999999995</v>
      </c>
    </row>
    <row r="153" spans="1:3" x14ac:dyDescent="0.25">
      <c r="A153" s="16" t="s">
        <v>56</v>
      </c>
      <c r="B153" s="20">
        <v>321</v>
      </c>
      <c r="C153" s="21">
        <v>278.39999999999998</v>
      </c>
    </row>
    <row r="154" spans="1:3" x14ac:dyDescent="0.25">
      <c r="A154" s="39" t="s">
        <v>89</v>
      </c>
      <c r="B154" s="20">
        <v>44.5</v>
      </c>
      <c r="C154" s="21"/>
    </row>
    <row r="155" spans="1:3" ht="16.2" customHeight="1" x14ac:dyDescent="0.25">
      <c r="A155" s="39" t="s">
        <v>106</v>
      </c>
      <c r="B155" s="20">
        <v>219.8</v>
      </c>
      <c r="C155" s="21">
        <v>209.7</v>
      </c>
    </row>
    <row r="156" spans="1:3" ht="16.2" customHeight="1" x14ac:dyDescent="0.25">
      <c r="A156" s="34" t="s">
        <v>49</v>
      </c>
      <c r="B156" s="20">
        <v>13.200000000000001</v>
      </c>
      <c r="C156" s="20">
        <v>11.2</v>
      </c>
    </row>
    <row r="157" spans="1:3" ht="15.6" x14ac:dyDescent="0.25">
      <c r="A157" s="14" t="s">
        <v>110</v>
      </c>
      <c r="B157" s="19">
        <f>B158+B159+B160+B161</f>
        <v>1229.5999999999999</v>
      </c>
      <c r="C157" s="19">
        <f t="shared" ref="C157" si="8">C158+C159+C160+C161</f>
        <v>1071.2</v>
      </c>
    </row>
    <row r="158" spans="1:3" ht="17.25" customHeight="1" x14ac:dyDescent="0.25">
      <c r="A158" s="16" t="s">
        <v>56</v>
      </c>
      <c r="B158" s="20">
        <v>671</v>
      </c>
      <c r="C158" s="21">
        <v>594.80000000000007</v>
      </c>
    </row>
    <row r="159" spans="1:3" ht="15.75" customHeight="1" x14ac:dyDescent="0.25">
      <c r="A159" s="39" t="s">
        <v>89</v>
      </c>
      <c r="B159" s="20">
        <v>65</v>
      </c>
      <c r="C159" s="21"/>
    </row>
    <row r="160" spans="1:3" ht="15.75" customHeight="1" x14ac:dyDescent="0.25">
      <c r="A160" s="39" t="s">
        <v>106</v>
      </c>
      <c r="B160" s="20">
        <v>466.59999999999997</v>
      </c>
      <c r="C160" s="21">
        <v>451.9</v>
      </c>
    </row>
    <row r="161" spans="1:3" ht="16.2" customHeight="1" x14ac:dyDescent="0.25">
      <c r="A161" s="39" t="s">
        <v>49</v>
      </c>
      <c r="B161" s="20">
        <v>27</v>
      </c>
      <c r="C161" s="21">
        <v>24.5</v>
      </c>
    </row>
    <row r="162" spans="1:3" ht="16.5" customHeight="1" x14ac:dyDescent="0.25">
      <c r="A162" s="14" t="s">
        <v>111</v>
      </c>
      <c r="B162" s="19">
        <f>B163+B164+B165+B166</f>
        <v>942.39999999999986</v>
      </c>
      <c r="C162" s="19">
        <f t="shared" ref="C162" si="9">C163+C164+C165+C166</f>
        <v>766.4</v>
      </c>
    </row>
    <row r="163" spans="1:3" ht="16.5" customHeight="1" x14ac:dyDescent="0.25">
      <c r="A163" s="16" t="s">
        <v>56</v>
      </c>
      <c r="B163" s="20">
        <v>493.3</v>
      </c>
      <c r="C163" s="21">
        <v>421.6</v>
      </c>
    </row>
    <row r="164" spans="1:3" ht="15" customHeight="1" x14ac:dyDescent="0.25">
      <c r="A164" s="39" t="s">
        <v>89</v>
      </c>
      <c r="B164" s="20">
        <v>76.2</v>
      </c>
      <c r="C164" s="21"/>
    </row>
    <row r="165" spans="1:3" ht="15.75" customHeight="1" x14ac:dyDescent="0.25">
      <c r="A165" s="39" t="s">
        <v>106</v>
      </c>
      <c r="B165" s="20">
        <v>346.09999999999997</v>
      </c>
      <c r="C165" s="21">
        <v>324.40000000000003</v>
      </c>
    </row>
    <row r="166" spans="1:3" ht="18.600000000000001" customHeight="1" x14ac:dyDescent="0.25">
      <c r="A166" s="39" t="s">
        <v>49</v>
      </c>
      <c r="B166" s="20">
        <v>26.8</v>
      </c>
      <c r="C166" s="21">
        <v>20.399999999999999</v>
      </c>
    </row>
    <row r="167" spans="1:3" ht="15.75" customHeight="1" x14ac:dyDescent="0.25">
      <c r="A167" s="14" t="s">
        <v>112</v>
      </c>
      <c r="B167" s="19">
        <f>B168+B169+B170+B171</f>
        <v>1038.9000000000001</v>
      </c>
      <c r="C167" s="19">
        <f t="shared" ref="C167" si="10">C168+C169+C170+C171</f>
        <v>852.19999999999993</v>
      </c>
    </row>
    <row r="168" spans="1:3" ht="17.25" customHeight="1" x14ac:dyDescent="0.25">
      <c r="A168" s="16" t="s">
        <v>56</v>
      </c>
      <c r="B168" s="20">
        <v>521.6</v>
      </c>
      <c r="C168" s="21">
        <v>443.5</v>
      </c>
    </row>
    <row r="169" spans="1:3" x14ac:dyDescent="0.25">
      <c r="A169" s="39" t="s">
        <v>89</v>
      </c>
      <c r="B169" s="20">
        <v>90.5</v>
      </c>
      <c r="C169" s="20"/>
    </row>
    <row r="170" spans="1:3" ht="18" customHeight="1" x14ac:dyDescent="0.25">
      <c r="A170" s="39" t="s">
        <v>106</v>
      </c>
      <c r="B170" s="20">
        <v>407</v>
      </c>
      <c r="C170" s="21">
        <v>390.9</v>
      </c>
    </row>
    <row r="171" spans="1:3" ht="17.399999999999999" customHeight="1" x14ac:dyDescent="0.25">
      <c r="A171" s="39" t="s">
        <v>49</v>
      </c>
      <c r="B171" s="20">
        <v>19.8</v>
      </c>
      <c r="C171" s="21">
        <v>17.8</v>
      </c>
    </row>
    <row r="172" spans="1:3" ht="17.25" customHeight="1" x14ac:dyDescent="0.25">
      <c r="A172" s="14" t="s">
        <v>113</v>
      </c>
      <c r="B172" s="19">
        <f>B173+B174+B175+B176</f>
        <v>577.70000000000005</v>
      </c>
      <c r="C172" s="19">
        <f t="shared" ref="C172" si="11">C173+C174+C175+C176</f>
        <v>479.1</v>
      </c>
    </row>
    <row r="173" spans="1:3" ht="17.25" customHeight="1" x14ac:dyDescent="0.25">
      <c r="A173" s="16" t="s">
        <v>56</v>
      </c>
      <c r="B173" s="20">
        <v>310.60000000000002</v>
      </c>
      <c r="C173" s="21">
        <v>269</v>
      </c>
    </row>
    <row r="174" spans="1:3" ht="15" customHeight="1" x14ac:dyDescent="0.25">
      <c r="A174" s="39" t="s">
        <v>89</v>
      </c>
      <c r="B174" s="20">
        <v>43.1</v>
      </c>
      <c r="C174" s="21"/>
    </row>
    <row r="175" spans="1:3" ht="16.5" customHeight="1" x14ac:dyDescent="0.25">
      <c r="A175" s="39" t="s">
        <v>106</v>
      </c>
      <c r="B175" s="20">
        <v>206.6</v>
      </c>
      <c r="C175" s="21">
        <v>198.1</v>
      </c>
    </row>
    <row r="176" spans="1:3" ht="16.5" customHeight="1" x14ac:dyDescent="0.25">
      <c r="A176" s="34" t="s">
        <v>49</v>
      </c>
      <c r="B176" s="20">
        <v>17.399999999999999</v>
      </c>
      <c r="C176" s="20">
        <v>12</v>
      </c>
    </row>
    <row r="177" spans="1:3" ht="15.6" x14ac:dyDescent="0.25">
      <c r="A177" s="30" t="s">
        <v>114</v>
      </c>
      <c r="B177" s="19">
        <f>B178+B179+B180+B181</f>
        <v>569.20000000000005</v>
      </c>
      <c r="C177" s="19">
        <f>C178+C179+C180+C181</f>
        <v>475.29999999999995</v>
      </c>
    </row>
    <row r="178" spans="1:3" ht="17.25" customHeight="1" x14ac:dyDescent="0.25">
      <c r="A178" s="16" t="s">
        <v>56</v>
      </c>
      <c r="B178" s="20">
        <v>317.5</v>
      </c>
      <c r="C178" s="21">
        <v>275</v>
      </c>
    </row>
    <row r="179" spans="1:3" ht="15" customHeight="1" x14ac:dyDescent="0.25">
      <c r="A179" s="39" t="s">
        <v>89</v>
      </c>
      <c r="B179" s="20">
        <v>42.9</v>
      </c>
      <c r="C179" s="21"/>
    </row>
    <row r="180" spans="1:3" x14ac:dyDescent="0.25">
      <c r="A180" s="39" t="s">
        <v>106</v>
      </c>
      <c r="B180" s="43">
        <v>196.6</v>
      </c>
      <c r="C180" s="44">
        <v>188.29999999999998</v>
      </c>
    </row>
    <row r="181" spans="1:3" x14ac:dyDescent="0.25">
      <c r="A181" s="39" t="s">
        <v>49</v>
      </c>
      <c r="B181" s="43">
        <v>12.200000000000001</v>
      </c>
      <c r="C181" s="45">
        <v>12</v>
      </c>
    </row>
    <row r="182" spans="1:3" ht="15.6" x14ac:dyDescent="0.3">
      <c r="A182" s="46" t="s">
        <v>115</v>
      </c>
      <c r="B182" s="47">
        <f>B183+B184+B185+B186</f>
        <v>933.2</v>
      </c>
      <c r="C182" s="47">
        <f t="shared" ref="C182" si="12">C183+C184+C185+C186</f>
        <v>754.9</v>
      </c>
    </row>
    <row r="183" spans="1:3" x14ac:dyDescent="0.25">
      <c r="A183" s="16" t="s">
        <v>56</v>
      </c>
      <c r="B183" s="43">
        <v>472.40000000000003</v>
      </c>
      <c r="C183" s="48">
        <v>399.20000000000005</v>
      </c>
    </row>
    <row r="184" spans="1:3" x14ac:dyDescent="0.25">
      <c r="A184" s="39" t="s">
        <v>89</v>
      </c>
      <c r="B184" s="43">
        <v>73.400000000000006</v>
      </c>
      <c r="C184" s="48"/>
    </row>
    <row r="185" spans="1:3" x14ac:dyDescent="0.25">
      <c r="A185" s="39" t="s">
        <v>106</v>
      </c>
      <c r="B185" s="43">
        <v>347.4</v>
      </c>
      <c r="C185" s="48">
        <v>332.79999999999995</v>
      </c>
    </row>
    <row r="186" spans="1:3" ht="14.4" customHeight="1" x14ac:dyDescent="0.25">
      <c r="A186" s="39" t="s">
        <v>49</v>
      </c>
      <c r="B186" s="20">
        <v>40</v>
      </c>
      <c r="C186" s="21">
        <v>22.900000000000002</v>
      </c>
    </row>
    <row r="187" spans="1:3" ht="15.6" x14ac:dyDescent="0.3">
      <c r="A187" s="46" t="s">
        <v>116</v>
      </c>
      <c r="B187" s="47">
        <f>B188+B189+B190+B191</f>
        <v>920.8</v>
      </c>
      <c r="C187" s="47">
        <f t="shared" ref="C187" si="13">C188+C189+C190+C191</f>
        <v>738.09999999999991</v>
      </c>
    </row>
    <row r="188" spans="1:3" x14ac:dyDescent="0.25">
      <c r="A188" s="16" t="s">
        <v>56</v>
      </c>
      <c r="B188" s="43">
        <v>500.40000000000003</v>
      </c>
      <c r="C188" s="48">
        <v>422.3</v>
      </c>
    </row>
    <row r="189" spans="1:3" x14ac:dyDescent="0.25">
      <c r="A189" s="39" t="s">
        <v>89</v>
      </c>
      <c r="B189" s="43">
        <v>73.099999999999994</v>
      </c>
      <c r="C189" s="48"/>
    </row>
    <row r="190" spans="1:3" x14ac:dyDescent="0.25">
      <c r="A190" s="39" t="s">
        <v>106</v>
      </c>
      <c r="B190" s="43">
        <v>313</v>
      </c>
      <c r="C190" s="48">
        <v>292.29999999999995</v>
      </c>
    </row>
    <row r="191" spans="1:3" ht="14.4" customHeight="1" x14ac:dyDescent="0.25">
      <c r="A191" s="39" t="s">
        <v>49</v>
      </c>
      <c r="B191" s="20">
        <v>34.300000000000004</v>
      </c>
      <c r="C191" s="21">
        <v>23.499999999999996</v>
      </c>
    </row>
    <row r="192" spans="1:3" ht="15.6" x14ac:dyDescent="0.3">
      <c r="A192" s="46" t="s">
        <v>117</v>
      </c>
      <c r="B192" s="47">
        <f>B193+B194+B195+B196</f>
        <v>578.50000000000011</v>
      </c>
      <c r="C192" s="47">
        <f>C193+C194+C195+C196</f>
        <v>476.9</v>
      </c>
    </row>
    <row r="193" spans="1:3" x14ac:dyDescent="0.25">
      <c r="A193" s="16" t="s">
        <v>56</v>
      </c>
      <c r="B193" s="43">
        <v>279.10000000000002</v>
      </c>
      <c r="C193" s="48">
        <v>233.1</v>
      </c>
    </row>
    <row r="194" spans="1:3" x14ac:dyDescent="0.25">
      <c r="A194" s="39" t="s">
        <v>89</v>
      </c>
      <c r="B194" s="43">
        <v>46.5</v>
      </c>
      <c r="C194" s="48"/>
    </row>
    <row r="195" spans="1:3" x14ac:dyDescent="0.25">
      <c r="A195" s="39" t="s">
        <v>106</v>
      </c>
      <c r="B195" s="43">
        <v>240.3</v>
      </c>
      <c r="C195" s="48">
        <v>231.3</v>
      </c>
    </row>
    <row r="196" spans="1:3" x14ac:dyDescent="0.25">
      <c r="A196" s="39" t="s">
        <v>49</v>
      </c>
      <c r="B196" s="43">
        <v>12.599999999999998</v>
      </c>
      <c r="C196" s="49">
        <v>12.499999999999998</v>
      </c>
    </row>
    <row r="197" spans="1:3" ht="15.6" x14ac:dyDescent="0.3">
      <c r="A197" s="46" t="s">
        <v>118</v>
      </c>
      <c r="B197" s="47">
        <f>B198+B199+B200+B201</f>
        <v>595.89999999999986</v>
      </c>
      <c r="C197" s="47">
        <f t="shared" ref="C197" si="14">C198+C199+C200+C201</f>
        <v>490</v>
      </c>
    </row>
    <row r="198" spans="1:3" x14ac:dyDescent="0.25">
      <c r="A198" s="16" t="s">
        <v>56</v>
      </c>
      <c r="B198" s="43">
        <v>283.09999999999997</v>
      </c>
      <c r="C198" s="48">
        <v>237.7</v>
      </c>
    </row>
    <row r="199" spans="1:3" x14ac:dyDescent="0.25">
      <c r="A199" s="39" t="s">
        <v>89</v>
      </c>
      <c r="B199" s="43">
        <v>40.200000000000003</v>
      </c>
      <c r="C199" s="48"/>
    </row>
    <row r="200" spans="1:3" x14ac:dyDescent="0.25">
      <c r="A200" s="39" t="s">
        <v>106</v>
      </c>
      <c r="B200" s="43">
        <v>247.79999999999998</v>
      </c>
      <c r="C200" s="48">
        <v>238.3</v>
      </c>
    </row>
    <row r="201" spans="1:3" x14ac:dyDescent="0.25">
      <c r="A201" s="34" t="s">
        <v>49</v>
      </c>
      <c r="B201" s="43">
        <v>24.799999999999997</v>
      </c>
      <c r="C201" s="49">
        <v>14</v>
      </c>
    </row>
    <row r="202" spans="1:3" ht="15.6" x14ac:dyDescent="0.3">
      <c r="A202" s="50" t="s">
        <v>119</v>
      </c>
      <c r="B202" s="47">
        <f>B203+B204+B205+B206</f>
        <v>982.00000000000011</v>
      </c>
      <c r="C202" s="47">
        <f>C203+C204+C205+C206</f>
        <v>810.7</v>
      </c>
    </row>
    <row r="203" spans="1:3" x14ac:dyDescent="0.25">
      <c r="A203" s="16" t="s">
        <v>56</v>
      </c>
      <c r="B203" s="43">
        <v>505.2</v>
      </c>
      <c r="C203" s="48">
        <v>442.5</v>
      </c>
    </row>
    <row r="204" spans="1:3" x14ac:dyDescent="0.25">
      <c r="A204" s="39" t="s">
        <v>89</v>
      </c>
      <c r="B204" s="43">
        <v>88</v>
      </c>
      <c r="C204" s="48"/>
    </row>
    <row r="205" spans="1:3" x14ac:dyDescent="0.25">
      <c r="A205" s="39" t="s">
        <v>106</v>
      </c>
      <c r="B205" s="43">
        <v>369.20000000000005</v>
      </c>
      <c r="C205" s="48">
        <v>349.7</v>
      </c>
    </row>
    <row r="206" spans="1:3" x14ac:dyDescent="0.25">
      <c r="A206" s="34" t="s">
        <v>49</v>
      </c>
      <c r="B206" s="43">
        <v>19.600000000000001</v>
      </c>
      <c r="C206" s="49">
        <v>18.5</v>
      </c>
    </row>
    <row r="207" spans="1:3" ht="15.6" x14ac:dyDescent="0.3">
      <c r="A207" s="46" t="s">
        <v>120</v>
      </c>
      <c r="B207" s="47">
        <f>B208+B209+B210+B211</f>
        <v>552</v>
      </c>
      <c r="C207" s="47">
        <f t="shared" ref="C207" si="15">C208+C209+C210+C211</f>
        <v>459.4</v>
      </c>
    </row>
    <row r="208" spans="1:3" x14ac:dyDescent="0.25">
      <c r="A208" s="16" t="s">
        <v>56</v>
      </c>
      <c r="B208" s="43">
        <v>303.7</v>
      </c>
      <c r="C208" s="48">
        <v>263.39999999999998</v>
      </c>
    </row>
    <row r="209" spans="1:3" x14ac:dyDescent="0.25">
      <c r="A209" s="39" t="s">
        <v>89</v>
      </c>
      <c r="B209" s="43">
        <v>38.299999999999997</v>
      </c>
      <c r="C209" s="48"/>
    </row>
    <row r="210" spans="1:3" x14ac:dyDescent="0.25">
      <c r="A210" s="39" t="s">
        <v>106</v>
      </c>
      <c r="B210" s="43">
        <v>188.1</v>
      </c>
      <c r="C210" s="48">
        <v>180.4</v>
      </c>
    </row>
    <row r="211" spans="1:3" ht="14.4" customHeight="1" x14ac:dyDescent="0.25">
      <c r="A211" s="34" t="s">
        <v>49</v>
      </c>
      <c r="B211" s="20">
        <v>21.900000000000002</v>
      </c>
      <c r="C211" s="21">
        <v>15.599999999999998</v>
      </c>
    </row>
    <row r="212" spans="1:3" ht="15.6" x14ac:dyDescent="0.3">
      <c r="A212" s="50" t="s">
        <v>121</v>
      </c>
      <c r="B212" s="47">
        <f>B213+B214+B215+B216</f>
        <v>706.8</v>
      </c>
      <c r="C212" s="47">
        <f t="shared" ref="C212" si="16">C213+C214+C215+C216</f>
        <v>587.99999999999989</v>
      </c>
    </row>
    <row r="213" spans="1:3" x14ac:dyDescent="0.25">
      <c r="A213" s="16" t="s">
        <v>56</v>
      </c>
      <c r="B213" s="43">
        <v>378</v>
      </c>
      <c r="C213" s="48">
        <v>332.59999999999997</v>
      </c>
    </row>
    <row r="214" spans="1:3" x14ac:dyDescent="0.25">
      <c r="A214" s="39" t="s">
        <v>89</v>
      </c>
      <c r="B214" s="43">
        <v>58.6</v>
      </c>
      <c r="C214" s="48"/>
    </row>
    <row r="215" spans="1:3" x14ac:dyDescent="0.25">
      <c r="A215" s="39" t="s">
        <v>106</v>
      </c>
      <c r="B215" s="43">
        <v>251.7</v>
      </c>
      <c r="C215" s="48">
        <v>241.5</v>
      </c>
    </row>
    <row r="216" spans="1:3" x14ac:dyDescent="0.25">
      <c r="A216" s="39" t="s">
        <v>49</v>
      </c>
      <c r="B216" s="43">
        <v>18.5</v>
      </c>
      <c r="C216" s="49">
        <v>13.899999999999999</v>
      </c>
    </row>
    <row r="217" spans="1:3" ht="15.6" x14ac:dyDescent="0.3">
      <c r="A217" s="46" t="s">
        <v>122</v>
      </c>
      <c r="B217" s="47">
        <f>B218+B219+B220+B221</f>
        <v>1022.1</v>
      </c>
      <c r="C217" s="47">
        <f t="shared" ref="C217" si="17">C218+C219+C220+C221</f>
        <v>897.30000000000007</v>
      </c>
    </row>
    <row r="218" spans="1:3" x14ac:dyDescent="0.25">
      <c r="A218" s="16" t="s">
        <v>56</v>
      </c>
      <c r="B218" s="43">
        <v>623.5</v>
      </c>
      <c r="C218" s="48">
        <v>550.4</v>
      </c>
    </row>
    <row r="219" spans="1:3" x14ac:dyDescent="0.25">
      <c r="A219" s="39" t="s">
        <v>89</v>
      </c>
      <c r="B219" s="43">
        <v>36.199999999999996</v>
      </c>
      <c r="C219" s="48"/>
    </row>
    <row r="220" spans="1:3" x14ac:dyDescent="0.25">
      <c r="A220" s="39" t="s">
        <v>106</v>
      </c>
      <c r="B220" s="43">
        <v>333</v>
      </c>
      <c r="C220" s="48">
        <v>322.20000000000005</v>
      </c>
    </row>
    <row r="221" spans="1:3" ht="14.4" customHeight="1" x14ac:dyDescent="0.25">
      <c r="A221" s="39" t="s">
        <v>49</v>
      </c>
      <c r="B221" s="20">
        <v>29.400000000000002</v>
      </c>
      <c r="C221" s="21">
        <v>24.7</v>
      </c>
    </row>
    <row r="222" spans="1:3" ht="15.6" x14ac:dyDescent="0.3">
      <c r="A222" s="46" t="s">
        <v>123</v>
      </c>
      <c r="B222" s="47">
        <f>B223+B224+B225+B226</f>
        <v>961.19999999999993</v>
      </c>
      <c r="C222" s="47">
        <f>C223+C224+C225+C226</f>
        <v>805.7</v>
      </c>
    </row>
    <row r="223" spans="1:3" x14ac:dyDescent="0.25">
      <c r="A223" s="16" t="s">
        <v>56</v>
      </c>
      <c r="B223" s="43">
        <v>455.29999999999995</v>
      </c>
      <c r="C223" s="48">
        <v>396.3</v>
      </c>
    </row>
    <row r="224" spans="1:3" x14ac:dyDescent="0.25">
      <c r="A224" s="39" t="s">
        <v>89</v>
      </c>
      <c r="B224" s="43">
        <v>80.400000000000006</v>
      </c>
      <c r="C224" s="48"/>
    </row>
    <row r="225" spans="1:3" x14ac:dyDescent="0.25">
      <c r="A225" s="39" t="s">
        <v>106</v>
      </c>
      <c r="B225" s="43">
        <v>406.6</v>
      </c>
      <c r="C225" s="48">
        <v>390.7</v>
      </c>
    </row>
    <row r="226" spans="1:3" x14ac:dyDescent="0.25">
      <c r="A226" s="34" t="s">
        <v>49</v>
      </c>
      <c r="B226" s="43">
        <v>18.899999999999999</v>
      </c>
      <c r="C226" s="49">
        <v>18.7</v>
      </c>
    </row>
    <row r="227" spans="1:3" ht="15.6" x14ac:dyDescent="0.3">
      <c r="A227" s="50" t="s">
        <v>124</v>
      </c>
      <c r="B227" s="47">
        <f>B228+B229+B230+B231</f>
        <v>772.8</v>
      </c>
      <c r="C227" s="47">
        <f>C228+C229+C230+C231</f>
        <v>640.9</v>
      </c>
    </row>
    <row r="228" spans="1:3" x14ac:dyDescent="0.25">
      <c r="A228" s="16" t="s">
        <v>56</v>
      </c>
      <c r="B228" s="43">
        <v>425.79999999999995</v>
      </c>
      <c r="C228" s="48">
        <v>363.4</v>
      </c>
    </row>
    <row r="229" spans="1:3" x14ac:dyDescent="0.25">
      <c r="A229" s="39" t="s">
        <v>89</v>
      </c>
      <c r="B229" s="43">
        <v>58.4</v>
      </c>
      <c r="C229" s="48"/>
    </row>
    <row r="230" spans="1:3" x14ac:dyDescent="0.25">
      <c r="A230" s="39" t="s">
        <v>106</v>
      </c>
      <c r="B230" s="43">
        <v>270.39999999999998</v>
      </c>
      <c r="C230" s="48">
        <v>259.5</v>
      </c>
    </row>
    <row r="231" spans="1:3" x14ac:dyDescent="0.25">
      <c r="A231" s="34" t="s">
        <v>49</v>
      </c>
      <c r="B231" s="43">
        <v>18.2</v>
      </c>
      <c r="C231" s="49">
        <v>18</v>
      </c>
    </row>
    <row r="232" spans="1:3" ht="15.6" x14ac:dyDescent="0.3">
      <c r="A232" s="46" t="s">
        <v>125</v>
      </c>
      <c r="B232" s="47">
        <f>B233+B234+B235+B236</f>
        <v>843.6</v>
      </c>
      <c r="C232" s="47">
        <f t="shared" ref="C232" si="18">C233+C234+C235+C236</f>
        <v>703.1</v>
      </c>
    </row>
    <row r="233" spans="1:3" x14ac:dyDescent="0.25">
      <c r="A233" s="16" t="s">
        <v>56</v>
      </c>
      <c r="B233" s="43">
        <v>465</v>
      </c>
      <c r="C233" s="48">
        <v>404.8</v>
      </c>
    </row>
    <row r="234" spans="1:3" x14ac:dyDescent="0.25">
      <c r="A234" s="39" t="s">
        <v>89</v>
      </c>
      <c r="B234" s="43">
        <v>58</v>
      </c>
      <c r="C234" s="48"/>
    </row>
    <row r="235" spans="1:3" x14ac:dyDescent="0.25">
      <c r="A235" s="39" t="s">
        <v>106</v>
      </c>
      <c r="B235" s="43">
        <v>292.39999999999998</v>
      </c>
      <c r="C235" s="48">
        <v>279.2</v>
      </c>
    </row>
    <row r="236" spans="1:3" ht="14.4" customHeight="1" x14ac:dyDescent="0.25">
      <c r="A236" s="34" t="s">
        <v>49</v>
      </c>
      <c r="B236" s="20">
        <v>28.2</v>
      </c>
      <c r="C236" s="21">
        <v>19.099999999999998</v>
      </c>
    </row>
    <row r="237" spans="1:3" ht="15.6" x14ac:dyDescent="0.3">
      <c r="A237" s="50" t="s">
        <v>126</v>
      </c>
      <c r="B237" s="47">
        <f>B238+B239+B240+B241</f>
        <v>875.7</v>
      </c>
      <c r="C237" s="47">
        <f t="shared" ref="C237" si="19">C238+C239+C240+C241</f>
        <v>725.6</v>
      </c>
    </row>
    <row r="238" spans="1:3" x14ac:dyDescent="0.25">
      <c r="A238" s="16" t="s">
        <v>72</v>
      </c>
      <c r="B238" s="43">
        <v>521.9</v>
      </c>
      <c r="C238" s="48">
        <v>462.1</v>
      </c>
    </row>
    <row r="239" spans="1:3" x14ac:dyDescent="0.25">
      <c r="A239" s="39" t="s">
        <v>89</v>
      </c>
      <c r="B239" s="43">
        <v>66.2</v>
      </c>
      <c r="C239" s="48"/>
    </row>
    <row r="240" spans="1:3" x14ac:dyDescent="0.25">
      <c r="A240" s="39" t="s">
        <v>106</v>
      </c>
      <c r="B240" s="43">
        <v>254.4</v>
      </c>
      <c r="C240" s="48">
        <v>242</v>
      </c>
    </row>
    <row r="241" spans="1:3" x14ac:dyDescent="0.25">
      <c r="A241" s="39" t="s">
        <v>49</v>
      </c>
      <c r="B241" s="43">
        <v>33.199999999999996</v>
      </c>
      <c r="C241" s="49">
        <v>21.499999999999996</v>
      </c>
    </row>
    <row r="242" spans="1:3" ht="15.6" x14ac:dyDescent="0.3">
      <c r="A242" s="46" t="s">
        <v>127</v>
      </c>
      <c r="B242" s="47">
        <f>B243+B244+B245+B246</f>
        <v>807.90000000000009</v>
      </c>
      <c r="C242" s="47">
        <f>C243+C244+C245+C246</f>
        <v>665.8</v>
      </c>
    </row>
    <row r="243" spans="1:3" x14ac:dyDescent="0.25">
      <c r="A243" s="16" t="s">
        <v>72</v>
      </c>
      <c r="B243" s="43">
        <v>394</v>
      </c>
      <c r="C243" s="48">
        <v>332.79999999999995</v>
      </c>
    </row>
    <row r="244" spans="1:3" x14ac:dyDescent="0.25">
      <c r="A244" s="39" t="s">
        <v>89</v>
      </c>
      <c r="B244" s="43">
        <v>59.2</v>
      </c>
      <c r="C244" s="48"/>
    </row>
    <row r="245" spans="1:3" x14ac:dyDescent="0.25">
      <c r="A245" s="39" t="s">
        <v>106</v>
      </c>
      <c r="B245" s="43">
        <v>325.20000000000005</v>
      </c>
      <c r="C245" s="48">
        <v>313.2</v>
      </c>
    </row>
    <row r="246" spans="1:3" ht="14.4" customHeight="1" x14ac:dyDescent="0.25">
      <c r="A246" s="34" t="s">
        <v>49</v>
      </c>
      <c r="B246" s="20">
        <v>29.5</v>
      </c>
      <c r="C246" s="21">
        <v>19.8</v>
      </c>
    </row>
    <row r="247" spans="1:3" ht="15.6" x14ac:dyDescent="0.3">
      <c r="A247" s="50" t="s">
        <v>128</v>
      </c>
      <c r="B247" s="47">
        <f>B248+B249+B250+B251</f>
        <v>1064.0999999999999</v>
      </c>
      <c r="C247" s="47">
        <f>C248+C249+C250+C251</f>
        <v>906.7</v>
      </c>
    </row>
    <row r="248" spans="1:3" x14ac:dyDescent="0.25">
      <c r="A248" s="16" t="s">
        <v>72</v>
      </c>
      <c r="B248" s="43">
        <v>592</v>
      </c>
      <c r="C248" s="48">
        <v>525.40000000000009</v>
      </c>
    </row>
    <row r="249" spans="1:3" x14ac:dyDescent="0.25">
      <c r="A249" s="39" t="s">
        <v>89</v>
      </c>
      <c r="B249" s="43">
        <v>66</v>
      </c>
      <c r="C249" s="48"/>
    </row>
    <row r="250" spans="1:3" x14ac:dyDescent="0.25">
      <c r="A250" s="39" t="s">
        <v>106</v>
      </c>
      <c r="B250" s="43">
        <v>378</v>
      </c>
      <c r="C250" s="48">
        <v>357.5</v>
      </c>
    </row>
    <row r="251" spans="1:3" x14ac:dyDescent="0.25">
      <c r="A251" s="39" t="s">
        <v>49</v>
      </c>
      <c r="B251" s="43">
        <v>28.1</v>
      </c>
      <c r="C251" s="49">
        <v>23.8</v>
      </c>
    </row>
    <row r="252" spans="1:3" ht="15.6" x14ac:dyDescent="0.3">
      <c r="A252" s="46" t="s">
        <v>129</v>
      </c>
      <c r="B252" s="47">
        <f>B253+B254+B255+B256</f>
        <v>883.6</v>
      </c>
      <c r="C252" s="47">
        <f>C253+C254+C255+C256</f>
        <v>738.4</v>
      </c>
    </row>
    <row r="253" spans="1:3" x14ac:dyDescent="0.25">
      <c r="A253" s="16" t="s">
        <v>72</v>
      </c>
      <c r="B253" s="43">
        <v>420.9</v>
      </c>
      <c r="C253" s="48">
        <v>361.9</v>
      </c>
    </row>
    <row r="254" spans="1:3" x14ac:dyDescent="0.25">
      <c r="A254" s="39" t="s">
        <v>89</v>
      </c>
      <c r="B254" s="43">
        <v>69.8</v>
      </c>
      <c r="C254" s="48"/>
    </row>
    <row r="255" spans="1:3" x14ac:dyDescent="0.25">
      <c r="A255" s="39" t="s">
        <v>106</v>
      </c>
      <c r="B255" s="43">
        <v>373.8</v>
      </c>
      <c r="C255" s="48">
        <v>359.40000000000003</v>
      </c>
    </row>
    <row r="256" spans="1:3" ht="14.4" customHeight="1" x14ac:dyDescent="0.25">
      <c r="A256" s="34" t="s">
        <v>49</v>
      </c>
      <c r="B256" s="20">
        <v>19.100000000000005</v>
      </c>
      <c r="C256" s="21">
        <v>17.100000000000001</v>
      </c>
    </row>
    <row r="257" spans="1:3" ht="15.6" x14ac:dyDescent="0.3">
      <c r="A257" s="50" t="s">
        <v>130</v>
      </c>
      <c r="B257" s="47">
        <f>B258+B259+B260+B261</f>
        <v>921.3</v>
      </c>
      <c r="C257" s="47">
        <f>C258+C259+C260+C261</f>
        <v>748.30000000000007</v>
      </c>
    </row>
    <row r="258" spans="1:3" x14ac:dyDescent="0.25">
      <c r="A258" s="16" t="s">
        <v>72</v>
      </c>
      <c r="B258" s="43">
        <v>447.29999999999995</v>
      </c>
      <c r="C258" s="48">
        <v>386.6</v>
      </c>
    </row>
    <row r="259" spans="1:3" x14ac:dyDescent="0.25">
      <c r="A259" s="39" t="s">
        <v>89</v>
      </c>
      <c r="B259" s="43">
        <v>90.9</v>
      </c>
      <c r="C259" s="48"/>
    </row>
    <row r="260" spans="1:3" x14ac:dyDescent="0.25">
      <c r="A260" s="39" t="s">
        <v>106</v>
      </c>
      <c r="B260" s="43">
        <v>359.1</v>
      </c>
      <c r="C260" s="48">
        <v>341.5</v>
      </c>
    </row>
    <row r="261" spans="1:3" x14ac:dyDescent="0.25">
      <c r="A261" s="39" t="s">
        <v>49</v>
      </c>
      <c r="B261" s="43">
        <v>24</v>
      </c>
      <c r="C261" s="49">
        <v>20.2</v>
      </c>
    </row>
    <row r="262" spans="1:3" ht="15.6" x14ac:dyDescent="0.3">
      <c r="A262" s="46" t="s">
        <v>131</v>
      </c>
      <c r="B262" s="47">
        <f>B263+B264+B265+B266</f>
        <v>1002.4000000000001</v>
      </c>
      <c r="C262" s="47">
        <f>C263+C264+C265+C266</f>
        <v>810.6</v>
      </c>
    </row>
    <row r="263" spans="1:3" x14ac:dyDescent="0.25">
      <c r="A263" s="16" t="s">
        <v>72</v>
      </c>
      <c r="B263" s="43">
        <v>520.70000000000005</v>
      </c>
      <c r="C263" s="48">
        <v>432.4</v>
      </c>
    </row>
    <row r="264" spans="1:3" x14ac:dyDescent="0.25">
      <c r="A264" s="39" t="s">
        <v>89</v>
      </c>
      <c r="B264" s="43">
        <v>87.2</v>
      </c>
      <c r="C264" s="48"/>
    </row>
    <row r="265" spans="1:3" x14ac:dyDescent="0.25">
      <c r="A265" s="39" t="s">
        <v>106</v>
      </c>
      <c r="B265" s="43">
        <v>373</v>
      </c>
      <c r="C265" s="48">
        <v>357</v>
      </c>
    </row>
    <row r="266" spans="1:3" ht="14.4" customHeight="1" x14ac:dyDescent="0.25">
      <c r="A266" s="34" t="s">
        <v>49</v>
      </c>
      <c r="B266" s="20">
        <v>21.499999999999996</v>
      </c>
      <c r="C266" s="21">
        <v>21.199999999999996</v>
      </c>
    </row>
    <row r="267" spans="1:3" ht="15.6" x14ac:dyDescent="0.3">
      <c r="A267" s="50" t="s">
        <v>132</v>
      </c>
      <c r="B267" s="47">
        <f>B268+B269+B270+B271</f>
        <v>863.09999999999991</v>
      </c>
      <c r="C267" s="47">
        <f>C268+C269+C270+C271</f>
        <v>698.50000000000011</v>
      </c>
    </row>
    <row r="268" spans="1:3" x14ac:dyDescent="0.25">
      <c r="A268" s="16" t="s">
        <v>72</v>
      </c>
      <c r="B268" s="43">
        <v>460.3</v>
      </c>
      <c r="C268" s="48">
        <v>387.8</v>
      </c>
    </row>
    <row r="269" spans="1:3" x14ac:dyDescent="0.25">
      <c r="A269" s="39" t="s">
        <v>89</v>
      </c>
      <c r="B269" s="43">
        <v>78.099999999999994</v>
      </c>
      <c r="C269" s="48"/>
    </row>
    <row r="270" spans="1:3" x14ac:dyDescent="0.25">
      <c r="A270" s="39" t="s">
        <v>106</v>
      </c>
      <c r="B270" s="43">
        <v>307.89999999999998</v>
      </c>
      <c r="C270" s="48">
        <v>294.10000000000002</v>
      </c>
    </row>
    <row r="271" spans="1:3" x14ac:dyDescent="0.25">
      <c r="A271" s="39" t="s">
        <v>49</v>
      </c>
      <c r="B271" s="43">
        <v>16.8</v>
      </c>
      <c r="C271" s="49">
        <v>16.600000000000001</v>
      </c>
    </row>
    <row r="272" spans="1:3" ht="17.25" customHeight="1" x14ac:dyDescent="0.3">
      <c r="A272" s="46" t="s">
        <v>133</v>
      </c>
      <c r="B272" s="47">
        <f>B273+B274+B275+B276</f>
        <v>751.19999999999993</v>
      </c>
      <c r="C272" s="47">
        <f>C273+C274+C275+C276</f>
        <v>620.30000000000007</v>
      </c>
    </row>
    <row r="273" spans="1:3" x14ac:dyDescent="0.25">
      <c r="A273" s="16" t="s">
        <v>72</v>
      </c>
      <c r="B273" s="43">
        <v>392.3</v>
      </c>
      <c r="C273" s="48">
        <v>330.6</v>
      </c>
    </row>
    <row r="274" spans="1:3" x14ac:dyDescent="0.25">
      <c r="A274" s="39" t="s">
        <v>89</v>
      </c>
      <c r="B274" s="43">
        <v>57.9</v>
      </c>
      <c r="C274" s="48"/>
    </row>
    <row r="275" spans="1:3" x14ac:dyDescent="0.25">
      <c r="A275" s="39" t="s">
        <v>106</v>
      </c>
      <c r="B275" s="43">
        <v>285.39999999999998</v>
      </c>
      <c r="C275" s="48">
        <v>274.3</v>
      </c>
    </row>
    <row r="276" spans="1:3" ht="14.4" customHeight="1" x14ac:dyDescent="0.25">
      <c r="A276" s="34" t="s">
        <v>49</v>
      </c>
      <c r="B276" s="20">
        <v>15.6</v>
      </c>
      <c r="C276" s="21">
        <v>15.4</v>
      </c>
    </row>
    <row r="277" spans="1:3" ht="17.25" customHeight="1" x14ac:dyDescent="0.3">
      <c r="A277" s="50" t="s">
        <v>134</v>
      </c>
      <c r="B277" s="47">
        <f>B278+B279+B280+B281</f>
        <v>757.69999999999993</v>
      </c>
      <c r="C277" s="47">
        <f>C278+C279+C280+C281</f>
        <v>605.09999999999991</v>
      </c>
    </row>
    <row r="278" spans="1:3" x14ac:dyDescent="0.25">
      <c r="A278" s="16" t="s">
        <v>72</v>
      </c>
      <c r="B278" s="43">
        <v>386.7</v>
      </c>
      <c r="C278" s="48">
        <v>321</v>
      </c>
    </row>
    <row r="279" spans="1:3" x14ac:dyDescent="0.25">
      <c r="A279" s="39" t="s">
        <v>89</v>
      </c>
      <c r="B279" s="43">
        <v>68.100000000000009</v>
      </c>
      <c r="C279" s="48">
        <v>0</v>
      </c>
    </row>
    <row r="280" spans="1:3" x14ac:dyDescent="0.25">
      <c r="A280" s="39" t="s">
        <v>106</v>
      </c>
      <c r="B280" s="43">
        <v>286.59999999999997</v>
      </c>
      <c r="C280" s="48">
        <v>269.8</v>
      </c>
    </row>
    <row r="281" spans="1:3" x14ac:dyDescent="0.25">
      <c r="A281" s="39" t="s">
        <v>49</v>
      </c>
      <c r="B281" s="43">
        <v>16.3</v>
      </c>
      <c r="C281" s="49">
        <v>14.299999999999999</v>
      </c>
    </row>
    <row r="282" spans="1:3" ht="15.6" x14ac:dyDescent="0.3">
      <c r="A282" s="46" t="s">
        <v>135</v>
      </c>
      <c r="B282" s="47">
        <f>B283+B284+B285+B286</f>
        <v>899.99999999999989</v>
      </c>
      <c r="C282" s="47">
        <f>C283+C284+C285+C286</f>
        <v>733.6</v>
      </c>
    </row>
    <row r="283" spans="1:3" x14ac:dyDescent="0.25">
      <c r="A283" s="16" t="s">
        <v>56</v>
      </c>
      <c r="B283" s="43">
        <v>441.5</v>
      </c>
      <c r="C283" s="48">
        <v>369.40000000000003</v>
      </c>
    </row>
    <row r="284" spans="1:3" x14ac:dyDescent="0.25">
      <c r="A284" s="39" t="s">
        <v>89</v>
      </c>
      <c r="B284" s="43">
        <v>77</v>
      </c>
      <c r="C284" s="48"/>
    </row>
    <row r="285" spans="1:3" x14ac:dyDescent="0.25">
      <c r="A285" s="39" t="s">
        <v>106</v>
      </c>
      <c r="B285" s="43">
        <v>363.59999999999997</v>
      </c>
      <c r="C285" s="48">
        <v>348.3</v>
      </c>
    </row>
    <row r="286" spans="1:3" ht="14.4" customHeight="1" x14ac:dyDescent="0.25">
      <c r="A286" s="34" t="s">
        <v>49</v>
      </c>
      <c r="B286" s="20">
        <v>17.900000000000002</v>
      </c>
      <c r="C286" s="21">
        <v>15.9</v>
      </c>
    </row>
    <row r="287" spans="1:3" ht="15.6" x14ac:dyDescent="0.3">
      <c r="A287" s="50" t="s">
        <v>136</v>
      </c>
      <c r="B287" s="47">
        <f>B288+B289+B290+B291</f>
        <v>844.1</v>
      </c>
      <c r="C287" s="47">
        <f>C288+C289+C290+C291</f>
        <v>727.5</v>
      </c>
    </row>
    <row r="288" spans="1:3" x14ac:dyDescent="0.25">
      <c r="A288" s="16" t="s">
        <v>56</v>
      </c>
      <c r="B288" s="43">
        <v>544.80000000000007</v>
      </c>
      <c r="C288" s="48">
        <v>487.90000000000003</v>
      </c>
    </row>
    <row r="289" spans="1:3" x14ac:dyDescent="0.25">
      <c r="A289" s="39" t="s">
        <v>89</v>
      </c>
      <c r="B289" s="43">
        <v>50.5</v>
      </c>
      <c r="C289" s="48"/>
    </row>
    <row r="290" spans="1:3" x14ac:dyDescent="0.25">
      <c r="A290" s="39" t="s">
        <v>106</v>
      </c>
      <c r="B290" s="43">
        <v>230.2</v>
      </c>
      <c r="C290" s="48">
        <v>221.20000000000002</v>
      </c>
    </row>
    <row r="291" spans="1:3" x14ac:dyDescent="0.25">
      <c r="A291" s="39" t="s">
        <v>49</v>
      </c>
      <c r="B291" s="43">
        <v>18.600000000000001</v>
      </c>
      <c r="C291" s="49">
        <v>18.400000000000002</v>
      </c>
    </row>
    <row r="292" spans="1:3" ht="15.6" x14ac:dyDescent="0.3">
      <c r="A292" s="46" t="s">
        <v>137</v>
      </c>
      <c r="B292" s="47">
        <f>B293+B294+B295+B296</f>
        <v>1779.5</v>
      </c>
      <c r="C292" s="47">
        <f>C293+C294+C295+C296</f>
        <v>1554.8999999999999</v>
      </c>
    </row>
    <row r="293" spans="1:3" x14ac:dyDescent="0.25">
      <c r="A293" s="16" t="s">
        <v>56</v>
      </c>
      <c r="B293" s="43">
        <v>331.8</v>
      </c>
      <c r="C293" s="48">
        <v>213.8</v>
      </c>
    </row>
    <row r="294" spans="1:3" x14ac:dyDescent="0.25">
      <c r="A294" s="39" t="s">
        <v>89</v>
      </c>
      <c r="B294" s="43">
        <v>7.7</v>
      </c>
      <c r="C294" s="48"/>
    </row>
    <row r="295" spans="1:3" x14ac:dyDescent="0.25">
      <c r="A295" s="39" t="s">
        <v>106</v>
      </c>
      <c r="B295" s="43">
        <v>1427.3</v>
      </c>
      <c r="C295" s="48">
        <v>1331.5</v>
      </c>
    </row>
    <row r="296" spans="1:3" x14ac:dyDescent="0.25">
      <c r="A296" s="39" t="s">
        <v>49</v>
      </c>
      <c r="B296" s="43">
        <v>12.700000000000001</v>
      </c>
      <c r="C296" s="48">
        <v>9.6</v>
      </c>
    </row>
    <row r="297" spans="1:3" ht="15.6" x14ac:dyDescent="0.3">
      <c r="A297" s="46" t="s">
        <v>138</v>
      </c>
      <c r="B297" s="47">
        <f>B298+B299+B300+B301</f>
        <v>1804.3000000000002</v>
      </c>
      <c r="C297" s="47">
        <f>C298+C299+C300+C301</f>
        <v>1528.8999999999999</v>
      </c>
    </row>
    <row r="298" spans="1:3" x14ac:dyDescent="0.25">
      <c r="A298" s="16" t="s">
        <v>56</v>
      </c>
      <c r="B298" s="43">
        <v>391.09999999999997</v>
      </c>
      <c r="C298" s="48">
        <v>229.1</v>
      </c>
    </row>
    <row r="299" spans="1:3" x14ac:dyDescent="0.25">
      <c r="A299" s="39" t="s">
        <v>89</v>
      </c>
      <c r="B299" s="43">
        <v>14.799999999999999</v>
      </c>
      <c r="C299" s="48">
        <v>5</v>
      </c>
    </row>
    <row r="300" spans="1:3" x14ac:dyDescent="0.25">
      <c r="A300" s="39" t="s">
        <v>106</v>
      </c>
      <c r="B300" s="43">
        <v>1344</v>
      </c>
      <c r="C300" s="48">
        <v>1243</v>
      </c>
    </row>
    <row r="301" spans="1:3" x14ac:dyDescent="0.25">
      <c r="A301" s="39" t="s">
        <v>49</v>
      </c>
      <c r="B301" s="43">
        <v>54.400000000000006</v>
      </c>
      <c r="C301" s="49">
        <v>51.800000000000004</v>
      </c>
    </row>
    <row r="302" spans="1:3" ht="15.6" x14ac:dyDescent="0.3">
      <c r="A302" s="46" t="s">
        <v>139</v>
      </c>
      <c r="B302" s="47">
        <f>B303+B304+B305+B306</f>
        <v>1734.3000000000002</v>
      </c>
      <c r="C302" s="47">
        <f>C303+C304+C305+C306</f>
        <v>1551.8000000000004</v>
      </c>
    </row>
    <row r="303" spans="1:3" x14ac:dyDescent="0.25">
      <c r="A303" s="16" t="s">
        <v>56</v>
      </c>
      <c r="B303" s="43">
        <v>307</v>
      </c>
      <c r="C303" s="48">
        <v>206.4</v>
      </c>
    </row>
    <row r="304" spans="1:3" x14ac:dyDescent="0.25">
      <c r="A304" s="39" t="s">
        <v>89</v>
      </c>
      <c r="B304" s="43">
        <v>6</v>
      </c>
      <c r="C304" s="48"/>
    </row>
    <row r="305" spans="1:3" x14ac:dyDescent="0.25">
      <c r="A305" s="39" t="s">
        <v>106</v>
      </c>
      <c r="B305" s="43">
        <v>1412.8000000000002</v>
      </c>
      <c r="C305" s="48">
        <v>1337.0000000000002</v>
      </c>
    </row>
    <row r="306" spans="1:3" x14ac:dyDescent="0.25">
      <c r="A306" s="39" t="s">
        <v>49</v>
      </c>
      <c r="B306" s="43">
        <v>8.5</v>
      </c>
      <c r="C306" s="48">
        <v>8.3999999999999986</v>
      </c>
    </row>
    <row r="307" spans="1:3" ht="15.6" x14ac:dyDescent="0.3">
      <c r="A307" s="46" t="s">
        <v>140</v>
      </c>
      <c r="B307" s="47">
        <f>B308+B309+B310+B311</f>
        <v>1838.3</v>
      </c>
      <c r="C307" s="47">
        <f>C308+C309+C310+C311</f>
        <v>1604.5999999999997</v>
      </c>
    </row>
    <row r="308" spans="1:3" x14ac:dyDescent="0.25">
      <c r="A308" s="16" t="s">
        <v>56</v>
      </c>
      <c r="B308" s="43">
        <v>372.09999999999997</v>
      </c>
      <c r="C308" s="48">
        <v>261.60000000000002</v>
      </c>
    </row>
    <row r="309" spans="1:3" x14ac:dyDescent="0.25">
      <c r="A309" s="39" t="s">
        <v>89</v>
      </c>
      <c r="B309" s="43">
        <v>4.2</v>
      </c>
      <c r="C309" s="48"/>
    </row>
    <row r="310" spans="1:3" x14ac:dyDescent="0.25">
      <c r="A310" s="39" t="s">
        <v>106</v>
      </c>
      <c r="B310" s="43">
        <v>1453.8</v>
      </c>
      <c r="C310" s="48">
        <v>1336.6999999999998</v>
      </c>
    </row>
    <row r="311" spans="1:3" x14ac:dyDescent="0.25">
      <c r="A311" s="34" t="s">
        <v>49</v>
      </c>
      <c r="B311" s="43">
        <v>8.1999999999999993</v>
      </c>
      <c r="C311" s="48">
        <v>6.3</v>
      </c>
    </row>
    <row r="312" spans="1:3" ht="17.25" customHeight="1" x14ac:dyDescent="0.3">
      <c r="A312" s="50" t="s">
        <v>141</v>
      </c>
      <c r="B312" s="47">
        <f>B313+B314+B315+B316</f>
        <v>1678.0000000000002</v>
      </c>
      <c r="C312" s="47">
        <f>C313+C314+C315+C316</f>
        <v>1462.7000000000003</v>
      </c>
    </row>
    <row r="313" spans="1:3" x14ac:dyDescent="0.25">
      <c r="A313" s="16" t="s">
        <v>56</v>
      </c>
      <c r="B313" s="43">
        <v>398.8</v>
      </c>
      <c r="C313" s="48">
        <v>261.40000000000003</v>
      </c>
    </row>
    <row r="314" spans="1:3" x14ac:dyDescent="0.25">
      <c r="A314" s="39" t="s">
        <v>89</v>
      </c>
      <c r="B314" s="43">
        <v>8.5</v>
      </c>
      <c r="C314" s="48"/>
    </row>
    <row r="315" spans="1:3" x14ac:dyDescent="0.25">
      <c r="A315" s="39" t="s">
        <v>106</v>
      </c>
      <c r="B315" s="43">
        <v>1243.8000000000002</v>
      </c>
      <c r="C315" s="48">
        <v>1176.4000000000001</v>
      </c>
    </row>
    <row r="316" spans="1:3" x14ac:dyDescent="0.25">
      <c r="A316" s="34" t="s">
        <v>49</v>
      </c>
      <c r="B316" s="43">
        <v>26.9</v>
      </c>
      <c r="C316" s="49">
        <v>24.9</v>
      </c>
    </row>
    <row r="317" spans="1:3" ht="19.5" customHeight="1" x14ac:dyDescent="0.3">
      <c r="A317" s="38" t="s">
        <v>142</v>
      </c>
      <c r="B317" s="47">
        <f>B318+B319+B320+B321+B322</f>
        <v>1906.3000000000002</v>
      </c>
      <c r="C317" s="47">
        <f>C318+C319+C320+C321+C322</f>
        <v>1552.7</v>
      </c>
    </row>
    <row r="318" spans="1:3" x14ac:dyDescent="0.25">
      <c r="A318" s="16" t="s">
        <v>56</v>
      </c>
      <c r="B318" s="43">
        <v>37.199999999999996</v>
      </c>
      <c r="C318" s="48">
        <v>4</v>
      </c>
    </row>
    <row r="319" spans="1:3" x14ac:dyDescent="0.25">
      <c r="A319" s="39" t="s">
        <v>89</v>
      </c>
      <c r="B319" s="43">
        <v>19.5</v>
      </c>
      <c r="C319" s="48">
        <v>0</v>
      </c>
    </row>
    <row r="320" spans="1:3" x14ac:dyDescent="0.25">
      <c r="A320" s="39" t="s">
        <v>106</v>
      </c>
      <c r="B320" s="43">
        <v>1041.8000000000002</v>
      </c>
      <c r="C320" s="48">
        <v>1006.9</v>
      </c>
    </row>
    <row r="321" spans="1:3" ht="28.95" customHeight="1" x14ac:dyDescent="0.25">
      <c r="A321" s="16" t="s">
        <v>143</v>
      </c>
      <c r="B321" s="43">
        <v>790.9</v>
      </c>
      <c r="C321" s="48">
        <v>525</v>
      </c>
    </row>
    <row r="322" spans="1:3" ht="17.399999999999999" customHeight="1" x14ac:dyDescent="0.25">
      <c r="A322" s="34" t="s">
        <v>49</v>
      </c>
      <c r="B322" s="43">
        <v>16.899999999999999</v>
      </c>
      <c r="C322" s="49">
        <v>16.799999999999997</v>
      </c>
    </row>
    <row r="323" spans="1:3" ht="17.25" customHeight="1" x14ac:dyDescent="0.3">
      <c r="A323" s="46" t="s">
        <v>144</v>
      </c>
      <c r="B323" s="47">
        <f>B324+B325+B326+B327</f>
        <v>1842.3999999999999</v>
      </c>
      <c r="C323" s="47">
        <f>C324+C325+C326+C327</f>
        <v>1622.3999999999999</v>
      </c>
    </row>
    <row r="324" spans="1:3" x14ac:dyDescent="0.25">
      <c r="A324" s="16" t="s">
        <v>56</v>
      </c>
      <c r="B324" s="43">
        <v>403.7</v>
      </c>
      <c r="C324" s="48">
        <v>286.2</v>
      </c>
    </row>
    <row r="325" spans="1:3" x14ac:dyDescent="0.25">
      <c r="A325" s="39" t="s">
        <v>89</v>
      </c>
      <c r="B325" s="43">
        <v>28.8</v>
      </c>
      <c r="C325" s="48">
        <v>10.799999999999997</v>
      </c>
    </row>
    <row r="326" spans="1:3" x14ac:dyDescent="0.25">
      <c r="A326" s="39" t="s">
        <v>106</v>
      </c>
      <c r="B326" s="43">
        <v>1389.1</v>
      </c>
      <c r="C326" s="48">
        <v>1304.8</v>
      </c>
    </row>
    <row r="327" spans="1:3" x14ac:dyDescent="0.25">
      <c r="A327" s="39" t="s">
        <v>49</v>
      </c>
      <c r="B327" s="43">
        <v>20.8</v>
      </c>
      <c r="C327" s="49">
        <v>20.6</v>
      </c>
    </row>
    <row r="328" spans="1:3" ht="16.5" customHeight="1" x14ac:dyDescent="0.3">
      <c r="A328" s="46" t="s">
        <v>145</v>
      </c>
      <c r="B328" s="47">
        <f>B329+B330+B331+B332</f>
        <v>613.19999999999993</v>
      </c>
      <c r="C328" s="47">
        <f>C329+C330+C331+C332</f>
        <v>381.2</v>
      </c>
    </row>
    <row r="329" spans="1:3" x14ac:dyDescent="0.25">
      <c r="A329" s="16" t="s">
        <v>56</v>
      </c>
      <c r="B329" s="43">
        <v>225.29999999999998</v>
      </c>
      <c r="C329" s="48">
        <v>137.80000000000001</v>
      </c>
    </row>
    <row r="330" spans="1:3" x14ac:dyDescent="0.25">
      <c r="A330" s="39" t="s">
        <v>89</v>
      </c>
      <c r="B330" s="43">
        <v>3.2</v>
      </c>
      <c r="C330" s="48">
        <v>1.0999999999999999</v>
      </c>
    </row>
    <row r="331" spans="1:3" x14ac:dyDescent="0.25">
      <c r="A331" s="39" t="s">
        <v>106</v>
      </c>
      <c r="B331" s="43">
        <v>318.2</v>
      </c>
      <c r="C331" s="48">
        <v>237</v>
      </c>
    </row>
    <row r="332" spans="1:3" x14ac:dyDescent="0.25">
      <c r="A332" s="39" t="s">
        <v>49</v>
      </c>
      <c r="B332" s="43">
        <v>66.5</v>
      </c>
      <c r="C332" s="48">
        <v>5.3</v>
      </c>
    </row>
    <row r="333" spans="1:3" ht="15.6" x14ac:dyDescent="0.3">
      <c r="A333" s="46" t="s">
        <v>146</v>
      </c>
      <c r="B333" s="47">
        <f>B334+B335+B336+B337</f>
        <v>1209.1000000000001</v>
      </c>
      <c r="C333" s="47">
        <f>C334+C335+C336+C337</f>
        <v>1063.0000000000002</v>
      </c>
    </row>
    <row r="334" spans="1:3" x14ac:dyDescent="0.25">
      <c r="A334" s="16" t="s">
        <v>56</v>
      </c>
      <c r="B334" s="43">
        <v>309.89999999999998</v>
      </c>
      <c r="C334" s="48">
        <v>224.8</v>
      </c>
    </row>
    <row r="335" spans="1:3" x14ac:dyDescent="0.25">
      <c r="A335" s="39" t="s">
        <v>89</v>
      </c>
      <c r="B335" s="43">
        <v>43</v>
      </c>
      <c r="C335" s="48">
        <v>21.4</v>
      </c>
    </row>
    <row r="336" spans="1:3" x14ac:dyDescent="0.25">
      <c r="A336" s="39" t="s">
        <v>106</v>
      </c>
      <c r="B336" s="43">
        <v>819</v>
      </c>
      <c r="C336" s="48">
        <v>779.90000000000009</v>
      </c>
    </row>
    <row r="337" spans="1:3" x14ac:dyDescent="0.25">
      <c r="A337" s="39" t="s">
        <v>49</v>
      </c>
      <c r="B337" s="43">
        <v>37.200000000000003</v>
      </c>
      <c r="C337" s="49">
        <v>36.9</v>
      </c>
    </row>
    <row r="338" spans="1:3" ht="15.6" x14ac:dyDescent="0.3">
      <c r="A338" s="46" t="s">
        <v>147</v>
      </c>
      <c r="B338" s="47">
        <f>SUM(B339:B343)</f>
        <v>1202.7</v>
      </c>
      <c r="C338" s="47">
        <f>SUM(C339:C343)</f>
        <v>1040.9000000000001</v>
      </c>
    </row>
    <row r="339" spans="1:3" x14ac:dyDescent="0.25">
      <c r="A339" s="16" t="s">
        <v>56</v>
      </c>
      <c r="B339" s="43">
        <v>312</v>
      </c>
      <c r="C339" s="48">
        <v>230.6</v>
      </c>
    </row>
    <row r="340" spans="1:3" x14ac:dyDescent="0.25">
      <c r="A340" s="39" t="s">
        <v>89</v>
      </c>
      <c r="B340" s="43">
        <v>8</v>
      </c>
      <c r="C340" s="48">
        <v>1.8</v>
      </c>
    </row>
    <row r="341" spans="1:3" ht="27" customHeight="1" x14ac:dyDescent="0.25">
      <c r="A341" s="16" t="s">
        <v>148</v>
      </c>
      <c r="B341" s="43">
        <v>37.1</v>
      </c>
      <c r="C341" s="48">
        <v>20.8</v>
      </c>
    </row>
    <row r="342" spans="1:3" x14ac:dyDescent="0.25">
      <c r="A342" s="39" t="s">
        <v>106</v>
      </c>
      <c r="B342" s="43">
        <v>809.30000000000007</v>
      </c>
      <c r="C342" s="48">
        <v>751.8</v>
      </c>
    </row>
    <row r="343" spans="1:3" x14ac:dyDescent="0.25">
      <c r="A343" s="34" t="s">
        <v>49</v>
      </c>
      <c r="B343" s="43">
        <v>36.299999999999997</v>
      </c>
      <c r="C343" s="49">
        <v>35.9</v>
      </c>
    </row>
    <row r="344" spans="1:3" ht="15.6" x14ac:dyDescent="0.3">
      <c r="A344" s="50" t="s">
        <v>149</v>
      </c>
      <c r="B344" s="47">
        <f>B345+B346+B347+B348</f>
        <v>1813.3</v>
      </c>
      <c r="C344" s="47">
        <f>C345+C346+C347+C348</f>
        <v>1565.8999999999999</v>
      </c>
    </row>
    <row r="345" spans="1:3" x14ac:dyDescent="0.25">
      <c r="A345" s="16" t="s">
        <v>56</v>
      </c>
      <c r="B345" s="43">
        <v>405.3</v>
      </c>
      <c r="C345" s="48">
        <v>277.2</v>
      </c>
    </row>
    <row r="346" spans="1:3" ht="15.6" customHeight="1" x14ac:dyDescent="0.25">
      <c r="A346" s="39" t="s">
        <v>89</v>
      </c>
      <c r="B346" s="43">
        <v>16.100000000000001</v>
      </c>
      <c r="C346" s="48">
        <v>11.8</v>
      </c>
    </row>
    <row r="347" spans="1:3" ht="15" customHeight="1" x14ac:dyDescent="0.25">
      <c r="A347" s="39" t="s">
        <v>106</v>
      </c>
      <c r="B347" s="43">
        <v>1370.3999999999999</v>
      </c>
      <c r="C347" s="48">
        <v>1257.8999999999999</v>
      </c>
    </row>
    <row r="348" spans="1:3" ht="15" customHeight="1" x14ac:dyDescent="0.25">
      <c r="A348" s="39" t="s">
        <v>49</v>
      </c>
      <c r="B348" s="43">
        <v>21.5</v>
      </c>
      <c r="C348" s="49">
        <v>19</v>
      </c>
    </row>
    <row r="349" spans="1:3" ht="15.6" x14ac:dyDescent="0.3">
      <c r="A349" s="46" t="s">
        <v>150</v>
      </c>
      <c r="B349" s="47">
        <f>B350+B351+B352+B354+B353</f>
        <v>2426.1</v>
      </c>
      <c r="C349" s="47">
        <f>C350+C351+C352+C354+C353</f>
        <v>2139.1</v>
      </c>
    </row>
    <row r="350" spans="1:3" x14ac:dyDescent="0.25">
      <c r="A350" s="16" t="s">
        <v>56</v>
      </c>
      <c r="B350" s="43">
        <v>283.5</v>
      </c>
      <c r="C350" s="48">
        <v>230.5</v>
      </c>
    </row>
    <row r="351" spans="1:3" x14ac:dyDescent="0.25">
      <c r="A351" s="39" t="s">
        <v>89</v>
      </c>
      <c r="B351" s="43">
        <v>28.3</v>
      </c>
      <c r="C351" s="48">
        <v>11.3</v>
      </c>
    </row>
    <row r="352" spans="1:3" x14ac:dyDescent="0.25">
      <c r="A352" s="39" t="s">
        <v>106</v>
      </c>
      <c r="B352" s="43">
        <v>1848.1</v>
      </c>
      <c r="C352" s="48">
        <v>1731.9</v>
      </c>
    </row>
    <row r="353" spans="1:3" x14ac:dyDescent="0.25">
      <c r="A353" s="39" t="s">
        <v>49</v>
      </c>
      <c r="B353" s="43">
        <v>14</v>
      </c>
      <c r="C353" s="49">
        <v>8.1</v>
      </c>
    </row>
    <row r="354" spans="1:3" ht="26.4" x14ac:dyDescent="0.25">
      <c r="A354" s="25" t="s">
        <v>151</v>
      </c>
      <c r="B354" s="43">
        <v>252.2</v>
      </c>
      <c r="C354" s="49">
        <v>157.30000000000001</v>
      </c>
    </row>
    <row r="355" spans="1:3" ht="15.6" x14ac:dyDescent="0.3">
      <c r="A355" s="50" t="s">
        <v>152</v>
      </c>
      <c r="B355" s="47">
        <f>B356+B357+B358+B359</f>
        <v>2236</v>
      </c>
      <c r="C355" s="47">
        <f>C356+C357+C358+C359</f>
        <v>1854.3999999999999</v>
      </c>
    </row>
    <row r="356" spans="1:3" x14ac:dyDescent="0.25">
      <c r="A356" s="16" t="s">
        <v>56</v>
      </c>
      <c r="B356" s="43">
        <v>903.1</v>
      </c>
      <c r="C356" s="48">
        <v>644</v>
      </c>
    </row>
    <row r="357" spans="1:3" x14ac:dyDescent="0.25">
      <c r="A357" s="39" t="s">
        <v>89</v>
      </c>
      <c r="B357" s="43">
        <v>77.2</v>
      </c>
      <c r="C357" s="48">
        <v>28.700000000000003</v>
      </c>
    </row>
    <row r="358" spans="1:3" x14ac:dyDescent="0.25">
      <c r="A358" s="39" t="s">
        <v>106</v>
      </c>
      <c r="B358" s="43">
        <v>1236.5</v>
      </c>
      <c r="C358" s="48">
        <v>1163.6999999999998</v>
      </c>
    </row>
    <row r="359" spans="1:3" x14ac:dyDescent="0.25">
      <c r="A359" s="39" t="s">
        <v>49</v>
      </c>
      <c r="B359" s="43">
        <v>19.2</v>
      </c>
      <c r="C359" s="49">
        <v>18</v>
      </c>
    </row>
    <row r="360" spans="1:3" ht="15.6" x14ac:dyDescent="0.3">
      <c r="A360" s="46" t="s">
        <v>153</v>
      </c>
      <c r="B360" s="47">
        <f>B361+B362+B363+B364</f>
        <v>1891.1999999999998</v>
      </c>
      <c r="C360" s="47">
        <f>C361+C362+C363+C364</f>
        <v>1694.4999999999998</v>
      </c>
    </row>
    <row r="361" spans="1:3" x14ac:dyDescent="0.25">
      <c r="A361" s="16" t="s">
        <v>56</v>
      </c>
      <c r="B361" s="43">
        <v>413.7</v>
      </c>
      <c r="C361" s="48">
        <v>303.5</v>
      </c>
    </row>
    <row r="362" spans="1:3" x14ac:dyDescent="0.25">
      <c r="A362" s="39" t="s">
        <v>89</v>
      </c>
      <c r="B362" s="43">
        <v>16.399999999999999</v>
      </c>
      <c r="C362" s="48">
        <v>10.7</v>
      </c>
    </row>
    <row r="363" spans="1:3" x14ac:dyDescent="0.25">
      <c r="A363" s="39" t="s">
        <v>106</v>
      </c>
      <c r="B363" s="43">
        <v>1430.1</v>
      </c>
      <c r="C363" s="48">
        <v>1349.9999999999998</v>
      </c>
    </row>
    <row r="364" spans="1:3" x14ac:dyDescent="0.25">
      <c r="A364" s="39" t="s">
        <v>49</v>
      </c>
      <c r="B364" s="43">
        <v>31</v>
      </c>
      <c r="C364" s="48">
        <v>30.3</v>
      </c>
    </row>
    <row r="365" spans="1:3" ht="15.6" x14ac:dyDescent="0.3">
      <c r="A365" s="46" t="s">
        <v>154</v>
      </c>
      <c r="B365" s="47">
        <f>B366+B367+B368+B369</f>
        <v>1156.5999999999999</v>
      </c>
      <c r="C365" s="47">
        <f>C366+C367+C368+C369</f>
        <v>1000.5</v>
      </c>
    </row>
    <row r="366" spans="1:3" x14ac:dyDescent="0.25">
      <c r="A366" s="16" t="s">
        <v>56</v>
      </c>
      <c r="B366" s="43">
        <v>317.8</v>
      </c>
      <c r="C366" s="48">
        <v>213.9</v>
      </c>
    </row>
    <row r="367" spans="1:3" x14ac:dyDescent="0.25">
      <c r="A367" s="39" t="s">
        <v>89</v>
      </c>
      <c r="B367" s="43">
        <v>11</v>
      </c>
      <c r="C367" s="48">
        <v>5</v>
      </c>
    </row>
    <row r="368" spans="1:3" x14ac:dyDescent="0.25">
      <c r="A368" s="39" t="s">
        <v>106</v>
      </c>
      <c r="B368" s="43">
        <v>768</v>
      </c>
      <c r="C368" s="48">
        <v>722.5</v>
      </c>
    </row>
    <row r="369" spans="1:3" x14ac:dyDescent="0.25">
      <c r="A369" s="39" t="s">
        <v>49</v>
      </c>
      <c r="B369" s="43">
        <v>59.8</v>
      </c>
      <c r="C369" s="48">
        <v>59.1</v>
      </c>
    </row>
    <row r="370" spans="1:3" ht="15.6" x14ac:dyDescent="0.3">
      <c r="A370" s="46" t="s">
        <v>155</v>
      </c>
      <c r="B370" s="47">
        <f>B371+B372+B373+B374</f>
        <v>1469.9</v>
      </c>
      <c r="C370" s="47">
        <f>C371+C372+C373+C374</f>
        <v>1301.8</v>
      </c>
    </row>
    <row r="371" spans="1:3" x14ac:dyDescent="0.25">
      <c r="A371" s="16" t="s">
        <v>56</v>
      </c>
      <c r="B371" s="43">
        <v>370.90000000000003</v>
      </c>
      <c r="C371" s="48">
        <v>270.59999999999997</v>
      </c>
    </row>
    <row r="372" spans="1:3" x14ac:dyDescent="0.25">
      <c r="A372" s="39" t="s">
        <v>89</v>
      </c>
      <c r="B372" s="43">
        <v>12.1</v>
      </c>
      <c r="C372" s="48">
        <v>3.1</v>
      </c>
    </row>
    <row r="373" spans="1:3" x14ac:dyDescent="0.25">
      <c r="A373" s="39" t="s">
        <v>106</v>
      </c>
      <c r="B373" s="43">
        <v>1073.7</v>
      </c>
      <c r="C373" s="48">
        <v>1015</v>
      </c>
    </row>
    <row r="374" spans="1:3" x14ac:dyDescent="0.25">
      <c r="A374" s="39" t="s">
        <v>49</v>
      </c>
      <c r="B374" s="43">
        <v>13.2</v>
      </c>
      <c r="C374" s="48">
        <v>13.1</v>
      </c>
    </row>
    <row r="375" spans="1:3" ht="15.6" x14ac:dyDescent="0.3">
      <c r="A375" s="46" t="s">
        <v>156</v>
      </c>
      <c r="B375" s="47">
        <f>B376+B377+B378+B379</f>
        <v>1391</v>
      </c>
      <c r="C375" s="47">
        <f>C376+C377+C378+C379</f>
        <v>1205.3</v>
      </c>
    </row>
    <row r="376" spans="1:3" x14ac:dyDescent="0.25">
      <c r="A376" s="16" t="s">
        <v>56</v>
      </c>
      <c r="B376" s="43">
        <v>415.8</v>
      </c>
      <c r="C376" s="48">
        <v>287</v>
      </c>
    </row>
    <row r="377" spans="1:3" x14ac:dyDescent="0.25">
      <c r="A377" s="39" t="s">
        <v>89</v>
      </c>
      <c r="B377" s="43">
        <v>15.1</v>
      </c>
      <c r="C377" s="48">
        <v>9.5</v>
      </c>
    </row>
    <row r="378" spans="1:3" x14ac:dyDescent="0.25">
      <c r="A378" s="39" t="s">
        <v>106</v>
      </c>
      <c r="B378" s="43">
        <v>934.9</v>
      </c>
      <c r="C378" s="48">
        <v>884.1</v>
      </c>
    </row>
    <row r="379" spans="1:3" x14ac:dyDescent="0.25">
      <c r="A379" s="39" t="s">
        <v>49</v>
      </c>
      <c r="B379" s="43">
        <v>25.2</v>
      </c>
      <c r="C379" s="48">
        <v>24.700000000000003</v>
      </c>
    </row>
    <row r="380" spans="1:3" ht="15.6" x14ac:dyDescent="0.3">
      <c r="A380" s="46" t="s">
        <v>157</v>
      </c>
      <c r="B380" s="47">
        <f>B381+B382+B383+B384</f>
        <v>856.70000000000016</v>
      </c>
      <c r="C380" s="47">
        <f>C381+C382+C383+C384</f>
        <v>746.19999999999993</v>
      </c>
    </row>
    <row r="381" spans="1:3" x14ac:dyDescent="0.25">
      <c r="A381" s="16" t="s">
        <v>56</v>
      </c>
      <c r="B381" s="43">
        <v>276.10000000000002</v>
      </c>
      <c r="C381" s="48">
        <v>200.79999999999998</v>
      </c>
    </row>
    <row r="382" spans="1:3" x14ac:dyDescent="0.25">
      <c r="A382" s="39" t="s">
        <v>89</v>
      </c>
      <c r="B382" s="43">
        <v>34.6</v>
      </c>
      <c r="C382" s="48">
        <v>30.6</v>
      </c>
    </row>
    <row r="383" spans="1:3" ht="16.5" customHeight="1" x14ac:dyDescent="0.25">
      <c r="A383" s="39" t="s">
        <v>106</v>
      </c>
      <c r="B383" s="43">
        <v>535.40000000000009</v>
      </c>
      <c r="C383" s="48">
        <v>504.2</v>
      </c>
    </row>
    <row r="384" spans="1:3" ht="16.5" customHeight="1" x14ac:dyDescent="0.25">
      <c r="A384" s="34" t="s">
        <v>49</v>
      </c>
      <c r="B384" s="43">
        <v>10.600000000000001</v>
      </c>
      <c r="C384" s="49">
        <v>10.600000000000001</v>
      </c>
    </row>
    <row r="385" spans="1:3" ht="20.25" customHeight="1" x14ac:dyDescent="0.3">
      <c r="A385" s="40" t="s">
        <v>158</v>
      </c>
      <c r="B385" s="47">
        <f>B386+B387+B389+B388+B390</f>
        <v>1852.0000000000002</v>
      </c>
      <c r="C385" s="47">
        <f>C386+C387+C389+C388+C390</f>
        <v>1602.8</v>
      </c>
    </row>
    <row r="386" spans="1:3" ht="20.25" customHeight="1" x14ac:dyDescent="0.25">
      <c r="A386" s="39" t="s">
        <v>56</v>
      </c>
      <c r="B386" s="43">
        <v>1.3</v>
      </c>
      <c r="C386" s="43">
        <v>0</v>
      </c>
    </row>
    <row r="387" spans="1:3" ht="27" customHeight="1" x14ac:dyDescent="0.25">
      <c r="A387" s="16" t="s">
        <v>159</v>
      </c>
      <c r="B387" s="43">
        <v>776.4</v>
      </c>
      <c r="C387" s="48">
        <v>595.5</v>
      </c>
    </row>
    <row r="388" spans="1:3" ht="15.75" customHeight="1" x14ac:dyDescent="0.25">
      <c r="A388" s="39" t="s">
        <v>160</v>
      </c>
      <c r="B388" s="43">
        <v>17</v>
      </c>
      <c r="C388" s="48">
        <v>0</v>
      </c>
    </row>
    <row r="389" spans="1:3" ht="17.25" customHeight="1" x14ac:dyDescent="0.25">
      <c r="A389" s="39" t="s">
        <v>161</v>
      </c>
      <c r="B389" s="43">
        <v>1056.6000000000001</v>
      </c>
      <c r="C389" s="48">
        <v>1006.5999999999999</v>
      </c>
    </row>
    <row r="390" spans="1:3" ht="17.25" customHeight="1" x14ac:dyDescent="0.25">
      <c r="A390" s="34" t="s">
        <v>162</v>
      </c>
      <c r="B390" s="43">
        <v>0.7</v>
      </c>
      <c r="C390" s="49">
        <v>0.7</v>
      </c>
    </row>
    <row r="391" spans="1:3" ht="33" customHeight="1" x14ac:dyDescent="0.3">
      <c r="A391" s="38" t="s">
        <v>163</v>
      </c>
      <c r="B391" s="47">
        <f>B393+B395+B394+B392+B396</f>
        <v>838.39999999999986</v>
      </c>
      <c r="C391" s="47">
        <f>C393+C395+C394+C392+C396</f>
        <v>749.3</v>
      </c>
    </row>
    <row r="392" spans="1:3" ht="16.5" customHeight="1" x14ac:dyDescent="0.25">
      <c r="A392" s="39" t="s">
        <v>56</v>
      </c>
      <c r="B392" s="43">
        <v>47.8</v>
      </c>
      <c r="C392" s="43">
        <v>47</v>
      </c>
    </row>
    <row r="393" spans="1:3" ht="27.75" customHeight="1" x14ac:dyDescent="0.25">
      <c r="A393" s="16" t="s">
        <v>164</v>
      </c>
      <c r="B393" s="43">
        <v>359.9</v>
      </c>
      <c r="C393" s="48">
        <v>288</v>
      </c>
    </row>
    <row r="394" spans="1:3" ht="14.4" customHeight="1" x14ac:dyDescent="0.25">
      <c r="A394" s="39" t="s">
        <v>89</v>
      </c>
      <c r="B394" s="43">
        <v>4</v>
      </c>
      <c r="C394" s="48"/>
    </row>
    <row r="395" spans="1:3" ht="15.6" customHeight="1" x14ac:dyDescent="0.25">
      <c r="A395" s="39" t="s">
        <v>106</v>
      </c>
      <c r="B395" s="43">
        <v>426.40000000000003</v>
      </c>
      <c r="C395" s="48">
        <v>414</v>
      </c>
    </row>
    <row r="396" spans="1:3" ht="15.6" customHeight="1" x14ac:dyDescent="0.25">
      <c r="A396" s="67" t="s">
        <v>162</v>
      </c>
      <c r="B396" s="58">
        <v>0.30000000000000004</v>
      </c>
      <c r="C396" s="66">
        <v>0.3</v>
      </c>
    </row>
    <row r="397" spans="1:3" ht="20.25" customHeight="1" x14ac:dyDescent="0.3">
      <c r="A397" s="40" t="s">
        <v>165</v>
      </c>
      <c r="B397" s="51">
        <f>B398+B399+B401+B400+B402</f>
        <v>784.99999999999989</v>
      </c>
      <c r="C397" s="51">
        <f>C398+C399+C401+C400+C402</f>
        <v>671.59999999999991</v>
      </c>
    </row>
    <row r="398" spans="1:3" x14ac:dyDescent="0.25">
      <c r="A398" s="16" t="s">
        <v>56</v>
      </c>
      <c r="B398" s="43">
        <v>265.60000000000002</v>
      </c>
      <c r="C398" s="48">
        <v>185.70000000000002</v>
      </c>
    </row>
    <row r="399" spans="1:3" x14ac:dyDescent="0.25">
      <c r="A399" s="39" t="s">
        <v>89</v>
      </c>
      <c r="B399" s="43">
        <v>1</v>
      </c>
      <c r="C399" s="48"/>
    </row>
    <row r="400" spans="1:3" ht="28.5" customHeight="1" x14ac:dyDescent="0.25">
      <c r="A400" s="16" t="s">
        <v>148</v>
      </c>
      <c r="B400" s="43">
        <v>6</v>
      </c>
      <c r="C400" s="48">
        <v>6</v>
      </c>
    </row>
    <row r="401" spans="1:3" x14ac:dyDescent="0.25">
      <c r="A401" s="39" t="s">
        <v>106</v>
      </c>
      <c r="B401" s="43">
        <v>505.49999999999994</v>
      </c>
      <c r="C401" s="48">
        <v>473.59999999999997</v>
      </c>
    </row>
    <row r="402" spans="1:3" x14ac:dyDescent="0.25">
      <c r="A402" s="34" t="s">
        <v>49</v>
      </c>
      <c r="B402" s="43">
        <v>6.9</v>
      </c>
      <c r="C402" s="49">
        <v>6.3000000000000007</v>
      </c>
    </row>
    <row r="403" spans="1:3" ht="20.25" customHeight="1" x14ac:dyDescent="0.3">
      <c r="A403" s="46" t="s">
        <v>166</v>
      </c>
      <c r="B403" s="47">
        <f>B404+B405+B406+B407</f>
        <v>1566.6000000000001</v>
      </c>
      <c r="C403" s="47">
        <f>C404+C405+C406+C407</f>
        <v>1365.9999999999998</v>
      </c>
    </row>
    <row r="404" spans="1:3" x14ac:dyDescent="0.25">
      <c r="A404" s="16" t="s">
        <v>56</v>
      </c>
      <c r="B404" s="43">
        <v>1167.8000000000002</v>
      </c>
      <c r="C404" s="48">
        <v>1057.1999999999998</v>
      </c>
    </row>
    <row r="405" spans="1:3" x14ac:dyDescent="0.25">
      <c r="A405" s="39" t="s">
        <v>89</v>
      </c>
      <c r="B405" s="43">
        <v>137.6</v>
      </c>
      <c r="C405" s="48">
        <v>51.3</v>
      </c>
    </row>
    <row r="406" spans="1:3" ht="16.5" customHeight="1" x14ac:dyDescent="0.25">
      <c r="A406" s="39" t="s">
        <v>106</v>
      </c>
      <c r="B406" s="43">
        <v>150.4</v>
      </c>
      <c r="C406" s="48">
        <v>148.30000000000001</v>
      </c>
    </row>
    <row r="407" spans="1:3" ht="16.5" customHeight="1" x14ac:dyDescent="0.25">
      <c r="A407" s="39" t="s">
        <v>49</v>
      </c>
      <c r="B407" s="43">
        <v>110.8</v>
      </c>
      <c r="C407" s="49">
        <v>109.2</v>
      </c>
    </row>
    <row r="408" spans="1:3" ht="18.75" customHeight="1" x14ac:dyDescent="0.3">
      <c r="A408" s="46" t="s">
        <v>167</v>
      </c>
      <c r="B408" s="47">
        <f>B409+B410+B411+B412</f>
        <v>432</v>
      </c>
      <c r="C408" s="47">
        <f>C409+C410+C411+C412</f>
        <v>369.09999999999997</v>
      </c>
    </row>
    <row r="409" spans="1:3" ht="16.5" customHeight="1" x14ac:dyDescent="0.25">
      <c r="A409" s="16" t="s">
        <v>56</v>
      </c>
      <c r="B409" s="43">
        <v>264.5</v>
      </c>
      <c r="C409" s="48">
        <v>240.4</v>
      </c>
    </row>
    <row r="410" spans="1:3" x14ac:dyDescent="0.25">
      <c r="A410" s="39" t="s">
        <v>89</v>
      </c>
      <c r="B410" s="43">
        <v>60</v>
      </c>
      <c r="C410" s="48">
        <v>22.8</v>
      </c>
    </row>
    <row r="411" spans="1:3" x14ac:dyDescent="0.25">
      <c r="A411" s="39" t="s">
        <v>106</v>
      </c>
      <c r="B411" s="43">
        <v>81.7</v>
      </c>
      <c r="C411" s="48">
        <v>80.5</v>
      </c>
    </row>
    <row r="412" spans="1:3" x14ac:dyDescent="0.25">
      <c r="A412" s="39" t="s">
        <v>49</v>
      </c>
      <c r="B412" s="43">
        <v>25.8</v>
      </c>
      <c r="C412" s="49">
        <v>25.4</v>
      </c>
    </row>
    <row r="413" spans="1:3" ht="18.75" customHeight="1" x14ac:dyDescent="0.3">
      <c r="A413" s="46" t="s">
        <v>168</v>
      </c>
      <c r="B413" s="47">
        <f>B414+B415+B416</f>
        <v>397.4</v>
      </c>
      <c r="C413" s="47">
        <f>C414+C415+C416</f>
        <v>350.99999999999994</v>
      </c>
    </row>
    <row r="414" spans="1:3" ht="15.75" customHeight="1" x14ac:dyDescent="0.25">
      <c r="A414" s="16" t="s">
        <v>56</v>
      </c>
      <c r="B414" s="43">
        <v>381.4</v>
      </c>
      <c r="C414" s="48">
        <v>340.09999999999997</v>
      </c>
    </row>
    <row r="415" spans="1:3" x14ac:dyDescent="0.25">
      <c r="A415" s="39" t="s">
        <v>89</v>
      </c>
      <c r="B415" s="43">
        <v>5</v>
      </c>
      <c r="C415" s="48"/>
    </row>
    <row r="416" spans="1:3" x14ac:dyDescent="0.25">
      <c r="A416" s="39" t="s">
        <v>49</v>
      </c>
      <c r="B416" s="43">
        <v>11</v>
      </c>
      <c r="C416" s="49">
        <v>10.9</v>
      </c>
    </row>
    <row r="417" spans="1:3" ht="18" customHeight="1" x14ac:dyDescent="0.3">
      <c r="A417" s="46" t="s">
        <v>169</v>
      </c>
      <c r="B417" s="47">
        <f>B418+B419+B420</f>
        <v>475</v>
      </c>
      <c r="C417" s="47">
        <f>C418+C419+C420</f>
        <v>393</v>
      </c>
    </row>
    <row r="418" spans="1:3" x14ac:dyDescent="0.25">
      <c r="A418" s="16" t="s">
        <v>56</v>
      </c>
      <c r="B418" s="43">
        <v>421.6</v>
      </c>
      <c r="C418" s="48">
        <v>368.9</v>
      </c>
    </row>
    <row r="419" spans="1:3" ht="15.6" customHeight="1" x14ac:dyDescent="0.25">
      <c r="A419" s="39" t="s">
        <v>89</v>
      </c>
      <c r="B419" s="52">
        <v>29</v>
      </c>
      <c r="C419" s="53"/>
    </row>
    <row r="420" spans="1:3" ht="15.6" customHeight="1" x14ac:dyDescent="0.25">
      <c r="A420" s="39" t="s">
        <v>49</v>
      </c>
      <c r="B420" s="52">
        <v>24.4</v>
      </c>
      <c r="C420" s="54">
        <v>24.099999999999998</v>
      </c>
    </row>
    <row r="421" spans="1:3" ht="21.75" customHeight="1" x14ac:dyDescent="0.3">
      <c r="A421" s="46" t="s">
        <v>170</v>
      </c>
      <c r="B421" s="47">
        <f>B422+B423+B425+B424</f>
        <v>655.4</v>
      </c>
      <c r="C421" s="47">
        <f>C422+C423+C425+C424</f>
        <v>519</v>
      </c>
    </row>
    <row r="422" spans="1:3" ht="15" customHeight="1" x14ac:dyDescent="0.25">
      <c r="A422" s="16" t="s">
        <v>56</v>
      </c>
      <c r="B422" s="43">
        <v>465.4</v>
      </c>
      <c r="C422" s="48">
        <v>381.5</v>
      </c>
    </row>
    <row r="423" spans="1:3" ht="15.6" customHeight="1" x14ac:dyDescent="0.25">
      <c r="A423" s="39" t="s">
        <v>89</v>
      </c>
      <c r="B423" s="43">
        <v>26</v>
      </c>
      <c r="C423" s="48"/>
    </row>
    <row r="424" spans="1:3" ht="15.6" customHeight="1" x14ac:dyDescent="0.25">
      <c r="A424" s="39" t="s">
        <v>49</v>
      </c>
      <c r="B424" s="43">
        <v>30.400000000000002</v>
      </c>
      <c r="C424" s="49">
        <v>9.8000000000000007</v>
      </c>
    </row>
    <row r="425" spans="1:3" ht="15.6" customHeight="1" x14ac:dyDescent="0.25">
      <c r="A425" s="16" t="s">
        <v>107</v>
      </c>
      <c r="B425" s="43">
        <v>133.6</v>
      </c>
      <c r="C425" s="49">
        <v>127.7</v>
      </c>
    </row>
    <row r="426" spans="1:3" ht="19.5" customHeight="1" x14ac:dyDescent="0.3">
      <c r="A426" s="46" t="s">
        <v>171</v>
      </c>
      <c r="B426" s="47">
        <f>B427+B428+B429</f>
        <v>441.40000000000003</v>
      </c>
      <c r="C426" s="47">
        <f>C427+C428+C429</f>
        <v>412.20000000000005</v>
      </c>
    </row>
    <row r="427" spans="1:3" ht="15" customHeight="1" x14ac:dyDescent="0.25">
      <c r="A427" s="16" t="s">
        <v>56</v>
      </c>
      <c r="B427" s="43">
        <v>67</v>
      </c>
      <c r="C427" s="48">
        <v>49</v>
      </c>
    </row>
    <row r="428" spans="1:3" ht="16.95" customHeight="1" x14ac:dyDescent="0.25">
      <c r="A428" s="39" t="s">
        <v>106</v>
      </c>
      <c r="B428" s="43">
        <v>368.90000000000003</v>
      </c>
      <c r="C428" s="48">
        <v>363.20000000000005</v>
      </c>
    </row>
    <row r="429" spans="1:3" ht="16.95" customHeight="1" x14ac:dyDescent="0.25">
      <c r="A429" s="39" t="s">
        <v>89</v>
      </c>
      <c r="B429" s="43">
        <v>5.5</v>
      </c>
      <c r="C429" s="49">
        <v>0</v>
      </c>
    </row>
    <row r="430" spans="1:3" ht="21.75" customHeight="1" x14ac:dyDescent="0.3">
      <c r="A430" s="46" t="s">
        <v>172</v>
      </c>
      <c r="B430" s="47">
        <f>B142+B147+B152+B157+B162+B167+B172+B177+B182+B187+B192+B197+B202+B207+B212+B217+B222+B227+B232+B237+B242+B247+B252+B257+B262+B267+B272+B277+B282+B287+B292+B297+B302+B307+B312+B317+B323+B328+B333+B338+B344+B349+B355+B360+B365+B370+B375+B380+B385+B391+B397+B403+B408+B413+B417+B421+B426</f>
        <v>64619.299999999996</v>
      </c>
      <c r="C430" s="47">
        <f>C142+C147+C152+C157+C162+C167+C172+C177+C182+C187+C192+C197+C202+C207+C212+C217+C222+C227+C232+C237+C242+C247+C252+C257+C262+C267+C272+C277+C282+C287+C292+C297+C302+C307+C312+C317+C323+C328+C333+C338+C344+C349+C355+C360+C365+C370+C375+C380+C385+C391+C397+C403+C408+C413+C417+C421+C426</f>
        <v>52093.100000000006</v>
      </c>
    </row>
    <row r="431" spans="1:3" ht="16.95" customHeight="1" x14ac:dyDescent="0.25">
      <c r="A431" s="16" t="s">
        <v>56</v>
      </c>
      <c r="B431" s="43">
        <f>B143+B148+B153+B158+B163+B168+B173+B178+B183+B188+B193+B198+B203+B208+B213+B218+B223+B228+B233+B238+B243+B248+B253+B258+B263+B268+B273+B278+B283+B288+B293+B298+B303+B308+B313+B318+B324+B329+B334+B339+B345+B350+B356+B361+B366+B371+B376+B381+B392+B398+B404+B409+B414+B418+B422+B427+B386</f>
        <v>23055.399999999991</v>
      </c>
      <c r="C431" s="43">
        <f>C143+C148+C153+C158+C163+C168+C173+C178+C183+C188+C193+C198+C203+C208+C213+C218+C223+C228+C233+C238+C243+C248+C253+C258+C263+C268+C273+C278+C283+C288+C293+C298+C303+C308+C313+C318+C324+C329+C334+C339+C345+C350+C356+C361+C366+C371+C376+C381+C392+C398+C404+C409+C414+C418+C422+C427</f>
        <v>18592.8</v>
      </c>
    </row>
    <row r="432" spans="1:3" ht="15.6" customHeight="1" x14ac:dyDescent="0.25">
      <c r="A432" s="39" t="s">
        <v>100</v>
      </c>
      <c r="B432" s="43">
        <f>B149+B154+B159+B164+B169+B174+B179+B184+B189+B194+B199+B204+B209+B214+B219+B224+B229+B234+B239+B244+B249+B254+B259+B264+B269+B274+B279+B284+B289+B294+B299+B304+B309+B314+B319+B325+B330+B335+B340+B346+B351+B357+B362+B367+B429+B372+B377+B382+B388+B394+B399+B405+B410+B415+B419+B423</f>
        <v>2528.8000000000002</v>
      </c>
      <c r="C432" s="43">
        <f>C149+C154+C159+C164+C169+C174+C179+C184+C189+C194+C199+C204+C209+C214+C219+C224+C229+C234+C239+C244+C249+C254+C259+C264+C269+C274+C279+C284+C289+C294+C299+C304+C309+C314+C319+C325+C330+C335+C340+C346+C351+C357+C362+C367+C429+C372+C377+C382+C388+C394+C399+C405+C410+C415+C419+C423</f>
        <v>224.89999999999998</v>
      </c>
    </row>
    <row r="433" spans="1:3" ht="16.2" customHeight="1" x14ac:dyDescent="0.25">
      <c r="A433" s="39" t="s">
        <v>106</v>
      </c>
      <c r="B433" s="43">
        <f>B145+B150+B155+B160+B165+B170+B175+B180+B185+B190+B195+B200+B205+B210+B215+B220+B225+B230+B235+B240+B245+B250+B255+B260+B265+B270+B275+B280+B285+B290+B295+B300+B305+B310+B315+B320+B326+B331+B336+B342+B347+B352+B358+B363+B368+B373+B378+B383+B389+B395+B401+B406+B411+B428</f>
        <v>34343.800000000003</v>
      </c>
      <c r="C433" s="43">
        <f>C145+C150+C155+C160+C165+C170+C175+C180+C185+C190+C195+C200+C205+C210+C215+C220+C225+C230+C235+C240+C245+C250+C255+C260+C265+C270+C275+C280+C285+C290+C295+C300+C305+C310+C315+C320+C326+C331+C336+C342+C347+C352+C358+C363+C368+C373+C378+C383+C389+C395+C401+C406+C411+C428</f>
        <v>30429.1</v>
      </c>
    </row>
    <row r="434" spans="1:3" ht="16.2" customHeight="1" x14ac:dyDescent="0.25">
      <c r="A434" s="39" t="s">
        <v>49</v>
      </c>
      <c r="B434" s="52">
        <f>B144+B151+B161+B166+B171+B186+B191+B211+B221+B236+B246+B256+B266+B276+B286+B296+B306+B311+B327+B337+B343+B348+B353+B359+B364+B369+B374+B379+B384+B402+B332+B231+B206+B196+B176+B201+B216+B241+B251+B281+B291+B271+B261+B226+B396+B181+B156+B407+B412+B416+B420+B424+B301+B316+B390+B322</f>
        <v>1946.8000000000002</v>
      </c>
      <c r="C434" s="52">
        <f>C144+C151+C161+C166+C171+C186+C191+C211+C221+C236+C246+C256+C266+C276+C286+C296+C306+C311+C327+C337+C343+C348+C353+C359+C364+C369+C374+C379+C384+C402+C332+C231+C206+C196+C176+C201+C216+C241+C251+C281+C291+C271+C261+C226+C396+C181+C156+C407+C412+C416+C420+C424+C301+C316+C390+C322</f>
        <v>1126</v>
      </c>
    </row>
    <row r="435" spans="1:3" ht="29.4" customHeight="1" x14ac:dyDescent="0.25">
      <c r="A435" s="16" t="s">
        <v>173</v>
      </c>
      <c r="B435" s="52">
        <f>SUM(B321+B341+B354+B387+B393+B400)</f>
        <v>2222.5</v>
      </c>
      <c r="C435" s="52">
        <f>SUM(C321+C341+C354+C387+C393+C400)</f>
        <v>1592.6</v>
      </c>
    </row>
    <row r="436" spans="1:3" ht="19.2" customHeight="1" x14ac:dyDescent="0.25">
      <c r="A436" s="25" t="s">
        <v>107</v>
      </c>
      <c r="B436" s="43">
        <f>B146+B425</f>
        <v>522</v>
      </c>
      <c r="C436" s="43">
        <f>C146+C425</f>
        <v>127.7</v>
      </c>
    </row>
    <row r="437" spans="1:3" ht="40.5" customHeight="1" x14ac:dyDescent="0.25">
      <c r="A437" s="147" t="s">
        <v>174</v>
      </c>
      <c r="B437" s="157"/>
      <c r="C437" s="158"/>
    </row>
    <row r="438" spans="1:3" ht="15.6" x14ac:dyDescent="0.3">
      <c r="A438" s="55" t="s">
        <v>44</v>
      </c>
      <c r="B438" s="56">
        <f>SUM(B439:B440)</f>
        <v>401.8</v>
      </c>
      <c r="C438" s="56">
        <f>SUM(C439:C440)</f>
        <v>3</v>
      </c>
    </row>
    <row r="439" spans="1:3" x14ac:dyDescent="0.25">
      <c r="A439" s="57" t="s">
        <v>56</v>
      </c>
      <c r="B439" s="58">
        <v>309</v>
      </c>
      <c r="C439" s="58"/>
    </row>
    <row r="440" spans="1:3" x14ac:dyDescent="0.25">
      <c r="A440" s="39" t="s">
        <v>49</v>
      </c>
      <c r="B440" s="58">
        <v>92.8</v>
      </c>
      <c r="C440" s="58">
        <v>3</v>
      </c>
    </row>
    <row r="441" spans="1:3" ht="15.6" x14ac:dyDescent="0.3">
      <c r="A441" s="55" t="s">
        <v>175</v>
      </c>
      <c r="B441" s="56">
        <f>SUM(B438)</f>
        <v>401.8</v>
      </c>
      <c r="C441" s="56">
        <f>SUM(C438)</f>
        <v>3</v>
      </c>
    </row>
    <row r="442" spans="1:3" x14ac:dyDescent="0.25">
      <c r="A442" s="59" t="s">
        <v>56</v>
      </c>
      <c r="B442" s="58">
        <f>B439</f>
        <v>309</v>
      </c>
      <c r="C442" s="58"/>
    </row>
    <row r="443" spans="1:3" x14ac:dyDescent="0.25">
      <c r="A443" s="39" t="s">
        <v>49</v>
      </c>
      <c r="B443" s="58">
        <f>B440</f>
        <v>92.8</v>
      </c>
      <c r="C443" s="58">
        <f>C440</f>
        <v>3</v>
      </c>
    </row>
    <row r="444" spans="1:3" ht="39" customHeight="1" x14ac:dyDescent="0.25">
      <c r="A444" s="147" t="s">
        <v>176</v>
      </c>
      <c r="B444" s="148"/>
      <c r="C444" s="149"/>
    </row>
    <row r="445" spans="1:3" ht="31.2" x14ac:dyDescent="0.3">
      <c r="A445" s="38" t="s">
        <v>177</v>
      </c>
      <c r="B445" s="51">
        <f>B446+B447+B448</f>
        <v>13707.5</v>
      </c>
      <c r="C445" s="51"/>
    </row>
    <row r="446" spans="1:3" x14ac:dyDescent="0.25">
      <c r="A446" s="16" t="s">
        <v>56</v>
      </c>
      <c r="B446" s="43">
        <v>7991.6</v>
      </c>
      <c r="C446" s="48"/>
    </row>
    <row r="447" spans="1:3" ht="39" customHeight="1" x14ac:dyDescent="0.25">
      <c r="A447" s="16" t="s">
        <v>178</v>
      </c>
      <c r="B447" s="43">
        <v>3710.4</v>
      </c>
      <c r="C447" s="48"/>
    </row>
    <row r="448" spans="1:3" ht="15.6" customHeight="1" x14ac:dyDescent="0.25">
      <c r="A448" s="39" t="s">
        <v>162</v>
      </c>
      <c r="B448" s="43">
        <v>2005.5000000000002</v>
      </c>
      <c r="C448" s="48"/>
    </row>
    <row r="449" spans="1:3" ht="17.25" customHeight="1" x14ac:dyDescent="0.3">
      <c r="A449" s="46" t="s">
        <v>44</v>
      </c>
      <c r="B449" s="47">
        <f>B450+B451+B452</f>
        <v>1527.5</v>
      </c>
      <c r="C449" s="47">
        <f>C450+C451+C452</f>
        <v>19.5</v>
      </c>
    </row>
    <row r="450" spans="1:3" ht="16.5" customHeight="1" x14ac:dyDescent="0.25">
      <c r="A450" s="16" t="s">
        <v>56</v>
      </c>
      <c r="B450" s="43">
        <v>1341</v>
      </c>
      <c r="C450" s="48"/>
    </row>
    <row r="451" spans="1:3" ht="16.5" customHeight="1" x14ac:dyDescent="0.25">
      <c r="A451" s="16" t="s">
        <v>107</v>
      </c>
      <c r="B451" s="43">
        <v>31</v>
      </c>
      <c r="C451" s="49">
        <v>19.5</v>
      </c>
    </row>
    <row r="452" spans="1:3" ht="16.5" customHeight="1" x14ac:dyDescent="0.25">
      <c r="A452" s="25" t="s">
        <v>162</v>
      </c>
      <c r="B452" s="43">
        <v>155.5</v>
      </c>
      <c r="C452" s="49"/>
    </row>
    <row r="453" spans="1:3" ht="18" customHeight="1" x14ac:dyDescent="0.3">
      <c r="A453" s="50" t="s">
        <v>179</v>
      </c>
      <c r="B453" s="47">
        <f>B454+B455+B457+B456</f>
        <v>3980.5</v>
      </c>
      <c r="C453" s="47">
        <f>C454+C455+C457+C456</f>
        <v>3396.7000000000003</v>
      </c>
    </row>
    <row r="454" spans="1:3" ht="17.25" customHeight="1" x14ac:dyDescent="0.25">
      <c r="A454" s="16" t="s">
        <v>56</v>
      </c>
      <c r="B454" s="43">
        <v>2934.7</v>
      </c>
      <c r="C454" s="48">
        <v>2532</v>
      </c>
    </row>
    <row r="455" spans="1:3" ht="39.6" x14ac:dyDescent="0.25">
      <c r="A455" s="16" t="s">
        <v>180</v>
      </c>
      <c r="B455" s="43">
        <v>730.80000000000007</v>
      </c>
      <c r="C455" s="48">
        <v>666.50000000000011</v>
      </c>
    </row>
    <row r="456" spans="1:3" x14ac:dyDescent="0.25">
      <c r="A456" s="39" t="s">
        <v>49</v>
      </c>
      <c r="B456" s="43">
        <v>195</v>
      </c>
      <c r="C456" s="48">
        <v>191.3</v>
      </c>
    </row>
    <row r="457" spans="1:3" ht="14.25" customHeight="1" x14ac:dyDescent="0.25">
      <c r="A457" s="34" t="s">
        <v>100</v>
      </c>
      <c r="B457" s="43">
        <v>120</v>
      </c>
      <c r="C457" s="48">
        <v>6.9</v>
      </c>
    </row>
    <row r="458" spans="1:3" ht="15.6" x14ac:dyDescent="0.3">
      <c r="A458" s="50" t="s">
        <v>65</v>
      </c>
      <c r="B458" s="51">
        <f>B459+B460+B462+B461</f>
        <v>791.3</v>
      </c>
      <c r="C458" s="51">
        <f t="shared" ref="C458" si="20">C459+C460+C462+C461</f>
        <v>660.30000000000007</v>
      </c>
    </row>
    <row r="459" spans="1:3" x14ac:dyDescent="0.25">
      <c r="A459" s="16" t="s">
        <v>56</v>
      </c>
      <c r="B459" s="43">
        <v>249.6</v>
      </c>
      <c r="C459" s="48">
        <v>225.1</v>
      </c>
    </row>
    <row r="460" spans="1:3" ht="39.6" x14ac:dyDescent="0.25">
      <c r="A460" s="16" t="s">
        <v>178</v>
      </c>
      <c r="B460" s="43">
        <v>443.3</v>
      </c>
      <c r="C460" s="48">
        <v>361.20000000000005</v>
      </c>
    </row>
    <row r="461" spans="1:3" x14ac:dyDescent="0.25">
      <c r="A461" s="39" t="s">
        <v>49</v>
      </c>
      <c r="B461" s="43">
        <v>35.6</v>
      </c>
      <c r="C461" s="48">
        <v>35.1</v>
      </c>
    </row>
    <row r="462" spans="1:3" x14ac:dyDescent="0.25">
      <c r="A462" s="34" t="s">
        <v>100</v>
      </c>
      <c r="B462" s="43">
        <v>62.8</v>
      </c>
      <c r="C462" s="48">
        <v>38.9</v>
      </c>
    </row>
    <row r="463" spans="1:3" ht="18" customHeight="1" x14ac:dyDescent="0.3">
      <c r="A463" s="50" t="s">
        <v>181</v>
      </c>
      <c r="B463" s="47">
        <f>B464+B465+B468+B469+B466+B467</f>
        <v>758</v>
      </c>
      <c r="C463" s="47">
        <f t="shared" ref="C463" si="21">C464+C465+C468+C469+C466+C467</f>
        <v>641.20000000000005</v>
      </c>
    </row>
    <row r="464" spans="1:3" ht="17.25" customHeight="1" x14ac:dyDescent="0.25">
      <c r="A464" s="16" t="s">
        <v>56</v>
      </c>
      <c r="B464" s="43">
        <v>172.4</v>
      </c>
      <c r="C464" s="48">
        <v>142</v>
      </c>
    </row>
    <row r="465" spans="1:3" ht="39.6" x14ac:dyDescent="0.25">
      <c r="A465" s="16" t="s">
        <v>178</v>
      </c>
      <c r="B465" s="43">
        <v>285.2</v>
      </c>
      <c r="C465" s="48">
        <v>248.8</v>
      </c>
    </row>
    <row r="466" spans="1:3" ht="26.4" x14ac:dyDescent="0.25">
      <c r="A466" s="16" t="s">
        <v>159</v>
      </c>
      <c r="B466" s="43">
        <v>51.2</v>
      </c>
      <c r="C466" s="48">
        <v>43.9</v>
      </c>
    </row>
    <row r="467" spans="1:3" x14ac:dyDescent="0.25">
      <c r="A467" s="39" t="s">
        <v>162</v>
      </c>
      <c r="B467" s="43">
        <v>28.8</v>
      </c>
      <c r="C467" s="48">
        <v>27.2</v>
      </c>
    </row>
    <row r="468" spans="1:3" ht="17.25" customHeight="1" x14ac:dyDescent="0.25">
      <c r="A468" s="39" t="s">
        <v>104</v>
      </c>
      <c r="B468" s="43">
        <v>86.4</v>
      </c>
      <c r="C468" s="48">
        <v>56.2</v>
      </c>
    </row>
    <row r="469" spans="1:3" ht="14.4" customHeight="1" x14ac:dyDescent="0.25">
      <c r="A469" s="39" t="s">
        <v>161</v>
      </c>
      <c r="B469" s="43">
        <v>134</v>
      </c>
      <c r="C469" s="48">
        <v>123.10000000000001</v>
      </c>
    </row>
    <row r="470" spans="1:3" ht="17.25" customHeight="1" x14ac:dyDescent="0.3">
      <c r="A470" s="38" t="s">
        <v>182</v>
      </c>
      <c r="B470" s="47">
        <f>B471+B472+B473</f>
        <v>174.20000000000002</v>
      </c>
      <c r="C470" s="47">
        <f>C471+C472+C473</f>
        <v>134.4</v>
      </c>
    </row>
    <row r="471" spans="1:3" ht="14.4" customHeight="1" x14ac:dyDescent="0.25">
      <c r="A471" s="16" t="s">
        <v>56</v>
      </c>
      <c r="B471" s="43">
        <v>170.6</v>
      </c>
      <c r="C471" s="49">
        <v>131.9</v>
      </c>
    </row>
    <row r="472" spans="1:3" ht="14.4" customHeight="1" x14ac:dyDescent="0.25">
      <c r="A472" s="16" t="s">
        <v>107</v>
      </c>
      <c r="B472" s="43">
        <v>2.8</v>
      </c>
      <c r="C472" s="49">
        <v>1.7</v>
      </c>
    </row>
    <row r="473" spans="1:3" ht="14.4" customHeight="1" x14ac:dyDescent="0.25">
      <c r="A473" s="25" t="s">
        <v>162</v>
      </c>
      <c r="B473" s="43">
        <v>0.8</v>
      </c>
      <c r="C473" s="49">
        <v>0.8</v>
      </c>
    </row>
    <row r="474" spans="1:3" ht="18" customHeight="1" x14ac:dyDescent="0.3">
      <c r="A474" s="50" t="s">
        <v>183</v>
      </c>
      <c r="B474" s="47">
        <f>B445+B449+B453+B458+B463+B470</f>
        <v>20939</v>
      </c>
      <c r="C474" s="47">
        <f>C445+C449+C453+C458+C463+C470</f>
        <v>4852.1000000000004</v>
      </c>
    </row>
    <row r="475" spans="1:3" ht="18" customHeight="1" x14ac:dyDescent="0.25">
      <c r="A475" s="16" t="s">
        <v>56</v>
      </c>
      <c r="B475" s="43">
        <f>B446+B450+B454+B459+B464+B471</f>
        <v>12859.9</v>
      </c>
      <c r="C475" s="43">
        <f>C446+C450+C454+C459+C464+C471</f>
        <v>3031</v>
      </c>
    </row>
    <row r="476" spans="1:3" ht="39.6" x14ac:dyDescent="0.25">
      <c r="A476" s="16" t="s">
        <v>184</v>
      </c>
      <c r="B476" s="43">
        <f>B447+B455+B460+B465</f>
        <v>5169.7</v>
      </c>
      <c r="C476" s="43">
        <f>C447+C455+C460+C465</f>
        <v>1276.5000000000002</v>
      </c>
    </row>
    <row r="477" spans="1:3" ht="26.4" x14ac:dyDescent="0.25">
      <c r="A477" s="16" t="s">
        <v>164</v>
      </c>
      <c r="B477" s="43">
        <f>B466</f>
        <v>51.2</v>
      </c>
      <c r="C477" s="43">
        <f>C466</f>
        <v>43.9</v>
      </c>
    </row>
    <row r="478" spans="1:3" x14ac:dyDescent="0.25">
      <c r="A478" s="39" t="s">
        <v>162</v>
      </c>
      <c r="B478" s="43">
        <f>B467+B456+B448+B461+B473+B452</f>
        <v>2421.2000000000003</v>
      </c>
      <c r="C478" s="43">
        <f>C467+C456+C448+C461+C473+C452</f>
        <v>254.4</v>
      </c>
    </row>
    <row r="479" spans="1:3" x14ac:dyDescent="0.25">
      <c r="A479" s="39" t="s">
        <v>104</v>
      </c>
      <c r="B479" s="43">
        <f>B457+B462+B468</f>
        <v>269.20000000000005</v>
      </c>
      <c r="C479" s="43">
        <f>C457+C462+C468</f>
        <v>102</v>
      </c>
    </row>
    <row r="480" spans="1:3" x14ac:dyDescent="0.25">
      <c r="A480" s="39" t="s">
        <v>161</v>
      </c>
      <c r="B480" s="52">
        <f>B469</f>
        <v>134</v>
      </c>
      <c r="C480" s="52">
        <f t="shared" ref="C480" si="22">C469</f>
        <v>123.10000000000001</v>
      </c>
    </row>
    <row r="481" spans="1:3" x14ac:dyDescent="0.25">
      <c r="A481" s="25" t="s">
        <v>61</v>
      </c>
      <c r="B481" s="43">
        <f>B451+B472</f>
        <v>33.799999999999997</v>
      </c>
      <c r="C481" s="43">
        <f>C451+C472</f>
        <v>21.2</v>
      </c>
    </row>
    <row r="482" spans="1:3" ht="37.5" customHeight="1" x14ac:dyDescent="0.25">
      <c r="A482" s="147" t="s">
        <v>185</v>
      </c>
      <c r="B482" s="148"/>
      <c r="C482" s="149"/>
    </row>
    <row r="483" spans="1:3" ht="17.25" customHeight="1" x14ac:dyDescent="0.3">
      <c r="A483" s="46" t="s">
        <v>44</v>
      </c>
      <c r="B483" s="51">
        <f>B485+B484+B486</f>
        <v>62.199999999999996</v>
      </c>
      <c r="C483" s="51">
        <f>C485+C484</f>
        <v>9</v>
      </c>
    </row>
    <row r="484" spans="1:3" ht="17.25" customHeight="1" x14ac:dyDescent="0.25">
      <c r="A484" s="60" t="s">
        <v>56</v>
      </c>
      <c r="B484" s="61">
        <v>52</v>
      </c>
      <c r="C484" s="61"/>
    </row>
    <row r="485" spans="1:3" ht="39.6" x14ac:dyDescent="0.25">
      <c r="A485" s="16" t="s">
        <v>178</v>
      </c>
      <c r="B485" s="62">
        <v>9.9</v>
      </c>
      <c r="C485" s="63">
        <v>9</v>
      </c>
    </row>
    <row r="486" spans="1:3" x14ac:dyDescent="0.25">
      <c r="A486" s="39" t="s">
        <v>162</v>
      </c>
      <c r="B486" s="62">
        <v>0.3</v>
      </c>
      <c r="C486" s="63"/>
    </row>
    <row r="487" spans="1:3" ht="16.5" customHeight="1" x14ac:dyDescent="0.3">
      <c r="A487" s="46" t="s">
        <v>186</v>
      </c>
      <c r="B487" s="47">
        <f>SUM(B488:B492)</f>
        <v>1072.6000000000001</v>
      </c>
      <c r="C487" s="47">
        <f>SUM(C488:C492)</f>
        <v>805.7</v>
      </c>
    </row>
    <row r="488" spans="1:3" x14ac:dyDescent="0.25">
      <c r="A488" s="16" t="s">
        <v>56</v>
      </c>
      <c r="B488" s="43">
        <v>89</v>
      </c>
      <c r="C488" s="43">
        <v>23.4</v>
      </c>
    </row>
    <row r="489" spans="1:3" x14ac:dyDescent="0.25">
      <c r="A489" s="39" t="s">
        <v>104</v>
      </c>
      <c r="B489" s="43">
        <v>6.9</v>
      </c>
      <c r="C489" s="43">
        <v>6.6</v>
      </c>
    </row>
    <row r="490" spans="1:3" ht="39.6" x14ac:dyDescent="0.25">
      <c r="A490" s="16" t="s">
        <v>178</v>
      </c>
      <c r="B490" s="43">
        <v>920.5</v>
      </c>
      <c r="C490" s="49">
        <v>751.2</v>
      </c>
    </row>
    <row r="491" spans="1:3" x14ac:dyDescent="0.25">
      <c r="A491" s="39" t="s">
        <v>162</v>
      </c>
      <c r="B491" s="43">
        <v>12</v>
      </c>
      <c r="C491" s="49">
        <v>11.4</v>
      </c>
    </row>
    <row r="492" spans="1:3" x14ac:dyDescent="0.25">
      <c r="A492" s="25" t="s">
        <v>107</v>
      </c>
      <c r="B492" s="43">
        <v>44.2</v>
      </c>
      <c r="C492" s="49">
        <v>13.1</v>
      </c>
    </row>
    <row r="493" spans="1:3" ht="15.6" x14ac:dyDescent="0.3">
      <c r="A493" s="50" t="s">
        <v>187</v>
      </c>
      <c r="B493" s="47">
        <f>B483+B487</f>
        <v>1134.8000000000002</v>
      </c>
      <c r="C493" s="47">
        <f>C483+C487</f>
        <v>814.7</v>
      </c>
    </row>
    <row r="494" spans="1:3" x14ac:dyDescent="0.25">
      <c r="A494" s="60" t="s">
        <v>56</v>
      </c>
      <c r="B494" s="43">
        <f>B488+B484</f>
        <v>141</v>
      </c>
      <c r="C494" s="43">
        <f>C488+C484</f>
        <v>23.4</v>
      </c>
    </row>
    <row r="495" spans="1:3" x14ac:dyDescent="0.25">
      <c r="A495" s="39" t="s">
        <v>100</v>
      </c>
      <c r="B495" s="43">
        <f>B489</f>
        <v>6.9</v>
      </c>
      <c r="C495" s="43">
        <f>C489</f>
        <v>6.6</v>
      </c>
    </row>
    <row r="496" spans="1:3" ht="39.6" x14ac:dyDescent="0.25">
      <c r="A496" s="16" t="s">
        <v>184</v>
      </c>
      <c r="B496" s="43">
        <f>B485+B490</f>
        <v>930.4</v>
      </c>
      <c r="C496" s="43">
        <f>C490+C485</f>
        <v>760.2</v>
      </c>
    </row>
    <row r="497" spans="1:4" x14ac:dyDescent="0.25">
      <c r="A497" s="39" t="s">
        <v>162</v>
      </c>
      <c r="B497" s="43">
        <f>B486+B491</f>
        <v>12.3</v>
      </c>
      <c r="C497" s="43">
        <f>C486+C491</f>
        <v>11.4</v>
      </c>
    </row>
    <row r="498" spans="1:4" x14ac:dyDescent="0.25">
      <c r="A498" s="25" t="s">
        <v>61</v>
      </c>
      <c r="B498" s="43">
        <f>B492</f>
        <v>44.2</v>
      </c>
      <c r="C498" s="43">
        <f>C492</f>
        <v>13.1</v>
      </c>
    </row>
    <row r="499" spans="1:4" ht="15.75" customHeight="1" x14ac:dyDescent="0.3">
      <c r="A499" s="46" t="s">
        <v>188</v>
      </c>
      <c r="B499" s="47">
        <f>B22+B40+B49+B55+B61+B66+B71+B76+B83+B125+B137+B430+B441+B474+B493</f>
        <v>153995.89999999997</v>
      </c>
      <c r="C499" s="47">
        <f>C22+C40+C49+C55+C61+C66+C71+C76+C83+C125+C137+C430+C441+C474+C493</f>
        <v>71574.000000000015</v>
      </c>
    </row>
    <row r="500" spans="1:4" x14ac:dyDescent="0.25">
      <c r="A500" s="16" t="s">
        <v>56</v>
      </c>
      <c r="B500" s="43">
        <f>B23+B41+B50+B56+B62+B72+B84+B126+B138+B431+B442+B475+B494+B77</f>
        <v>71665.999999999985</v>
      </c>
      <c r="C500" s="43">
        <f>C23+C41+C50+C56+C62+C72+C84+C126+C138+C431+C442+C475+C494+C77</f>
        <v>34851.4</v>
      </c>
      <c r="D500" s="64"/>
    </row>
    <row r="501" spans="1:4" ht="39.6" x14ac:dyDescent="0.25">
      <c r="A501" s="16" t="s">
        <v>178</v>
      </c>
      <c r="B501" s="43">
        <f>B24+B476+B496</f>
        <v>6575.2</v>
      </c>
      <c r="C501" s="43">
        <f>C24+C476+C496</f>
        <v>2438.7000000000003</v>
      </c>
    </row>
    <row r="502" spans="1:4" x14ac:dyDescent="0.25">
      <c r="A502" s="60" t="s">
        <v>104</v>
      </c>
      <c r="B502" s="43">
        <f>B67+B128+B139+B432+B479+B495</f>
        <v>3638.6</v>
      </c>
      <c r="C502" s="43">
        <f>C67+C128+C139+C432+C479+C495</f>
        <v>340.1</v>
      </c>
    </row>
    <row r="503" spans="1:4" x14ac:dyDescent="0.25">
      <c r="A503" s="39" t="s">
        <v>161</v>
      </c>
      <c r="B503" s="43">
        <f>B433+B480</f>
        <v>34477.800000000003</v>
      </c>
      <c r="C503" s="43">
        <f>C433+C480</f>
        <v>30552.199999999997</v>
      </c>
    </row>
    <row r="504" spans="1:4" ht="26.4" x14ac:dyDescent="0.25">
      <c r="A504" s="16" t="s">
        <v>189</v>
      </c>
      <c r="B504" s="43">
        <f>B435+B477</f>
        <v>2273.6999999999998</v>
      </c>
      <c r="C504" s="43">
        <f>C435+C477</f>
        <v>1636.5</v>
      </c>
    </row>
    <row r="505" spans="1:4" x14ac:dyDescent="0.25">
      <c r="A505" s="16" t="s">
        <v>59</v>
      </c>
      <c r="B505" s="43">
        <f>B42+B85</f>
        <v>8566.2999999999993</v>
      </c>
      <c r="C505" s="43"/>
    </row>
    <row r="506" spans="1:4" ht="39.6" x14ac:dyDescent="0.25">
      <c r="A506" s="16" t="s">
        <v>83</v>
      </c>
      <c r="B506" s="43">
        <f>B86+B43</f>
        <v>5476.3</v>
      </c>
      <c r="C506" s="43"/>
    </row>
    <row r="507" spans="1:4" ht="18" customHeight="1" x14ac:dyDescent="0.25">
      <c r="A507" s="16" t="s">
        <v>190</v>
      </c>
      <c r="B507" s="43">
        <f>B44</f>
        <v>4100</v>
      </c>
      <c r="C507" s="43"/>
    </row>
    <row r="508" spans="1:4" ht="18" customHeight="1" x14ac:dyDescent="0.25">
      <c r="A508" s="16" t="s">
        <v>162</v>
      </c>
      <c r="B508" s="43">
        <f>B434+B25+B127+B478+B57+B140+B443+B497</f>
        <v>4739.6000000000004</v>
      </c>
      <c r="C508" s="43">
        <f>C434+C25+C127+C478+C57+C140+C443+C497</f>
        <v>1479.5000000000002</v>
      </c>
    </row>
    <row r="509" spans="1:4" ht="18" customHeight="1" x14ac:dyDescent="0.25">
      <c r="A509" s="16" t="s">
        <v>61</v>
      </c>
      <c r="B509" s="43">
        <f>SUM(B45+B481+B498+B436+B129)</f>
        <v>12482.400000000001</v>
      </c>
      <c r="C509" s="43">
        <f>SUM(C45+C481+C498+C436+C129)</f>
        <v>275.59999999999997</v>
      </c>
    </row>
    <row r="510" spans="1:4" ht="30.75" customHeight="1" x14ac:dyDescent="0.25">
      <c r="A510" s="65" t="s">
        <v>191</v>
      </c>
      <c r="B510" s="47">
        <f>B499-B18</f>
        <v>151295.29999999996</v>
      </c>
      <c r="C510" s="47">
        <f>C499-C18</f>
        <v>71574.000000000015</v>
      </c>
    </row>
    <row r="511" spans="1:4" x14ac:dyDescent="0.25">
      <c r="B511" s="64"/>
    </row>
    <row r="512" spans="1:4" x14ac:dyDescent="0.25">
      <c r="B512" s="64"/>
      <c r="C512" s="64"/>
    </row>
    <row r="513" spans="2:2" x14ac:dyDescent="0.25">
      <c r="B513" s="64"/>
    </row>
    <row r="514" spans="2:2" x14ac:dyDescent="0.25">
      <c r="B514" s="64"/>
    </row>
    <row r="515" spans="2:2" x14ac:dyDescent="0.25">
      <c r="B515" s="64"/>
    </row>
    <row r="516" spans="2:2" x14ac:dyDescent="0.25">
      <c r="B516" s="64"/>
    </row>
    <row r="517" spans="2:2" x14ac:dyDescent="0.25">
      <c r="B517" s="64"/>
    </row>
  </sheetData>
  <mergeCells count="19">
    <mergeCell ref="A73:C73"/>
    <mergeCell ref="A2:C2"/>
    <mergeCell ref="A4:A6"/>
    <mergeCell ref="B4:B6"/>
    <mergeCell ref="C4:C6"/>
    <mergeCell ref="A7:C7"/>
    <mergeCell ref="A26:C26"/>
    <mergeCell ref="A46:C46"/>
    <mergeCell ref="A51:C51"/>
    <mergeCell ref="A58:C58"/>
    <mergeCell ref="A63:C63"/>
    <mergeCell ref="A68:C68"/>
    <mergeCell ref="A482:C482"/>
    <mergeCell ref="A78:C78"/>
    <mergeCell ref="A87:C87"/>
    <mergeCell ref="A130:C130"/>
    <mergeCell ref="A141:C141"/>
    <mergeCell ref="A437:C437"/>
    <mergeCell ref="A444:C44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4" workbookViewId="0">
      <selection activeCell="A5" sqref="A5:A7"/>
    </sheetView>
  </sheetViews>
  <sheetFormatPr defaultColWidth="8.88671875" defaultRowHeight="13.2" x14ac:dyDescent="0.25"/>
  <cols>
    <col min="1" max="1" width="43.88671875" style="69" customWidth="1"/>
    <col min="2" max="2" width="9.88671875" style="69" customWidth="1"/>
    <col min="3" max="3" width="11.109375" style="69" customWidth="1"/>
    <col min="4" max="4" width="9.5546875" style="69" customWidth="1"/>
    <col min="5" max="5" width="12.88671875" style="69" customWidth="1"/>
    <col min="6" max="16384" width="8.88671875" style="69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159" t="s">
        <v>193</v>
      </c>
      <c r="B2" s="159"/>
      <c r="C2" s="159"/>
      <c r="D2" s="159"/>
      <c r="E2" s="159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6" x14ac:dyDescent="0.3">
      <c r="A5" s="172" t="s">
        <v>194</v>
      </c>
      <c r="B5" s="172" t="s">
        <v>195</v>
      </c>
      <c r="C5" s="70" t="s">
        <v>196</v>
      </c>
      <c r="D5" s="70"/>
      <c r="E5" s="71"/>
    </row>
    <row r="6" spans="1:5" ht="45.75" customHeight="1" x14ac:dyDescent="0.25">
      <c r="A6" s="173"/>
      <c r="B6" s="173"/>
      <c r="C6" s="175" t="s">
        <v>197</v>
      </c>
      <c r="D6" s="177" t="s">
        <v>198</v>
      </c>
      <c r="E6" s="172" t="s">
        <v>240</v>
      </c>
    </row>
    <row r="7" spans="1:5" ht="69" customHeight="1" x14ac:dyDescent="0.25">
      <c r="A7" s="174"/>
      <c r="B7" s="174"/>
      <c r="C7" s="176"/>
      <c r="D7" s="178"/>
      <c r="E7" s="174"/>
    </row>
    <row r="8" spans="1:5" ht="18.75" customHeight="1" x14ac:dyDescent="0.25">
      <c r="A8" s="72" t="s">
        <v>74</v>
      </c>
      <c r="B8" s="73">
        <f>C8+D8+E8</f>
        <v>261</v>
      </c>
      <c r="C8" s="10"/>
      <c r="D8" s="74"/>
      <c r="E8" s="75">
        <v>261</v>
      </c>
    </row>
    <row r="9" spans="1:5" ht="15.6" x14ac:dyDescent="0.25">
      <c r="A9" s="76" t="s">
        <v>102</v>
      </c>
      <c r="B9" s="73">
        <f t="shared" ref="B9:B72" si="0">C9+D9+E9</f>
        <v>202</v>
      </c>
      <c r="C9" s="77">
        <v>57</v>
      </c>
      <c r="D9" s="77"/>
      <c r="E9" s="78">
        <v>145</v>
      </c>
    </row>
    <row r="10" spans="1:5" ht="15.6" x14ac:dyDescent="0.25">
      <c r="A10" s="76" t="s">
        <v>88</v>
      </c>
      <c r="B10" s="73">
        <f t="shared" si="0"/>
        <v>3</v>
      </c>
      <c r="C10" s="77"/>
      <c r="D10" s="77">
        <v>3</v>
      </c>
      <c r="E10" s="11"/>
    </row>
    <row r="11" spans="1:5" ht="15.6" x14ac:dyDescent="0.25">
      <c r="A11" s="76" t="s">
        <v>62</v>
      </c>
      <c r="B11" s="73">
        <f t="shared" si="0"/>
        <v>1</v>
      </c>
      <c r="C11" s="77"/>
      <c r="D11" s="77">
        <v>1</v>
      </c>
      <c r="E11" s="11"/>
    </row>
    <row r="12" spans="1:5" ht="15.6" x14ac:dyDescent="0.25">
      <c r="A12" s="76" t="s">
        <v>93</v>
      </c>
      <c r="B12" s="73">
        <f t="shared" si="0"/>
        <v>9.8999999999999986</v>
      </c>
      <c r="C12" s="77"/>
      <c r="D12" s="77">
        <v>9.8999999999999986</v>
      </c>
      <c r="E12" s="11"/>
    </row>
    <row r="13" spans="1:5" ht="15.6" x14ac:dyDescent="0.25">
      <c r="A13" s="76" t="s">
        <v>90</v>
      </c>
      <c r="B13" s="73">
        <f t="shared" si="0"/>
        <v>11.3</v>
      </c>
      <c r="C13" s="77"/>
      <c r="D13" s="77">
        <v>9.5</v>
      </c>
      <c r="E13" s="11">
        <v>1.8</v>
      </c>
    </row>
    <row r="14" spans="1:5" ht="15.6" x14ac:dyDescent="0.25">
      <c r="A14" s="76" t="s">
        <v>199</v>
      </c>
      <c r="B14" s="73">
        <f t="shared" si="0"/>
        <v>30</v>
      </c>
      <c r="C14" s="77"/>
      <c r="D14" s="77">
        <v>27</v>
      </c>
      <c r="E14" s="11">
        <v>3</v>
      </c>
    </row>
    <row r="15" spans="1:5" ht="15.6" x14ac:dyDescent="0.25">
      <c r="A15" s="76" t="s">
        <v>97</v>
      </c>
      <c r="B15" s="73">
        <f t="shared" si="0"/>
        <v>115</v>
      </c>
      <c r="C15" s="77"/>
      <c r="D15" s="77">
        <v>103</v>
      </c>
      <c r="E15" s="11">
        <v>12</v>
      </c>
    </row>
    <row r="16" spans="1:5" ht="15.6" x14ac:dyDescent="0.25">
      <c r="A16" s="76" t="s">
        <v>94</v>
      </c>
      <c r="B16" s="73">
        <f t="shared" si="0"/>
        <v>35</v>
      </c>
      <c r="C16" s="77"/>
      <c r="D16" s="77">
        <v>34.4</v>
      </c>
      <c r="E16" s="11">
        <v>0.6</v>
      </c>
    </row>
    <row r="17" spans="1:5" ht="18" customHeight="1" x14ac:dyDescent="0.25">
      <c r="A17" s="79" t="s">
        <v>96</v>
      </c>
      <c r="B17" s="73">
        <f t="shared" si="0"/>
        <v>94.5</v>
      </c>
      <c r="C17" s="80"/>
      <c r="D17" s="81">
        <v>53.5</v>
      </c>
      <c r="E17" s="82">
        <v>41</v>
      </c>
    </row>
    <row r="18" spans="1:5" ht="15.6" x14ac:dyDescent="0.25">
      <c r="A18" s="79" t="s">
        <v>200</v>
      </c>
      <c r="B18" s="73">
        <f t="shared" si="0"/>
        <v>71</v>
      </c>
      <c r="C18" s="80"/>
      <c r="D18" s="77">
        <v>71</v>
      </c>
      <c r="E18" s="11"/>
    </row>
    <row r="19" spans="1:5" ht="15.6" x14ac:dyDescent="0.3">
      <c r="A19" s="83" t="s">
        <v>201</v>
      </c>
      <c r="B19" s="73">
        <f t="shared" si="0"/>
        <v>105</v>
      </c>
      <c r="C19" s="77">
        <v>98.2</v>
      </c>
      <c r="D19" s="77">
        <v>6.5</v>
      </c>
      <c r="E19" s="11">
        <v>0.3</v>
      </c>
    </row>
    <row r="20" spans="1:5" ht="15.6" x14ac:dyDescent="0.3">
      <c r="A20" s="83" t="s">
        <v>202</v>
      </c>
      <c r="B20" s="73">
        <f t="shared" si="0"/>
        <v>44.5</v>
      </c>
      <c r="C20" s="77">
        <v>41.5</v>
      </c>
      <c r="D20" s="77">
        <v>2.5</v>
      </c>
      <c r="E20" s="11">
        <v>0.5</v>
      </c>
    </row>
    <row r="21" spans="1:5" ht="15.6" x14ac:dyDescent="0.3">
      <c r="A21" s="83" t="s">
        <v>203</v>
      </c>
      <c r="B21" s="73">
        <f t="shared" si="0"/>
        <v>65</v>
      </c>
      <c r="C21" s="77">
        <v>60.4</v>
      </c>
      <c r="D21" s="77">
        <v>4.0999999999999996</v>
      </c>
      <c r="E21" s="11">
        <v>0.5</v>
      </c>
    </row>
    <row r="22" spans="1:5" ht="15.6" x14ac:dyDescent="0.3">
      <c r="A22" s="83" t="s">
        <v>204</v>
      </c>
      <c r="B22" s="73">
        <f t="shared" si="0"/>
        <v>76.2</v>
      </c>
      <c r="C22" s="77">
        <v>74</v>
      </c>
      <c r="D22" s="77">
        <v>2</v>
      </c>
      <c r="E22" s="11">
        <v>0.2</v>
      </c>
    </row>
    <row r="23" spans="1:5" ht="15.6" x14ac:dyDescent="0.3">
      <c r="A23" s="83" t="s">
        <v>205</v>
      </c>
      <c r="B23" s="73">
        <f t="shared" si="0"/>
        <v>90.5</v>
      </c>
      <c r="C23" s="77">
        <v>85.9</v>
      </c>
      <c r="D23" s="77">
        <v>4</v>
      </c>
      <c r="E23" s="11">
        <v>0.6</v>
      </c>
    </row>
    <row r="24" spans="1:5" ht="15.6" x14ac:dyDescent="0.3">
      <c r="A24" s="83" t="s">
        <v>206</v>
      </c>
      <c r="B24" s="73">
        <f t="shared" si="0"/>
        <v>43.1</v>
      </c>
      <c r="C24" s="77">
        <v>40.9</v>
      </c>
      <c r="D24" s="77">
        <v>2.1999999999999997</v>
      </c>
      <c r="E24" s="11"/>
    </row>
    <row r="25" spans="1:5" ht="15.6" x14ac:dyDescent="0.3">
      <c r="A25" s="83" t="s">
        <v>207</v>
      </c>
      <c r="B25" s="73">
        <f t="shared" si="0"/>
        <v>42.900000000000006</v>
      </c>
      <c r="C25" s="77">
        <v>40.700000000000003</v>
      </c>
      <c r="D25" s="77">
        <v>2</v>
      </c>
      <c r="E25" s="11">
        <v>0.2</v>
      </c>
    </row>
    <row r="26" spans="1:5" ht="15.6" x14ac:dyDescent="0.3">
      <c r="A26" s="83" t="s">
        <v>208</v>
      </c>
      <c r="B26" s="73">
        <f t="shared" si="0"/>
        <v>73.40000000000002</v>
      </c>
      <c r="C26" s="77">
        <v>69.300000000000011</v>
      </c>
      <c r="D26" s="77">
        <v>3.7</v>
      </c>
      <c r="E26" s="11">
        <v>0.4</v>
      </c>
    </row>
    <row r="27" spans="1:5" ht="15.6" x14ac:dyDescent="0.3">
      <c r="A27" s="83" t="s">
        <v>209</v>
      </c>
      <c r="B27" s="73">
        <f t="shared" si="0"/>
        <v>73.100000000000009</v>
      </c>
      <c r="C27" s="77">
        <v>69.900000000000006</v>
      </c>
      <c r="D27" s="77">
        <v>3</v>
      </c>
      <c r="E27" s="11">
        <v>0.2</v>
      </c>
    </row>
    <row r="28" spans="1:5" ht="15.6" x14ac:dyDescent="0.3">
      <c r="A28" s="83" t="s">
        <v>210</v>
      </c>
      <c r="B28" s="73">
        <f t="shared" si="0"/>
        <v>46.5</v>
      </c>
      <c r="C28" s="77">
        <v>43.5</v>
      </c>
      <c r="D28" s="77">
        <v>2.8</v>
      </c>
      <c r="E28" s="11">
        <v>0.2</v>
      </c>
    </row>
    <row r="29" spans="1:5" ht="15.6" x14ac:dyDescent="0.3">
      <c r="A29" s="83" t="s">
        <v>211</v>
      </c>
      <c r="B29" s="73">
        <f t="shared" si="0"/>
        <v>40.199999999999996</v>
      </c>
      <c r="C29" s="77">
        <v>38.799999999999997</v>
      </c>
      <c r="D29" s="77">
        <v>1.3</v>
      </c>
      <c r="E29" s="11">
        <v>0.1</v>
      </c>
    </row>
    <row r="30" spans="1:5" ht="15.6" x14ac:dyDescent="0.3">
      <c r="A30" s="83" t="s">
        <v>212</v>
      </c>
      <c r="B30" s="73">
        <f t="shared" si="0"/>
        <v>88.000000000000014</v>
      </c>
      <c r="C30" s="77">
        <v>84.4</v>
      </c>
      <c r="D30" s="77">
        <v>3.2</v>
      </c>
      <c r="E30" s="11">
        <v>0.4</v>
      </c>
    </row>
    <row r="31" spans="1:5" ht="15.6" x14ac:dyDescent="0.3">
      <c r="A31" s="83" t="s">
        <v>213</v>
      </c>
      <c r="B31" s="73">
        <f t="shared" si="0"/>
        <v>38.299999999999997</v>
      </c>
      <c r="C31" s="77">
        <v>34.9</v>
      </c>
      <c r="D31" s="77">
        <v>3.1</v>
      </c>
      <c r="E31" s="11">
        <v>0.3</v>
      </c>
    </row>
    <row r="32" spans="1:5" ht="15.6" x14ac:dyDescent="0.3">
      <c r="A32" s="83" t="s">
        <v>214</v>
      </c>
      <c r="B32" s="73">
        <f t="shared" si="0"/>
        <v>58.6</v>
      </c>
      <c r="C32" s="77">
        <v>57.6</v>
      </c>
      <c r="D32" s="77">
        <v>0.9</v>
      </c>
      <c r="E32" s="11">
        <v>0.1</v>
      </c>
    </row>
    <row r="33" spans="1:5" ht="15.6" x14ac:dyDescent="0.3">
      <c r="A33" s="83" t="s">
        <v>215</v>
      </c>
      <c r="B33" s="73">
        <f t="shared" si="0"/>
        <v>36.199999999999996</v>
      </c>
      <c r="C33" s="77">
        <v>31.8</v>
      </c>
      <c r="D33" s="77">
        <v>4</v>
      </c>
      <c r="E33" s="11">
        <v>0.4</v>
      </c>
    </row>
    <row r="34" spans="1:5" ht="15.6" x14ac:dyDescent="0.3">
      <c r="A34" s="83" t="s">
        <v>216</v>
      </c>
      <c r="B34" s="73">
        <f t="shared" si="0"/>
        <v>80.400000000000006</v>
      </c>
      <c r="C34" s="77">
        <v>77.400000000000006</v>
      </c>
      <c r="D34" s="77">
        <v>2.8</v>
      </c>
      <c r="E34" s="11">
        <v>0.2</v>
      </c>
    </row>
    <row r="35" spans="1:5" ht="15.6" x14ac:dyDescent="0.3">
      <c r="A35" s="83" t="s">
        <v>217</v>
      </c>
      <c r="B35" s="73">
        <f t="shared" si="0"/>
        <v>58.4</v>
      </c>
      <c r="C35" s="84">
        <v>55</v>
      </c>
      <c r="D35" s="77">
        <v>3.1</v>
      </c>
      <c r="E35" s="11">
        <v>0.3</v>
      </c>
    </row>
    <row r="36" spans="1:5" ht="15.6" x14ac:dyDescent="0.3">
      <c r="A36" s="83" t="s">
        <v>218</v>
      </c>
      <c r="B36" s="73">
        <f t="shared" si="0"/>
        <v>58</v>
      </c>
      <c r="C36" s="84">
        <v>55.4</v>
      </c>
      <c r="D36" s="77">
        <v>2.5</v>
      </c>
      <c r="E36" s="11">
        <v>0.1</v>
      </c>
    </row>
    <row r="37" spans="1:5" ht="15.6" x14ac:dyDescent="0.3">
      <c r="A37" s="83" t="s">
        <v>219</v>
      </c>
      <c r="B37" s="73">
        <f t="shared" si="0"/>
        <v>66.2</v>
      </c>
      <c r="C37" s="84">
        <v>58.9</v>
      </c>
      <c r="D37" s="77">
        <v>7</v>
      </c>
      <c r="E37" s="11">
        <v>0.3</v>
      </c>
    </row>
    <row r="38" spans="1:5" ht="15.6" x14ac:dyDescent="0.3">
      <c r="A38" s="83" t="s">
        <v>220</v>
      </c>
      <c r="B38" s="73">
        <f t="shared" si="0"/>
        <v>59.2</v>
      </c>
      <c r="C38" s="84">
        <v>56.4</v>
      </c>
      <c r="D38" s="77">
        <v>2.6</v>
      </c>
      <c r="E38" s="11">
        <v>0.2</v>
      </c>
    </row>
    <row r="39" spans="1:5" ht="15.6" x14ac:dyDescent="0.3">
      <c r="A39" s="83" t="s">
        <v>221</v>
      </c>
      <c r="B39" s="73">
        <f t="shared" si="0"/>
        <v>66</v>
      </c>
      <c r="C39" s="84">
        <v>64</v>
      </c>
      <c r="D39" s="77">
        <v>1.8</v>
      </c>
      <c r="E39" s="11">
        <v>0.2</v>
      </c>
    </row>
    <row r="40" spans="1:5" ht="15.6" x14ac:dyDescent="0.3">
      <c r="A40" s="83" t="s">
        <v>222</v>
      </c>
      <c r="B40" s="73">
        <f t="shared" si="0"/>
        <v>69.800000000000011</v>
      </c>
      <c r="C40" s="84">
        <v>68.2</v>
      </c>
      <c r="D40" s="77">
        <v>1.2</v>
      </c>
      <c r="E40" s="11">
        <v>0.4</v>
      </c>
    </row>
    <row r="41" spans="1:5" ht="15.6" x14ac:dyDescent="0.3">
      <c r="A41" s="83" t="s">
        <v>223</v>
      </c>
      <c r="B41" s="73">
        <f t="shared" si="0"/>
        <v>90.9</v>
      </c>
      <c r="C41" s="84">
        <v>87.7</v>
      </c>
      <c r="D41" s="77">
        <v>3</v>
      </c>
      <c r="E41" s="11">
        <v>0.2</v>
      </c>
    </row>
    <row r="42" spans="1:5" ht="15.6" x14ac:dyDescent="0.3">
      <c r="A42" s="83" t="s">
        <v>224</v>
      </c>
      <c r="B42" s="73">
        <f t="shared" si="0"/>
        <v>87.2</v>
      </c>
      <c r="C42" s="84">
        <v>85.6</v>
      </c>
      <c r="D42" s="77">
        <v>1.4</v>
      </c>
      <c r="E42" s="11">
        <v>0.2</v>
      </c>
    </row>
    <row r="43" spans="1:5" ht="15.6" x14ac:dyDescent="0.3">
      <c r="A43" s="83" t="s">
        <v>225</v>
      </c>
      <c r="B43" s="73">
        <f t="shared" si="0"/>
        <v>78.100000000000009</v>
      </c>
      <c r="C43" s="84">
        <v>76</v>
      </c>
      <c r="D43" s="77">
        <v>1.9</v>
      </c>
      <c r="E43" s="11">
        <v>0.2</v>
      </c>
    </row>
    <row r="44" spans="1:5" ht="15.6" x14ac:dyDescent="0.3">
      <c r="A44" s="83" t="s">
        <v>226</v>
      </c>
      <c r="B44" s="73">
        <f t="shared" si="0"/>
        <v>57.9</v>
      </c>
      <c r="C44" s="84">
        <v>52.9</v>
      </c>
      <c r="D44" s="77">
        <v>4.8</v>
      </c>
      <c r="E44" s="11">
        <v>0.2</v>
      </c>
    </row>
    <row r="45" spans="1:5" ht="15.6" x14ac:dyDescent="0.3">
      <c r="A45" s="83" t="s">
        <v>227</v>
      </c>
      <c r="B45" s="73">
        <f t="shared" si="0"/>
        <v>68.100000000000009</v>
      </c>
      <c r="C45" s="84">
        <v>65.400000000000006</v>
      </c>
      <c r="D45" s="77">
        <v>2.2000000000000002</v>
      </c>
      <c r="E45" s="11">
        <v>0.5</v>
      </c>
    </row>
    <row r="46" spans="1:5" ht="15.6" x14ac:dyDescent="0.3">
      <c r="A46" s="83" t="s">
        <v>228</v>
      </c>
      <c r="B46" s="73">
        <f t="shared" si="0"/>
        <v>77</v>
      </c>
      <c r="C46" s="84">
        <v>74.599999999999994</v>
      </c>
      <c r="D46" s="77">
        <v>2.2000000000000002</v>
      </c>
      <c r="E46" s="11">
        <v>0.2</v>
      </c>
    </row>
    <row r="47" spans="1:5" ht="15.6" x14ac:dyDescent="0.3">
      <c r="A47" s="83" t="s">
        <v>229</v>
      </c>
      <c r="B47" s="73">
        <f t="shared" si="0"/>
        <v>50.5</v>
      </c>
      <c r="C47" s="84">
        <v>45.5</v>
      </c>
      <c r="D47" s="77">
        <v>4.4000000000000004</v>
      </c>
      <c r="E47" s="11">
        <v>0.60000000000000009</v>
      </c>
    </row>
    <row r="48" spans="1:5" ht="15.6" x14ac:dyDescent="0.3">
      <c r="A48" s="83" t="s">
        <v>137</v>
      </c>
      <c r="B48" s="73">
        <f t="shared" si="0"/>
        <v>7.7</v>
      </c>
      <c r="C48" s="84"/>
      <c r="D48" s="77">
        <v>3</v>
      </c>
      <c r="E48" s="11">
        <v>4.7</v>
      </c>
    </row>
    <row r="49" spans="1:5" ht="15.6" x14ac:dyDescent="0.3">
      <c r="A49" s="83" t="s">
        <v>138</v>
      </c>
      <c r="B49" s="73">
        <f t="shared" si="0"/>
        <v>14.8</v>
      </c>
      <c r="C49" s="84">
        <v>5.0999999999999996</v>
      </c>
      <c r="D49" s="77">
        <v>3</v>
      </c>
      <c r="E49" s="11">
        <v>6.7</v>
      </c>
    </row>
    <row r="50" spans="1:5" ht="15.6" x14ac:dyDescent="0.3">
      <c r="A50" s="83" t="s">
        <v>139</v>
      </c>
      <c r="B50" s="73">
        <f t="shared" si="0"/>
        <v>6</v>
      </c>
      <c r="C50" s="84"/>
      <c r="D50" s="77">
        <v>3</v>
      </c>
      <c r="E50" s="11">
        <v>3</v>
      </c>
    </row>
    <row r="51" spans="1:5" ht="15.6" x14ac:dyDescent="0.3">
      <c r="A51" s="83" t="s">
        <v>140</v>
      </c>
      <c r="B51" s="73">
        <f t="shared" si="0"/>
        <v>4.2</v>
      </c>
      <c r="C51" s="84"/>
      <c r="D51" s="77">
        <v>1.1000000000000001</v>
      </c>
      <c r="E51" s="11">
        <v>3.1</v>
      </c>
    </row>
    <row r="52" spans="1:5" ht="15.6" x14ac:dyDescent="0.3">
      <c r="A52" s="83" t="s">
        <v>230</v>
      </c>
      <c r="B52" s="73">
        <f t="shared" si="0"/>
        <v>8.5</v>
      </c>
      <c r="C52" s="84"/>
      <c r="D52" s="77">
        <v>3.5</v>
      </c>
      <c r="E52" s="11">
        <v>5</v>
      </c>
    </row>
    <row r="53" spans="1:5" ht="15.6" x14ac:dyDescent="0.3">
      <c r="A53" s="83" t="s">
        <v>142</v>
      </c>
      <c r="B53" s="73">
        <f t="shared" si="0"/>
        <v>19.5</v>
      </c>
      <c r="C53" s="84"/>
      <c r="D53" s="77">
        <v>18.2</v>
      </c>
      <c r="E53" s="11">
        <v>1.3</v>
      </c>
    </row>
    <row r="54" spans="1:5" ht="15.6" x14ac:dyDescent="0.25">
      <c r="A54" s="85" t="s">
        <v>165</v>
      </c>
      <c r="B54" s="73">
        <f t="shared" si="0"/>
        <v>1</v>
      </c>
      <c r="C54" s="84"/>
      <c r="D54" s="77">
        <v>0.2</v>
      </c>
      <c r="E54" s="11">
        <v>0.8</v>
      </c>
    </row>
    <row r="55" spans="1:5" ht="15.6" x14ac:dyDescent="0.3">
      <c r="A55" s="83" t="s">
        <v>231</v>
      </c>
      <c r="B55" s="73">
        <f t="shared" si="0"/>
        <v>28.8</v>
      </c>
      <c r="C55" s="84">
        <v>11</v>
      </c>
      <c r="D55" s="77">
        <v>0.7</v>
      </c>
      <c r="E55" s="11">
        <v>17.100000000000001</v>
      </c>
    </row>
    <row r="56" spans="1:5" ht="15.6" x14ac:dyDescent="0.3">
      <c r="A56" s="83" t="s">
        <v>232</v>
      </c>
      <c r="B56" s="73">
        <f t="shared" si="0"/>
        <v>3.2</v>
      </c>
      <c r="C56" s="84">
        <v>1.3</v>
      </c>
      <c r="D56" s="77">
        <v>0.1</v>
      </c>
      <c r="E56" s="11">
        <v>1.8</v>
      </c>
    </row>
    <row r="57" spans="1:5" ht="15.6" x14ac:dyDescent="0.3">
      <c r="A57" s="83" t="s">
        <v>146</v>
      </c>
      <c r="B57" s="73">
        <f t="shared" si="0"/>
        <v>43</v>
      </c>
      <c r="C57" s="84">
        <v>6</v>
      </c>
      <c r="D57" s="77">
        <v>35</v>
      </c>
      <c r="E57" s="11">
        <v>2</v>
      </c>
    </row>
    <row r="58" spans="1:5" ht="15.6" x14ac:dyDescent="0.3">
      <c r="A58" s="83" t="s">
        <v>147</v>
      </c>
      <c r="B58" s="73">
        <f t="shared" si="0"/>
        <v>8</v>
      </c>
      <c r="C58" s="84">
        <v>1.8</v>
      </c>
      <c r="D58" s="77"/>
      <c r="E58" s="11">
        <v>6.2</v>
      </c>
    </row>
    <row r="59" spans="1:5" ht="15.6" x14ac:dyDescent="0.3">
      <c r="A59" s="83" t="s">
        <v>233</v>
      </c>
      <c r="B59" s="73">
        <f t="shared" si="0"/>
        <v>16.100000000000001</v>
      </c>
      <c r="C59" s="84">
        <v>12</v>
      </c>
      <c r="D59" s="77">
        <v>0.6</v>
      </c>
      <c r="E59" s="11">
        <v>3.5</v>
      </c>
    </row>
    <row r="60" spans="1:5" ht="15.6" x14ac:dyDescent="0.3">
      <c r="A60" s="83" t="s">
        <v>150</v>
      </c>
      <c r="B60" s="73">
        <f t="shared" si="0"/>
        <v>28.3</v>
      </c>
      <c r="C60" s="84">
        <v>6.5</v>
      </c>
      <c r="D60" s="77">
        <v>20</v>
      </c>
      <c r="E60" s="11">
        <v>1.8</v>
      </c>
    </row>
    <row r="61" spans="1:5" ht="15.6" x14ac:dyDescent="0.3">
      <c r="A61" s="83" t="s">
        <v>234</v>
      </c>
      <c r="B61" s="73">
        <f t="shared" si="0"/>
        <v>77.2</v>
      </c>
      <c r="C61" s="84">
        <v>10.199999999999999</v>
      </c>
      <c r="D61" s="77">
        <v>54</v>
      </c>
      <c r="E61" s="11">
        <v>13</v>
      </c>
    </row>
    <row r="62" spans="1:5" ht="15.6" x14ac:dyDescent="0.3">
      <c r="A62" s="83" t="s">
        <v>235</v>
      </c>
      <c r="B62" s="73">
        <f t="shared" si="0"/>
        <v>16.399999999999999</v>
      </c>
      <c r="C62" s="84">
        <v>11.3</v>
      </c>
      <c r="D62" s="77">
        <v>0.1</v>
      </c>
      <c r="E62" s="11">
        <v>5</v>
      </c>
    </row>
    <row r="63" spans="1:5" ht="15.6" x14ac:dyDescent="0.3">
      <c r="A63" s="83" t="s">
        <v>154</v>
      </c>
      <c r="B63" s="73">
        <f t="shared" si="0"/>
        <v>11</v>
      </c>
      <c r="C63" s="84">
        <v>5.0999999999999996</v>
      </c>
      <c r="D63" s="77"/>
      <c r="E63" s="11">
        <v>5.9</v>
      </c>
    </row>
    <row r="64" spans="1:5" ht="15.6" x14ac:dyDescent="0.3">
      <c r="A64" s="83" t="s">
        <v>236</v>
      </c>
      <c r="B64" s="73">
        <f t="shared" si="0"/>
        <v>12.100000000000001</v>
      </c>
      <c r="C64" s="84">
        <v>3.2</v>
      </c>
      <c r="D64" s="77"/>
      <c r="E64" s="11">
        <v>8.9</v>
      </c>
    </row>
    <row r="65" spans="1:5" ht="15.6" x14ac:dyDescent="0.3">
      <c r="A65" s="83" t="s">
        <v>237</v>
      </c>
      <c r="B65" s="73">
        <f t="shared" si="0"/>
        <v>15.1</v>
      </c>
      <c r="C65" s="84">
        <v>9.8000000000000007</v>
      </c>
      <c r="D65" s="77">
        <v>0.2</v>
      </c>
      <c r="E65" s="11">
        <v>5.0999999999999996</v>
      </c>
    </row>
    <row r="66" spans="1:5" ht="17.399999999999999" customHeight="1" x14ac:dyDescent="0.25">
      <c r="A66" s="86" t="s">
        <v>163</v>
      </c>
      <c r="B66" s="73">
        <f t="shared" si="0"/>
        <v>4</v>
      </c>
      <c r="C66" s="84"/>
      <c r="D66" s="77">
        <v>4</v>
      </c>
      <c r="E66" s="11"/>
    </row>
    <row r="67" spans="1:5" ht="15.6" x14ac:dyDescent="0.25">
      <c r="A67" s="86" t="s">
        <v>238</v>
      </c>
      <c r="B67" s="73">
        <f t="shared" si="0"/>
        <v>17</v>
      </c>
      <c r="C67" s="84">
        <v>0.5</v>
      </c>
      <c r="D67" s="77">
        <v>16</v>
      </c>
      <c r="E67" s="11">
        <v>0.5</v>
      </c>
    </row>
    <row r="68" spans="1:5" ht="15.6" x14ac:dyDescent="0.3">
      <c r="A68" s="83" t="s">
        <v>157</v>
      </c>
      <c r="B68" s="73">
        <f t="shared" si="0"/>
        <v>34.6</v>
      </c>
      <c r="C68" s="84">
        <v>31.6</v>
      </c>
      <c r="D68" s="77"/>
      <c r="E68" s="11">
        <v>3</v>
      </c>
    </row>
    <row r="69" spans="1:5" ht="15.6" x14ac:dyDescent="0.3">
      <c r="A69" s="83" t="s">
        <v>166</v>
      </c>
      <c r="B69" s="73">
        <f t="shared" si="0"/>
        <v>137.60000000000002</v>
      </c>
      <c r="C69" s="84">
        <v>130</v>
      </c>
      <c r="D69" s="77">
        <v>4.8</v>
      </c>
      <c r="E69" s="11">
        <v>2.8</v>
      </c>
    </row>
    <row r="70" spans="1:5" ht="15.6" x14ac:dyDescent="0.25">
      <c r="A70" s="76" t="s">
        <v>167</v>
      </c>
      <c r="B70" s="73">
        <f t="shared" si="0"/>
        <v>60</v>
      </c>
      <c r="C70" s="77">
        <v>60</v>
      </c>
      <c r="D70" s="77"/>
      <c r="E70" s="11"/>
    </row>
    <row r="71" spans="1:5" ht="15.6" x14ac:dyDescent="0.25">
      <c r="A71" s="76" t="s">
        <v>168</v>
      </c>
      <c r="B71" s="73">
        <f t="shared" si="0"/>
        <v>5</v>
      </c>
      <c r="C71" s="77"/>
      <c r="D71" s="77">
        <v>5</v>
      </c>
      <c r="E71" s="11"/>
    </row>
    <row r="72" spans="1:5" ht="15.6" x14ac:dyDescent="0.3">
      <c r="A72" s="83" t="s">
        <v>169</v>
      </c>
      <c r="B72" s="73">
        <f t="shared" si="0"/>
        <v>29</v>
      </c>
      <c r="C72" s="84">
        <v>29</v>
      </c>
      <c r="D72" s="77"/>
      <c r="E72" s="11"/>
    </row>
    <row r="73" spans="1:5" ht="15.6" x14ac:dyDescent="0.3">
      <c r="A73" s="83" t="s">
        <v>171</v>
      </c>
      <c r="B73" s="73">
        <f t="shared" ref="B73:B78" si="1">C73+D73+E73</f>
        <v>5.5</v>
      </c>
      <c r="C73" s="84"/>
      <c r="D73" s="77">
        <v>5.5</v>
      </c>
      <c r="E73" s="11"/>
    </row>
    <row r="74" spans="1:5" ht="15.6" x14ac:dyDescent="0.25">
      <c r="A74" s="76" t="s">
        <v>170</v>
      </c>
      <c r="B74" s="73">
        <f t="shared" si="1"/>
        <v>26</v>
      </c>
      <c r="C74" s="77">
        <v>12</v>
      </c>
      <c r="D74" s="77">
        <v>14</v>
      </c>
      <c r="E74" s="11"/>
    </row>
    <row r="75" spans="1:5" ht="15.6" x14ac:dyDescent="0.25">
      <c r="A75" s="76" t="s">
        <v>179</v>
      </c>
      <c r="B75" s="73">
        <f t="shared" si="1"/>
        <v>120</v>
      </c>
      <c r="C75" s="77">
        <v>55</v>
      </c>
      <c r="D75" s="77">
        <v>65</v>
      </c>
      <c r="E75" s="11"/>
    </row>
    <row r="76" spans="1:5" ht="15.6" x14ac:dyDescent="0.25">
      <c r="A76" s="76" t="s">
        <v>65</v>
      </c>
      <c r="B76" s="73">
        <f t="shared" si="1"/>
        <v>62.8</v>
      </c>
      <c r="C76" s="77">
        <v>62.8</v>
      </c>
      <c r="D76" s="77"/>
      <c r="E76" s="11"/>
    </row>
    <row r="77" spans="1:5" ht="15.6" x14ac:dyDescent="0.25">
      <c r="A77" s="76" t="s">
        <v>181</v>
      </c>
      <c r="B77" s="73">
        <f t="shared" si="1"/>
        <v>86.399999999999991</v>
      </c>
      <c r="C77" s="77">
        <v>81.599999999999994</v>
      </c>
      <c r="D77" s="77">
        <v>4.5999999999999996</v>
      </c>
      <c r="E77" s="11">
        <v>0.2</v>
      </c>
    </row>
    <row r="78" spans="1:5" ht="15.6" x14ac:dyDescent="0.25">
      <c r="A78" s="76" t="s">
        <v>186</v>
      </c>
      <c r="B78" s="73">
        <f t="shared" si="1"/>
        <v>6.9</v>
      </c>
      <c r="C78" s="87"/>
      <c r="D78" s="87">
        <v>6.9</v>
      </c>
      <c r="E78" s="11"/>
    </row>
    <row r="79" spans="1:5" ht="15.6" x14ac:dyDescent="0.25">
      <c r="A79" s="88" t="s">
        <v>239</v>
      </c>
      <c r="B79" s="89">
        <f>SUM(B8:B78)</f>
        <v>3638.6</v>
      </c>
      <c r="C79" s="89">
        <f>SUM(C8:C78)</f>
        <v>2397.6</v>
      </c>
      <c r="D79" s="89">
        <f t="shared" ref="D79" si="2">SUM(D8:D78)</f>
        <v>667.00000000000011</v>
      </c>
      <c r="E79" s="8">
        <f>SUM(E8:E78)</f>
        <v>573.99999999999989</v>
      </c>
    </row>
    <row r="80" spans="1:5" x14ac:dyDescent="0.25">
      <c r="A80" s="3"/>
      <c r="B80" s="3"/>
      <c r="C80" s="3"/>
      <c r="D80" s="3"/>
      <c r="E80" s="3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topLeftCell="A118" workbookViewId="0">
      <selection activeCell="D12" sqref="D12"/>
    </sheetView>
  </sheetViews>
  <sheetFormatPr defaultColWidth="8.88671875" defaultRowHeight="15" x14ac:dyDescent="0.3"/>
  <cols>
    <col min="1" max="1" width="41.44140625" style="91" customWidth="1"/>
    <col min="2" max="3" width="13.88671875" style="122" customWidth="1"/>
    <col min="4" max="4" width="19.33203125" style="91" customWidth="1"/>
    <col min="5" max="5" width="9.6640625" style="91" customWidth="1"/>
    <col min="6" max="6" width="10.5546875" style="91" bestFit="1" customWidth="1"/>
    <col min="7" max="10" width="9.5546875" style="91" bestFit="1" customWidth="1"/>
    <col min="11" max="16384" width="8.88671875" style="91"/>
  </cols>
  <sheetData>
    <row r="1" spans="1:3" ht="15.6" x14ac:dyDescent="0.3">
      <c r="A1" s="3"/>
      <c r="B1" s="90"/>
      <c r="C1" s="90"/>
    </row>
    <row r="2" spans="1:3" ht="15.6" x14ac:dyDescent="0.3">
      <c r="A2" s="3"/>
      <c r="B2" s="90"/>
      <c r="C2" s="90"/>
    </row>
    <row r="3" spans="1:3" ht="15.6" x14ac:dyDescent="0.3">
      <c r="A3" s="3"/>
      <c r="B3" s="90"/>
      <c r="C3" s="90"/>
    </row>
    <row r="4" spans="1:3" ht="15.6" x14ac:dyDescent="0.3">
      <c r="A4" s="3"/>
      <c r="B4" s="90"/>
      <c r="C4" s="90"/>
    </row>
    <row r="5" spans="1:3" ht="15.6" x14ac:dyDescent="0.3">
      <c r="A5" s="3"/>
      <c r="B5" s="90"/>
      <c r="C5" s="90"/>
    </row>
    <row r="6" spans="1:3" ht="15.6" x14ac:dyDescent="0.3">
      <c r="B6" s="92"/>
      <c r="C6" s="92"/>
    </row>
    <row r="7" spans="1:3" ht="15.6" x14ac:dyDescent="0.3">
      <c r="B7" s="92"/>
      <c r="C7" s="92"/>
    </row>
    <row r="8" spans="1:3" ht="15.6" x14ac:dyDescent="0.3">
      <c r="A8" s="93"/>
      <c r="B8" s="92"/>
      <c r="C8" s="92"/>
    </row>
    <row r="9" spans="1:3" ht="45.6" customHeight="1" x14ac:dyDescent="0.3">
      <c r="A9" s="179" t="s">
        <v>287</v>
      </c>
      <c r="B9" s="146"/>
      <c r="C9" s="146"/>
    </row>
    <row r="10" spans="1:3" ht="26.4" customHeight="1" x14ac:dyDescent="0.3">
      <c r="A10" s="143"/>
      <c r="B10" s="142"/>
      <c r="C10" s="142"/>
    </row>
    <row r="11" spans="1:3" ht="15.75" customHeight="1" x14ac:dyDescent="0.3">
      <c r="A11" s="144" t="s">
        <v>241</v>
      </c>
      <c r="B11" s="144"/>
      <c r="C11" s="144"/>
    </row>
    <row r="12" spans="1:3" ht="20.399999999999999" customHeight="1" x14ac:dyDescent="0.3">
      <c r="A12" s="1"/>
      <c r="B12" s="92"/>
      <c r="C12" s="92"/>
    </row>
    <row r="13" spans="1:3" ht="15" customHeight="1" x14ac:dyDescent="0.3">
      <c r="A13" s="172" t="s">
        <v>242</v>
      </c>
      <c r="B13" s="172" t="s">
        <v>243</v>
      </c>
      <c r="C13" s="183" t="s">
        <v>40</v>
      </c>
    </row>
    <row r="14" spans="1:3" ht="15.6" customHeight="1" x14ac:dyDescent="0.3">
      <c r="A14" s="173"/>
      <c r="B14" s="173"/>
      <c r="C14" s="183"/>
    </row>
    <row r="15" spans="1:3" ht="29.25" customHeight="1" x14ac:dyDescent="0.3">
      <c r="A15" s="181"/>
      <c r="B15" s="182"/>
      <c r="C15" s="183"/>
    </row>
    <row r="16" spans="1:3" ht="30.75" customHeight="1" x14ac:dyDescent="0.3">
      <c r="A16" s="94" t="s">
        <v>244</v>
      </c>
      <c r="B16" s="95"/>
      <c r="C16" s="96"/>
    </row>
    <row r="17" spans="1:4" ht="19.5" customHeight="1" x14ac:dyDescent="0.3">
      <c r="A17" s="97" t="s">
        <v>74</v>
      </c>
      <c r="B17" s="98">
        <v>141938.26</v>
      </c>
      <c r="C17" s="99"/>
      <c r="D17" s="100"/>
    </row>
    <row r="18" spans="1:4" ht="18.75" customHeight="1" x14ac:dyDescent="0.3">
      <c r="A18" s="83" t="s">
        <v>245</v>
      </c>
      <c r="B18" s="96">
        <f>B17</f>
        <v>141938.26</v>
      </c>
      <c r="C18" s="96"/>
    </row>
    <row r="19" spans="1:4" ht="32.25" customHeight="1" x14ac:dyDescent="0.3">
      <c r="A19" s="101" t="s">
        <v>246</v>
      </c>
      <c r="B19" s="102"/>
      <c r="C19" s="103"/>
    </row>
    <row r="20" spans="1:4" ht="20.25" customHeight="1" x14ac:dyDescent="0.3">
      <c r="A20" s="97" t="s">
        <v>74</v>
      </c>
      <c r="B20" s="98">
        <v>70000</v>
      </c>
      <c r="C20" s="104"/>
    </row>
    <row r="21" spans="1:4" ht="23.25" customHeight="1" x14ac:dyDescent="0.3">
      <c r="A21" s="83" t="s">
        <v>247</v>
      </c>
      <c r="B21" s="96">
        <f>B20</f>
        <v>70000</v>
      </c>
      <c r="C21" s="96"/>
    </row>
    <row r="22" spans="1:4" ht="32.25" customHeight="1" x14ac:dyDescent="0.3">
      <c r="A22" s="94" t="s">
        <v>248</v>
      </c>
      <c r="B22" s="105"/>
      <c r="C22" s="106"/>
    </row>
    <row r="23" spans="1:4" ht="18.75" customHeight="1" x14ac:dyDescent="0.3">
      <c r="A23" s="97" t="s">
        <v>74</v>
      </c>
      <c r="B23" s="107">
        <v>122554.68</v>
      </c>
      <c r="C23" s="108"/>
    </row>
    <row r="24" spans="1:4" ht="21" customHeight="1" x14ac:dyDescent="0.3">
      <c r="A24" s="83" t="s">
        <v>249</v>
      </c>
      <c r="B24" s="109">
        <f>B23</f>
        <v>122554.68</v>
      </c>
      <c r="C24" s="109"/>
    </row>
    <row r="25" spans="1:4" ht="32.25" customHeight="1" x14ac:dyDescent="0.3">
      <c r="A25" s="110" t="s">
        <v>250</v>
      </c>
      <c r="B25" s="111"/>
      <c r="C25" s="112"/>
    </row>
    <row r="26" spans="1:4" ht="19.5" customHeight="1" x14ac:dyDescent="0.3">
      <c r="A26" s="83" t="s">
        <v>74</v>
      </c>
      <c r="B26" s="111">
        <v>357726.78</v>
      </c>
      <c r="C26" s="112"/>
    </row>
    <row r="27" spans="1:4" ht="21" customHeight="1" x14ac:dyDescent="0.3">
      <c r="A27" s="83" t="s">
        <v>251</v>
      </c>
      <c r="B27" s="112">
        <f>B26</f>
        <v>357726.78</v>
      </c>
      <c r="C27" s="112"/>
    </row>
    <row r="28" spans="1:4" ht="61.5" customHeight="1" x14ac:dyDescent="0.3">
      <c r="A28" s="68" t="s">
        <v>252</v>
      </c>
      <c r="B28" s="112"/>
      <c r="C28" s="106"/>
    </row>
    <row r="29" spans="1:4" ht="19.5" customHeight="1" x14ac:dyDescent="0.3">
      <c r="A29" s="83" t="s">
        <v>74</v>
      </c>
      <c r="B29" s="111">
        <v>295618.84000000003</v>
      </c>
      <c r="C29" s="113"/>
    </row>
    <row r="30" spans="1:4" ht="18" customHeight="1" x14ac:dyDescent="0.3">
      <c r="A30" s="83" t="s">
        <v>253</v>
      </c>
      <c r="B30" s="112">
        <f>B29</f>
        <v>295618.84000000003</v>
      </c>
      <c r="C30" s="112"/>
    </row>
    <row r="31" spans="1:4" ht="24.75" customHeight="1" x14ac:dyDescent="0.3">
      <c r="A31" s="110" t="s">
        <v>254</v>
      </c>
      <c r="B31" s="111"/>
      <c r="C31" s="106"/>
    </row>
    <row r="32" spans="1:4" ht="18.75" customHeight="1" x14ac:dyDescent="0.3">
      <c r="A32" s="83" t="s">
        <v>88</v>
      </c>
      <c r="B32" s="111">
        <v>2903.85</v>
      </c>
      <c r="C32" s="106"/>
    </row>
    <row r="33" spans="1:3" ht="18.75" customHeight="1" x14ac:dyDescent="0.3">
      <c r="A33" s="83" t="s">
        <v>93</v>
      </c>
      <c r="B33" s="111">
        <v>182</v>
      </c>
      <c r="C33" s="106"/>
    </row>
    <row r="34" spans="1:3" ht="15.75" customHeight="1" x14ac:dyDescent="0.3">
      <c r="A34" s="83" t="s">
        <v>90</v>
      </c>
      <c r="B34" s="111">
        <v>4631.34</v>
      </c>
      <c r="C34" s="106"/>
    </row>
    <row r="35" spans="1:3" ht="15.75" customHeight="1" x14ac:dyDescent="0.3">
      <c r="A35" s="83" t="s">
        <v>200</v>
      </c>
      <c r="B35" s="111">
        <v>11627.16</v>
      </c>
      <c r="C35" s="106"/>
    </row>
    <row r="36" spans="1:3" ht="15.6" x14ac:dyDescent="0.3">
      <c r="A36" s="97" t="s">
        <v>97</v>
      </c>
      <c r="B36" s="111">
        <v>18194.79</v>
      </c>
      <c r="C36" s="106"/>
    </row>
    <row r="37" spans="1:3" ht="19.5" customHeight="1" x14ac:dyDescent="0.3">
      <c r="A37" s="83" t="s">
        <v>199</v>
      </c>
      <c r="B37" s="111">
        <v>11279</v>
      </c>
      <c r="C37" s="106">
        <v>7000</v>
      </c>
    </row>
    <row r="38" spans="1:3" ht="17.25" customHeight="1" x14ac:dyDescent="0.3">
      <c r="A38" s="83" t="s">
        <v>94</v>
      </c>
      <c r="B38" s="111">
        <v>11482.58</v>
      </c>
      <c r="C38" s="106"/>
    </row>
    <row r="39" spans="1:3" ht="33.75" customHeight="1" x14ac:dyDescent="0.3">
      <c r="A39" s="83" t="s">
        <v>96</v>
      </c>
      <c r="B39" s="111">
        <v>9291.82</v>
      </c>
      <c r="C39" s="106"/>
    </row>
    <row r="40" spans="1:3" ht="20.25" customHeight="1" x14ac:dyDescent="0.3">
      <c r="A40" s="83" t="s">
        <v>255</v>
      </c>
      <c r="B40" s="112">
        <f>SUM(B32:B39)</f>
        <v>69592.540000000008</v>
      </c>
      <c r="C40" s="112">
        <f>SUM(C32:C39)</f>
        <v>7000</v>
      </c>
    </row>
    <row r="41" spans="1:3" ht="21.75" customHeight="1" x14ac:dyDescent="0.3">
      <c r="A41" s="110" t="s">
        <v>256</v>
      </c>
      <c r="B41" s="111"/>
      <c r="C41" s="106"/>
    </row>
    <row r="42" spans="1:3" ht="20.25" customHeight="1" x14ac:dyDescent="0.3">
      <c r="A42" s="114" t="s">
        <v>102</v>
      </c>
      <c r="B42" s="111">
        <v>17094.330000000002</v>
      </c>
      <c r="C42" s="106"/>
    </row>
    <row r="43" spans="1:3" ht="19.5" customHeight="1" x14ac:dyDescent="0.3">
      <c r="A43" s="83" t="s">
        <v>257</v>
      </c>
      <c r="B43" s="115">
        <f>B42</f>
        <v>17094.330000000002</v>
      </c>
      <c r="C43" s="115"/>
    </row>
    <row r="44" spans="1:3" ht="35.25" customHeight="1" x14ac:dyDescent="0.3">
      <c r="A44" s="110" t="s">
        <v>258</v>
      </c>
      <c r="B44" s="111"/>
      <c r="C44" s="106"/>
    </row>
    <row r="45" spans="1:3" ht="19.5" customHeight="1" x14ac:dyDescent="0.3">
      <c r="A45" s="83" t="s">
        <v>201</v>
      </c>
      <c r="B45" s="111">
        <v>10711.33</v>
      </c>
      <c r="C45" s="106"/>
    </row>
    <row r="46" spans="1:3" ht="18" customHeight="1" x14ac:dyDescent="0.3">
      <c r="A46" s="83" t="s">
        <v>202</v>
      </c>
      <c r="B46" s="111">
        <v>6161.53</v>
      </c>
      <c r="C46" s="106"/>
    </row>
    <row r="47" spans="1:3" ht="18" customHeight="1" x14ac:dyDescent="0.3">
      <c r="A47" s="83" t="s">
        <v>203</v>
      </c>
      <c r="B47" s="111">
        <v>6937.01</v>
      </c>
      <c r="C47" s="106"/>
    </row>
    <row r="48" spans="1:3" ht="19.5" customHeight="1" x14ac:dyDescent="0.3">
      <c r="A48" s="83" t="s">
        <v>204</v>
      </c>
      <c r="B48" s="111">
        <v>6251.14</v>
      </c>
      <c r="C48" s="106"/>
    </row>
    <row r="49" spans="1:3" ht="18.75" customHeight="1" x14ac:dyDescent="0.3">
      <c r="A49" s="83" t="s">
        <v>205</v>
      </c>
      <c r="B49" s="111">
        <v>5254.01</v>
      </c>
      <c r="C49" s="106"/>
    </row>
    <row r="50" spans="1:3" ht="18" customHeight="1" x14ac:dyDescent="0.3">
      <c r="A50" s="83" t="s">
        <v>206</v>
      </c>
      <c r="B50" s="111">
        <v>4043.24</v>
      </c>
      <c r="C50" s="106"/>
    </row>
    <row r="51" spans="1:3" ht="15.75" customHeight="1" x14ac:dyDescent="0.3">
      <c r="A51" s="83" t="s">
        <v>207</v>
      </c>
      <c r="B51" s="111">
        <v>5979.08</v>
      </c>
      <c r="C51" s="106"/>
    </row>
    <row r="52" spans="1:3" ht="18" customHeight="1" x14ac:dyDescent="0.3">
      <c r="A52" s="83" t="s">
        <v>208</v>
      </c>
      <c r="B52" s="111">
        <v>10173.4</v>
      </c>
      <c r="C52" s="106"/>
    </row>
    <row r="53" spans="1:3" ht="16.5" customHeight="1" x14ac:dyDescent="0.3">
      <c r="A53" s="83" t="s">
        <v>209</v>
      </c>
      <c r="B53" s="111">
        <v>2223.11</v>
      </c>
      <c r="C53" s="106"/>
    </row>
    <row r="54" spans="1:3" ht="18" customHeight="1" x14ac:dyDescent="0.3">
      <c r="A54" s="83" t="s">
        <v>210</v>
      </c>
      <c r="B54" s="111">
        <v>3067.29</v>
      </c>
      <c r="C54" s="106"/>
    </row>
    <row r="55" spans="1:3" ht="15.75" customHeight="1" x14ac:dyDescent="0.3">
      <c r="A55" s="83" t="s">
        <v>211</v>
      </c>
      <c r="B55" s="111">
        <v>4272.83</v>
      </c>
      <c r="C55" s="106"/>
    </row>
    <row r="56" spans="1:3" ht="15.75" customHeight="1" x14ac:dyDescent="0.3">
      <c r="A56" s="83" t="s">
        <v>212</v>
      </c>
      <c r="B56" s="111">
        <v>10257.11</v>
      </c>
      <c r="C56" s="106"/>
    </row>
    <row r="57" spans="1:3" ht="16.5" customHeight="1" x14ac:dyDescent="0.3">
      <c r="A57" s="83" t="s">
        <v>213</v>
      </c>
      <c r="B57" s="111">
        <v>3129.68</v>
      </c>
      <c r="C57" s="106"/>
    </row>
    <row r="58" spans="1:3" ht="18" customHeight="1" x14ac:dyDescent="0.3">
      <c r="A58" s="83" t="s">
        <v>214</v>
      </c>
      <c r="B58" s="111">
        <v>8681.76</v>
      </c>
      <c r="C58" s="106"/>
    </row>
    <row r="59" spans="1:3" ht="16.5" customHeight="1" x14ac:dyDescent="0.3">
      <c r="A59" s="83" t="s">
        <v>215</v>
      </c>
      <c r="B59" s="111">
        <v>8457.73</v>
      </c>
      <c r="C59" s="106"/>
    </row>
    <row r="60" spans="1:3" ht="17.25" customHeight="1" x14ac:dyDescent="0.3">
      <c r="A60" s="83" t="s">
        <v>216</v>
      </c>
      <c r="B60" s="111">
        <v>32224.02</v>
      </c>
      <c r="C60" s="106"/>
    </row>
    <row r="61" spans="1:3" ht="17.25" customHeight="1" x14ac:dyDescent="0.3">
      <c r="A61" s="83" t="s">
        <v>217</v>
      </c>
      <c r="B61" s="111">
        <v>9548.4</v>
      </c>
      <c r="C61" s="106"/>
    </row>
    <row r="62" spans="1:3" ht="16.5" customHeight="1" x14ac:dyDescent="0.3">
      <c r="A62" s="83" t="s">
        <v>218</v>
      </c>
      <c r="B62" s="111">
        <v>8028.68</v>
      </c>
      <c r="C62" s="106"/>
    </row>
    <row r="63" spans="1:3" ht="16.5" customHeight="1" x14ac:dyDescent="0.3">
      <c r="A63" s="83" t="s">
        <v>219</v>
      </c>
      <c r="B63" s="111">
        <v>7861.15</v>
      </c>
      <c r="C63" s="106"/>
    </row>
    <row r="64" spans="1:3" ht="15.75" customHeight="1" x14ac:dyDescent="0.3">
      <c r="A64" s="83" t="s">
        <v>220</v>
      </c>
      <c r="B64" s="111">
        <v>2808.16</v>
      </c>
      <c r="C64" s="106"/>
    </row>
    <row r="65" spans="1:3" ht="15" customHeight="1" x14ac:dyDescent="0.3">
      <c r="A65" s="83" t="s">
        <v>221</v>
      </c>
      <c r="B65" s="111">
        <v>6631.97</v>
      </c>
      <c r="C65" s="106"/>
    </row>
    <row r="66" spans="1:3" ht="17.25" customHeight="1" x14ac:dyDescent="0.3">
      <c r="A66" s="83" t="s">
        <v>222</v>
      </c>
      <c r="B66" s="111">
        <v>7324.9</v>
      </c>
      <c r="C66" s="106"/>
    </row>
    <row r="67" spans="1:3" ht="15.75" customHeight="1" x14ac:dyDescent="0.3">
      <c r="A67" s="83" t="s">
        <v>223</v>
      </c>
      <c r="B67" s="111">
        <v>18654.650000000001</v>
      </c>
      <c r="C67" s="106"/>
    </row>
    <row r="68" spans="1:3" ht="16.5" customHeight="1" x14ac:dyDescent="0.3">
      <c r="A68" s="83" t="s">
        <v>224</v>
      </c>
      <c r="B68" s="111">
        <v>20896.07</v>
      </c>
      <c r="C68" s="106"/>
    </row>
    <row r="69" spans="1:3" ht="15.75" customHeight="1" x14ac:dyDescent="0.3">
      <c r="A69" s="83" t="s">
        <v>225</v>
      </c>
      <c r="B69" s="111">
        <v>7232.29</v>
      </c>
      <c r="C69" s="106"/>
    </row>
    <row r="70" spans="1:3" ht="15.75" customHeight="1" x14ac:dyDescent="0.3">
      <c r="A70" s="83" t="s">
        <v>226</v>
      </c>
      <c r="B70" s="111">
        <v>3881.43</v>
      </c>
      <c r="C70" s="106"/>
    </row>
    <row r="71" spans="1:3" ht="16.5" customHeight="1" x14ac:dyDescent="0.3">
      <c r="A71" s="83" t="s">
        <v>227</v>
      </c>
      <c r="B71" s="111">
        <v>5500</v>
      </c>
      <c r="C71" s="106"/>
    </row>
    <row r="72" spans="1:3" ht="15.75" customHeight="1" x14ac:dyDescent="0.3">
      <c r="A72" s="83" t="s">
        <v>228</v>
      </c>
      <c r="B72" s="111">
        <v>7353.37</v>
      </c>
      <c r="C72" s="106"/>
    </row>
    <row r="73" spans="1:3" ht="16.5" customHeight="1" x14ac:dyDescent="0.3">
      <c r="A73" s="83" t="s">
        <v>229</v>
      </c>
      <c r="B73" s="111">
        <v>6177.58</v>
      </c>
      <c r="C73" s="106"/>
    </row>
    <row r="74" spans="1:3" ht="16.5" customHeight="1" x14ac:dyDescent="0.3">
      <c r="A74" s="83" t="s">
        <v>137</v>
      </c>
      <c r="B74" s="111">
        <v>24.2</v>
      </c>
      <c r="C74" s="106"/>
    </row>
    <row r="75" spans="1:3" ht="15.75" customHeight="1" x14ac:dyDescent="0.3">
      <c r="A75" s="83" t="s">
        <v>138</v>
      </c>
      <c r="B75" s="111">
        <v>3907.32</v>
      </c>
      <c r="C75" s="106">
        <v>300</v>
      </c>
    </row>
    <row r="76" spans="1:3" ht="15.75" customHeight="1" x14ac:dyDescent="0.3">
      <c r="A76" s="83" t="s">
        <v>139</v>
      </c>
      <c r="B76" s="111">
        <v>853.17</v>
      </c>
      <c r="C76" s="106"/>
    </row>
    <row r="77" spans="1:3" ht="16.5" customHeight="1" x14ac:dyDescent="0.3">
      <c r="A77" s="83" t="s">
        <v>140</v>
      </c>
      <c r="B77" s="111">
        <v>1596.98</v>
      </c>
      <c r="C77" s="106"/>
    </row>
    <row r="78" spans="1:3" ht="17.25" customHeight="1" x14ac:dyDescent="0.3">
      <c r="A78" s="83" t="s">
        <v>230</v>
      </c>
      <c r="B78" s="111">
        <v>5267.25</v>
      </c>
      <c r="C78" s="106"/>
    </row>
    <row r="79" spans="1:3" ht="17.25" customHeight="1" x14ac:dyDescent="0.3">
      <c r="A79" s="83" t="s">
        <v>142</v>
      </c>
      <c r="B79" s="111">
        <v>6648.73</v>
      </c>
      <c r="C79" s="116"/>
    </row>
    <row r="80" spans="1:3" ht="16.5" customHeight="1" x14ac:dyDescent="0.3">
      <c r="A80" s="83" t="s">
        <v>231</v>
      </c>
      <c r="B80" s="111">
        <v>7121.6</v>
      </c>
      <c r="C80" s="106">
        <v>5343.66</v>
      </c>
    </row>
    <row r="81" spans="1:3" ht="17.25" customHeight="1" x14ac:dyDescent="0.3">
      <c r="A81" s="83" t="s">
        <v>232</v>
      </c>
      <c r="B81" s="111">
        <v>1368.61</v>
      </c>
      <c r="C81" s="106"/>
    </row>
    <row r="82" spans="1:3" ht="16.5" customHeight="1" x14ac:dyDescent="0.3">
      <c r="A82" s="83" t="s">
        <v>146</v>
      </c>
      <c r="B82" s="111">
        <v>6739.23</v>
      </c>
      <c r="C82" s="106">
        <v>3000</v>
      </c>
    </row>
    <row r="83" spans="1:3" ht="16.5" customHeight="1" x14ac:dyDescent="0.3">
      <c r="A83" s="83" t="s">
        <v>147</v>
      </c>
      <c r="B83" s="111">
        <v>51.84</v>
      </c>
      <c r="C83" s="106"/>
    </row>
    <row r="84" spans="1:3" ht="17.25" customHeight="1" x14ac:dyDescent="0.3">
      <c r="A84" s="83" t="s">
        <v>233</v>
      </c>
      <c r="B84" s="111">
        <v>739.24</v>
      </c>
      <c r="C84" s="106">
        <v>728.67</v>
      </c>
    </row>
    <row r="85" spans="1:3" ht="18" customHeight="1" x14ac:dyDescent="0.3">
      <c r="A85" s="83" t="s">
        <v>150</v>
      </c>
      <c r="B85" s="111">
        <v>6908.77</v>
      </c>
      <c r="C85" s="106">
        <v>3970.23</v>
      </c>
    </row>
    <row r="86" spans="1:3" ht="16.5" customHeight="1" x14ac:dyDescent="0.3">
      <c r="A86" s="83" t="s">
        <v>234</v>
      </c>
      <c r="B86" s="111">
        <v>19453.66</v>
      </c>
      <c r="C86" s="106">
        <v>636.09</v>
      </c>
    </row>
    <row r="87" spans="1:3" ht="17.25" customHeight="1" x14ac:dyDescent="0.3">
      <c r="A87" s="83" t="s">
        <v>235</v>
      </c>
      <c r="B87" s="111">
        <v>770.64</v>
      </c>
      <c r="C87" s="106">
        <v>108.91</v>
      </c>
    </row>
    <row r="88" spans="1:3" ht="16.5" customHeight="1" x14ac:dyDescent="0.3">
      <c r="A88" s="83" t="s">
        <v>154</v>
      </c>
      <c r="B88" s="111">
        <v>2874.6</v>
      </c>
      <c r="C88" s="106"/>
    </row>
    <row r="89" spans="1:3" ht="18.600000000000001" customHeight="1" x14ac:dyDescent="0.3">
      <c r="A89" s="83" t="s">
        <v>237</v>
      </c>
      <c r="B89" s="111">
        <v>1909.42</v>
      </c>
      <c r="C89" s="106">
        <v>557.52</v>
      </c>
    </row>
    <row r="90" spans="1:3" ht="15.75" customHeight="1" x14ac:dyDescent="0.3">
      <c r="A90" s="86" t="s">
        <v>163</v>
      </c>
      <c r="B90" s="111">
        <v>508.2</v>
      </c>
      <c r="C90" s="106"/>
    </row>
    <row r="91" spans="1:3" ht="15.6" x14ac:dyDescent="0.3">
      <c r="A91" s="86" t="s">
        <v>238</v>
      </c>
      <c r="B91" s="111">
        <v>4962.3999999999996</v>
      </c>
      <c r="C91" s="106"/>
    </row>
    <row r="92" spans="1:3" ht="17.25" customHeight="1" x14ac:dyDescent="0.3">
      <c r="A92" s="83" t="s">
        <v>157</v>
      </c>
      <c r="B92" s="111">
        <v>6503.29</v>
      </c>
      <c r="C92" s="106">
        <v>4846</v>
      </c>
    </row>
    <row r="93" spans="1:3" ht="16.5" customHeight="1" x14ac:dyDescent="0.3">
      <c r="A93" s="83" t="s">
        <v>166</v>
      </c>
      <c r="B93" s="111">
        <v>13099.18</v>
      </c>
      <c r="C93" s="106"/>
    </row>
    <row r="94" spans="1:3" ht="15.75" customHeight="1" x14ac:dyDescent="0.3">
      <c r="A94" s="76" t="s">
        <v>167</v>
      </c>
      <c r="B94" s="111">
        <v>5056.5</v>
      </c>
      <c r="C94" s="106"/>
    </row>
    <row r="95" spans="1:3" ht="15.75" customHeight="1" x14ac:dyDescent="0.3">
      <c r="A95" s="76" t="s">
        <v>168</v>
      </c>
      <c r="B95" s="111">
        <v>501.69000000000005</v>
      </c>
      <c r="C95" s="106"/>
    </row>
    <row r="96" spans="1:3" ht="15" customHeight="1" x14ac:dyDescent="0.3">
      <c r="A96" s="83" t="s">
        <v>169</v>
      </c>
      <c r="B96" s="111">
        <v>1426.2399999999998</v>
      </c>
      <c r="C96" s="106"/>
    </row>
    <row r="97" spans="1:10" ht="18.75" customHeight="1" x14ac:dyDescent="0.3">
      <c r="A97" s="76" t="s">
        <v>170</v>
      </c>
      <c r="B97" s="111">
        <v>3144.1800000000003</v>
      </c>
      <c r="C97" s="111"/>
    </row>
    <row r="98" spans="1:10" ht="21" customHeight="1" x14ac:dyDescent="0.3">
      <c r="A98" s="76" t="s">
        <v>171</v>
      </c>
      <c r="B98" s="111">
        <v>250</v>
      </c>
      <c r="C98" s="112"/>
    </row>
    <row r="99" spans="1:10" ht="20.399999999999999" customHeight="1" x14ac:dyDescent="0.3">
      <c r="A99" s="83" t="s">
        <v>259</v>
      </c>
      <c r="B99" s="112">
        <f>SUM(B45:B98)</f>
        <v>341409.86</v>
      </c>
      <c r="C99" s="112">
        <f>SUM(C45:C98)</f>
        <v>19491.080000000002</v>
      </c>
    </row>
    <row r="100" spans="1:10" ht="34.5" customHeight="1" x14ac:dyDescent="0.3">
      <c r="A100" s="117" t="s">
        <v>260</v>
      </c>
      <c r="B100" s="111"/>
      <c r="C100" s="112"/>
    </row>
    <row r="101" spans="1:10" ht="23.25" customHeight="1" x14ac:dyDescent="0.3">
      <c r="A101" s="118" t="s">
        <v>74</v>
      </c>
      <c r="B101" s="119">
        <v>66142.87</v>
      </c>
      <c r="C101" s="112"/>
    </row>
    <row r="102" spans="1:10" ht="18.75" customHeight="1" x14ac:dyDescent="0.3">
      <c r="A102" s="76" t="s">
        <v>179</v>
      </c>
      <c r="B102" s="111">
        <v>2465.3499999999913</v>
      </c>
      <c r="C102" s="106"/>
    </row>
    <row r="103" spans="1:10" ht="22.95" customHeight="1" x14ac:dyDescent="0.3">
      <c r="A103" s="76" t="s">
        <v>181</v>
      </c>
      <c r="B103" s="111">
        <v>3209.760000000002</v>
      </c>
      <c r="C103" s="106"/>
    </row>
    <row r="104" spans="1:10" ht="21.75" customHeight="1" x14ac:dyDescent="0.3">
      <c r="A104" s="120" t="s">
        <v>261</v>
      </c>
      <c r="B104" s="111">
        <v>1488.1900000000023</v>
      </c>
      <c r="C104" s="106"/>
    </row>
    <row r="105" spans="1:10" ht="21.75" customHeight="1" x14ac:dyDescent="0.3">
      <c r="A105" s="76" t="s">
        <v>262</v>
      </c>
      <c r="B105" s="112">
        <f>SUM(B101:B104)</f>
        <v>73306.169999999984</v>
      </c>
      <c r="C105" s="112"/>
    </row>
    <row r="106" spans="1:10" ht="39.75" customHeight="1" x14ac:dyDescent="0.3">
      <c r="A106" s="68" t="s">
        <v>263</v>
      </c>
      <c r="B106" s="111"/>
      <c r="C106" s="115"/>
    </row>
    <row r="107" spans="1:10" ht="16.5" customHeight="1" x14ac:dyDescent="0.3">
      <c r="A107" s="76" t="s">
        <v>186</v>
      </c>
      <c r="B107" s="119">
        <v>8129.32</v>
      </c>
      <c r="C107" s="115"/>
    </row>
    <row r="108" spans="1:10" ht="16.5" customHeight="1" x14ac:dyDescent="0.3">
      <c r="A108" s="76" t="s">
        <v>264</v>
      </c>
      <c r="B108" s="115">
        <f>B107</f>
        <v>8129.32</v>
      </c>
      <c r="C108" s="115"/>
      <c r="F108" s="100"/>
      <c r="H108" s="100"/>
      <c r="J108" s="100"/>
    </row>
    <row r="109" spans="1:10" ht="20.25" customHeight="1" x14ac:dyDescent="0.3">
      <c r="A109" s="121" t="s">
        <v>265</v>
      </c>
      <c r="B109" s="115">
        <f>B18+B21+B24+B27+B30+B40+B43+B99+B105+B108</f>
        <v>1497370.78</v>
      </c>
      <c r="C109" s="115">
        <f>C18+C21+C24+C27+C30+C40+C43+C99+C105+C108</f>
        <v>26491.08</v>
      </c>
      <c r="G109" s="100"/>
    </row>
    <row r="110" spans="1:10" x14ac:dyDescent="0.3">
      <c r="F110" s="100"/>
    </row>
    <row r="111" spans="1:10" ht="20.25" customHeight="1" x14ac:dyDescent="0.3">
      <c r="A111" s="144" t="s">
        <v>266</v>
      </c>
      <c r="B111" s="144"/>
      <c r="C111" s="144"/>
      <c r="F111" s="100"/>
    </row>
    <row r="113" spans="1:3" ht="15" customHeight="1" x14ac:dyDescent="0.3">
      <c r="A113" s="172" t="s">
        <v>242</v>
      </c>
      <c r="B113" s="172" t="s">
        <v>243</v>
      </c>
      <c r="C113" s="183" t="s">
        <v>40</v>
      </c>
    </row>
    <row r="114" spans="1:3" ht="15.6" customHeight="1" x14ac:dyDescent="0.3">
      <c r="A114" s="173"/>
      <c r="B114" s="173"/>
      <c r="C114" s="183"/>
    </row>
    <row r="115" spans="1:3" ht="14.4" customHeight="1" x14ac:dyDescent="0.3">
      <c r="A115" s="181"/>
      <c r="B115" s="182"/>
      <c r="C115" s="183"/>
    </row>
    <row r="116" spans="1:3" ht="35.25" customHeight="1" x14ac:dyDescent="0.3">
      <c r="A116" s="68" t="s">
        <v>267</v>
      </c>
      <c r="B116" s="123"/>
      <c r="C116" s="103"/>
    </row>
    <row r="117" spans="1:3" ht="21" customHeight="1" x14ac:dyDescent="0.3">
      <c r="A117" s="124" t="s">
        <v>74</v>
      </c>
      <c r="B117" s="125">
        <f>B118+B119</f>
        <v>28830.6</v>
      </c>
      <c r="C117" s="125"/>
    </row>
    <row r="118" spans="1:3" ht="23.25" customHeight="1" x14ac:dyDescent="0.3">
      <c r="A118" s="126" t="s">
        <v>268</v>
      </c>
      <c r="B118" s="99">
        <v>2890.07</v>
      </c>
      <c r="C118" s="103"/>
    </row>
    <row r="119" spans="1:3" ht="33" customHeight="1" x14ac:dyDescent="0.3">
      <c r="A119" s="127" t="s">
        <v>269</v>
      </c>
      <c r="B119" s="99">
        <v>25940.53</v>
      </c>
      <c r="C119" s="103"/>
    </row>
    <row r="120" spans="1:3" ht="18.75" customHeight="1" x14ac:dyDescent="0.3">
      <c r="A120" s="128" t="s">
        <v>270</v>
      </c>
      <c r="B120" s="125">
        <f>B117</f>
        <v>28830.6</v>
      </c>
      <c r="C120" s="125"/>
    </row>
    <row r="121" spans="1:3" ht="39" customHeight="1" x14ac:dyDescent="0.3">
      <c r="A121" s="129" t="s">
        <v>244</v>
      </c>
      <c r="B121" s="125"/>
      <c r="C121" s="125"/>
    </row>
    <row r="122" spans="1:3" ht="18.75" customHeight="1" x14ac:dyDescent="0.3">
      <c r="A122" s="128" t="s">
        <v>74</v>
      </c>
      <c r="B122" s="99">
        <v>287024.58</v>
      </c>
      <c r="C122" s="125"/>
    </row>
    <row r="123" spans="1:3" ht="18.75" customHeight="1" x14ac:dyDescent="0.3">
      <c r="A123" s="130" t="s">
        <v>271</v>
      </c>
      <c r="B123" s="125">
        <f>B122</f>
        <v>287024.58</v>
      </c>
      <c r="C123" s="125"/>
    </row>
    <row r="124" spans="1:3" ht="59.25" customHeight="1" x14ac:dyDescent="0.3">
      <c r="A124" s="94" t="s">
        <v>272</v>
      </c>
      <c r="B124" s="125"/>
      <c r="C124" s="96"/>
    </row>
    <row r="125" spans="1:3" ht="18.75" customHeight="1" x14ac:dyDescent="0.3">
      <c r="A125" s="128" t="s">
        <v>74</v>
      </c>
      <c r="B125" s="99">
        <v>123457.36000000002</v>
      </c>
      <c r="C125" s="96"/>
    </row>
    <row r="126" spans="1:3" ht="18.75" customHeight="1" x14ac:dyDescent="0.3">
      <c r="A126" s="130" t="s">
        <v>273</v>
      </c>
      <c r="B126" s="125">
        <f>B125</f>
        <v>123457.36000000002</v>
      </c>
      <c r="C126" s="125"/>
    </row>
    <row r="127" spans="1:3" ht="27.75" customHeight="1" x14ac:dyDescent="0.3">
      <c r="A127" s="131" t="s">
        <v>87</v>
      </c>
      <c r="B127" s="132"/>
      <c r="C127" s="132"/>
    </row>
    <row r="128" spans="1:3" ht="15.6" x14ac:dyDescent="0.3">
      <c r="A128" s="133" t="s">
        <v>88</v>
      </c>
      <c r="B128" s="106">
        <v>6180.44</v>
      </c>
      <c r="C128" s="106"/>
    </row>
    <row r="129" spans="1:3" ht="15.6" x14ac:dyDescent="0.3">
      <c r="A129" s="133" t="s">
        <v>90</v>
      </c>
      <c r="B129" s="106">
        <v>2861.2</v>
      </c>
      <c r="C129" s="106"/>
    </row>
    <row r="130" spans="1:3" ht="15.6" x14ac:dyDescent="0.3">
      <c r="A130" s="133" t="s">
        <v>93</v>
      </c>
      <c r="B130" s="106">
        <v>5761.61</v>
      </c>
      <c r="C130" s="106"/>
    </row>
    <row r="131" spans="1:3" ht="15.6" x14ac:dyDescent="0.3">
      <c r="A131" s="133" t="s">
        <v>94</v>
      </c>
      <c r="B131" s="106">
        <v>696.64</v>
      </c>
      <c r="C131" s="106"/>
    </row>
    <row r="132" spans="1:3" ht="15.6" x14ac:dyDescent="0.3">
      <c r="A132" s="133" t="s">
        <v>199</v>
      </c>
      <c r="B132" s="106">
        <v>1350.03</v>
      </c>
      <c r="C132" s="106"/>
    </row>
    <row r="133" spans="1:3" ht="15.6" x14ac:dyDescent="0.3">
      <c r="A133" s="133" t="s">
        <v>62</v>
      </c>
      <c r="B133" s="106">
        <v>108.43</v>
      </c>
      <c r="C133" s="106"/>
    </row>
    <row r="134" spans="1:3" ht="31.2" x14ac:dyDescent="0.3">
      <c r="A134" s="134" t="s">
        <v>96</v>
      </c>
      <c r="B134" s="106">
        <v>4596.91</v>
      </c>
      <c r="C134" s="106"/>
    </row>
    <row r="135" spans="1:3" ht="15.6" x14ac:dyDescent="0.3">
      <c r="A135" s="133" t="s">
        <v>97</v>
      </c>
      <c r="B135" s="106">
        <v>1523.5</v>
      </c>
      <c r="C135" s="106"/>
    </row>
    <row r="136" spans="1:3" ht="21" customHeight="1" x14ac:dyDescent="0.3">
      <c r="A136" s="121" t="s">
        <v>274</v>
      </c>
      <c r="B136" s="115">
        <f>SUM(B128:B135)</f>
        <v>23078.76</v>
      </c>
      <c r="C136" s="115"/>
    </row>
    <row r="137" spans="1:3" ht="24.75" customHeight="1" x14ac:dyDescent="0.3">
      <c r="A137" s="135" t="s">
        <v>101</v>
      </c>
      <c r="B137" s="106"/>
      <c r="C137" s="106"/>
    </row>
    <row r="138" spans="1:3" ht="15.6" x14ac:dyDescent="0.3">
      <c r="A138" s="133" t="s">
        <v>102</v>
      </c>
      <c r="B138" s="116">
        <v>23900.880000000001</v>
      </c>
      <c r="C138" s="106"/>
    </row>
    <row r="139" spans="1:3" ht="15.6" x14ac:dyDescent="0.3">
      <c r="A139" s="121" t="s">
        <v>275</v>
      </c>
      <c r="B139" s="136">
        <f>B138</f>
        <v>23900.880000000001</v>
      </c>
      <c r="C139" s="115"/>
    </row>
    <row r="140" spans="1:3" ht="34.5" customHeight="1" x14ac:dyDescent="0.3">
      <c r="A140" s="135" t="s">
        <v>105</v>
      </c>
      <c r="B140" s="106"/>
      <c r="C140" s="106"/>
    </row>
    <row r="141" spans="1:3" ht="15.6" x14ac:dyDescent="0.3">
      <c r="A141" s="83" t="s">
        <v>201</v>
      </c>
      <c r="B141" s="111">
        <v>6325.1</v>
      </c>
      <c r="C141" s="106"/>
    </row>
    <row r="142" spans="1:3" ht="15.6" x14ac:dyDescent="0.3">
      <c r="A142" s="83" t="s">
        <v>202</v>
      </c>
      <c r="B142" s="111">
        <v>1347.98</v>
      </c>
      <c r="C142" s="106"/>
    </row>
    <row r="143" spans="1:3" ht="15.6" x14ac:dyDescent="0.3">
      <c r="A143" s="83" t="s">
        <v>203</v>
      </c>
      <c r="B143" s="111">
        <v>2179.4499999999998</v>
      </c>
      <c r="C143" s="106"/>
    </row>
    <row r="144" spans="1:3" ht="15.6" x14ac:dyDescent="0.3">
      <c r="A144" s="83" t="s">
        <v>204</v>
      </c>
      <c r="B144" s="111">
        <v>1434.73</v>
      </c>
      <c r="C144" s="106"/>
    </row>
    <row r="145" spans="1:3" ht="15.6" x14ac:dyDescent="0.3">
      <c r="A145" s="83" t="s">
        <v>205</v>
      </c>
      <c r="B145" s="111">
        <v>2758.19</v>
      </c>
      <c r="C145" s="106"/>
    </row>
    <row r="146" spans="1:3" ht="15.6" x14ac:dyDescent="0.3">
      <c r="A146" s="83" t="s">
        <v>206</v>
      </c>
      <c r="B146" s="111">
        <v>1309.73</v>
      </c>
      <c r="C146" s="106"/>
    </row>
    <row r="147" spans="1:3" ht="15.6" x14ac:dyDescent="0.3">
      <c r="A147" s="83" t="s">
        <v>207</v>
      </c>
      <c r="B147" s="111">
        <v>1102.26</v>
      </c>
      <c r="C147" s="106"/>
    </row>
    <row r="148" spans="1:3" ht="15.6" x14ac:dyDescent="0.3">
      <c r="A148" s="83" t="s">
        <v>208</v>
      </c>
      <c r="B148" s="111">
        <v>1591.57</v>
      </c>
      <c r="C148" s="106"/>
    </row>
    <row r="149" spans="1:3" ht="15.6" x14ac:dyDescent="0.3">
      <c r="A149" s="83" t="s">
        <v>209</v>
      </c>
      <c r="B149" s="111">
        <v>3421.57</v>
      </c>
      <c r="C149" s="106"/>
    </row>
    <row r="150" spans="1:3" ht="15.6" x14ac:dyDescent="0.3">
      <c r="A150" s="83" t="s">
        <v>210</v>
      </c>
      <c r="B150" s="111">
        <v>231.88</v>
      </c>
      <c r="C150" s="106"/>
    </row>
    <row r="151" spans="1:3" ht="15.6" x14ac:dyDescent="0.3">
      <c r="A151" s="83" t="s">
        <v>211</v>
      </c>
      <c r="B151" s="111">
        <v>1755.61</v>
      </c>
      <c r="C151" s="106"/>
    </row>
    <row r="152" spans="1:3" ht="15.6" x14ac:dyDescent="0.3">
      <c r="A152" s="83" t="s">
        <v>212</v>
      </c>
      <c r="B152" s="111">
        <v>1921.7</v>
      </c>
      <c r="C152" s="106"/>
    </row>
    <row r="153" spans="1:3" ht="15.6" x14ac:dyDescent="0.3">
      <c r="A153" s="83" t="s">
        <v>213</v>
      </c>
      <c r="B153" s="111">
        <v>1665.81</v>
      </c>
      <c r="C153" s="106"/>
    </row>
    <row r="154" spans="1:3" ht="15.6" x14ac:dyDescent="0.3">
      <c r="A154" s="83" t="s">
        <v>214</v>
      </c>
      <c r="B154" s="111">
        <v>2003.13</v>
      </c>
      <c r="C154" s="106"/>
    </row>
    <row r="155" spans="1:3" ht="15.6" x14ac:dyDescent="0.3">
      <c r="A155" s="83" t="s">
        <v>215</v>
      </c>
      <c r="B155" s="111">
        <v>953.25</v>
      </c>
      <c r="C155" s="106"/>
    </row>
    <row r="156" spans="1:3" ht="15.6" x14ac:dyDescent="0.3">
      <c r="A156" s="83" t="s">
        <v>216</v>
      </c>
      <c r="B156" s="111">
        <v>1802.79</v>
      </c>
      <c r="C156" s="106"/>
    </row>
    <row r="157" spans="1:3" ht="15.6" x14ac:dyDescent="0.3">
      <c r="A157" s="83" t="s">
        <v>217</v>
      </c>
      <c r="B157" s="111">
        <v>4276.17</v>
      </c>
      <c r="C157" s="106"/>
    </row>
    <row r="158" spans="1:3" ht="15.6" x14ac:dyDescent="0.3">
      <c r="A158" s="83" t="s">
        <v>218</v>
      </c>
      <c r="B158" s="111">
        <v>1366.93</v>
      </c>
      <c r="C158" s="106"/>
    </row>
    <row r="159" spans="1:3" ht="15.6" x14ac:dyDescent="0.3">
      <c r="A159" s="83" t="s">
        <v>219</v>
      </c>
      <c r="B159" s="111">
        <v>1472.14</v>
      </c>
      <c r="C159" s="106"/>
    </row>
    <row r="160" spans="1:3" ht="15.6" x14ac:dyDescent="0.3">
      <c r="A160" s="83" t="s">
        <v>220</v>
      </c>
      <c r="B160" s="111">
        <v>1360.59</v>
      </c>
      <c r="C160" s="106"/>
    </row>
    <row r="161" spans="1:3" ht="15.6" x14ac:dyDescent="0.3">
      <c r="A161" s="83" t="s">
        <v>221</v>
      </c>
      <c r="B161" s="111">
        <v>875.54</v>
      </c>
      <c r="C161" s="106"/>
    </row>
    <row r="162" spans="1:3" ht="15.6" x14ac:dyDescent="0.3">
      <c r="A162" s="83" t="s">
        <v>222</v>
      </c>
      <c r="B162" s="111">
        <v>1142.74</v>
      </c>
      <c r="C162" s="106"/>
    </row>
    <row r="163" spans="1:3" ht="15.6" x14ac:dyDescent="0.3">
      <c r="A163" s="83" t="s">
        <v>223</v>
      </c>
      <c r="B163" s="111">
        <v>1578.03</v>
      </c>
      <c r="C163" s="106"/>
    </row>
    <row r="164" spans="1:3" ht="15.6" x14ac:dyDescent="0.3">
      <c r="A164" s="83" t="s">
        <v>224</v>
      </c>
      <c r="B164" s="111">
        <v>3545.64</v>
      </c>
      <c r="C164" s="106"/>
    </row>
    <row r="165" spans="1:3" ht="15.6" x14ac:dyDescent="0.3">
      <c r="A165" s="83" t="s">
        <v>225</v>
      </c>
      <c r="B165" s="111">
        <v>3804.2</v>
      </c>
      <c r="C165" s="106"/>
    </row>
    <row r="166" spans="1:3" ht="15.6" x14ac:dyDescent="0.3">
      <c r="A166" s="83" t="s">
        <v>226</v>
      </c>
      <c r="B166" s="111">
        <v>1537.37</v>
      </c>
      <c r="C166" s="106"/>
    </row>
    <row r="167" spans="1:3" ht="15.6" x14ac:dyDescent="0.3">
      <c r="A167" s="83" t="s">
        <v>227</v>
      </c>
      <c r="B167" s="111">
        <v>3075.51</v>
      </c>
      <c r="C167" s="106"/>
    </row>
    <row r="168" spans="1:3" ht="15.6" x14ac:dyDescent="0.3">
      <c r="A168" s="83" t="s">
        <v>228</v>
      </c>
      <c r="B168" s="111">
        <v>1723.91</v>
      </c>
      <c r="C168" s="106"/>
    </row>
    <row r="169" spans="1:3" ht="15.6" x14ac:dyDescent="0.3">
      <c r="A169" s="83" t="s">
        <v>229</v>
      </c>
      <c r="B169" s="111">
        <v>841.69</v>
      </c>
      <c r="C169" s="106"/>
    </row>
    <row r="170" spans="1:3" ht="15.6" x14ac:dyDescent="0.3">
      <c r="A170" s="83" t="s">
        <v>137</v>
      </c>
      <c r="B170" s="111">
        <v>5025.0200000000004</v>
      </c>
      <c r="C170" s="106"/>
    </row>
    <row r="171" spans="1:3" ht="15.6" x14ac:dyDescent="0.3">
      <c r="A171" s="83" t="s">
        <v>138</v>
      </c>
      <c r="B171" s="111">
        <v>8273.33</v>
      </c>
      <c r="C171" s="106"/>
    </row>
    <row r="172" spans="1:3" ht="15.6" x14ac:dyDescent="0.3">
      <c r="A172" s="83" t="s">
        <v>139</v>
      </c>
      <c r="B172" s="111">
        <v>4214.37</v>
      </c>
      <c r="C172" s="106"/>
    </row>
    <row r="173" spans="1:3" ht="15.6" x14ac:dyDescent="0.3">
      <c r="A173" s="83" t="s">
        <v>140</v>
      </c>
      <c r="B173" s="111">
        <v>3451.95</v>
      </c>
      <c r="C173" s="106"/>
    </row>
    <row r="174" spans="1:3" ht="15.6" x14ac:dyDescent="0.3">
      <c r="A174" s="83" t="s">
        <v>230</v>
      </c>
      <c r="B174" s="111">
        <v>9911.2900000000009</v>
      </c>
      <c r="C174" s="106"/>
    </row>
    <row r="175" spans="1:3" ht="15.6" x14ac:dyDescent="0.3">
      <c r="A175" s="83" t="s">
        <v>231</v>
      </c>
      <c r="B175" s="111">
        <v>6291.34</v>
      </c>
      <c r="C175" s="106"/>
    </row>
    <row r="176" spans="1:3" ht="15.6" x14ac:dyDescent="0.3">
      <c r="A176" s="83" t="s">
        <v>232</v>
      </c>
      <c r="B176" s="111">
        <v>3748.43</v>
      </c>
      <c r="C176" s="106"/>
    </row>
    <row r="177" spans="1:3" ht="15.6" x14ac:dyDescent="0.3">
      <c r="A177" s="83" t="s">
        <v>146</v>
      </c>
      <c r="B177" s="111">
        <v>2549.21</v>
      </c>
      <c r="C177" s="106"/>
    </row>
    <row r="178" spans="1:3" ht="15.6" x14ac:dyDescent="0.3">
      <c r="A178" s="83" t="s">
        <v>147</v>
      </c>
      <c r="B178" s="111">
        <v>3118.99</v>
      </c>
      <c r="C178" s="106"/>
    </row>
    <row r="179" spans="1:3" ht="15.6" x14ac:dyDescent="0.3">
      <c r="A179" s="83" t="s">
        <v>233</v>
      </c>
      <c r="B179" s="111">
        <v>5623.34</v>
      </c>
      <c r="C179" s="106"/>
    </row>
    <row r="180" spans="1:3" ht="15.6" x14ac:dyDescent="0.3">
      <c r="A180" s="83" t="s">
        <v>150</v>
      </c>
      <c r="B180" s="111">
        <v>3592.71</v>
      </c>
      <c r="C180" s="106"/>
    </row>
    <row r="181" spans="1:3" ht="15.6" x14ac:dyDescent="0.3">
      <c r="A181" s="83" t="s">
        <v>234</v>
      </c>
      <c r="B181" s="111">
        <v>4308.1000000000004</v>
      </c>
      <c r="C181" s="106"/>
    </row>
    <row r="182" spans="1:3" ht="15.6" x14ac:dyDescent="0.3">
      <c r="A182" s="83" t="s">
        <v>235</v>
      </c>
      <c r="B182" s="111">
        <v>1464.51</v>
      </c>
      <c r="C182" s="106"/>
    </row>
    <row r="183" spans="1:3" ht="15.6" x14ac:dyDescent="0.3">
      <c r="A183" s="83" t="s">
        <v>154</v>
      </c>
      <c r="B183" s="111">
        <v>6247.21</v>
      </c>
      <c r="C183" s="106"/>
    </row>
    <row r="184" spans="1:3" ht="15.6" x14ac:dyDescent="0.3">
      <c r="A184" s="83" t="s">
        <v>236</v>
      </c>
      <c r="B184" s="111">
        <v>3715.91</v>
      </c>
      <c r="C184" s="106"/>
    </row>
    <row r="185" spans="1:3" ht="15.6" x14ac:dyDescent="0.3">
      <c r="A185" s="83" t="s">
        <v>237</v>
      </c>
      <c r="B185" s="111">
        <v>3466.52</v>
      </c>
      <c r="C185" s="106"/>
    </row>
    <row r="186" spans="1:3" ht="15.6" x14ac:dyDescent="0.3">
      <c r="A186" s="83" t="s">
        <v>157</v>
      </c>
      <c r="B186" s="111">
        <v>2953.56</v>
      </c>
      <c r="C186" s="106"/>
    </row>
    <row r="187" spans="1:3" ht="15.6" x14ac:dyDescent="0.3">
      <c r="A187" s="83" t="s">
        <v>165</v>
      </c>
      <c r="B187" s="111">
        <v>6856.6</v>
      </c>
      <c r="C187" s="106"/>
    </row>
    <row r="188" spans="1:3" ht="15.6" x14ac:dyDescent="0.3">
      <c r="A188" s="83" t="s">
        <v>166</v>
      </c>
      <c r="B188" s="111">
        <v>3921.92</v>
      </c>
      <c r="C188" s="106"/>
    </row>
    <row r="189" spans="1:3" ht="15.6" x14ac:dyDescent="0.3">
      <c r="A189" s="76" t="s">
        <v>167</v>
      </c>
      <c r="B189" s="111">
        <v>2678.83</v>
      </c>
      <c r="C189" s="106"/>
    </row>
    <row r="190" spans="1:3" ht="15.6" x14ac:dyDescent="0.3">
      <c r="A190" s="83" t="s">
        <v>169</v>
      </c>
      <c r="B190" s="111">
        <v>1623.91</v>
      </c>
      <c r="C190" s="106"/>
    </row>
    <row r="191" spans="1:3" ht="15.6" x14ac:dyDescent="0.3">
      <c r="A191" s="76" t="s">
        <v>170</v>
      </c>
      <c r="B191" s="111">
        <v>1250.18</v>
      </c>
      <c r="C191" s="106"/>
    </row>
    <row r="192" spans="1:3" ht="15.6" x14ac:dyDescent="0.3">
      <c r="A192" s="76" t="s">
        <v>171</v>
      </c>
      <c r="B192" s="111">
        <v>673.17</v>
      </c>
      <c r="C192" s="106"/>
    </row>
    <row r="193" spans="1:3" ht="15.6" x14ac:dyDescent="0.3">
      <c r="A193" s="121" t="s">
        <v>276</v>
      </c>
      <c r="B193" s="115">
        <f>SUM(B141:B192)</f>
        <v>153365.61000000004</v>
      </c>
      <c r="C193" s="115"/>
    </row>
    <row r="194" spans="1:3" ht="36" customHeight="1" x14ac:dyDescent="0.3">
      <c r="A194" s="135" t="s">
        <v>277</v>
      </c>
      <c r="B194" s="106"/>
      <c r="C194" s="106"/>
    </row>
    <row r="195" spans="1:3" ht="31.2" x14ac:dyDescent="0.3">
      <c r="A195" s="134" t="s">
        <v>278</v>
      </c>
      <c r="B195" s="106">
        <v>484458.59</v>
      </c>
      <c r="C195" s="106"/>
    </row>
    <row r="196" spans="1:3" ht="15.6" x14ac:dyDescent="0.3">
      <c r="A196" s="133" t="s">
        <v>74</v>
      </c>
      <c r="B196" s="106">
        <v>34359.21</v>
      </c>
      <c r="C196" s="106"/>
    </row>
    <row r="197" spans="1:3" ht="15.6" x14ac:dyDescent="0.3">
      <c r="A197" s="133" t="s">
        <v>182</v>
      </c>
      <c r="B197" s="106">
        <v>1027.74</v>
      </c>
      <c r="C197" s="106"/>
    </row>
    <row r="198" spans="1:3" ht="15.6" x14ac:dyDescent="0.3">
      <c r="A198" s="133" t="s">
        <v>179</v>
      </c>
      <c r="B198" s="106">
        <v>7000.93</v>
      </c>
      <c r="C198" s="106"/>
    </row>
    <row r="199" spans="1:3" ht="15.6" x14ac:dyDescent="0.3">
      <c r="A199" s="133" t="s">
        <v>181</v>
      </c>
      <c r="B199" s="106">
        <v>2277.9299999999998</v>
      </c>
      <c r="C199" s="106"/>
    </row>
    <row r="200" spans="1:3" ht="15.6" x14ac:dyDescent="0.3">
      <c r="A200" s="121" t="s">
        <v>279</v>
      </c>
      <c r="B200" s="115">
        <f>SUM(B195:B199)</f>
        <v>529124.40000000014</v>
      </c>
      <c r="C200" s="106"/>
    </row>
    <row r="201" spans="1:3" ht="46.2" customHeight="1" x14ac:dyDescent="0.3">
      <c r="A201" s="135" t="s">
        <v>263</v>
      </c>
      <c r="B201" s="106"/>
      <c r="C201" s="106"/>
    </row>
    <row r="202" spans="1:3" ht="18" customHeight="1" x14ac:dyDescent="0.3">
      <c r="A202" s="133" t="s">
        <v>74</v>
      </c>
      <c r="B202" s="106">
        <v>5707.13</v>
      </c>
      <c r="C202" s="106"/>
    </row>
    <row r="203" spans="1:3" ht="24" customHeight="1" x14ac:dyDescent="0.3">
      <c r="A203" s="121" t="s">
        <v>280</v>
      </c>
      <c r="B203" s="115">
        <f>B202</f>
        <v>5707.13</v>
      </c>
      <c r="C203" s="106"/>
    </row>
    <row r="204" spans="1:3" ht="24" customHeight="1" x14ac:dyDescent="0.3">
      <c r="A204" s="121" t="s">
        <v>281</v>
      </c>
      <c r="B204" s="115">
        <f>B120+B123+B126+B136+B139+B193+B200+B203</f>
        <v>1174489.32</v>
      </c>
      <c r="C204" s="115"/>
    </row>
    <row r="206" spans="1:3" ht="14.4" x14ac:dyDescent="0.3">
      <c r="A206" s="180" t="s">
        <v>282</v>
      </c>
      <c r="B206" s="180"/>
      <c r="C206" s="180"/>
    </row>
    <row r="207" spans="1:3" ht="15.6" x14ac:dyDescent="0.3">
      <c r="A207" s="137"/>
      <c r="B207" s="138"/>
      <c r="C207" s="138"/>
    </row>
    <row r="208" spans="1:3" ht="15" customHeight="1" x14ac:dyDescent="0.3">
      <c r="A208" s="172" t="s">
        <v>242</v>
      </c>
      <c r="B208" s="172" t="s">
        <v>243</v>
      </c>
      <c r="C208" s="183" t="s">
        <v>40</v>
      </c>
    </row>
    <row r="209" spans="1:3" ht="15.6" customHeight="1" x14ac:dyDescent="0.3">
      <c r="A209" s="173"/>
      <c r="B209" s="173"/>
      <c r="C209" s="183"/>
    </row>
    <row r="210" spans="1:3" ht="27.75" customHeight="1" x14ac:dyDescent="0.3">
      <c r="A210" s="181"/>
      <c r="B210" s="182"/>
      <c r="C210" s="183"/>
    </row>
    <row r="211" spans="1:3" ht="27.6" x14ac:dyDescent="0.3">
      <c r="A211" s="68" t="s">
        <v>244</v>
      </c>
      <c r="B211" s="135"/>
      <c r="C211" s="112"/>
    </row>
    <row r="212" spans="1:3" ht="18" customHeight="1" x14ac:dyDescent="0.3">
      <c r="A212" s="97" t="s">
        <v>74</v>
      </c>
      <c r="B212" s="104">
        <v>7249229.1600000001</v>
      </c>
      <c r="C212" s="99"/>
    </row>
    <row r="213" spans="1:3" ht="18" customHeight="1" x14ac:dyDescent="0.3">
      <c r="A213" s="97" t="s">
        <v>93</v>
      </c>
      <c r="B213" s="104">
        <v>36400</v>
      </c>
      <c r="C213" s="99"/>
    </row>
    <row r="214" spans="1:3" ht="18" customHeight="1" x14ac:dyDescent="0.3">
      <c r="A214" s="97" t="s">
        <v>62</v>
      </c>
      <c r="B214" s="104">
        <v>18000</v>
      </c>
      <c r="C214" s="99"/>
    </row>
    <row r="215" spans="1:3" ht="18.75" customHeight="1" x14ac:dyDescent="0.3">
      <c r="A215" s="83" t="s">
        <v>283</v>
      </c>
      <c r="B215" s="96">
        <f>B212+B213+B214</f>
        <v>7303629.1600000001</v>
      </c>
      <c r="C215" s="96"/>
    </row>
    <row r="216" spans="1:3" ht="43.2" customHeight="1" x14ac:dyDescent="0.3">
      <c r="A216" s="94" t="s">
        <v>272</v>
      </c>
      <c r="B216" s="96"/>
      <c r="C216" s="96"/>
    </row>
    <row r="217" spans="1:3" ht="18.75" customHeight="1" x14ac:dyDescent="0.3">
      <c r="A217" s="97" t="s">
        <v>74</v>
      </c>
      <c r="B217" s="104">
        <v>500000</v>
      </c>
      <c r="C217" s="96"/>
    </row>
    <row r="218" spans="1:3" ht="18.75" customHeight="1" x14ac:dyDescent="0.3">
      <c r="A218" s="83" t="s">
        <v>284</v>
      </c>
      <c r="B218" s="96">
        <f>B217</f>
        <v>500000</v>
      </c>
      <c r="C218" s="96"/>
    </row>
    <row r="219" spans="1:3" ht="15.6" x14ac:dyDescent="0.3">
      <c r="A219" s="121" t="s">
        <v>281</v>
      </c>
      <c r="B219" s="115">
        <f>B215+B218</f>
        <v>7803629.1600000001</v>
      </c>
      <c r="C219" s="115"/>
    </row>
    <row r="221" spans="1:3" ht="24.6" customHeight="1" x14ac:dyDescent="0.3">
      <c r="B221" s="139"/>
    </row>
    <row r="222" spans="1:3" x14ac:dyDescent="0.3">
      <c r="B222" s="141"/>
    </row>
    <row r="223" spans="1:3" x14ac:dyDescent="0.3">
      <c r="B223" s="140"/>
    </row>
  </sheetData>
  <mergeCells count="13">
    <mergeCell ref="A9:C9"/>
    <mergeCell ref="A206:C206"/>
    <mergeCell ref="A208:A210"/>
    <mergeCell ref="B208:B210"/>
    <mergeCell ref="C208:C210"/>
    <mergeCell ref="A11:C11"/>
    <mergeCell ref="A13:A15"/>
    <mergeCell ref="B13:B15"/>
    <mergeCell ref="C13:C15"/>
    <mergeCell ref="A111:C111"/>
    <mergeCell ref="A113:A115"/>
    <mergeCell ref="B113:B115"/>
    <mergeCell ref="C113:C1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1 priedas</vt:lpstr>
      <vt:lpstr>2 priedas</vt:lpstr>
      <vt:lpstr>3 priedas</vt:lpstr>
      <vt:lpstr>4 priedas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2022-11-09T12:17:59Z</cp:lastPrinted>
  <dcterms:created xsi:type="dcterms:W3CDTF">2022-06-15T06:26:45Z</dcterms:created>
  <dcterms:modified xsi:type="dcterms:W3CDTF">2022-11-10T13:55:24Z</dcterms:modified>
</cp:coreProperties>
</file>