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-120" yWindow="-120" windowWidth="29040" windowHeight="15840" tabRatio="629" activeTab="8"/>
  </bookViews>
  <sheets>
    <sheet name="01" sheetId="92" r:id="rId1"/>
    <sheet name="02" sheetId="91" r:id="rId2"/>
    <sheet name="04" sheetId="100" r:id="rId3"/>
    <sheet name="05" sheetId="93" r:id="rId4"/>
    <sheet name="10" sheetId="101" r:id="rId5"/>
    <sheet name="11" sheetId="102" r:id="rId6"/>
    <sheet name="13" sheetId="87" r:id="rId7"/>
    <sheet name="15" sheetId="90" r:id="rId8"/>
    <sheet name="16" sheetId="99" r:id="rId9"/>
    <sheet name="Priemoniu vykdytoju kodai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1" i="101" l="1"/>
  <c r="K238" i="101"/>
  <c r="J238" i="101"/>
  <c r="K232" i="101"/>
  <c r="J232" i="101"/>
  <c r="K231" i="101"/>
  <c r="J231" i="101"/>
  <c r="K228" i="101"/>
  <c r="K227" i="101" s="1"/>
  <c r="J228" i="101"/>
  <c r="J227" i="101" s="1"/>
  <c r="I227" i="101"/>
  <c r="J222" i="101"/>
  <c r="K221" i="101"/>
  <c r="J221" i="101"/>
  <c r="I221" i="101"/>
  <c r="K220" i="101"/>
  <c r="J220" i="101"/>
  <c r="I220" i="101"/>
  <c r="K219" i="101"/>
  <c r="J219" i="101"/>
  <c r="I219" i="101"/>
  <c r="K218" i="101"/>
  <c r="K222" i="101" s="1"/>
  <c r="J218" i="101"/>
  <c r="I218" i="101"/>
  <c r="I222" i="101" s="1"/>
  <c r="J212" i="101"/>
  <c r="K200" i="101"/>
  <c r="J200" i="101"/>
  <c r="I200" i="101"/>
  <c r="K194" i="101"/>
  <c r="J194" i="101"/>
  <c r="I194" i="101"/>
  <c r="K192" i="101"/>
  <c r="J192" i="101"/>
  <c r="I192" i="101"/>
  <c r="K189" i="101"/>
  <c r="K212" i="101" s="1"/>
  <c r="J189" i="101"/>
  <c r="I189" i="101"/>
  <c r="I212" i="101" s="1"/>
  <c r="I184" i="101"/>
  <c r="K179" i="101"/>
  <c r="J179" i="101"/>
  <c r="I179" i="101"/>
  <c r="K175" i="101"/>
  <c r="J175" i="101"/>
  <c r="I175" i="101"/>
  <c r="P170" i="101"/>
  <c r="O170" i="101"/>
  <c r="N170" i="101"/>
  <c r="K169" i="101"/>
  <c r="J169" i="101"/>
  <c r="J184" i="101" s="1"/>
  <c r="J213" i="101" s="1"/>
  <c r="I169" i="101"/>
  <c r="K164" i="101"/>
  <c r="J164" i="101"/>
  <c r="I164" i="101"/>
  <c r="K159" i="101"/>
  <c r="J159" i="101"/>
  <c r="I159" i="101"/>
  <c r="K137" i="101"/>
  <c r="K184" i="101" s="1"/>
  <c r="K213" i="101" s="1"/>
  <c r="J137" i="101"/>
  <c r="I137" i="101"/>
  <c r="P133" i="101"/>
  <c r="O133" i="101"/>
  <c r="N133" i="101"/>
  <c r="K120" i="101"/>
  <c r="J120" i="101"/>
  <c r="I120" i="101"/>
  <c r="K94" i="101"/>
  <c r="J94" i="101"/>
  <c r="I94" i="101"/>
  <c r="K89" i="101"/>
  <c r="K127" i="101" s="1"/>
  <c r="J89" i="101"/>
  <c r="J127" i="101" s="1"/>
  <c r="I89" i="101"/>
  <c r="I127" i="101" s="1"/>
  <c r="K84" i="101"/>
  <c r="K128" i="101" s="1"/>
  <c r="K83" i="101"/>
  <c r="J83" i="101"/>
  <c r="I83" i="101"/>
  <c r="K81" i="101"/>
  <c r="J81" i="101"/>
  <c r="I81" i="101"/>
  <c r="I84" i="101" s="1"/>
  <c r="K78" i="101"/>
  <c r="J78" i="101"/>
  <c r="I78" i="101"/>
  <c r="K76" i="101"/>
  <c r="J76" i="101"/>
  <c r="J84" i="101" s="1"/>
  <c r="J128" i="101" s="1"/>
  <c r="I76" i="101"/>
  <c r="K68" i="101"/>
  <c r="J68" i="101"/>
  <c r="K65" i="101"/>
  <c r="J65" i="101"/>
  <c r="I65" i="101"/>
  <c r="I68" i="101" s="1"/>
  <c r="K60" i="101"/>
  <c r="I60" i="101"/>
  <c r="K59" i="101"/>
  <c r="J59" i="101"/>
  <c r="J60" i="101" s="1"/>
  <c r="I59" i="101"/>
  <c r="K52" i="101"/>
  <c r="I52" i="101"/>
  <c r="K51" i="101"/>
  <c r="J51" i="101"/>
  <c r="J52" i="101" s="1"/>
  <c r="I51" i="101"/>
  <c r="I47" i="101"/>
  <c r="K46" i="101"/>
  <c r="J46" i="101"/>
  <c r="I46" i="101"/>
  <c r="K41" i="101"/>
  <c r="K47" i="101" s="1"/>
  <c r="J41" i="101"/>
  <c r="J47" i="101" s="1"/>
  <c r="I41" i="101"/>
  <c r="J26" i="101"/>
  <c r="K17" i="101"/>
  <c r="K26" i="101" s="1"/>
  <c r="K69" i="101" s="1"/>
  <c r="J17" i="101"/>
  <c r="I17" i="101"/>
  <c r="I26" i="101" s="1"/>
  <c r="I69" i="101" l="1"/>
  <c r="I128" i="101"/>
  <c r="I213" i="101"/>
  <c r="J69" i="101"/>
  <c r="J215" i="101" s="1"/>
  <c r="J214" i="101" s="1"/>
  <c r="K215" i="101"/>
  <c r="K214" i="101" s="1"/>
  <c r="I215" i="101" l="1"/>
  <c r="I214" i="101" s="1"/>
  <c r="I118" i="87" l="1"/>
  <c r="K153" i="102"/>
  <c r="J153" i="102"/>
  <c r="K152" i="102"/>
  <c r="J152" i="102"/>
  <c r="K151" i="102"/>
  <c r="K150" i="102" s="1"/>
  <c r="J151" i="102"/>
  <c r="J150" i="102" s="1"/>
  <c r="I150" i="102"/>
  <c r="K142" i="102"/>
  <c r="K141" i="102"/>
  <c r="J141" i="102"/>
  <c r="J142" i="102" s="1"/>
  <c r="I141" i="102"/>
  <c r="I142" i="102" s="1"/>
  <c r="I130" i="102"/>
  <c r="K129" i="102"/>
  <c r="J129" i="102"/>
  <c r="I129" i="102"/>
  <c r="K117" i="102"/>
  <c r="J117" i="102"/>
  <c r="I117" i="102"/>
  <c r="K107" i="102"/>
  <c r="K130" i="102" s="1"/>
  <c r="J107" i="102"/>
  <c r="I107" i="102"/>
  <c r="K97" i="102"/>
  <c r="J97" i="102"/>
  <c r="I97" i="102"/>
  <c r="K95" i="102"/>
  <c r="J95" i="102"/>
  <c r="I95" i="102"/>
  <c r="K88" i="102"/>
  <c r="J88" i="102"/>
  <c r="I88" i="102"/>
  <c r="K76" i="102"/>
  <c r="J76" i="102"/>
  <c r="I76" i="102"/>
  <c r="K64" i="102"/>
  <c r="J64" i="102"/>
  <c r="I64" i="102"/>
  <c r="K52" i="102"/>
  <c r="J52" i="102"/>
  <c r="I52" i="102"/>
  <c r="K42" i="102"/>
  <c r="J42" i="102"/>
  <c r="I42" i="102"/>
  <c r="K31" i="102"/>
  <c r="J31" i="102"/>
  <c r="I31" i="102"/>
  <c r="K21" i="102"/>
  <c r="J21" i="102"/>
  <c r="I21" i="102"/>
  <c r="K17" i="102"/>
  <c r="J17" i="102"/>
  <c r="I17" i="102"/>
  <c r="K15" i="102"/>
  <c r="J15" i="102"/>
  <c r="I15" i="102"/>
  <c r="J89" i="102" l="1"/>
  <c r="K89" i="102"/>
  <c r="K143" i="102" s="1"/>
  <c r="K145" i="102" s="1"/>
  <c r="K144" i="102" s="1"/>
  <c r="I89" i="102"/>
  <c r="I143" i="102" s="1"/>
  <c r="I145" i="102" s="1"/>
  <c r="I144" i="102" s="1"/>
  <c r="J130" i="102"/>
  <c r="J143" i="102"/>
  <c r="J145" i="102" s="1"/>
  <c r="J144" i="102" s="1"/>
  <c r="K535" i="91" l="1"/>
  <c r="J535" i="91"/>
  <c r="I535" i="91"/>
  <c r="K508" i="91"/>
  <c r="J508" i="91"/>
  <c r="I508" i="91"/>
  <c r="K504" i="91"/>
  <c r="J504" i="91"/>
  <c r="I504" i="91"/>
  <c r="K500" i="91"/>
  <c r="J500" i="91"/>
  <c r="I500" i="91"/>
  <c r="K495" i="91"/>
  <c r="J495" i="91"/>
  <c r="I495" i="91"/>
  <c r="K488" i="91"/>
  <c r="J488" i="91"/>
  <c r="I488" i="91"/>
  <c r="I481" i="91"/>
  <c r="K480" i="91"/>
  <c r="J480" i="91"/>
  <c r="I480" i="91"/>
  <c r="K479" i="91"/>
  <c r="J479" i="91"/>
  <c r="I479" i="91"/>
  <c r="K478" i="91"/>
  <c r="J478" i="91"/>
  <c r="I478" i="91"/>
  <c r="K477" i="91"/>
  <c r="J477" i="91"/>
  <c r="I477" i="91"/>
  <c r="K476" i="91"/>
  <c r="J476" i="91"/>
  <c r="I476" i="91"/>
  <c r="K469" i="91"/>
  <c r="J469" i="91"/>
  <c r="I469" i="91"/>
  <c r="K463" i="91"/>
  <c r="J463" i="91"/>
  <c r="I463" i="91"/>
  <c r="K457" i="91"/>
  <c r="J457" i="91"/>
  <c r="I457" i="91"/>
  <c r="K451" i="91"/>
  <c r="J451" i="91"/>
  <c r="I451" i="91"/>
  <c r="K443" i="91"/>
  <c r="J443" i="91"/>
  <c r="K442" i="91"/>
  <c r="J442" i="91"/>
  <c r="I442" i="91"/>
  <c r="K441" i="91"/>
  <c r="J441" i="91"/>
  <c r="I441" i="91"/>
  <c r="K440" i="91"/>
  <c r="J440" i="91"/>
  <c r="I440" i="91"/>
  <c r="K439" i="91"/>
  <c r="J439" i="91"/>
  <c r="I439" i="91"/>
  <c r="K438" i="91"/>
  <c r="J438" i="91"/>
  <c r="I438" i="91"/>
  <c r="K431" i="91"/>
  <c r="J431" i="91"/>
  <c r="I431" i="91"/>
  <c r="K424" i="91"/>
  <c r="J424" i="91"/>
  <c r="I424" i="91"/>
  <c r="K423" i="91"/>
  <c r="J423" i="91"/>
  <c r="I423" i="91"/>
  <c r="K422" i="91"/>
  <c r="J422" i="91"/>
  <c r="I422" i="91"/>
  <c r="K421" i="91"/>
  <c r="J421" i="91"/>
  <c r="I421" i="91"/>
  <c r="K420" i="91"/>
  <c r="J420" i="91"/>
  <c r="I420" i="91"/>
  <c r="K419" i="91"/>
  <c r="J419" i="91"/>
  <c r="I419" i="91"/>
  <c r="K412" i="91"/>
  <c r="J412" i="91"/>
  <c r="I412" i="91"/>
  <c r="K411" i="91"/>
  <c r="J411" i="91"/>
  <c r="I411" i="91"/>
  <c r="K410" i="91"/>
  <c r="J410" i="91"/>
  <c r="I410" i="91"/>
  <c r="K409" i="91"/>
  <c r="J409" i="91"/>
  <c r="I409" i="91"/>
  <c r="K408" i="91"/>
  <c r="J408" i="91"/>
  <c r="I408" i="91"/>
  <c r="K395" i="91"/>
  <c r="J395" i="91"/>
  <c r="I395" i="91"/>
  <c r="K389" i="91"/>
  <c r="J389" i="91"/>
  <c r="I389" i="91"/>
  <c r="K383" i="91"/>
  <c r="J383" i="91"/>
  <c r="I383" i="91"/>
  <c r="K377" i="91"/>
  <c r="J377" i="91"/>
  <c r="I377" i="91"/>
  <c r="K371" i="91"/>
  <c r="J371" i="91"/>
  <c r="I371" i="91"/>
  <c r="K365" i="91"/>
  <c r="J365" i="91"/>
  <c r="I365" i="91"/>
  <c r="K359" i="91"/>
  <c r="J359" i="91"/>
  <c r="I359" i="91"/>
  <c r="K353" i="91"/>
  <c r="J353" i="91"/>
  <c r="I353" i="91"/>
  <c r="K347" i="91"/>
  <c r="J347" i="91"/>
  <c r="I347" i="91"/>
  <c r="K341" i="91"/>
  <c r="J341" i="91"/>
  <c r="I341" i="91"/>
  <c r="K334" i="91"/>
  <c r="J334" i="91"/>
  <c r="I334" i="91"/>
  <c r="K333" i="91"/>
  <c r="J333" i="91"/>
  <c r="I333" i="91"/>
  <c r="K332" i="91"/>
  <c r="J332" i="91"/>
  <c r="I332" i="91"/>
  <c r="K331" i="91"/>
  <c r="J331" i="91"/>
  <c r="I331" i="91"/>
  <c r="K330" i="91"/>
  <c r="J330" i="91"/>
  <c r="I330" i="91"/>
  <c r="K326" i="91"/>
  <c r="J326" i="91"/>
  <c r="I326" i="91"/>
  <c r="K319" i="91"/>
  <c r="J319" i="91"/>
  <c r="I319" i="91"/>
  <c r="K318" i="91"/>
  <c r="J318" i="91"/>
  <c r="I318" i="91"/>
  <c r="K317" i="91"/>
  <c r="J317" i="91"/>
  <c r="I317" i="91"/>
  <c r="K316" i="91"/>
  <c r="J316" i="91"/>
  <c r="I316" i="91"/>
  <c r="K315" i="91"/>
  <c r="J315" i="91"/>
  <c r="I315" i="91"/>
  <c r="K311" i="91"/>
  <c r="J311" i="91"/>
  <c r="I311" i="91"/>
  <c r="K304" i="91"/>
  <c r="J304" i="91"/>
  <c r="I304" i="91"/>
  <c r="K303" i="91"/>
  <c r="J303" i="91"/>
  <c r="I303" i="91"/>
  <c r="K302" i="91"/>
  <c r="J302" i="91"/>
  <c r="I302" i="91"/>
  <c r="K301" i="91"/>
  <c r="J301" i="91"/>
  <c r="I301" i="91"/>
  <c r="K300" i="91"/>
  <c r="J300" i="91"/>
  <c r="I300" i="91"/>
  <c r="K293" i="91"/>
  <c r="J293" i="91"/>
  <c r="I293" i="91"/>
  <c r="K286" i="91"/>
  <c r="J286" i="91"/>
  <c r="I286" i="91"/>
  <c r="K285" i="91"/>
  <c r="J285" i="91"/>
  <c r="I285" i="91"/>
  <c r="K284" i="91"/>
  <c r="J284" i="91"/>
  <c r="I284" i="91"/>
  <c r="K283" i="91"/>
  <c r="J283" i="91"/>
  <c r="I283" i="91"/>
  <c r="K282" i="91"/>
  <c r="J282" i="91"/>
  <c r="I282" i="91"/>
  <c r="K278" i="91"/>
  <c r="J278" i="91"/>
  <c r="I278" i="91"/>
  <c r="K271" i="91"/>
  <c r="J271" i="91"/>
  <c r="I271" i="91"/>
  <c r="K270" i="91"/>
  <c r="J270" i="91"/>
  <c r="I270" i="91"/>
  <c r="K269" i="91"/>
  <c r="J269" i="91"/>
  <c r="I269" i="91"/>
  <c r="K268" i="91"/>
  <c r="J268" i="91"/>
  <c r="I268" i="91"/>
  <c r="K267" i="91"/>
  <c r="J267" i="91"/>
  <c r="I267" i="91"/>
  <c r="K263" i="91"/>
  <c r="J263" i="91"/>
  <c r="I263" i="91"/>
  <c r="K256" i="91"/>
  <c r="J256" i="91"/>
  <c r="I256" i="91"/>
  <c r="K255" i="91"/>
  <c r="J255" i="91"/>
  <c r="I255" i="91"/>
  <c r="K254" i="91"/>
  <c r="J254" i="91"/>
  <c r="I254" i="91"/>
  <c r="K253" i="91"/>
  <c r="J253" i="91"/>
  <c r="I253" i="91"/>
  <c r="K252" i="91"/>
  <c r="J252" i="91"/>
  <c r="I252" i="91"/>
  <c r="K245" i="91"/>
  <c r="J245" i="91"/>
  <c r="I245" i="91"/>
  <c r="K239" i="91"/>
  <c r="J239" i="91"/>
  <c r="I239" i="91"/>
  <c r="K233" i="91"/>
  <c r="J233" i="91"/>
  <c r="I233" i="91"/>
  <c r="K227" i="91"/>
  <c r="J227" i="91"/>
  <c r="I227" i="91"/>
  <c r="K221" i="91"/>
  <c r="J221" i="91"/>
  <c r="I221" i="91"/>
  <c r="K215" i="91"/>
  <c r="J215" i="91"/>
  <c r="I215" i="91"/>
  <c r="K209" i="91"/>
  <c r="J209" i="91"/>
  <c r="I209" i="91"/>
  <c r="K203" i="91"/>
  <c r="J203" i="91"/>
  <c r="I203" i="91"/>
  <c r="K197" i="91"/>
  <c r="J197" i="91"/>
  <c r="I197" i="91"/>
  <c r="K191" i="91"/>
  <c r="J191" i="91"/>
  <c r="I191" i="91"/>
  <c r="K184" i="91"/>
  <c r="J184" i="91"/>
  <c r="I184" i="91"/>
  <c r="K183" i="91"/>
  <c r="J183" i="91"/>
  <c r="I183" i="91"/>
  <c r="K182" i="91"/>
  <c r="J182" i="91"/>
  <c r="I182" i="91"/>
  <c r="K181" i="91"/>
  <c r="J181" i="91"/>
  <c r="I181" i="91"/>
  <c r="K180" i="91"/>
  <c r="J180" i="91"/>
  <c r="I180" i="91"/>
  <c r="K173" i="91"/>
  <c r="J173" i="91"/>
  <c r="I173" i="91"/>
  <c r="K166" i="91"/>
  <c r="J166" i="91"/>
  <c r="I166" i="91"/>
  <c r="K165" i="91"/>
  <c r="J165" i="91"/>
  <c r="I165" i="91"/>
  <c r="K164" i="91"/>
  <c r="J164" i="91"/>
  <c r="I164" i="91"/>
  <c r="K163" i="91"/>
  <c r="J163" i="91"/>
  <c r="I163" i="91"/>
  <c r="K162" i="91"/>
  <c r="J162" i="91"/>
  <c r="I162" i="91"/>
  <c r="K158" i="91"/>
  <c r="J158" i="91"/>
  <c r="I158" i="91"/>
  <c r="K151" i="91"/>
  <c r="J151" i="91"/>
  <c r="I151" i="91"/>
  <c r="K150" i="91"/>
  <c r="J150" i="91"/>
  <c r="I150" i="91"/>
  <c r="K149" i="91"/>
  <c r="J149" i="91"/>
  <c r="I149" i="91"/>
  <c r="K148" i="91"/>
  <c r="J148" i="91"/>
  <c r="I148" i="91"/>
  <c r="K147" i="91"/>
  <c r="J147" i="91"/>
  <c r="I147" i="91"/>
  <c r="I146" i="91"/>
  <c r="K140" i="91"/>
  <c r="J140" i="91"/>
  <c r="I140" i="91"/>
  <c r="K134" i="91"/>
  <c r="J134" i="91"/>
  <c r="I134" i="91"/>
  <c r="K127" i="91"/>
  <c r="J127" i="91"/>
  <c r="I127" i="91"/>
  <c r="K126" i="91"/>
  <c r="J126" i="91"/>
  <c r="I126" i="91"/>
  <c r="K125" i="91"/>
  <c r="J125" i="91"/>
  <c r="I125" i="91"/>
  <c r="K124" i="91"/>
  <c r="J124" i="91"/>
  <c r="I124" i="91"/>
  <c r="K123" i="91"/>
  <c r="J123" i="91"/>
  <c r="I123" i="91"/>
  <c r="K116" i="91"/>
  <c r="J116" i="91"/>
  <c r="I116" i="91"/>
  <c r="K110" i="91"/>
  <c r="J110" i="91"/>
  <c r="I110" i="91"/>
  <c r="K104" i="91"/>
  <c r="J104" i="91"/>
  <c r="I104" i="91"/>
  <c r="K97" i="91"/>
  <c r="J97" i="91"/>
  <c r="I97" i="91"/>
  <c r="K96" i="91"/>
  <c r="J96" i="91"/>
  <c r="I96" i="91"/>
  <c r="K95" i="91"/>
  <c r="J95" i="91"/>
  <c r="I95" i="91"/>
  <c r="K94" i="91"/>
  <c r="J94" i="91"/>
  <c r="I94" i="91"/>
  <c r="K93" i="91"/>
  <c r="J93" i="91"/>
  <c r="I93" i="91"/>
  <c r="K92" i="91"/>
  <c r="J92" i="91"/>
  <c r="I92" i="91"/>
  <c r="K86" i="91"/>
  <c r="J86" i="91"/>
  <c r="I86" i="91"/>
  <c r="K80" i="91"/>
  <c r="J80" i="91"/>
  <c r="I80" i="91"/>
  <c r="K73" i="91"/>
  <c r="J73" i="91"/>
  <c r="I73" i="91"/>
  <c r="K72" i="91"/>
  <c r="J72" i="91"/>
  <c r="I72" i="91"/>
  <c r="K71" i="91"/>
  <c r="J71" i="91"/>
  <c r="I71" i="91"/>
  <c r="K70" i="91"/>
  <c r="J70" i="91"/>
  <c r="I70" i="91"/>
  <c r="K69" i="91"/>
  <c r="J69" i="91"/>
  <c r="I69" i="91"/>
  <c r="K62" i="91"/>
  <c r="J62" i="91"/>
  <c r="I62" i="91"/>
  <c r="K56" i="91"/>
  <c r="J56" i="91"/>
  <c r="I56" i="91"/>
  <c r="K49" i="91"/>
  <c r="J49" i="91"/>
  <c r="I49" i="91"/>
  <c r="K48" i="91"/>
  <c r="J48" i="91"/>
  <c r="I48" i="91"/>
  <c r="K47" i="91"/>
  <c r="J47" i="91"/>
  <c r="I47" i="91"/>
  <c r="K46" i="91"/>
  <c r="J46" i="91"/>
  <c r="I46" i="91"/>
  <c r="K45" i="91"/>
  <c r="J45" i="91"/>
  <c r="I45" i="91"/>
  <c r="K44" i="91"/>
  <c r="J44" i="91"/>
  <c r="I44" i="91"/>
  <c r="K38" i="91"/>
  <c r="J38" i="91"/>
  <c r="I38" i="91"/>
  <c r="K32" i="91"/>
  <c r="J32" i="91"/>
  <c r="I32" i="91"/>
  <c r="K26" i="91"/>
  <c r="J26" i="91"/>
  <c r="I26" i="91"/>
  <c r="K19" i="91"/>
  <c r="J19" i="91"/>
  <c r="I19" i="91"/>
  <c r="K18" i="91"/>
  <c r="J18" i="91"/>
  <c r="I18" i="91"/>
  <c r="K17" i="91"/>
  <c r="J17" i="91"/>
  <c r="I17" i="91"/>
  <c r="K16" i="91"/>
  <c r="J16" i="91"/>
  <c r="I16" i="91"/>
  <c r="K15" i="91"/>
  <c r="J15" i="91"/>
  <c r="I15" i="91"/>
  <c r="K74" i="91" l="1"/>
  <c r="K425" i="91"/>
  <c r="J519" i="91"/>
  <c r="K519" i="91"/>
  <c r="J257" i="91"/>
  <c r="J264" i="91" s="1"/>
  <c r="I287" i="91"/>
  <c r="I294" i="91" s="1"/>
  <c r="I517" i="91"/>
  <c r="J152" i="91"/>
  <c r="J167" i="91"/>
  <c r="J174" i="91" s="1"/>
  <c r="K305" i="91"/>
  <c r="K312" i="91" s="1"/>
  <c r="J413" i="91"/>
  <c r="I128" i="91"/>
  <c r="I272" i="91"/>
  <c r="I279" i="91" s="1"/>
  <c r="K20" i="91"/>
  <c r="K128" i="91"/>
  <c r="I185" i="91"/>
  <c r="I246" i="91" s="1"/>
  <c r="I247" i="91" s="1"/>
  <c r="I257" i="91"/>
  <c r="I264" i="91" s="1"/>
  <c r="J320" i="91"/>
  <c r="J327" i="91" s="1"/>
  <c r="K515" i="91"/>
  <c r="J518" i="91"/>
  <c r="I167" i="91"/>
  <c r="I174" i="91" s="1"/>
  <c r="K167" i="91"/>
  <c r="K174" i="91" s="1"/>
  <c r="K185" i="91"/>
  <c r="K246" i="91" s="1"/>
  <c r="K247" i="91" s="1"/>
  <c r="J185" i="91"/>
  <c r="J246" i="91" s="1"/>
  <c r="J247" i="91" s="1"/>
  <c r="K287" i="91"/>
  <c r="K294" i="91" s="1"/>
  <c r="I413" i="91"/>
  <c r="K413" i="91"/>
  <c r="J444" i="91"/>
  <c r="J470" i="91" s="1"/>
  <c r="J471" i="91" s="1"/>
  <c r="I320" i="91"/>
  <c r="I327" i="91" s="1"/>
  <c r="I519" i="91"/>
  <c r="J335" i="91"/>
  <c r="J402" i="91" s="1"/>
  <c r="I335" i="91"/>
  <c r="I402" i="91" s="1"/>
  <c r="K444" i="91"/>
  <c r="K470" i="91" s="1"/>
  <c r="K471" i="91" s="1"/>
  <c r="J128" i="91"/>
  <c r="K335" i="91"/>
  <c r="K402" i="91" s="1"/>
  <c r="J516" i="91"/>
  <c r="J50" i="91"/>
  <c r="K257" i="91"/>
  <c r="K264" i="91" s="1"/>
  <c r="J272" i="91"/>
  <c r="J279" i="91" s="1"/>
  <c r="J517" i="91"/>
  <c r="I516" i="91"/>
  <c r="K518" i="91"/>
  <c r="I482" i="91"/>
  <c r="I509" i="91" s="1"/>
  <c r="I510" i="91" s="1"/>
  <c r="I152" i="91"/>
  <c r="K152" i="91"/>
  <c r="K272" i="91"/>
  <c r="K279" i="91" s="1"/>
  <c r="J287" i="91"/>
  <c r="J294" i="91" s="1"/>
  <c r="J305" i="91"/>
  <c r="J312" i="91" s="1"/>
  <c r="I305" i="91"/>
  <c r="I312" i="91" s="1"/>
  <c r="K320" i="91"/>
  <c r="K327" i="91" s="1"/>
  <c r="J425" i="91"/>
  <c r="I425" i="91"/>
  <c r="I444" i="91"/>
  <c r="I470" i="91" s="1"/>
  <c r="I471" i="91" s="1"/>
  <c r="J482" i="91"/>
  <c r="J509" i="91" s="1"/>
  <c r="J510" i="91" s="1"/>
  <c r="J515" i="91"/>
  <c r="I518" i="91"/>
  <c r="I74" i="91"/>
  <c r="K517" i="91"/>
  <c r="I98" i="91"/>
  <c r="K482" i="91"/>
  <c r="K509" i="91" s="1"/>
  <c r="K510" i="91" s="1"/>
  <c r="K516" i="91"/>
  <c r="I50" i="91"/>
  <c r="J74" i="91"/>
  <c r="I20" i="91"/>
  <c r="K50" i="91"/>
  <c r="J98" i="91"/>
  <c r="I515" i="91"/>
  <c r="J20" i="91"/>
  <c r="K98" i="91"/>
  <c r="K159" i="91" l="1"/>
  <c r="K175" i="91" s="1"/>
  <c r="I63" i="91"/>
  <c r="I64" i="91" s="1"/>
  <c r="I295" i="91"/>
  <c r="K432" i="91"/>
  <c r="K433" i="91" s="1"/>
  <c r="J295" i="91"/>
  <c r="K117" i="91"/>
  <c r="K118" i="91" s="1"/>
  <c r="K63" i="91"/>
  <c r="K64" i="91" s="1"/>
  <c r="I159" i="91"/>
  <c r="I175" i="91" s="1"/>
  <c r="J159" i="91"/>
  <c r="J175" i="91" s="1"/>
  <c r="I432" i="91"/>
  <c r="I433" i="91" s="1"/>
  <c r="J432" i="91"/>
  <c r="J433" i="91" s="1"/>
  <c r="K295" i="91"/>
  <c r="K403" i="91"/>
  <c r="J63" i="91"/>
  <c r="J64" i="91" s="1"/>
  <c r="I403" i="91"/>
  <c r="J521" i="91"/>
  <c r="I117" i="91"/>
  <c r="I118" i="91" s="1"/>
  <c r="I512" i="91" s="1"/>
  <c r="I511" i="91" s="1"/>
  <c r="I521" i="91"/>
  <c r="J403" i="91"/>
  <c r="J117" i="91"/>
  <c r="J118" i="91" s="1"/>
  <c r="K521" i="91"/>
  <c r="K512" i="91" l="1"/>
  <c r="K511" i="91" s="1"/>
  <c r="J512" i="91"/>
  <c r="J511" i="91" s="1"/>
  <c r="K62" i="100"/>
  <c r="J62" i="100"/>
  <c r="K54" i="100"/>
  <c r="J54" i="100"/>
  <c r="I54" i="100"/>
  <c r="K52" i="100"/>
  <c r="J52" i="100"/>
  <c r="J51" i="100" s="1"/>
  <c r="I52" i="100"/>
  <c r="I51" i="100" s="1"/>
  <c r="K51" i="100"/>
  <c r="K45" i="100"/>
  <c r="J45" i="100"/>
  <c r="I45" i="100"/>
  <c r="K44" i="100"/>
  <c r="J44" i="100"/>
  <c r="I44" i="100"/>
  <c r="I62" i="100" s="1"/>
  <c r="K42" i="100"/>
  <c r="K43" i="100" s="1"/>
  <c r="K46" i="100" s="1"/>
  <c r="J42" i="100"/>
  <c r="J43" i="100" s="1"/>
  <c r="J46" i="100" s="1"/>
  <c r="K41" i="100"/>
  <c r="J41" i="100"/>
  <c r="I41" i="100"/>
  <c r="K37" i="100"/>
  <c r="J37" i="100"/>
  <c r="I37" i="100"/>
  <c r="I42" i="100" s="1"/>
  <c r="K30" i="100"/>
  <c r="K29" i="100"/>
  <c r="J29" i="100"/>
  <c r="I29" i="100"/>
  <c r="K25" i="100"/>
  <c r="J25" i="100"/>
  <c r="J30" i="100" s="1"/>
  <c r="I25" i="100"/>
  <c r="K21" i="100"/>
  <c r="J21" i="100"/>
  <c r="I21" i="100"/>
  <c r="I30" i="100" s="1"/>
  <c r="I43" i="100" l="1"/>
  <c r="I46" i="100"/>
  <c r="K100" i="90" l="1"/>
  <c r="K98" i="90"/>
  <c r="J98" i="90"/>
  <c r="I98" i="90"/>
  <c r="K86" i="90"/>
  <c r="J86" i="90"/>
  <c r="J100" i="90" s="1"/>
  <c r="I86" i="90"/>
  <c r="I100" i="90" s="1"/>
  <c r="K58" i="90"/>
  <c r="J58" i="90"/>
  <c r="I58" i="90"/>
  <c r="K48" i="90"/>
  <c r="J48" i="90"/>
  <c r="I48" i="90"/>
  <c r="K44" i="90"/>
  <c r="J44" i="90"/>
  <c r="I44" i="90"/>
  <c r="K38" i="90"/>
  <c r="J38" i="90"/>
  <c r="I38" i="90"/>
  <c r="K33" i="90"/>
  <c r="J33" i="90"/>
  <c r="I33" i="90"/>
  <c r="K27" i="90"/>
  <c r="J27" i="90"/>
  <c r="I27" i="90"/>
  <c r="I68" i="90" s="1"/>
  <c r="I80" i="90" s="1"/>
  <c r="I81" i="90" s="1"/>
  <c r="K19" i="90"/>
  <c r="J19" i="90"/>
  <c r="I19" i="90"/>
  <c r="K15" i="90"/>
  <c r="K68" i="90" s="1"/>
  <c r="K80" i="90" s="1"/>
  <c r="K81" i="90" s="1"/>
  <c r="J15" i="90"/>
  <c r="J68" i="90" s="1"/>
  <c r="J80" i="90" s="1"/>
  <c r="J81" i="90" s="1"/>
  <c r="I15" i="90"/>
  <c r="I22" i="99" l="1"/>
  <c r="J65" i="99"/>
  <c r="I54" i="99"/>
  <c r="K39" i="99"/>
  <c r="J39" i="99"/>
  <c r="I39" i="99"/>
  <c r="I33" i="99"/>
  <c r="J32" i="99"/>
  <c r="K32" i="99" s="1"/>
  <c r="K33" i="99" s="1"/>
  <c r="K31" i="99"/>
  <c r="J31" i="99"/>
  <c r="I31" i="99"/>
  <c r="J18" i="99"/>
  <c r="K18" i="99" s="1"/>
  <c r="K64" i="99" s="1"/>
  <c r="J17" i="99"/>
  <c r="J56" i="99" s="1"/>
  <c r="J16" i="99"/>
  <c r="J55" i="99" s="1"/>
  <c r="K15" i="99"/>
  <c r="J15" i="99"/>
  <c r="J61" i="99" s="1"/>
  <c r="J64" i="99" l="1"/>
  <c r="J22" i="99"/>
  <c r="J41" i="99" s="1"/>
  <c r="J43" i="99" s="1"/>
  <c r="J42" i="99" s="1"/>
  <c r="J33" i="99"/>
  <c r="J54" i="99"/>
  <c r="K16" i="99"/>
  <c r="K55" i="99" s="1"/>
  <c r="I40" i="99"/>
  <c r="I41" i="99"/>
  <c r="I43" i="99" s="1"/>
  <c r="I42" i="99" s="1"/>
  <c r="K61" i="99"/>
  <c r="K17" i="99"/>
  <c r="K56" i="99" s="1"/>
  <c r="J40" i="99"/>
  <c r="K54" i="99" l="1"/>
  <c r="K22" i="99"/>
  <c r="K40" i="99" l="1"/>
  <c r="K41" i="99"/>
  <c r="K43" i="99" s="1"/>
  <c r="K42" i="99" s="1"/>
  <c r="K117" i="87" l="1"/>
  <c r="J117" i="87"/>
  <c r="K81" i="92"/>
  <c r="J81" i="92"/>
  <c r="J37" i="92"/>
  <c r="K37" i="92"/>
  <c r="I37" i="92" l="1"/>
  <c r="I14" i="93" l="1"/>
  <c r="I15" i="93" s="1"/>
  <c r="J14" i="93"/>
  <c r="J15" i="93" s="1"/>
  <c r="K14" i="93"/>
  <c r="K15" i="93" s="1"/>
  <c r="I21" i="93"/>
  <c r="I22" i="93" s="1"/>
  <c r="J21" i="93"/>
  <c r="J22" i="93" s="1"/>
  <c r="K21" i="93"/>
  <c r="K22" i="93" s="1"/>
  <c r="I28" i="93"/>
  <c r="I29" i="93" s="1"/>
  <c r="J28" i="93"/>
  <c r="J29" i="93" s="1"/>
  <c r="J30" i="93" s="1"/>
  <c r="K28" i="93"/>
  <c r="K29" i="93" s="1"/>
  <c r="K30" i="93" s="1"/>
  <c r="I38" i="93"/>
  <c r="I41" i="93" s="1"/>
  <c r="J38" i="93"/>
  <c r="K38" i="93"/>
  <c r="J40" i="93"/>
  <c r="K40" i="93"/>
  <c r="I47" i="93"/>
  <c r="J47" i="93"/>
  <c r="K47" i="93"/>
  <c r="I50" i="93"/>
  <c r="J50" i="93"/>
  <c r="K50" i="93"/>
  <c r="I54" i="93"/>
  <c r="J54" i="93"/>
  <c r="K54" i="93"/>
  <c r="I57" i="93"/>
  <c r="J57" i="93"/>
  <c r="K57" i="93"/>
  <c r="I66" i="93"/>
  <c r="J66" i="93"/>
  <c r="K66" i="93"/>
  <c r="I71" i="93"/>
  <c r="J71" i="93"/>
  <c r="K71" i="93"/>
  <c r="I80" i="93"/>
  <c r="J80" i="93"/>
  <c r="K80" i="93"/>
  <c r="I83" i="93"/>
  <c r="J83" i="93"/>
  <c r="K83" i="93"/>
  <c r="I89" i="93"/>
  <c r="J89" i="93"/>
  <c r="J90" i="93" s="1"/>
  <c r="K89" i="93"/>
  <c r="K90" i="93" s="1"/>
  <c r="I90" i="93"/>
  <c r="I103" i="93"/>
  <c r="J103" i="93"/>
  <c r="K103" i="93"/>
  <c r="I22" i="92"/>
  <c r="J22" i="92"/>
  <c r="K22" i="92"/>
  <c r="I27" i="92"/>
  <c r="J27" i="92"/>
  <c r="K27" i="92"/>
  <c r="I29" i="92"/>
  <c r="J29" i="92"/>
  <c r="K29" i="92"/>
  <c r="I31" i="92"/>
  <c r="J31" i="92"/>
  <c r="K31" i="92"/>
  <c r="I33" i="92"/>
  <c r="J33" i="92"/>
  <c r="K33" i="92"/>
  <c r="I35" i="92"/>
  <c r="J35" i="92"/>
  <c r="K35" i="92"/>
  <c r="I41" i="92"/>
  <c r="J41" i="92"/>
  <c r="K41" i="92"/>
  <c r="I43" i="92"/>
  <c r="J43" i="92"/>
  <c r="K43" i="92"/>
  <c r="I45" i="92"/>
  <c r="J45" i="92"/>
  <c r="K45" i="92"/>
  <c r="I47" i="92"/>
  <c r="J47" i="92"/>
  <c r="K47" i="92"/>
  <c r="I49" i="92"/>
  <c r="J49" i="92"/>
  <c r="K49" i="92"/>
  <c r="I51" i="92"/>
  <c r="J51" i="92"/>
  <c r="K51" i="92"/>
  <c r="I53" i="92"/>
  <c r="J53" i="92"/>
  <c r="K53" i="92"/>
  <c r="I55" i="92"/>
  <c r="J55" i="92"/>
  <c r="K55" i="92"/>
  <c r="I57" i="92"/>
  <c r="J57" i="92"/>
  <c r="K57" i="92"/>
  <c r="I59" i="92"/>
  <c r="J59" i="92"/>
  <c r="K59" i="92"/>
  <c r="I61" i="92"/>
  <c r="J61" i="92"/>
  <c r="K61" i="92"/>
  <c r="I63" i="92"/>
  <c r="J63" i="92"/>
  <c r="K63" i="92"/>
  <c r="I65" i="92"/>
  <c r="J65" i="92"/>
  <c r="K65" i="92"/>
  <c r="I67" i="92"/>
  <c r="J67" i="92"/>
  <c r="K67" i="92"/>
  <c r="I69" i="92"/>
  <c r="J69" i="92"/>
  <c r="K69" i="92"/>
  <c r="I80" i="92"/>
  <c r="J83" i="92"/>
  <c r="J80" i="92" s="1"/>
  <c r="K83" i="92"/>
  <c r="K80" i="92" s="1"/>
  <c r="I84" i="93" l="1"/>
  <c r="I38" i="92"/>
  <c r="I70" i="92"/>
  <c r="J72" i="93"/>
  <c r="J84" i="93"/>
  <c r="K84" i="93"/>
  <c r="I72" i="93"/>
  <c r="J38" i="92"/>
  <c r="I58" i="93"/>
  <c r="K70" i="92"/>
  <c r="K71" i="92" s="1"/>
  <c r="K73" i="92" s="1"/>
  <c r="K72" i="92" s="1"/>
  <c r="J58" i="93"/>
  <c r="K41" i="93"/>
  <c r="J41" i="93"/>
  <c r="J70" i="92"/>
  <c r="J71" i="92" s="1"/>
  <c r="J73" i="92" s="1"/>
  <c r="J72" i="92" s="1"/>
  <c r="K38" i="92"/>
  <c r="K72" i="93"/>
  <c r="K58" i="93"/>
  <c r="I30" i="93"/>
  <c r="I71" i="92" l="1"/>
  <c r="I73" i="92" s="1"/>
  <c r="I72" i="92" s="1"/>
  <c r="K91" i="93"/>
  <c r="K92" i="93" s="1"/>
  <c r="I91" i="93"/>
  <c r="I92" i="93" s="1"/>
  <c r="J91" i="93"/>
  <c r="J92" i="93" s="1"/>
  <c r="J119" i="87" l="1"/>
  <c r="K119" i="87"/>
  <c r="I119" i="87"/>
  <c r="I41" i="87"/>
  <c r="J27" i="87"/>
  <c r="K27" i="87"/>
  <c r="I27" i="87"/>
  <c r="K134" i="87" l="1"/>
  <c r="J134" i="87"/>
  <c r="I134" i="87"/>
  <c r="K124" i="87"/>
  <c r="J124" i="87"/>
  <c r="I124" i="87"/>
  <c r="K123" i="87"/>
  <c r="J123" i="87"/>
  <c r="I123" i="87"/>
  <c r="K122" i="87"/>
  <c r="J122" i="87"/>
  <c r="I122" i="87"/>
  <c r="K121" i="87"/>
  <c r="J121" i="87"/>
  <c r="I121" i="87"/>
  <c r="K120" i="87"/>
  <c r="J120" i="87"/>
  <c r="I120" i="87"/>
  <c r="K118" i="87"/>
  <c r="J118" i="87"/>
  <c r="I117" i="87"/>
  <c r="K112" i="87"/>
  <c r="J112" i="87"/>
  <c r="I112" i="87"/>
  <c r="K111" i="87"/>
  <c r="J111" i="87"/>
  <c r="I111" i="87"/>
  <c r="K96" i="87"/>
  <c r="K97" i="87" s="1"/>
  <c r="J96" i="87"/>
  <c r="J97" i="87" s="1"/>
  <c r="I96" i="87"/>
  <c r="I97" i="87" s="1"/>
  <c r="K79" i="87"/>
  <c r="J79" i="87"/>
  <c r="I79" i="87"/>
  <c r="K74" i="87"/>
  <c r="J74" i="87"/>
  <c r="I74" i="87"/>
  <c r="K49" i="87"/>
  <c r="J49" i="87"/>
  <c r="I49" i="87"/>
  <c r="K41" i="87"/>
  <c r="J41" i="87"/>
  <c r="K37" i="87"/>
  <c r="J37" i="87"/>
  <c r="I37" i="87"/>
  <c r="K24" i="87"/>
  <c r="J24" i="87"/>
  <c r="I24" i="87"/>
  <c r="K80" i="87" l="1"/>
  <c r="J50" i="87"/>
  <c r="J80" i="87"/>
  <c r="J125" i="87"/>
  <c r="I80" i="87"/>
  <c r="K50" i="87"/>
  <c r="K98" i="87" s="1"/>
  <c r="K114" i="87" s="1"/>
  <c r="K113" i="87" s="1"/>
  <c r="I50" i="87"/>
  <c r="I125" i="87"/>
  <c r="K125" i="87"/>
  <c r="I98" i="87" l="1"/>
  <c r="I114" i="87" s="1"/>
  <c r="I113" i="87" s="1"/>
  <c r="J98" i="87"/>
  <c r="J114" i="87" s="1"/>
  <c r="J113" i="87" s="1"/>
</calcChain>
</file>

<file path=xl/sharedStrings.xml><?xml version="1.0" encoding="utf-8"?>
<sst xmlns="http://schemas.openxmlformats.org/spreadsheetml/2006/main" count="4133" uniqueCount="1088">
  <si>
    <t>Programos tikslo kodas</t>
  </si>
  <si>
    <t>Uždavinio kodas</t>
  </si>
  <si>
    <t>Priemonės kodas</t>
  </si>
  <si>
    <t>Asignavimų valdytojo kodas</t>
  </si>
  <si>
    <t>Priemonės vykdytojo kodas</t>
  </si>
  <si>
    <t>Finansavimo šaltinis</t>
  </si>
  <si>
    <t>01</t>
  </si>
  <si>
    <t>Iš viso:</t>
  </si>
  <si>
    <t>02</t>
  </si>
  <si>
    <t xml:space="preserve">Iš viso  programai: </t>
  </si>
  <si>
    <t>Finansavimo šaltinių suvestinė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</si>
  <si>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</si>
  <si>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</si>
  <si>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</si>
  <si>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</si>
  <si>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</si>
  <si>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</si>
  <si>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</si>
  <si>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</si>
  <si>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</si>
  <si>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Priemonių vykdytojų kodų klasifikatorius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</si>
  <si>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</si>
  <si>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</si>
  <si>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</si>
  <si>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</si>
  <si>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</si>
  <si>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</si>
  <si>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</si>
  <si>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</si>
  <si>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</si>
  <si>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Investicijų projektų skyrius</t>
  </si>
  <si>
    <t>Strateginio planavimo ir finansų skyrius</t>
  </si>
  <si>
    <t>Švietimo skyrius</t>
  </si>
  <si>
    <t>Iš viso uždaviniui</t>
  </si>
  <si>
    <t>*Priemonės požymis</t>
  </si>
  <si>
    <t>SAVIVALDYBĖS  LĖŠOS, IŠ VISO:</t>
  </si>
  <si>
    <t>KITI ŠALTINIAI, IŠ VISO:</t>
  </si>
  <si>
    <t xml:space="preserve"> TIKSLŲ, UŽDAVINIŲ IR PRIEMONIŲ, PRIEMONIŲ IŠLAIDŲ IR REZULTATO, PRODUKTO VERTINIMO KRITERIJŲ SUVESTINĖS FORMA</t>
  </si>
  <si>
    <t>mato vnt.</t>
  </si>
  <si>
    <t>pavadinimas</t>
  </si>
  <si>
    <t xml:space="preserve">planas </t>
  </si>
  <si>
    <r>
      <t>Savivaldybės biudžeto lėšos</t>
    </r>
    <r>
      <rPr>
        <b/>
        <sz val="9"/>
        <rFont val="Times New Roman"/>
        <family val="1"/>
        <charset val="186"/>
      </rPr>
      <t xml:space="preserve"> (SB)</t>
    </r>
  </si>
  <si>
    <r>
      <t>Įstaigų  pajamos už paslaugas (</t>
    </r>
    <r>
      <rPr>
        <b/>
        <sz val="9"/>
        <rFont val="Times New Roman"/>
        <family val="1"/>
        <charset val="186"/>
      </rPr>
      <t>SP</t>
    </r>
    <r>
      <rPr>
        <sz val="9"/>
        <rFont val="Times New Roman"/>
        <family val="1"/>
        <charset val="186"/>
      </rPr>
      <t xml:space="preserve"> )</t>
    </r>
  </si>
  <si>
    <r>
      <t>Valstybės biudžeto lėšos (</t>
    </r>
    <r>
      <rPr>
        <b/>
        <sz val="9"/>
        <rFont val="Times New Roman"/>
        <family val="1"/>
        <charset val="186"/>
      </rPr>
      <t>VB)</t>
    </r>
  </si>
  <si>
    <r>
      <t>Valstybės lėšos vietinės reikšmės keliams (gatvėms) tiesti, taisyti, prižiūrėti ir saugaus eismo sąlygoms užtikrinti (</t>
    </r>
    <r>
      <rPr>
        <b/>
        <sz val="9"/>
        <rFont val="Times New Roman"/>
        <family val="1"/>
        <charset val="186"/>
      </rPr>
      <t>KPP</t>
    </r>
    <r>
      <rPr>
        <sz val="9"/>
        <rFont val="Times New Roman"/>
        <family val="1"/>
        <charset val="186"/>
      </rPr>
      <t>)</t>
    </r>
  </si>
  <si>
    <r>
      <t>Valstybės lėšos kapitalo investicijoms (</t>
    </r>
    <r>
      <rPr>
        <b/>
        <sz val="9"/>
        <rFont val="Times New Roman"/>
        <family val="1"/>
        <charset val="186"/>
      </rPr>
      <t>VKI)</t>
    </r>
  </si>
  <si>
    <r>
      <t>Ugdymo reikmių lėšos (</t>
    </r>
    <r>
      <rPr>
        <b/>
        <sz val="9"/>
        <rFont val="Times New Roman"/>
        <family val="1"/>
        <charset val="186"/>
      </rPr>
      <t>ML</t>
    </r>
    <r>
      <rPr>
        <sz val="9"/>
        <rFont val="Times New Roman"/>
        <family val="1"/>
        <charset val="186"/>
      </rPr>
      <t>)</t>
    </r>
  </si>
  <si>
    <r>
      <t>Europos Sąjungos paramos lėšos (</t>
    </r>
    <r>
      <rPr>
        <b/>
        <sz val="9"/>
        <rFont val="Times New Roman"/>
        <family val="1"/>
        <charset val="186"/>
      </rPr>
      <t>ES)</t>
    </r>
  </si>
  <si>
    <r>
      <t>Valstybės biudžeto lėšos VB, kurios neapskaitomos biudžete (</t>
    </r>
    <r>
      <rPr>
        <b/>
        <sz val="9"/>
        <rFont val="Times New Roman"/>
        <family val="1"/>
        <charset val="186"/>
      </rPr>
      <t>VBN</t>
    </r>
    <r>
      <rPr>
        <sz val="9"/>
        <rFont val="Times New Roman"/>
        <family val="1"/>
      </rPr>
      <t>)</t>
    </r>
  </si>
  <si>
    <r>
      <t>Paskolų lėšos investicijų projektams įgyvendinti (</t>
    </r>
    <r>
      <rPr>
        <b/>
        <sz val="9"/>
        <rFont val="Times New Roman"/>
        <family val="1"/>
        <charset val="186"/>
      </rPr>
      <t>P</t>
    </r>
    <r>
      <rPr>
        <sz val="9"/>
        <rFont val="Times New Roman"/>
        <family val="1"/>
        <charset val="186"/>
      </rPr>
      <t>)</t>
    </r>
  </si>
  <si>
    <t>SB</t>
  </si>
  <si>
    <t>03</t>
  </si>
  <si>
    <t>04</t>
  </si>
  <si>
    <t>Iš viso tikslui</t>
  </si>
  <si>
    <t xml:space="preserve">2022 metai </t>
  </si>
  <si>
    <t>2023 metai</t>
  </si>
  <si>
    <t>2024 metai</t>
  </si>
  <si>
    <t>05</t>
  </si>
  <si>
    <t>Pavadinimas</t>
  </si>
  <si>
    <t>ES</t>
  </si>
  <si>
    <t>VB</t>
  </si>
  <si>
    <t>L</t>
  </si>
  <si>
    <t>06</t>
  </si>
  <si>
    <t>07</t>
  </si>
  <si>
    <t>08</t>
  </si>
  <si>
    <t>09</t>
  </si>
  <si>
    <t>288724610</t>
  </si>
  <si>
    <r>
      <t>Valstybės biudžeto specialiosios tikslinės dotacijos lėšos valstybės funkcijoms atlikti (</t>
    </r>
    <r>
      <rPr>
        <b/>
        <sz val="9"/>
        <rFont val="Times New Roman"/>
        <family val="1"/>
        <charset val="186"/>
      </rPr>
      <t>VBSF)</t>
    </r>
  </si>
  <si>
    <r>
      <t>Valstybės biudžeto specialioji tikslinė dotacija regioninėms įstaigoms ir klasėms finansuoti. (</t>
    </r>
    <r>
      <rPr>
        <b/>
        <sz val="9"/>
        <rFont val="Times New Roman"/>
        <family val="1"/>
        <charset val="186"/>
      </rPr>
      <t>VBSR)</t>
    </r>
  </si>
  <si>
    <r>
      <t>Praėjusių metų lėšų likutis (</t>
    </r>
    <r>
      <rPr>
        <b/>
        <sz val="9"/>
        <rFont val="Times New Roman"/>
        <family val="1"/>
        <charset val="186"/>
      </rPr>
      <t xml:space="preserve"> L)</t>
    </r>
  </si>
  <si>
    <t>+</t>
  </si>
  <si>
    <t>VBSF</t>
  </si>
  <si>
    <t>2024  metų asignavimų projektas</t>
  </si>
  <si>
    <t>vnt.</t>
  </si>
  <si>
    <t>2</t>
  </si>
  <si>
    <t>proc.</t>
  </si>
  <si>
    <t>3</t>
  </si>
  <si>
    <t>5</t>
  </si>
  <si>
    <t>25</t>
  </si>
  <si>
    <t>29</t>
  </si>
  <si>
    <t>Iš viso tikslui:</t>
  </si>
  <si>
    <t xml:space="preserve"> vnt.</t>
  </si>
  <si>
    <t>2023 metų asignavimų projektas</t>
  </si>
  <si>
    <t>2024 metų asignavimų projektas</t>
  </si>
  <si>
    <t>Iš viso programai be likučio</t>
  </si>
  <si>
    <t>Iš viso programai be likučio:</t>
  </si>
  <si>
    <t>SP</t>
  </si>
  <si>
    <t>asm.</t>
  </si>
  <si>
    <t>20</t>
  </si>
  <si>
    <t>vnt./metus</t>
  </si>
  <si>
    <t>0;12</t>
  </si>
  <si>
    <r>
      <t>Užtikrinti kokybišką ir efektyvią sveikatos priežiūrą</t>
    </r>
    <r>
      <rPr>
        <u/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1.2.1.)</t>
    </r>
  </si>
  <si>
    <t xml:space="preserve">Visuomenės sveikatos biuro teikiamų paslaugų stiprinimas ir plėtra </t>
  </si>
  <si>
    <t>248209780</t>
  </si>
  <si>
    <t>Įkurtas kompleksinių paslaugų centras vaikams su negalia ir jų šeimos nariams</t>
  </si>
  <si>
    <t>Planuojami asignavimai 2022 metams</t>
  </si>
  <si>
    <t>Planuojami asignavimai    2022 metams</t>
  </si>
  <si>
    <t>Planuojami asignavimai 2022 m.</t>
  </si>
  <si>
    <t>Didinti švietimo sistemos prieinamumą ir kokybę  (SPP 3.1)</t>
  </si>
  <si>
    <t>Aukštąjį išsilavinimą įgiję asmenys (25–64 m. amžiaus grupė)</t>
  </si>
  <si>
    <t>Valstybinių brandos egzaminų (VBE) rodiklis ir vieta šalies miestų savivaldybių kontekste, VBE</t>
  </si>
  <si>
    <t>227,9/3</t>
  </si>
  <si>
    <t>228,0/3</t>
  </si>
  <si>
    <t>228,5/3</t>
  </si>
  <si>
    <t>Pagerinti švietimo paslaugų kokybę (SPP 3.1.1)</t>
  </si>
  <si>
    <t>Ikimokyklinį ir priešmokyklinį ugdymą lankančių vaikų dalis</t>
  </si>
  <si>
    <t>PUPP patenkinamo pasiekimų lygio lietuvių k. ir matematikos nepasiekusių mokinių dalis</t>
  </si>
  <si>
    <t>Matematika- 14,0; Lietuvių k.-7,0</t>
  </si>
  <si>
    <t>Matematika- 13,0; Lietuvių k.-6,5</t>
  </si>
  <si>
    <t>Matematika- 12,0; Lietuvių k.-6,1</t>
  </si>
  <si>
    <t>Olimpiadų prizininkų skaičius, tenkantis 10 tūkst. mokinių</t>
  </si>
  <si>
    <t>NVŠ ir FŠPU programų, vykdomų bet kurio švietimo teikėjo Savivaldybėje, krypčių skaičius</t>
  </si>
  <si>
    <t>Skaitmeninėms ugdymo priemonėms įsigyti skirtas PMSA finansavimas BU mokykloms</t>
  </si>
  <si>
    <t>Skaitmeninio raštingumo kvalifikacijos tobulinimo kursuose dalyvavusių pedagogų dalis</t>
  </si>
  <si>
    <t xml:space="preserve">Ikimokyklinių ugdymo mokyklų aplinkos išlaikymas ir programų įgyvendinimas </t>
  </si>
  <si>
    <t>Ikimokyklinių ugdymo mokyklų skaičius</t>
  </si>
  <si>
    <t>Ikimokyklines ugdymo mokyklas lankančių vaikų skaičius</t>
  </si>
  <si>
    <t>4550</t>
  </si>
  <si>
    <t>ML</t>
  </si>
  <si>
    <t>Priešmokyklinio ugdymo grupes lankančių vaikų skaičius</t>
  </si>
  <si>
    <t>920</t>
  </si>
  <si>
    <t>950</t>
  </si>
  <si>
    <t>Pedagogų skaičius</t>
  </si>
  <si>
    <t>777</t>
  </si>
  <si>
    <t xml:space="preserve">Privačių darželių ugdymo programų įgyvendinimo užtikrinimas  </t>
  </si>
  <si>
    <t>Privačių darželių skaičius</t>
  </si>
  <si>
    <t xml:space="preserve">Bendrojo ugdymo mokyklų išlaikymas ir programų įgyvendinimas </t>
  </si>
  <si>
    <t>Bendrojo ugdymo mokyklų skaičius</t>
  </si>
  <si>
    <t>21</t>
  </si>
  <si>
    <t>Bendrojo ugdymo mokyklose mokinių skaičius</t>
  </si>
  <si>
    <t>9560</t>
  </si>
  <si>
    <t>9630</t>
  </si>
  <si>
    <t>Bendrojo ugdymo mokyklose dirbančių pedagogų skaičius</t>
  </si>
  <si>
    <t>875</t>
  </si>
  <si>
    <t>855</t>
  </si>
  <si>
    <t>835</t>
  </si>
  <si>
    <t>Mokinių ugdymosi pasiekimų gerinimas diegiant kokybės krepšelį (dalyvaujančių projekte mokyklų skaičius</t>
  </si>
  <si>
    <t>Parengta ir įgyvendinama mokytojų skaitmeninių kompetencijų plėtojimo programa</t>
  </si>
  <si>
    <t>1</t>
  </si>
  <si>
    <t>Parengta ir įgyvendinama mokyklų skaitmenizavimo programa</t>
  </si>
  <si>
    <t>VBSR</t>
  </si>
  <si>
    <t>Parengtas ir įgyvendinamas savivaldybės veiksmų ir priemonių planas, skirtas pasiruošti atnaujintų BP diegimui</t>
  </si>
  <si>
    <t>Mokytojų, dalyvavusių profesinių ir dalykinių kompetencijų tobulinimo mokymuose pagal atnaujintų BP reikalavimus, dalis</t>
  </si>
  <si>
    <t>10</t>
  </si>
  <si>
    <t>30</t>
  </si>
  <si>
    <t>Pedagogų perkvalifikavimo programos plėtojimas ir įgyvendinimas (pedagogų, įgijusių gretutinę specialybę, dalis)</t>
  </si>
  <si>
    <t>8</t>
  </si>
  <si>
    <t>Mokytojų, turinčių viso etato darbo krūvį, dalis</t>
  </si>
  <si>
    <t>40</t>
  </si>
  <si>
    <t>45</t>
  </si>
  <si>
    <t>50</t>
  </si>
  <si>
    <t>Vykdomų NVŠ ir FŠPU (išskyrus ikimokyklinį ugdymą) programų, atliepiančių miesto prioritetus, dalis per metus</t>
  </si>
  <si>
    <t>Vaikų, lankančių neformaliojo ugdymo programas, kurios atliepia miesto prioritetus, dalis per metus</t>
  </si>
  <si>
    <t>Per metus įvertintų neformaliojo švietimo mokyklų skaičius</t>
  </si>
  <si>
    <t>Neformaliojo vaikų švietimo mokyklų ir formalųjį švietimą papildančio ugdymo mokyklų  skaičius</t>
  </si>
  <si>
    <t>Neformaliojo vaikų švietimo mokyklose ir formalųjį švietimą papildančio ugdymo mokyklose dirbančių pedagogų skaičius</t>
  </si>
  <si>
    <t>Neformaliojo vaikų švietimo (NVŠ krepšelis) programose dalyvaujančių mokinių skaičius</t>
  </si>
  <si>
    <t>Neformaliojo vaikų švietimo (NVŠ krepšelis) akredituotų  programų skaičius</t>
  </si>
  <si>
    <r>
      <t>Užtikrinti sveiką, saugią emocinę ir fizinę aplinką  švietimo  įstaigose</t>
    </r>
    <r>
      <rPr>
        <b/>
        <sz val="1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(SPP 3.1.2)</t>
    </r>
  </si>
  <si>
    <t xml:space="preserve">Įgyvendintų ikimokyklinio, bendrojo ir neformaliojo ugdymo mokyklų infrastruktūros modernizavimo projektų skaičius </t>
  </si>
  <si>
    <t>Mokyklų vidaus patalpų ir lauko infrastruktūros modernizavimas, programų skaičius</t>
  </si>
  <si>
    <t xml:space="preserve">Švietimo, kultūros, sporto ir kitų renginių bei projektų įgyvendinimas </t>
  </si>
  <si>
    <t>12</t>
  </si>
  <si>
    <t>Paskatų sistemos švietimo įstaigoms įgyvendinti sveiką, saugią emocinę ir fizinę aplinką kuriančius projektus sukūrimas</t>
  </si>
  <si>
    <t>Mokyklinės dokumentacijos įsigijimas iš Švietimo ir mokslo ministerijos (egzempliorių skaičius)</t>
  </si>
  <si>
    <t>Vaikų ir jaunimo meno projektų ir  tautinio  meno kolektyvų veiklos projektų konkurso organizavimas (Projektuose dalyvavusių mokinių skaičius</t>
  </si>
  <si>
    <t>Kolektyvų dalyvavimo regiono ir respublikinėse meno šventėse finansavimas</t>
  </si>
  <si>
    <t>Vaikų vasaros poilsio projektų finansavimas (mokinių, dalyvaujančių vaikų vasaros poilsio projektuose, skaičius)</t>
  </si>
  <si>
    <t>Gabių mokinių skatinimas, paskatintų (apdovanotų mokinių skaičius)</t>
  </si>
  <si>
    <t>Tarptautinės Mokytojų dienos minėjimo organizavimas, renginių skaičius</t>
  </si>
  <si>
    <t>Mokslo projektų dalinis finansavimas (iš dalies finansuotų tinkamai parengtų mokslo projektų skaičius)</t>
  </si>
  <si>
    <t>Konkursų, olimpiadų, varžybų, festivalių miesto mokiniams organizavimas (renginių skaičius)</t>
  </si>
  <si>
    <t>Transporto skyrimas mokiniams nuvežti į olimpiadas, konkursus, varžybas (išvykų skaičius)</t>
  </si>
  <si>
    <t>Petro Būtėno premijos skyrimas (premijuotų darbų skaičius)</t>
  </si>
  <si>
    <t xml:space="preserve">Geriausiai išlaikiusių valstybinius brandos egzaminus abiturientų pagerbimo šventės organizavimas </t>
  </si>
  <si>
    <t>Jaunųjų specialistų pritraukimo į miesto ugdymo įstaigas ir pedagogų perkvalifikavimo programos įgyvendinimas (finansinę paramą gavusių pedagogų skaičius)</t>
  </si>
  <si>
    <t>Mokinių tarptautinių mainų skatinimo projektų finansavimas (mokinių, dalyvaujančių  tarptautinių mainų skatinimo projektuose, skaičius)</t>
  </si>
  <si>
    <t>Motyvuotų ir gabių mokinių papildomo mokymo projektų finansavimas (projektuose dalyvaujančių mokinių skaičius)</t>
  </si>
  <si>
    <t>Mokyklų edukacinių erdvių konkurso organizavimas (apdovanotų mokyklų skaičius)</t>
  </si>
  <si>
    <t>Švietimo įstaigų turtui apdrausti (apdraustų ikimokyklinio ugdymo įstaigų skaičius)</t>
  </si>
  <si>
    <t>288724610
195472991</t>
  </si>
  <si>
    <t>Sukurtos rekomendacijos įtraukiojo ugdymo  įgyvendinimui miesto mokyklose</t>
  </si>
  <si>
    <t>Įgyvendinamos rekomendacijos įtraukiojo ugdymo įgyvendinimui miesto mokyklose</t>
  </si>
  <si>
    <r>
      <t>Užtikrinti STEAM srities dalykų programų įgyvendinimą ir plėtrą</t>
    </r>
    <r>
      <rPr>
        <sz val="10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(SPP 3.1.3)</t>
    </r>
  </si>
  <si>
    <t xml:space="preserve">Jaunimo, besimokančių pagal STEAM krypties mokslo ir studijų programas, dalis nuo visų besimokančio jaunimo </t>
  </si>
  <si>
    <t xml:space="preserve">Mokinių dalis, lankanti Panevėžio regioninį STEAM atviros prieigos centrą,  Savivaldybės finansuojamas STEAM srities neformaliojo vaikų/jaunimo švietimo akademijas </t>
  </si>
  <si>
    <t xml:space="preserve">Investicijos į STEAM srities dalykų laboratorijų plėtrą bendrojo ugdymo, neformaliojo vaikų švietimo   mokyklose </t>
  </si>
  <si>
    <t>Eur/          metus</t>
  </si>
  <si>
    <t xml:space="preserve">Besimokančių pagal STEAM krypties profesinio mokymo, mokslo ir studijų programas dalis nuo visų mokinių/studentų skaičiaus Panevėžio mieste </t>
  </si>
  <si>
    <t xml:space="preserve">Švietimo centro veikla </t>
  </si>
  <si>
    <t>288724610
195473036</t>
  </si>
  <si>
    <t>Švietimo centro darbuotojų skaičius</t>
  </si>
  <si>
    <t>STEAM dalykų mokytojų, integruojančių Pramonės 4.0 tendencijas ugdyme, skaičius</t>
  </si>
  <si>
    <t>Laboratorijų prieinamumo Panevėžio miesto mokyklose ir laboratorijų prieinamumo skatinant tarpinstitucinį bendradarbiavimą plėtra (laboratorijų, kurios yra prieinamos daugiau nei 1 bendruomenei, skaičius)</t>
  </si>
  <si>
    <t>Neformaliojo vaikų švietimo programų plėtra, suteikiant prioritetą STEAM krypties programoms (programų skaičius)</t>
  </si>
  <si>
    <t>Mokyklų, aprūpintų robotikos veikloms reikalingomis priemonėmis, skaičius</t>
  </si>
  <si>
    <t>Panevėžio miesto mokyklų ugdymo specialistų, apmokytų taikyti robotikos veikloms reikalingas priemones ugdymo procese, skaičius</t>
  </si>
  <si>
    <t>Eur/metus</t>
  </si>
  <si>
    <t>Mokymosi visą gyvenimą programų, susijusių su STEAM kompetencijų ugdymu ir technologijų taikymu, kūrimas ir įgyvendinimas</t>
  </si>
  <si>
    <t>Sukurta metodinė bazė, kurioje talpinami mokytojų metodinių grupių sukurti produktai Panevėžio miesto kontekstui atnaujintame BU turinyje</t>
  </si>
  <si>
    <t>Finansuotų neformaliojo suaugusiųjų švietimo ir tęstinio mokymosi programų skaičius</t>
  </si>
  <si>
    <t>Didinti kvalifikuotų darbuotojų pasiūlą (SPP 3.2)</t>
  </si>
  <si>
    <t xml:space="preserve">Užimtų gyventojų pagal profesijų grupes, išskyrus nekvalifikuotus darbininkus, dalis </t>
  </si>
  <si>
    <r>
      <t>Paskatinti aukštojo mokslo ir profesinio mokymo įstaigų teikiamų paslaugų atitiktį trumpalaikėms ir ilgalaikėms darbo rinkos poreikių prognozėms</t>
    </r>
    <r>
      <rPr>
        <sz val="10"/>
        <color rgb="FF00000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3.2.1)</t>
    </r>
  </si>
  <si>
    <t>Pirmą kartą po studijų baigimo pagal specialybę įsidarbinę Panevėžio profesinio rengimo centro, Panevėžio kolegijos ir KTU fakulteto absolventai</t>
  </si>
  <si>
    <t>proc. nuo visų absolventų</t>
  </si>
  <si>
    <t xml:space="preserve">Kryptingos profesinio orientavimo sistemos bendradarbiaujant Panevėžio miesto bendrojo ugdymo, profesinio mokymo ir aukštojo mokslo įstaigoms bei verslo įmonėms sukūrimas ir įgyvendinimas </t>
  </si>
  <si>
    <t>Profesijos patarėjų etatų skaičius</t>
  </si>
  <si>
    <t xml:space="preserve"> Naujų miesto lygmens profesinio orientavimo priemonių skaičius</t>
  </si>
  <si>
    <t>Akredituotų laboratorijų Panevėžio miesto aukštosiose mokyklose skaičius</t>
  </si>
  <si>
    <t xml:space="preserve">Besimokančių studentų ir mokinių skaičius mokymo programose, susijusiose su Pramonės 4.0 sritimi, kurių praktinio mokymo metu ne mažiau kaip 50 proc. laiko naudojama nauja (ne senesnė nei 10 m įranga) įranga, dalis </t>
  </si>
  <si>
    <t>Besimokančių studentų ir mokinių skaičius mokymo programose, susijusiose su Pramonės 4.0 sritimi, kurių praktinio mokymo metu ne mažiau kaip 50 proc. laiko naudojama nauja (ne senesnė nei 10 m) įranga</t>
  </si>
  <si>
    <t>Viso</t>
  </si>
  <si>
    <t>Švietimo pažangos plano parengimas</t>
  </si>
  <si>
    <t xml:space="preserve">Kurti tvarią socialinę ir ekonominę kultūros vertę Panevėžyje </t>
  </si>
  <si>
    <t>Kultūros paslaugas naudojančių gyventojų skaičiaus pokytis</t>
  </si>
  <si>
    <r>
      <t>Kultūros paslaugas naudojančių gyventojų skaičiaus pokyčio vertinimas</t>
    </r>
    <r>
      <rPr>
        <sz val="11"/>
        <rFont val="Calibri"/>
        <family val="2"/>
        <charset val="186"/>
      </rPr>
      <t xml:space="preserve"> </t>
    </r>
  </si>
  <si>
    <t>padidėjęs, nepakitęs, sumažėjęs</t>
  </si>
  <si>
    <t>padidėjęs</t>
  </si>
  <si>
    <t>Padidinti miesto bendruomenės įtrauktį į kultūros kūrimą ir naudojimąsi kultūros produktais bei paslaugomis</t>
  </si>
  <si>
    <r>
      <t>Miesto bendruomenės įtraukties pokytis lyginant su praėjusiais metais</t>
    </r>
    <r>
      <rPr>
        <sz val="11"/>
        <color rgb="FF000000"/>
        <rFont val="Times New Roman"/>
        <family val="1"/>
        <charset val="186"/>
      </rPr>
      <t xml:space="preserve"> </t>
    </r>
  </si>
  <si>
    <t>teigiamas, nepakitęs, neigiamas</t>
  </si>
  <si>
    <t>teigiamas</t>
  </si>
  <si>
    <t>Kultūros renginių rinkodaros priemonių įgyvendinimas</t>
  </si>
  <si>
    <t>0;6</t>
  </si>
  <si>
    <t>Įgyvendintų renginių rinkodaros priemonių skaičius</t>
  </si>
  <si>
    <t>Sąlygų miesto gyventojams dalyvauti kultūros ir meno veikloje, ugdyti kūrybiškumą ir plėsti meninę veiklą sudarymas</t>
  </si>
  <si>
    <t>Iš dalies finansuotų mėgėjų meno kolektyvų veiklos projektų skaičius per metus</t>
  </si>
  <si>
    <t>11</t>
  </si>
  <si>
    <t>Tradicinių ir unikalių (inovatyvių) kultūros projektų rėmimas</t>
  </si>
  <si>
    <t>Iš dalies finansuotų kultūros ir meno projektų skaičius per metus</t>
  </si>
  <si>
    <t>Kofinansuotų kultūros ir meno projektų skaičius per metus</t>
  </si>
  <si>
    <t>15</t>
  </si>
  <si>
    <t>17</t>
  </si>
  <si>
    <t>19</t>
  </si>
  <si>
    <t>Finansuotų įvairių renginių skaičius</t>
  </si>
  <si>
    <t>Panevėžio Elenos Mezginaitės viešosios bibliotekos veiklos plėtra</t>
  </si>
  <si>
    <t>190431250</t>
  </si>
  <si>
    <t>Bibliotekos lankytojų skaičius per metus</t>
  </si>
  <si>
    <t>tūkst. vnt.</t>
  </si>
  <si>
    <t xml:space="preserve">Dokumentų išduotis </t>
  </si>
  <si>
    <t>tūkst. fiz. vnt.</t>
  </si>
  <si>
    <t>Suorganizuotų renginių skaičius per metus</t>
  </si>
  <si>
    <t>Renginių lankytojų skaičius per metus</t>
  </si>
  <si>
    <t>Pravestų edukacinių programų skaičius per metus</t>
  </si>
  <si>
    <t>Edukacinių programų dalyvių skaičius per metus</t>
  </si>
  <si>
    <t>Kvalifikaciją kėlusių specialistų per metus dalis nuo visų specialistų skaičiaus</t>
  </si>
  <si>
    <t>Lankytojų pasitenkinimo teikiamomis paslaugomis vertinimas</t>
  </si>
  <si>
    <t>teigiamas, neigiamas</t>
  </si>
  <si>
    <t>Paslaugų kokybės pokytis pagal ekspertinį / anketinį vertinimą</t>
  </si>
  <si>
    <t xml:space="preserve">teigiamas, neigiamas </t>
  </si>
  <si>
    <t>Panevėžio kraštotyros muziejaus veiklos plėtra</t>
  </si>
  <si>
    <t>190431446</t>
  </si>
  <si>
    <t>Muziejaus lankytojų skaičius per metus</t>
  </si>
  <si>
    <t>Edukacinių programų lankytojų skaičius per metus</t>
  </si>
  <si>
    <t>Įsigytų meno kūrinių skaičius per metus</t>
  </si>
  <si>
    <t xml:space="preserve">Suskaitmenintų / paskelbtų dokumentų skaičius per metus </t>
  </si>
  <si>
    <t>550/500</t>
  </si>
  <si>
    <t>600/500</t>
  </si>
  <si>
    <t>700/500</t>
  </si>
  <si>
    <t>Panevėžio miesto dailės galerijos veiklos plėtra</t>
  </si>
  <si>
    <t>302477544</t>
  </si>
  <si>
    <t>Parodų skaičius per metus</t>
  </si>
  <si>
    <t xml:space="preserve">Parodų lankytojų skaičius  </t>
  </si>
  <si>
    <t>Naujų parengtų edukacinių programų skaičius per metus</t>
  </si>
  <si>
    <t>Įvykusių tarptautinių renginių skaičius per metus</t>
  </si>
  <si>
    <t>Stasio Eidrigevičiaus menų centro veiklos plėtra</t>
  </si>
  <si>
    <t>304929400</t>
  </si>
  <si>
    <t>Stasio Eidrigevičiaus vardo ir SEMC viešinimo renginių skaičius</t>
  </si>
  <si>
    <t>Įgyvendintų projektų skaičius per metus</t>
  </si>
  <si>
    <t>Parengtų Stasio Eidrigevičiaus meno kūinių aprašų skaičius per metus</t>
  </si>
  <si>
    <t>Stasio Eidrigevičiaus perduotų meno kūrinių skaičius</t>
  </si>
  <si>
    <t>Profesionalių menininkų vizualaus meno parodų skaičius per metus</t>
  </si>
  <si>
    <t>Dalyvavimų tarptautiniuose renginiuose užsienyje skaičius per metus</t>
  </si>
  <si>
    <t>Kultūros centro Panevėžio bendruomenių rūmų veiklos plėtra</t>
  </si>
  <si>
    <t>193278297</t>
  </si>
  <si>
    <t>Suorganizuotų lauko renginių skaičius per metus</t>
  </si>
  <si>
    <t>Suorganizuotų etnokultūrinių renginių skaičius per metus</t>
  </si>
  <si>
    <t>Renginių lankytojų skaičius (be lauko renginių)</t>
  </si>
  <si>
    <t>Mėgėjų meno kolektyvų skaičius per metus</t>
  </si>
  <si>
    <t xml:space="preserve">Mėgėjų meno kolektyvų dalyvių skaičius per metus </t>
  </si>
  <si>
    <t>Edukacinių programų  dalyvių skaičius per metus</t>
  </si>
  <si>
    <t>Kino centro „Garsas“ veiklos plėtra</t>
  </si>
  <si>
    <t>148504349</t>
  </si>
  <si>
    <t>Nekomercinio kino rodymas (proc.)</t>
  </si>
  <si>
    <t>Kino renginių skaičius</t>
  </si>
  <si>
    <t>Edukacinių programų skaičius per metus</t>
  </si>
  <si>
    <t xml:space="preserve">Žiūrovų (lankytojų) skaičius per metus </t>
  </si>
  <si>
    <t>Naujų parengtų ar atnaujintų edukacinių programų per metus</t>
  </si>
  <si>
    <t>Programų dalyvių skaičiaus pokytis per metus</t>
  </si>
  <si>
    <t>Įvykusių tarptautinių renginių skaičius per metus)</t>
  </si>
  <si>
    <r>
      <t>Sudaryti palankias sąlygas profesionalaus meno ir kultūros vystymuisi</t>
    </r>
    <r>
      <rPr>
        <i/>
        <sz val="11"/>
        <color rgb="FF000000"/>
        <rFont val="Times New Roman"/>
        <family val="1"/>
        <charset val="186"/>
      </rPr>
      <t xml:space="preserve">  </t>
    </r>
  </si>
  <si>
    <r>
      <t>Profesionalaus meno ir kultūros renginių skaičiaus pokytis</t>
    </r>
    <r>
      <rPr>
        <sz val="11"/>
        <color rgb="FF000000"/>
        <rFont val="Times New Roman"/>
        <family val="1"/>
        <charset val="186"/>
      </rPr>
      <t xml:space="preserve"> </t>
    </r>
  </si>
  <si>
    <t>Profesionalaus meno skatinimas ir plėtra</t>
  </si>
  <si>
    <t>Finansuotų profesionalaus meno projektų dalis nuo viso finansuotų kultūros ir meno projektų skaičiaus</t>
  </si>
  <si>
    <t>Kultūros ir meno premijų nominacijų skaičius</t>
  </si>
  <si>
    <t>Kultūros ir meno stipendiją gavusių menininkų skaičius per metus</t>
  </si>
  <si>
    <r>
      <t>Meno rezidencijų kūrimas</t>
    </r>
    <r>
      <rPr>
        <u/>
        <sz val="11"/>
        <color rgb="FF000000"/>
        <rFont val="Times New Roman"/>
        <family val="1"/>
        <charset val="186"/>
      </rPr>
      <t xml:space="preserve"> </t>
    </r>
  </si>
  <si>
    <t>Pritrauktų rezidentų skaičius per metus</t>
  </si>
  <si>
    <t>Teatro „Menas“ veiklos plėtra</t>
  </si>
  <si>
    <t>190432352</t>
  </si>
  <si>
    <t>Spektaklių skaičius per metus</t>
  </si>
  <si>
    <t xml:space="preserve">Premjerų skaičius per metus </t>
  </si>
  <si>
    <t>Žiūrovų (lankytojų) skaičius  per metus</t>
  </si>
  <si>
    <t>Lėlių vežimo teatro veiklos plėtra</t>
  </si>
  <si>
    <t>191782373</t>
  </si>
  <si>
    <t>Muzikinio teatro veiklos plėtra</t>
  </si>
  <si>
    <t>148428990</t>
  </si>
  <si>
    <t>Koncertų skaičius per metus</t>
  </si>
  <si>
    <t>Naujų parengtų koncertinių programų skaičius per metus</t>
  </si>
  <si>
    <r>
      <t>Užtikrinti Panevėžio miesto savivaldybės kultūros įstaigų veiklos kokybės ir paslaugų prieinamumo gerinimą</t>
    </r>
    <r>
      <rPr>
        <u/>
        <sz val="11"/>
        <rFont val="Times New Roman"/>
        <family val="1"/>
        <charset val="186"/>
      </rPr>
      <t xml:space="preserve"> </t>
    </r>
  </si>
  <si>
    <t xml:space="preserve">Savivaldybės kultūros ir meno įstaigų paslaugas naudojančių lankytojų skaičiaus pokytis  </t>
  </si>
  <si>
    <t>Kultūros paslaugų prieinamumo ir patrauklumo didinimas, modernizuojant kultūros įstaigų infrastruktūrą ir pritaikant daugiafunkcinėms ir daugiakultūrinėms paslaugoms</t>
  </si>
  <si>
    <t xml:space="preserve">Parengtas kultūros įstaigų modernizavimo ir pritaikymo daugiafunkcinėms bei daugiakultūrinėms paskirties paslaugoms planas </t>
  </si>
  <si>
    <t>Modernizuotų / pritaikytų daugiafunkcinėms ir daugiakultūrinėms paskirties paslaugoms kultūros įstaigų skaičius</t>
  </si>
  <si>
    <t>Kultūros sektoriaus tarptautiškumą stiprinančių veiklų skatinimas ir plėtra</t>
  </si>
  <si>
    <t>Finansuotų tarptautinių profesionaliojo meno renginių atskleidžiančių Panevėžio miesto identitetą, skaičius per metus</t>
  </si>
  <si>
    <t>Panevėžio miesto kultūros ir meno įstaigų tinklo optimizavimas</t>
  </si>
  <si>
    <t>Parengta kultūros plėtros galimybių studija</t>
  </si>
  <si>
    <t>Vadovaujantis kultūros plėtros galimybių studijos išvadomis, parengtas kultūros ir meno įstaigų optimizavimo planas</t>
  </si>
  <si>
    <t>Kultūros įstaigų teikiamų paslaugų kokybės ir poreikių analizė</t>
  </si>
  <si>
    <r>
      <t>Skatinti socialinės atskirties mažėjimą ir socialinį saugumą</t>
    </r>
    <r>
      <rPr>
        <sz val="11"/>
        <rFont val="Times New Roman"/>
        <family val="1"/>
        <charset val="186"/>
      </rPr>
      <t xml:space="preserve">     </t>
    </r>
  </si>
  <si>
    <t xml:space="preserve">Socialinių paslaugų poreikio patenkinimas </t>
  </si>
  <si>
    <t>Užtikrinti kokybišką ir efektyvią socialinę paramą bendruomenėje</t>
  </si>
  <si>
    <t xml:space="preserve">Gyventojų poreikius atitinkančių socialinių paslaugų  dalis nuo Socialinio paslaugų kataloge nurodytų paslaugų skaičiaus </t>
  </si>
  <si>
    <t>Išmokų, kompensacijų ir socialinės paramos mokiniams skyrimas ir mokėjimas iš valstybės biudžeto lėšų</t>
  </si>
  <si>
    <t>0; 1; 9</t>
  </si>
  <si>
    <t>Gavėjų skaičius</t>
  </si>
  <si>
    <t>24800</t>
  </si>
  <si>
    <t>25500</t>
  </si>
  <si>
    <t>26000</t>
  </si>
  <si>
    <t>VBN</t>
  </si>
  <si>
    <t>Pašalpų ir kompensacijų skyrimas ir mokėjimas iš savivaldybės biudžeto lėšų</t>
  </si>
  <si>
    <t>15300</t>
  </si>
  <si>
    <t>15500</t>
  </si>
  <si>
    <t>15800</t>
  </si>
  <si>
    <t>148209637</t>
  </si>
  <si>
    <t>0; 9</t>
  </si>
  <si>
    <t>Socialinių paslaugų gavėjų skaičius</t>
  </si>
  <si>
    <t>Paslaugų teikimas Panevėžio jaunuolių dienos centre</t>
  </si>
  <si>
    <t>70</t>
  </si>
  <si>
    <t>Paslaugų teikimas Panevėžio atvirame jaunimo centre</t>
  </si>
  <si>
    <t>304377560</t>
  </si>
  <si>
    <t>2000</t>
  </si>
  <si>
    <t>Paslaugų teikimas Panevėžio socialinių paslaugų centre</t>
  </si>
  <si>
    <t>300601541</t>
  </si>
  <si>
    <t>Gavėjų skaičius pagal paslaugų rūšis</t>
  </si>
  <si>
    <t>360</t>
  </si>
  <si>
    <t>400</t>
  </si>
  <si>
    <t>Glaudus bendradarbiavimas su NVO skatinant jų įtrauktį teikti socialines paslaugas ir plėsti teikiamų socialinių paslaugų spektrą</t>
  </si>
  <si>
    <t xml:space="preserve">NVO teikiančių socialines paslaugas, skaičius </t>
  </si>
  <si>
    <t>NVO teikiamų socialinių paslaugų dalis nuo Socialinių paslaugų kataloge nurodytų paslaugų skaičiaus</t>
  </si>
  <si>
    <t>64</t>
  </si>
  <si>
    <t>75</t>
  </si>
  <si>
    <t>Iš NVO perkamų socialinių paslaugų skaičius</t>
  </si>
  <si>
    <t>Kompleksinių paslaugų šeimoms ir vaikams teikimas</t>
  </si>
  <si>
    <t>Šeimų ir vaikų, gavusių kompleksines paslaugas, skaičius</t>
  </si>
  <si>
    <t>Šeimoje ir bendruomenėje teikiamų paslaugų infrastruktūros plėtra</t>
  </si>
  <si>
    <t>0; 7; 9</t>
  </si>
  <si>
    <t>Socialinių paslaugų spektro įvairovė ir dalis nuo Socialinio paslaugų kataloge nurodytų paslaugų skaičiaus</t>
  </si>
  <si>
    <t>Suteiktų nestacionarių paslaugų asmenims (šeimoms) bendruomenėje ir šeimoje dalis nuo Socialinių paslaugų kataloge nurodytų nestacionarių paslaugų skaičiaus</t>
  </si>
  <si>
    <t>Įkurtas dienos centras senyvo amžiaus asmenims</t>
  </si>
  <si>
    <t xml:space="preserve"> vnt</t>
  </si>
  <si>
    <t xml:space="preserve">Organizacijų, teikiančių sociokultūrines paslaugas vyresnio amžiaus žmonėms, skaičius </t>
  </si>
  <si>
    <t>Sukurtas planas dėl ilgalaikės (trumpalaikės) socialinės globos paslaugų plėtros suaugusiems asmenims</t>
  </si>
  <si>
    <t>Socialinių ir sveikatos priežiūros įstaigų bendradarbiavimo plėtra teikiant  paslaugas kompleksiškai</t>
  </si>
  <si>
    <t>Asmenų, gavusių kompleksines (sveikatos ir socialines) paslaugas, skaičius</t>
  </si>
  <si>
    <t xml:space="preserve">Suteiktų institucinių ir paslaugų asmens namuose santykis </t>
  </si>
  <si>
    <t>668/581</t>
  </si>
  <si>
    <t>660/590</t>
  </si>
  <si>
    <t>650/600</t>
  </si>
  <si>
    <t>Identifikuotų asmenų skaičius, kuriems teikta socialinė parama</t>
  </si>
  <si>
    <t>Socialinių paslaugų integracijos bendruomenėje plėtra</t>
  </si>
  <si>
    <t>Socialinę riziką patiriančių asmenų, dalyvavusių socialinei integracijai skirtose veiklose, dalis nuo nustatytų / besikreipiančių asmenų skaičiaus</t>
  </si>
  <si>
    <t xml:space="preserve">Suteiktų socialinės integracijos bendruomenėje paslaugų rūšių skaičius </t>
  </si>
  <si>
    <t>Vystyti socialinės paramos individualizuoto kompleksiškumo teikimo modelį</t>
  </si>
  <si>
    <t>Asmenų, patiriančių socialinės rizikos veiksnius, skaičius (asmenų skaičiaus pasikeitimas per laikotarpį)</t>
  </si>
  <si>
    <t>Kompleksinės ir individualizuotos socialinės paramos teikimo, derinant finansinę paramą, socialines paslaugas ir užimtumo didinimo priemones, plėtra</t>
  </si>
  <si>
    <t xml:space="preserve">Asmenų, parengtų integruotis į darbo rinką, skaičius </t>
  </si>
  <si>
    <t xml:space="preserve">Asmenų, gavusių kompleksines paslaugas, skaičius </t>
  </si>
  <si>
    <t>Socialinės paramos prieinamumo užtikrinimas socialinę riziką patiriantiems asmenims</t>
  </si>
  <si>
    <t>Suteiktų vienam asmeniui socialinės paramos rūšių skaičius</t>
  </si>
  <si>
    <r>
      <t>Valstybės biudžeto lėšos VB, kurios neapskaitomos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</rPr>
      <t>)</t>
    </r>
  </si>
  <si>
    <r>
      <t>Praėjusių metų lėšų likutis (</t>
    </r>
    <r>
      <rPr>
        <b/>
        <sz val="11"/>
        <rFont val="Times New Roman"/>
        <family val="1"/>
        <charset val="186"/>
      </rPr>
      <t xml:space="preserve"> L)</t>
    </r>
  </si>
  <si>
    <r>
      <t>Europos Sąjungos paramos lėšos (</t>
    </r>
    <r>
      <rPr>
        <b/>
        <sz val="11"/>
        <rFont val="Times New Roman"/>
        <family val="1"/>
        <charset val="186"/>
      </rPr>
      <t>ES)</t>
    </r>
  </si>
  <si>
    <r>
      <t>Paskolų lėšos investicijų projektams įgyvendinti (</t>
    </r>
    <r>
      <rPr>
        <b/>
        <sz val="11"/>
        <rFont val="Times New Roman"/>
        <family val="1"/>
        <charset val="186"/>
      </rPr>
      <t>P</t>
    </r>
    <r>
      <rPr>
        <sz val="11"/>
        <rFont val="Times New Roman"/>
        <family val="1"/>
        <charset val="186"/>
      </rPr>
      <t>)</t>
    </r>
  </si>
  <si>
    <r>
      <t>Valstybės biudžeto specialioji tikslinė dotacija regioninėms įstaigoms ir klasėms finansuoti. (</t>
    </r>
    <r>
      <rPr>
        <b/>
        <sz val="11"/>
        <rFont val="Times New Roman"/>
        <family val="1"/>
        <charset val="186"/>
      </rPr>
      <t>VBSR)</t>
    </r>
  </si>
  <si>
    <r>
      <t>Valstybės biudžeto specialiosios tikslinės dotacijos lėšos valstybės funkcijoms atlikti (</t>
    </r>
    <r>
      <rPr>
        <b/>
        <sz val="11"/>
        <rFont val="Times New Roman"/>
        <family val="1"/>
        <charset val="186"/>
      </rPr>
      <t>VBSF)</t>
    </r>
  </si>
  <si>
    <r>
      <t>Ugdymo reikmių lėšos (</t>
    </r>
    <r>
      <rPr>
        <b/>
        <sz val="11"/>
        <rFont val="Times New Roman"/>
        <family val="1"/>
        <charset val="186"/>
      </rPr>
      <t>ML</t>
    </r>
    <r>
      <rPr>
        <sz val="11"/>
        <rFont val="Times New Roman"/>
        <family val="1"/>
        <charset val="186"/>
      </rPr>
      <t>)</t>
    </r>
  </si>
  <si>
    <r>
      <t>Valstybės lėšos kapitalo investicijoms (</t>
    </r>
    <r>
      <rPr>
        <b/>
        <sz val="11"/>
        <rFont val="Times New Roman"/>
        <family val="1"/>
        <charset val="186"/>
      </rPr>
      <t>VKI)</t>
    </r>
  </si>
  <si>
    <r>
      <t>Valstybės lėšos vietinės reikšmės keliams (gatvėms) tiesti, taisyti, prižiūrėti ir saugaus eismo sąlygoms užtikrinti (</t>
    </r>
    <r>
      <rPr>
        <b/>
        <sz val="11"/>
        <rFont val="Times New Roman"/>
        <family val="1"/>
        <charset val="186"/>
      </rPr>
      <t>KPP</t>
    </r>
    <r>
      <rPr>
        <sz val="11"/>
        <rFont val="Times New Roman"/>
        <family val="1"/>
        <charset val="186"/>
      </rPr>
      <t>)</t>
    </r>
  </si>
  <si>
    <r>
      <t>Valstybės biudžeto lėšos (</t>
    </r>
    <r>
      <rPr>
        <b/>
        <sz val="11"/>
        <rFont val="Times New Roman"/>
        <family val="1"/>
        <charset val="186"/>
      </rPr>
      <t>VB)</t>
    </r>
  </si>
  <si>
    <r>
      <t>Įstaigų  pajamos už paslaugas (</t>
    </r>
    <r>
      <rPr>
        <b/>
        <sz val="11"/>
        <rFont val="Times New Roman"/>
        <family val="1"/>
        <charset val="186"/>
      </rPr>
      <t>SP</t>
    </r>
    <r>
      <rPr>
        <sz val="11"/>
        <rFont val="Times New Roman"/>
        <family val="1"/>
        <charset val="186"/>
      </rPr>
      <t xml:space="preserve"> )</t>
    </r>
  </si>
  <si>
    <r>
      <t>Savivaldybės biudžeto lėšos</t>
    </r>
    <r>
      <rPr>
        <b/>
        <sz val="11"/>
        <rFont val="Times New Roman"/>
        <family val="1"/>
        <charset val="186"/>
      </rPr>
      <t xml:space="preserve"> (SB)</t>
    </r>
  </si>
  <si>
    <t>Finansavimo šaltinių susvestinė</t>
  </si>
  <si>
    <t>IŠ VISO:</t>
  </si>
  <si>
    <t>VKI</t>
  </si>
  <si>
    <t>P</t>
  </si>
  <si>
    <t>Iš viso Programai</t>
  </si>
  <si>
    <t>0;15</t>
  </si>
  <si>
    <t xml:space="preserve">Vykdyti investicijų projektus, naudojant bankų paskolos, Savivaldybės biudžeto ir likučio lėšas </t>
  </si>
  <si>
    <t xml:space="preserve">Administruoti investicijų projektus </t>
  </si>
  <si>
    <t>Parengti dokumentus, reikalingus Europos Sąjungos fondų investicijoms gauti</t>
  </si>
  <si>
    <t>km</t>
  </si>
  <si>
    <t>Įgyvendintas projektas</t>
  </si>
  <si>
    <t>Modernizuota sankryžų</t>
  </si>
  <si>
    <t>Įgyvendinti projektai</t>
  </si>
  <si>
    <t>0</t>
  </si>
  <si>
    <r>
      <rPr>
        <b/>
        <sz val="11"/>
        <rFont val="Times New Roman"/>
        <family val="1"/>
        <charset val="186"/>
      </rPr>
      <t>Pažangios pramonės ir paslaugų sektorių plėtrai reikalingos infrastruktūros ir įrangos plėtra (SPP 3.3.2.1)</t>
    </r>
    <r>
      <rPr>
        <sz val="11"/>
        <rFont val="Times New Roman"/>
        <family val="1"/>
        <charset val="186"/>
      </rPr>
      <t xml:space="preserve"> </t>
    </r>
  </si>
  <si>
    <t>Objektų, modernizuotų verslo plėtros sąlygų gerinimui, skaičius</t>
  </si>
  <si>
    <t>Sudaryti palankias sąlygas verslo plėtrai ir investicijų pritraukimui (SPP 3.3.2.)</t>
  </si>
  <si>
    <t>Įgyvendinti investicijų projektai, didinantys verslo aplinkos konkurencingumą</t>
  </si>
  <si>
    <t>Didinti miesto verslo aplinkos konkurencingumą (SPP 3.3)</t>
  </si>
  <si>
    <t>Mokyklų, kuriose modernizuota gamtos ir technologinių mokslų mokymo(si) aplinka, skaičius</t>
  </si>
  <si>
    <t>0;8</t>
  </si>
  <si>
    <t>Įrengta fotografijos studija Dailės mokykloje</t>
  </si>
  <si>
    <t>Atnaujinta Muzikos mokyklos koncertinė salė</t>
  </si>
  <si>
    <t>Modernizuota įstaigos infrastruktūra</t>
  </si>
  <si>
    <t>0;7</t>
  </si>
  <si>
    <t>Modernizuotas objektas</t>
  </si>
  <si>
    <t>Modernizuota objektų</t>
  </si>
  <si>
    <r>
      <rPr>
        <b/>
        <sz val="11"/>
        <rFont val="Times New Roman"/>
        <family val="1"/>
        <charset val="186"/>
      </rPr>
      <t>Mokyklų infrastruktūros modernizavimas  (SPP 3.1.2.1.)</t>
    </r>
    <r>
      <rPr>
        <sz val="11"/>
        <rFont val="Times New Roman"/>
        <family val="1"/>
        <charset val="186"/>
      </rPr>
      <t xml:space="preserve"> </t>
    </r>
  </si>
  <si>
    <t>Įgyvendintų ikimokyklinio, bendrojo ir neformaliojo ugdymo mokyklų infrastruktūros modernizavimo projektų skaičius</t>
  </si>
  <si>
    <t>Užtikrinti sveiką, saugią emocinę ir fizinę aplinką  švietimo įstaigose (SPP 3.1.2.)</t>
  </si>
  <si>
    <t>Modernizuoti švietimo sistemos objektai, gerinant jų prieinamumą ir kokybę</t>
  </si>
  <si>
    <t>Didinti švietimo sistemos prieinamumą ir kokybę (SPP 3.1.)</t>
  </si>
  <si>
    <t>Rekonstruotos gatvės ilgis</t>
  </si>
  <si>
    <t xml:space="preserve"> </t>
  </si>
  <si>
    <t>Atnaujintos kelių infrastruktūros ilgis</t>
  </si>
  <si>
    <r>
      <rPr>
        <b/>
        <sz val="10"/>
        <rFont val="Times New Roman"/>
        <family val="1"/>
        <charset val="186"/>
      </rPr>
      <t>Miesto vietinės reikšmės kelių ir gatvių infrastruktūros atnaujinimas ir plėtra (SPP 2.3.1.5.)</t>
    </r>
    <r>
      <rPr>
        <sz val="10"/>
        <rFont val="Times New Roman"/>
        <family val="1"/>
        <charset val="186"/>
      </rPr>
      <t xml:space="preserve"> </t>
    </r>
  </si>
  <si>
    <t>kompl.</t>
  </si>
  <si>
    <t xml:space="preserve">Įrengti nauji paviršinių nuotekų valymo įrenginiai </t>
  </si>
  <si>
    <t>Rekonstruotos lietaus vandens surinkimo, valymo ir nuotekų  bei drenažo sistemos ilgis</t>
  </si>
  <si>
    <t>Igyvendinti projektai</t>
  </si>
  <si>
    <r>
      <rPr>
        <b/>
        <sz val="11"/>
        <rFont val="Times New Roman"/>
        <family val="1"/>
        <charset val="186"/>
      </rPr>
      <t>Paviršinių nuotekų surinkimo  ir valymo sistemos (tinklų, irenginių) modernizavimas ir plėtra (SPP 2.3.1.2.)</t>
    </r>
    <r>
      <rPr>
        <sz val="11"/>
        <rFont val="Times New Roman"/>
        <family val="1"/>
        <charset val="186"/>
      </rPr>
      <t xml:space="preserve"> </t>
    </r>
  </si>
  <si>
    <t>Modernizuoti esamą ir tvariai vystyti naują miesto infrastruktūrą (SPP 2.3.1.)</t>
  </si>
  <si>
    <t>Projektų, gavusių finansavimą miesto tvariai plėtrai ir transformacijai, skaičius</t>
  </si>
  <si>
    <t>Skatinti miesto tvarią plėtrą ir transformaciją (SPP 2.3.)</t>
  </si>
  <si>
    <t>kv.m.</t>
  </si>
  <si>
    <t xml:space="preserve">Sutvarkyta teritorija </t>
  </si>
  <si>
    <t>0;14</t>
  </si>
  <si>
    <t>Sukurtas integruotas viešųjų erdvių patrauklumo didinimo planas</t>
  </si>
  <si>
    <t>0;5</t>
  </si>
  <si>
    <t>Atnaujintos/pritaikytos erdvės</t>
  </si>
  <si>
    <t>Įgyvendinta projektų</t>
  </si>
  <si>
    <r>
      <rPr>
        <b/>
        <sz val="11"/>
        <color theme="1"/>
        <rFont val="Times New Roman"/>
        <family val="1"/>
        <charset val="186"/>
      </rPr>
      <t>Viešųjų erdvių pritaikymas įvairioms socialinėms grupėms (SPP 2.2.3.2)</t>
    </r>
    <r>
      <rPr>
        <sz val="11"/>
        <color theme="1"/>
        <rFont val="Times New Roman"/>
        <family val="1"/>
        <charset val="186"/>
      </rPr>
      <t xml:space="preserve"> </t>
    </r>
  </si>
  <si>
    <t>Suformuotų, patobulintų erdvių skaičius</t>
  </si>
  <si>
    <t>Patobulinti  miesto erdvių ir objektų kokybę, jų prieziūrą (SPP 2.2.3.)</t>
  </si>
  <si>
    <t>Įrengta požeminių komunalinių atliekų surinkimo konteinerių aikštelių</t>
  </si>
  <si>
    <t>Įrengta  antžeminių komunalinių atliekų ir antrinių  žaliavų surinkimo  aikštelių</t>
  </si>
  <si>
    <t>Įrengta surūšiuotų atliekų surinkimo aikštelių</t>
  </si>
  <si>
    <r>
      <rPr>
        <b/>
        <sz val="11"/>
        <color theme="1"/>
        <rFont val="Times New Roman"/>
        <family val="1"/>
        <charset val="186"/>
      </rPr>
      <t>Pakartotinai naudojamų ir perdirbamų komunalinių atliekų kiekio didinimas (SPP 2.2.2.3)</t>
    </r>
    <r>
      <rPr>
        <sz val="11"/>
        <color theme="1"/>
        <rFont val="Times New Roman"/>
        <family val="1"/>
        <charset val="186"/>
      </rPr>
      <t xml:space="preserve"> </t>
    </r>
  </si>
  <si>
    <t>Įdiegti nauji žiedinės ekonomikos sprendimai</t>
  </si>
  <si>
    <t>Užtikrinti saugią ir švarią aplinką bei įdiegti žiedinės ekonomikos (beatliekės gamybos) principus (SPP 2.2.2.)</t>
  </si>
  <si>
    <t>Modernizuotos miesto apšvietimo sistemos dalis</t>
  </si>
  <si>
    <r>
      <rPr>
        <b/>
        <sz val="11"/>
        <color theme="1"/>
        <rFont val="Times New Roman"/>
        <family val="1"/>
        <charset val="186"/>
      </rPr>
      <t>Miesto apšvietimo sistemų modernizavimas ir efektyvumo didinimas (SPP 2.2.1.5)</t>
    </r>
    <r>
      <rPr>
        <sz val="11"/>
        <color theme="1"/>
        <rFont val="Times New Roman"/>
        <family val="1"/>
        <charset val="186"/>
      </rPr>
      <t xml:space="preserve"> </t>
    </r>
  </si>
  <si>
    <t>Įgyvendinami projektai, gavę finansavimą energijos taupymo, atsinaujinančių išteklių naudojimo skatinimui</t>
  </si>
  <si>
    <t>Paskatinti energijos taupymą, atsinaujinančių  ir alternatyvių  energijos išteklių naudojimą  (SPP 2.2.1.)</t>
  </si>
  <si>
    <t>77000
1</t>
  </si>
  <si>
    <t>Mažinti poveikį klimato kaitai ir prisitaikyti prie jos (SPP 2.2)</t>
  </si>
  <si>
    <t>Įdiegta el.bilieto sistema</t>
  </si>
  <si>
    <t>Įdiegta intelektinių el.priemonių viešąjame transporte</t>
  </si>
  <si>
    <t>Intelektinių elektroninių  priemonių diegimas viešajame transporte (SPP 2.1.4.3.)</t>
  </si>
  <si>
    <t>Įgyvendintų projektų, didinančių naudojimosi viešuoju transportu mastą, skaičius</t>
  </si>
  <si>
    <t>Padidinti naudojimosi viešuoju transportu mastą (SPP 2.1.4.)</t>
  </si>
  <si>
    <t>Modernizuotų šviesoforinių sankryžų skaičius</t>
  </si>
  <si>
    <t>Modernizuotų šviesoforinių arba žiedinių sankryžų skaičius</t>
  </si>
  <si>
    <r>
      <rPr>
        <b/>
        <sz val="11"/>
        <color theme="1"/>
        <rFont val="Times New Roman"/>
        <family val="1"/>
        <charset val="186"/>
      </rPr>
      <t>Sankryžų modernizavimas siekiant užtikrinti saugumą (SPP 2.1.2.3.)</t>
    </r>
    <r>
      <rPr>
        <sz val="11"/>
        <color theme="1"/>
        <rFont val="Times New Roman"/>
        <family val="1"/>
        <charset val="186"/>
      </rPr>
      <t xml:space="preserve"> </t>
    </r>
  </si>
  <si>
    <t>Finansavimą eismo saugumo didinimui gavę miesto eismo objektai</t>
  </si>
  <si>
    <t>Padidinti eismo saugumą (SPP 2.1.2.)</t>
  </si>
  <si>
    <t>km.</t>
  </si>
  <si>
    <t>Atnaujintų dviračių takų ilgis</t>
  </si>
  <si>
    <t>Parengtas techninis projektas</t>
  </si>
  <si>
    <r>
      <rPr>
        <b/>
        <sz val="11"/>
        <color theme="1"/>
        <rFont val="Times New Roman"/>
        <family val="1"/>
        <charset val="186"/>
      </rPr>
      <t>Dviračių trąsų, pėsčiųjų takų mieste ir jo prieigose įrengimas užtikrinant tęstinumą bei junglumą (SPP 2.1.1.3.)</t>
    </r>
    <r>
      <rPr>
        <sz val="11"/>
        <color theme="1"/>
        <rFont val="Times New Roman"/>
        <family val="1"/>
        <charset val="186"/>
      </rPr>
      <t xml:space="preserve"> </t>
    </r>
  </si>
  <si>
    <t>Atnaujintų atkarpų, skatinant netaršaus mikrotransporto infrastruktūros plėtrą, ilgis</t>
  </si>
  <si>
    <t>Paskatinti netaršaus  mikrotransporto (paspirtukai, dviračiai, riedžiai ir kt.) infrastruktūros plėtrą (SPP 2.1.1.)</t>
  </si>
  <si>
    <t>Įdiegtų/patobulintų darnaus judimo priemonių skaičius</t>
  </si>
  <si>
    <t>Vykdyti kryptingą darnaus judumo politiką savivaldybėje (SPP 2.1.)</t>
  </si>
  <si>
    <t>Tarptautinių  renginių skaičius</t>
  </si>
  <si>
    <t xml:space="preserve">Įgyvendinti projektą „Iššūkiai jaunimui“ </t>
  </si>
  <si>
    <t xml:space="preserve">Įgyvendinti projektą „Įtrauki Europos Sąjunga“  </t>
  </si>
  <si>
    <t xml:space="preserve">Įgyvendinti projektą „Žalioji kryptis“  </t>
  </si>
  <si>
    <t>Įgyvendinti projektą „Sportas visiems“</t>
  </si>
  <si>
    <t xml:space="preserve">vnt. </t>
  </si>
  <si>
    <t>vnt</t>
  </si>
  <si>
    <t xml:space="preserve">Įgyvendinti projektą „Bendruomenė ir aplinka“ </t>
  </si>
  <si>
    <t>VVG strategijos administravimas</t>
  </si>
  <si>
    <t>Prisidėti prie BIVP (Bendruomenės inicijuota vietos plėtra) strategijos įgyvendinimo</t>
  </si>
  <si>
    <t>Vietos renginių skaičius</t>
  </si>
  <si>
    <t>0;11</t>
  </si>
  <si>
    <t>Atliktų analizių skaičius</t>
  </si>
  <si>
    <r>
      <rPr>
        <b/>
        <sz val="11"/>
        <color theme="1"/>
        <rFont val="Times New Roman"/>
        <family val="1"/>
        <charset val="186"/>
      </rPr>
      <t>Gyventojų pilietiškumo ir sąmoningumo skatinimas (SPP 1.4.1.3.)</t>
    </r>
    <r>
      <rPr>
        <sz val="11"/>
        <color theme="1"/>
        <rFont val="Times New Roman"/>
        <family val="1"/>
        <charset val="186"/>
      </rPr>
      <t xml:space="preserve"> </t>
    </r>
  </si>
  <si>
    <t>Renginių, skatinančių bendruomeniškumą ir įsitraukimą, skaičius</t>
  </si>
  <si>
    <t>Paskatinti gyventojų bendruomeniškumą ir įtraukti į savivaldos procesus (SPP 1.4.1.)</t>
  </si>
  <si>
    <t>Įgyvendinamų miesto projektų, skatinančių gyventojų socialinį aktyvumą ir pilietinę atsakomybę, skaičius</t>
  </si>
  <si>
    <t>Didinti gyventojų socialinį aktyvumą ir pilietinę atsakomybę (SPP 1.4.)</t>
  </si>
  <si>
    <t>Įrengti socialiniai būstai</t>
  </si>
  <si>
    <t>vnt,</t>
  </si>
  <si>
    <r>
      <rPr>
        <b/>
        <sz val="10"/>
        <color theme="1"/>
        <rFont val="Times New Roman"/>
        <family val="1"/>
        <charset val="186"/>
      </rPr>
      <t>Socialinio būsto plėtra (SPP 1.3.2.3)</t>
    </r>
    <r>
      <rPr>
        <sz val="10"/>
        <color theme="1"/>
        <rFont val="Times New Roman"/>
        <family val="1"/>
        <charset val="186"/>
      </rPr>
      <t xml:space="preserve"> </t>
    </r>
  </si>
  <si>
    <t>Aprūpinti būstu asmenys</t>
  </si>
  <si>
    <t>Vystyti socialinės paramos individualizuoto kompleksiškumo teikimo modelį (SPP 1.3.2)</t>
  </si>
  <si>
    <t>Projekto dalyvių skaičius</t>
  </si>
  <si>
    <t>Soc.riziką patiriančių asmenų, dalyvavusių veiklose, skaičius</t>
  </si>
  <si>
    <r>
      <rPr>
        <b/>
        <sz val="11"/>
        <color theme="1"/>
        <rFont val="Times New Roman"/>
        <family val="1"/>
        <charset val="186"/>
      </rPr>
      <t>Socialinių paslaugų integracijos bendruomenėje plėtra (SPP 1.3.1.5.)</t>
    </r>
    <r>
      <rPr>
        <sz val="11"/>
        <color theme="1"/>
        <rFont val="Times New Roman"/>
        <family val="1"/>
        <charset val="186"/>
      </rPr>
      <t xml:space="preserve"> </t>
    </r>
  </si>
  <si>
    <t>Asmenų, gavusių kompleksines paslaugas, skaičius</t>
  </si>
  <si>
    <t>0;9</t>
  </si>
  <si>
    <r>
      <rPr>
        <b/>
        <sz val="11"/>
        <color theme="1"/>
        <rFont val="Times New Roman"/>
        <family val="1"/>
        <charset val="186"/>
      </rPr>
      <t>Kompleksinių paslaugų šeimoms ir vaikams teikimas (SPP 1.3.1.2.)</t>
    </r>
    <r>
      <rPr>
        <sz val="11"/>
        <color theme="1"/>
        <rFont val="Times New Roman"/>
        <family val="1"/>
        <charset val="186"/>
      </rPr>
      <t xml:space="preserve"> </t>
    </r>
  </si>
  <si>
    <t>Užtikrinti kokybišką ir efektyvią socialinę paramą bendruomenėje (SPP 1.3.1.)</t>
  </si>
  <si>
    <t>Asmenų, gavusių paslaugas, mažinančias socialinę atskirtį bei didinančias socialinį saugumą (įskaitant aprūpinimą būstu), skaičius</t>
  </si>
  <si>
    <t>Skatinti socialinės atskirties mažėjimą ir socialinį saugumą (SPP 1.3.)</t>
  </si>
  <si>
    <t>Įrengtas naujas sporto objektas</t>
  </si>
  <si>
    <t>Parengtas darbo projektas</t>
  </si>
  <si>
    <r>
      <rPr>
        <b/>
        <sz val="11"/>
        <color theme="1"/>
        <rFont val="Times New Roman"/>
        <family val="1"/>
        <charset val="186"/>
      </rPr>
      <t>Sporto ir viešosios  aktyvaus laisvalaikio infrastruktūros  daugiafunkciškumo  plėtojimas ir pritaikymas nustatytiems kokybės standartams (SPP 1.2.1.8)</t>
    </r>
    <r>
      <rPr>
        <sz val="11"/>
        <color theme="1"/>
        <rFont val="Times New Roman"/>
        <family val="1"/>
        <charset val="186"/>
      </rPr>
      <t xml:space="preserve"> </t>
    </r>
  </si>
  <si>
    <t>Paslaugas gavusių asmenų skaičius</t>
  </si>
  <si>
    <t>Įstaigų, dalyvaujančių projekte gerinant teikiamų paslaugų kokybę, skaičius</t>
  </si>
  <si>
    <r>
      <rPr>
        <b/>
        <sz val="11"/>
        <color theme="1"/>
        <rFont val="Times New Roman"/>
        <family val="1"/>
        <charset val="186"/>
      </rPr>
      <t>Savivaldybės sveikatos priežiūros įstaigų  teikiamų paslaugų stiprinimas  ir plėtra  bei atsparumo ekstremalioms situacijoms didinimas (SPP 1.2.1.6)</t>
    </r>
    <r>
      <rPr>
        <sz val="11"/>
        <color theme="1"/>
        <rFont val="Times New Roman"/>
        <family val="1"/>
        <charset val="186"/>
      </rPr>
      <t xml:space="preserve"> </t>
    </r>
  </si>
  <si>
    <t>392   
             1</t>
  </si>
  <si>
    <t>Užtikrinti kokybišką ir efektyvią sveikatos priežiūrą (SPP 1.2.1)</t>
  </si>
  <si>
    <t>Įgyvendintų projektų, stiprinančių gyventojų sveikatą ir skatinančių fizinį aktyvumą, skaičius</t>
  </si>
  <si>
    <t>Stiprinti gyventojų sveikatą ir skatinti fizinį aktyvumą siekiant aukšto sporto meistriškumo (SPP 1.2)</t>
  </si>
  <si>
    <t>Įrengtos ekspozicijos</t>
  </si>
  <si>
    <t xml:space="preserve">Kultūros renginių skaičius </t>
  </si>
  <si>
    <t xml:space="preserve">Tarptautinių kultūros renginių skaičius </t>
  </si>
  <si>
    <t>Igyvendintas projektas</t>
  </si>
  <si>
    <r>
      <rPr>
        <b/>
        <sz val="11"/>
        <color theme="1"/>
        <rFont val="Times New Roman"/>
        <family val="1"/>
      </rPr>
      <t>Kultūros įstaigų veiklos modernizavimas (aktualinimas), siekiant didesnės gyventojų įtraukties  (SPP 1.1.3.2)</t>
    </r>
    <r>
      <rPr>
        <sz val="11"/>
        <color theme="1"/>
        <rFont val="Times New Roman"/>
        <family val="1"/>
      </rPr>
      <t xml:space="preserve"> </t>
    </r>
  </si>
  <si>
    <t xml:space="preserve">Parengtas techninis projektas </t>
  </si>
  <si>
    <t xml:space="preserve">Įrengtas kultūros objektas </t>
  </si>
  <si>
    <t>Rekonstruotas kultūros  objektas</t>
  </si>
  <si>
    <t>Rekonstruotas kultūros objektas</t>
  </si>
  <si>
    <t>14</t>
  </si>
  <si>
    <t>288724610; 304929400</t>
  </si>
  <si>
    <r>
      <rPr>
        <b/>
        <sz val="11"/>
        <color theme="1"/>
        <rFont val="Times New Roman"/>
        <family val="1"/>
        <charset val="186"/>
      </rPr>
      <t>Kultūros paslaugų  prieinamumo ir patrauklumo  didinimas, modernizuojant kultūros įstaigų  infrastruktūrą ir pritaikant daugiafunkcinėms ir daugiakultūrinėms paslaugoms  (SPP 1.1.3.1)</t>
    </r>
    <r>
      <rPr>
        <sz val="11"/>
        <color theme="1"/>
        <rFont val="Times New Roman"/>
        <family val="1"/>
        <charset val="186"/>
      </rPr>
      <t xml:space="preserve"> </t>
    </r>
  </si>
  <si>
    <t>Panevėžio miesto kultūros įstaigų, įgyvendinančių projektus gerinant paslaugų kokybę ir prieinamumą, skaičius</t>
  </si>
  <si>
    <t>Užtikrinti Panevėžio miesto savivaldybės  kultūros įstaigų veiklos kokybės  ir paslaugų prieinamumo gerinimą (SPP 1.1.3)</t>
  </si>
  <si>
    <t>Įgyvendintų projektų, kuriančių tvarią socialinę ir ekonominę kultūros vertę, skaičius</t>
  </si>
  <si>
    <t>Kurti tvarią socialinę ir ekonominę kultūros vertę Panevėžyje (SPP 1.1)</t>
  </si>
  <si>
    <t>Panevėzio miesto savivaldybės tarybos</t>
  </si>
  <si>
    <t>0; 8</t>
  </si>
  <si>
    <t>Finansuoti tarpinstitucinio bendradarbiavimo koordinavimą (TBK)</t>
  </si>
  <si>
    <t>Tvarkyti erdvinių duomenų rinkinį</t>
  </si>
  <si>
    <t>Savivaldybei priskirtai valstybinei žemei ir kitam valstybiniam turtui valdyti, naudoti ir disponuoti  juo patikėjimo teise</t>
  </si>
  <si>
    <t>13</t>
  </si>
  <si>
    <t>Administruoti socialines išmokas, paslaugas ir kompensacijas</t>
  </si>
  <si>
    <t>0;13</t>
  </si>
  <si>
    <t>Teikti duomenis Valstybės suteiktos pagalbos registrui</t>
  </si>
  <si>
    <t>Proc.</t>
  </si>
  <si>
    <t>Dalies didėjimas per metus, ne mažiau kaip 1,5 proc.</t>
  </si>
  <si>
    <t>Asm.</t>
  </si>
  <si>
    <t>Gyvenamosios vietos deklaracijų, asmenų  pateiktų elektroniniu būdu (pagal VĮ „Registrų centras“ pateiktus duomenis)</t>
  </si>
  <si>
    <t>0;16</t>
  </si>
  <si>
    <t>Organizuoti gyventojų gyvenamosios vietos deklaravimą</t>
  </si>
  <si>
    <t xml:space="preserve">Per metus suteikta pirminė teisinė pagalba </t>
  </si>
  <si>
    <t>Teikti pirminę teisinę pagalbą</t>
  </si>
  <si>
    <t>Vykdyti jaunimo teisių apsaugą</t>
  </si>
  <si>
    <t>Administruoti laikinuosius darbus</t>
  </si>
  <si>
    <t>Tvarkyti archyvinius dokumentus</t>
  </si>
  <si>
    <t>0;1</t>
  </si>
  <si>
    <t>Vykdyti žemės ūkio funkcijas</t>
  </si>
  <si>
    <t>Kontroliuoti valstybinės kalbos vartojimą ir taisyklingumą</t>
  </si>
  <si>
    <t>Balai</t>
  </si>
  <si>
    <t>Savivaldybės pasirengimo reaguoti į ekstremalias situacijas lygis, ne žemesnis kaip 0,76 balo</t>
  </si>
  <si>
    <t>Organizuoti civilinę saugą ir mobilizaciją</t>
  </si>
  <si>
    <t>Vnt.</t>
  </si>
  <si>
    <t>Civilinės būklės aktų įrašymo sudarymo, keitimo, papildymo, atkūrimo anuliavimas bei pakartotinių dokumentų išdavimas per metus</t>
  </si>
  <si>
    <t>0;3</t>
  </si>
  <si>
    <t>Registruoti civilinės būklės aktus</t>
  </si>
  <si>
    <t>Tvarkyti Gyventojų registrą ir teikti duomenis Valstybės registrui</t>
  </si>
  <si>
    <t xml:space="preserve"> Tinkamai įgyvendinti Savivaldybei perduotas valstybės funkcijas</t>
  </si>
  <si>
    <t>Įdiegtas kompleksinis specialistų planavimo modelis</t>
  </si>
  <si>
    <t>Parengta programa</t>
  </si>
  <si>
    <t>Trūkstamų specialybių darbuotojų pritraukimo į savivaldybės įstaigas programos parengimas ir įgyvendinimas</t>
  </si>
  <si>
    <t>Finansinių įsipareigojimų vykdymas (paskolų ir palūkanų mokėjimas pagal grafiką, kitų finansinių įsipareigojimų vykdymas)</t>
  </si>
  <si>
    <t xml:space="preserve">Savivaldybės biudžete numatytos lėšos, reikalingos palūkanoms ir kitoms su paskolomis susijusiomis išlaidoms padengti </t>
  </si>
  <si>
    <t>tūkst.Eur</t>
  </si>
  <si>
    <t xml:space="preserve">Grąžintos paskolos bei sumokėtos skolos pagal pasirašytas sutartis (su palūkanomis) </t>
  </si>
  <si>
    <t xml:space="preserve">Grąžintos ilgalaikės paskolos ir vykdyti finansiniai įsipareigojimai </t>
  </si>
  <si>
    <t>8/0</t>
  </si>
  <si>
    <t>Kontrolės ir audito tarnybos pareigybių skaičius</t>
  </si>
  <si>
    <t>188692873</t>
  </si>
  <si>
    <t>Užtikrintas Savivaldybės kontrolės ir audito tarnybos darbas</t>
  </si>
  <si>
    <t>4/2</t>
  </si>
  <si>
    <t>Tarybos ir mero sekretoriato pareigybių skaičius</t>
  </si>
  <si>
    <t>9/18</t>
  </si>
  <si>
    <t>Savivaldybės Tarybos narių skaičius</t>
  </si>
  <si>
    <t xml:space="preserve">Organizuotas Savivaldybės tarybos, Tarybos sekretoriato darbas </t>
  </si>
  <si>
    <t>Apdraustų biudžetinių įstaigų vadovų atsakomybės draudimu, skaičius</t>
  </si>
  <si>
    <t>Darbuotojų, dirbančių pagal darbo sutartis, pareigybių skaičius</t>
  </si>
  <si>
    <t>Valstybės tarnautojų pareigybių skaičius</t>
  </si>
  <si>
    <t>Savivaldybės įstaigų ir įmonių pateiktų projektų / paraiškų finansavimui gauti skaičius</t>
  </si>
  <si>
    <t>Savivaldybės administracijos darbuotojų, per metus tobulinusių kvalifikaciją, dalis</t>
  </si>
  <si>
    <t xml:space="preserve"> Proc.</t>
  </si>
  <si>
    <t>Savivaldybės valdomų įmonių, kurios pasiekė 80 proc. akcininko suformuotų veiklos ir finansų valdymo tikslų, dalis</t>
  </si>
  <si>
    <t>gerai</t>
  </si>
  <si>
    <t>Paten- kinamai, gerai, labai gerai</t>
  </si>
  <si>
    <t>Gyventojų pasitenkinimas savivaldybės įstaigų ir įmonių teikiamomis viešosiomis paslaugomis lygis</t>
  </si>
  <si>
    <t>Stiprinti vietos savivaldą ir vykdyti efektyvų miesto įmonių ir įstaigų valdymą (SPP 1.5.)</t>
  </si>
  <si>
    <r>
      <t>Valstybės biudžeto lėšos VB, kurios neapskaitomos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  <charset val="186"/>
      </rPr>
      <t>)</t>
    </r>
  </si>
  <si>
    <r>
      <t>Likutis (</t>
    </r>
    <r>
      <rPr>
        <b/>
        <sz val="11"/>
        <rFont val="Times New Roman"/>
        <family val="1"/>
        <charset val="186"/>
      </rPr>
      <t xml:space="preserve"> L)</t>
    </r>
  </si>
  <si>
    <r>
      <t>Valstybės biudžeto specialioji tikslinė dotacija regioninėms įstaigoms ir klasėms finansuoti. (</t>
    </r>
    <r>
      <rPr>
        <b/>
        <sz val="11"/>
        <rFont val="Times New Roman"/>
        <family val="1"/>
        <charset val="186"/>
      </rPr>
      <t>SVB R)</t>
    </r>
  </si>
  <si>
    <r>
      <t>Valstybės biudžeto specialiosios tikslinės dotacijos lėšos valstybės funkcijoms atlikti (</t>
    </r>
    <r>
      <rPr>
        <b/>
        <sz val="11"/>
        <rFont val="Times New Roman"/>
        <family val="1"/>
        <charset val="186"/>
      </rPr>
      <t>SVB V)</t>
    </r>
  </si>
  <si>
    <t>Teisinio reguliavimo sistemos pritaikymo ir teisinių kliūčių sumažinimo iniciatyvų skaičius</t>
  </si>
  <si>
    <t>Mln.Eur</t>
  </si>
  <si>
    <t>Lėšų iš alternatyvių finansavimo šaltinių pritraukimas naujų skaitmeninių technologijų išbandymui reikalingai infrastruktūrai sukurti</t>
  </si>
  <si>
    <t>Iniciatyvų naujų skaitmeninių technologijų įmonėms pritraukti išbandyti jų produktus ir paslaugas skaičius</t>
  </si>
  <si>
    <t>Naujų skaitmeninių technologijų įmonių pritraukimas išbandyti jų produktus ir paslaugas mieste</t>
  </si>
  <si>
    <t>Naujas skaitmenines technologijas mieste išbandžiusių įmonių skaičius</t>
  </si>
  <si>
    <t xml:space="preserve"> Sukurti patrauklią aplinką naujų skaitmeninių technologijų bandymui mieste (SPP 3.3.5.)</t>
  </si>
  <si>
    <t>Įmonių, pasinaudojusių tarptautinių technologijų perdavimo inovacijų paramos paslaugomis, skaičius</t>
  </si>
  <si>
    <t>Įmonių, dalyvaujančių MTPI programose, skaičius</t>
  </si>
  <si>
    <t>Įmonių dalyvavimo MTPI srities
programose skatinimas</t>
  </si>
  <si>
    <t>Atviros prieigos laboratorijų tinklu pasinaudojusių asmenų skaičius</t>
  </si>
  <si>
    <t>Sukurta atviros prieigos laboratorijų tinklo veikimo sistema</t>
  </si>
  <si>
    <t>Bendradarbiaujant išspręstų verslo problemų skaičius</t>
  </si>
  <si>
    <t>SVV įmonėms išpirktas parodoms skirtas plotas</t>
  </si>
  <si>
    <t>Suorganizuoti investuotojų / ekonomikos forumai</t>
  </si>
  <si>
    <t>Mieste veikiančių mokslo įstaigų ir verslo bendradarbiavimo iniciatyvų skaičius</t>
  </si>
  <si>
    <t xml:space="preserve">Mokslo ir verslo bendradarbiavimo iniciatyvų, nukreiptų į aukštos pridėtinės vertės produktų ir paslaugų kūrimą ir vystymą, rėmimas
</t>
  </si>
  <si>
    <t>ES fondams teiktos ir baigtos įgyvendinti įmonių paraiškos kartu su mokslo institucijomis pagal MTEPI prioritetą</t>
  </si>
  <si>
    <t>Paskatinti verslo, mokslo bei viešojo sektoriaus bendradarbiavimą kuriant ir komercializuojant aukštos pridėtinės vertės produktus (SPP 3.3.4.)</t>
  </si>
  <si>
    <t>Mokestinėmis lengvatomis įmonėms plėstis ir diegti pažangius technologinius sprendimu, pasinaudojusių įmonių skaičius</t>
  </si>
  <si>
    <t>Inovatyviausios metų įmonės prizas</t>
  </si>
  <si>
    <t>Atliktų inovacinių auditų Panevėžio įmonėse skaičius</t>
  </si>
  <si>
    <t xml:space="preserve">Inovacinių (technologinių, skaitmeninių) sprendimų ir (arba) auditų atlikimo įmonėse skatinimas
</t>
  </si>
  <si>
    <t>Įmonių, pasinaudojusių trumpų vertės grandinių, grįstų skaitmeninių ir žiedinių technologijų taikymu, skatinimo priemonėmis skaičius</t>
  </si>
  <si>
    <t>Trumpų vertės grandinių skatinimo priemonių skaičius</t>
  </si>
  <si>
    <t>Įvykdytų tyrimų įmonių technologinei pažangai bei pažangių technologijų diegimo, kūrimo ir inovacijų paramos paslaugų poreikiams įvertinti, skaičius</t>
  </si>
  <si>
    <t>Subjektų, pasinaudojusių informacinėmis paslaugomis, skaičius</t>
  </si>
  <si>
    <t>Informacijos verslui apie pažangių technologinių sprendimų teikiamas galimybes teikimas</t>
  </si>
  <si>
    <t>Pridėtinė vertė gamybos sąnaudomis pagal veiklos vykdymo vietą (nefinansinių įmonių)</t>
  </si>
  <si>
    <t>Įmonių, diegusių technologines inovacijas, dalis nuo visų įmonių (apskrities rodiklis)</t>
  </si>
  <si>
    <t xml:space="preserve"> Paskatinti pažangių technologinių sprendimų kūrimą ir diegimą versle( SPP 3.3.3.)</t>
  </si>
  <si>
    <t>Kompensuotų nuostolių dydis (bendrovių paslaugų teikimo mastui ir kainoms išlaikyti), kurių akcininkė yra Panevėžio miesto savivaldybė</t>
  </si>
  <si>
    <r>
      <rPr>
        <sz val="11"/>
        <rFont val="Times New Roman"/>
        <family val="1"/>
        <charset val="186"/>
      </rPr>
      <t>Viešųjų paslaugų teikimo finansinis užtikrinimas</t>
    </r>
    <r>
      <rPr>
        <sz val="11"/>
        <color rgb="FFFF0000"/>
        <rFont val="Times New Roman"/>
        <family val="1"/>
        <charset val="186"/>
      </rPr>
      <t xml:space="preserve">
</t>
    </r>
  </si>
  <si>
    <t>Parama eksportui pasinaudojusių įmonių skaičius</t>
  </si>
  <si>
    <t>Naujų klasterių Panevėžio mieste skaičius</t>
  </si>
  <si>
    <t>Įgyvendintų verslo klasterizacijos ir integracijos į tarptautines vertės grandines skatinimo iniciatyvų skaičius</t>
  </si>
  <si>
    <t>Užsienio investuotojų pritraukimo ir aptarnavimo priemonių skaičius</t>
  </si>
  <si>
    <t>Koordinuotų investuotojų pritraukimo ir aptarnavimo iniciatyvų įgyvendinimas</t>
  </si>
  <si>
    <t>Išspręstų verslo aplinkos problemų dalis</t>
  </si>
  <si>
    <t>Iš dalies finansuotų projektų skaičius</t>
  </si>
  <si>
    <t>Atliktų verslo aplinkos įvertinimų skaičius</t>
  </si>
  <si>
    <t xml:space="preserve">Reguliarus metodiškai pagrįstas verslo aplinkos vertinimas ir kylančių verslo aplinkos problemų įtraukiant verslo atstovus sprendimas
</t>
  </si>
  <si>
    <t>Panevėžio LEZ / Pramonės parko plėtros priemonės</t>
  </si>
  <si>
    <t>Įgyvendintų projektų skaičius</t>
  </si>
  <si>
    <t xml:space="preserve">Pažangios pramonės ir paslaugų sektorių plėtrai reikalingos infrastruktūros ir įrangos plėtra
</t>
  </si>
  <si>
    <t>Įmonių, dalyvaujančių klasterių veiklose, skaičius</t>
  </si>
  <si>
    <t>TUI, tenkančių vienam gyventojui, dalis lyginant su Lietuvos vidurkiu</t>
  </si>
  <si>
    <t xml:space="preserve"> Sudaryti palankias sąlygas verslo plėtrai ir investicijų pritraukimui (SPP 3.3.2.)</t>
  </si>
  <si>
    <t>Paskatomis pasinaudojusių verslo subjektų skaičius</t>
  </si>
  <si>
    <t>Finansinių paskatų verslo įkūrimui sukūrimas ir įgyvendinimas</t>
  </si>
  <si>
    <t>Paslaugos gavėjų skaičius</t>
  </si>
  <si>
    <t>Val.</t>
  </si>
  <si>
    <t>Suteiktų konsultacijų skaičius</t>
  </si>
  <si>
    <t xml:space="preserve">Paslaugų sistemos asmenims, norintiems pradėti įkurti verslą, sukūrimas ir
įgyvendinimas
</t>
  </si>
  <si>
    <t>Bankrotų skaičius</t>
  </si>
  <si>
    <t>MVĮ, tenkančių 1 000 miesto gyventojų, skaičius</t>
  </si>
  <si>
    <t xml:space="preserve"> Sudaryti palankias sąlygas verslo įkūrimui (SPP 3.3.1.)</t>
  </si>
  <si>
    <t>Materialinių investicijų, tenkančių vienam gyventojui (Eur), rodiklio santykis su šalies vidurkiu</t>
  </si>
  <si>
    <t>Eur</t>
  </si>
  <si>
    <t>Materialinės investicijos, tenkančios vienam gyventojui</t>
  </si>
  <si>
    <t>Didinti miesto verslo aplinkos konkurencingumą  (SPP 3.3.)</t>
  </si>
  <si>
    <t>Priemonėmis ir paskatomis pritraukti aukštos kvalifikacijos darbuotojai iš regionų ir užsienio sukūrimo bei įgyvendinimo pasinaudojusių asmenų skaičius</t>
  </si>
  <si>
    <t>Teigiamai karjeros galimybes Panevėžyje vertinančių Lietuvos gyventojų dalis</t>
  </si>
  <si>
    <t xml:space="preserve">Iš dalies finansuotų verslo misijų skaičius </t>
  </si>
  <si>
    <t>Įgyvendintos naujos rinkodaros priemonės</t>
  </si>
  <si>
    <t xml:space="preserve">Karjeros Panevėžio mieste privalumų rinkodaros vykdymas tikslinėse auditorijose
</t>
  </si>
  <si>
    <t>Darbuotojų inovacinėse įmonėse dalis, palyginti su visų įmonių darbuotojais (apskrities rodiklis)</t>
  </si>
  <si>
    <t>Pritraukti kvalifikuotą darbo jėgą (SPP 3.2.3.)</t>
  </si>
  <si>
    <t>Parengtų illgalaikių miesto darbo rinkos poreikių prognozių skaičius</t>
  </si>
  <si>
    <t>Gyventojų perkvalifikavimo sistemos pritaikymo priemonių skaičius</t>
  </si>
  <si>
    <t>Pagal miesto ekonominės specializacijos kryptis UŽT organizuojamuose mokymuose perkvalifikuotų asmenų skaičius</t>
  </si>
  <si>
    <t>Gyventojų perkvalifikavimo sistemos pritaikymas ir įgyvendinimas pagal miesto ekonominės specializacijos poreikius</t>
  </si>
  <si>
    <t>Vykdomų suaugusiųjų neformaliojo švietimo programų, atitinkančių trumpalaikes ir ilgalaikes darbo rinkos poreikius skaičius</t>
  </si>
  <si>
    <t xml:space="preserve"> Sudaryti mokymosi visą gyvenimą galimybes atsižvelgiant į trumpalaikės ir ilgalaikes darbo rinkos poreikių prognozes (SP 3.2.2.)</t>
  </si>
  <si>
    <t>Verslo atstovų įtraukimo į profesinio mokymo ir aukštojo mokslo studijų programų organizavimą naujų priemonių skaičius/metus</t>
  </si>
  <si>
    <t>Priemonių verslo atstovų įtraukimui į profesinio mokymo ir aukštojo mokslo studijų programų kūrimą ir vykdymą sukūrimas bei įgyvendinimas</t>
  </si>
  <si>
    <t>Proc. nuo visų absolventų</t>
  </si>
  <si>
    <t>Paskatinti aukštojo mokslo ir profesinio mokymo įstaigų teikiamų paslaugų atitiktį trumpalaikėms ir ilgalaikėms darbo rinkos poreikių prognozėms (SPP 3.2.1.)</t>
  </si>
  <si>
    <t>Užimtų gyventojų pagal profesijų grupes, išskyrus
nekvalifikuotus darbininkus, dalis</t>
  </si>
  <si>
    <t xml:space="preserve"> Didinti kvalifikuotų darbuotojų pasiūlą (SPP 3.2.)</t>
  </si>
  <si>
    <t>306008754</t>
  </si>
  <si>
    <t>Centralizuotas buhalterinės apskaitos įgyvendinimas</t>
  </si>
  <si>
    <t>Biudžetinių įstaigų, kuriose buhalterinė apskaita vykdoma centralizuotai, skaičius</t>
  </si>
  <si>
    <t>Sporto centras</t>
  </si>
  <si>
    <t>tūkst. Eur</t>
  </si>
  <si>
    <t xml:space="preserve">2022–2024 METŲ SAVIVALDYBĖS VALDYMO PROGRAMA (01)                                                                                             
</t>
  </si>
  <si>
    <t xml:space="preserve">Organizuotas Savivaldybės administracijos darbas </t>
  </si>
  <si>
    <t xml:space="preserve"> iš jų moterys / vyrai</t>
  </si>
  <si>
    <t>96 / 27</t>
  </si>
  <si>
    <t>91 / 25</t>
  </si>
  <si>
    <t>Savivaldybės administracijos darbuotojų kvalifikacijos kėlimas (žmonių skaičius)</t>
  </si>
  <si>
    <t>Sudarytas Administracijos direktoriaus rezervas</t>
  </si>
  <si>
    <t>Dalyvauta Baltijos miestų sąjungos (BMS) ir  Lietuvos savivaldybių asociacijos (LSA) veikloje (organizacijų, kurių narė yra Savivaldybė, skaičius)</t>
  </si>
  <si>
    <t>*Priemonės požymis – nauja priemonė / pažangos projektas (P), tęstinė priemonė / projektas – (T)</t>
  </si>
  <si>
    <t xml:space="preserve">2022–2024 METŲ INVESTICIJŲ PROJEKTŲ PROGRAMA (02)                                                                                             
</t>
  </si>
  <si>
    <t>Įgyvendinti projektą „Stasio Eidrigevičiaus menų centro įkūrimas  modernizuojant  viešąją kultūros infrastruktūrą“</t>
  </si>
  <si>
    <t>Paslaugas gavusių asmenų skaičius 
Atnaujintų / naujų įrengtų sporto objektų skaičius</t>
  </si>
  <si>
    <t xml:space="preserve"> Įgyvendinti projektą „Aukštaitijos sporto komplekso Didžiosios salės atnaujinimas“</t>
  </si>
  <si>
    <t>Rekonstruota sporto bazė</t>
  </si>
  <si>
    <t>Įgyvendinti projektą „Ekologinio vandens turizmo  Latvijoje ir Lietuvoje vystymas“</t>
  </si>
  <si>
    <t xml:space="preserve"> Įgyvendinti projektą „Poeto J. Čerkeso-Besparnio sodybos sutvarkymas“ (I etapas)</t>
  </si>
  <si>
    <t>Įgyvendinti projektą „Panevėžio  bendruomenių rūmų renovacija, modernizuojant viešąją kultūros  infrastruktūrą“ (I etapas)</t>
  </si>
  <si>
    <t xml:space="preserve"> Įgyvendinti projektą „Tarpvalstybinė lojalumo programa kultūrai  ir  turizmui skatinti“</t>
  </si>
  <si>
    <t xml:space="preserve"> Įgyvendinti projektą „Istorinio ir kultūrinio paveldo sklaida tarp kaimyninių šalių pasitelkiant inovacijas muziejuose“ </t>
  </si>
  <si>
    <t xml:space="preserve"> Įgyvendinti projektą „Sveikos gyvensenos skatinimas Panevėžio mieste“</t>
  </si>
  <si>
    <t xml:space="preserve"> Įgyvendinti projektą „Pirminės sveikatos priežiūros veiklos efektyvumo didinimas“</t>
  </si>
  <si>
    <t xml:space="preserve"> Įgyvendinti projektą „Priemonių, gerinančių ambulatorinių  sveikatos paslaugų prieinamumą tuberkulioze sergantiems asmenims, įgyvendinimas Panevėžio mieste“</t>
  </si>
  <si>
    <t xml:space="preserve"> Įgyvendinti projektą „Panevėžio  daugiafunkcinio  sporto ir sveikatingumo centro „Aukštaitija“  rekonstravimas A. Jakšto g. 1, Panevėžio mieste“  </t>
  </si>
  <si>
    <t xml:space="preserve"> Įgyvendinti projektą „Skate parko įrengimas Panevėžyje skatinant turistų srautus“</t>
  </si>
  <si>
    <t xml:space="preserve"> Įgyvendinti projektą „Panevėžio bendruomeniniai šeimos namai“</t>
  </si>
  <si>
    <t>Įgyvendinti projektą „Kompleksinių paslaugų centro „Harmonijos miestas“ vaikams, turintiems negalią ir jų šeimos nariams statyba Panevėžio mieste“</t>
  </si>
  <si>
    <t>Įgyvendinti projektą „Institucinės globos pertvarka Panevėžio mieste“</t>
  </si>
  <si>
    <t xml:space="preserve"> Įgyvendinti projektą „Kūrybos užuovėja“</t>
  </si>
  <si>
    <t>Įgyvendinti projektą „Socialinio būsto plėtra“</t>
  </si>
  <si>
    <t>Įgyvendinti projektą „Lyčių lygybės kraštovaizdis - tvarus ir skirtingus poreikius atitinkantis miestų plėtros metodas“</t>
  </si>
  <si>
    <t xml:space="preserve"> Įgyvendinti projektą „Paslaugų ir asmenų aptarnavimo kokybės gerinimas Panevėžio miesto ir Panevėžio rajono savivaldybėse“</t>
  </si>
  <si>
    <t xml:space="preserve"> Įgyvendinti projektą „Tiltas“</t>
  </si>
  <si>
    <t xml:space="preserve"> Igyvendinti projektą „Dviračio tako nuo Vakarinės g. link Berčiūnų gyvenvietės  modernizavimas“</t>
  </si>
  <si>
    <t xml:space="preserve"> Įgyvendinti projektą „Intelektinės transporto sistemos  diegimas Panevėžio mieste“</t>
  </si>
  <si>
    <t xml:space="preserve"> Įgyvendinti projektą „Darnaus judumo priemonių diegimas Panevėžio mieste“</t>
  </si>
  <si>
    <t xml:space="preserve"> Įgyvendinti projektą „Panevėžio miesto gatvių apšvietimo modernizavimas“</t>
  </si>
  <si>
    <t xml:space="preserve"> Įgyvendinti projektą „Komunalinių atliekų rūšiuojamojo surinkimo infrastruktūra“</t>
  </si>
  <si>
    <t xml:space="preserve"> Įgyvendinti projektą „Panevėžio senvagės teritorijos kompleksinis sutvarkymas“</t>
  </si>
  <si>
    <t xml:space="preserve"> Įgyvendinti projektą „Skaistakalnio parko ir jo prieigų sutvarkymas“</t>
  </si>
  <si>
    <t xml:space="preserve"> Įgyvendinti projektą „Viešųjų erdvių prie Panevėžio bendruomenių rūmų sutvarkymas“</t>
  </si>
  <si>
    <t xml:space="preserve"> Įgyvendinti projektą „Nepriklausomybės aikštės ir jos prieigų sutvarkymas“</t>
  </si>
  <si>
    <t xml:space="preserve"> Įgyvendinti projektą „Teritorijos prie „Ekrano“ marių  konversija, pritaikant ją aktyviam poilsiui, užimtumui ir vietos verslo skatinimui“</t>
  </si>
  <si>
    <t xml:space="preserve"> Įgyvendinti projektą „Jaunimo sodo sutvarkymas“ </t>
  </si>
  <si>
    <t xml:space="preserve"> Įgyvendinti projektą „Laisvės aikštės ir jos prieigų sutvarkymas“</t>
  </si>
  <si>
    <t xml:space="preserve"> Įgyvendinti projektą „Transformacija iš apleistų erdvių į išpuoselėtas“</t>
  </si>
  <si>
    <t xml:space="preserve"> Įgyvendinti projektą „Erdvės žmonėms“</t>
  </si>
  <si>
    <t>Įgyvendinti projektą „Kraštovaizdžio formavimas ir ekologinės būklės gerinimas Panevėžio mieste“</t>
  </si>
  <si>
    <t xml:space="preserve"> Įgyvendinti projektą „Lietaus vandens surinkimo, valymo ir nuotekų  bei drenažo sistemų projektavimas, diegimas ir renovavimas“ </t>
  </si>
  <si>
    <t>Įgyvendinti projektą „Panevėžio A. Jakšto g. rekonstrukcija“</t>
  </si>
  <si>
    <t xml:space="preserve"> Įgyvendinti projektą „Panevėžio „Vilties“ progimnazijos infrastruktūros modernizavimas“ </t>
  </si>
  <si>
    <t>Įgyvendinti projektą „Regos centro „Linelis“  pastato vidaus patalpų  ir ugdymo aplinkos modernizavimas“</t>
  </si>
  <si>
    <t xml:space="preserve"> Įgyvendinti projektą „Neformaliojo švietimo infrastruktūros tobulinimas“</t>
  </si>
  <si>
    <t xml:space="preserve"> Įgyvendinti projektą „Mokyklų aprūpinimas gamtos ir technologinių mokslų priemonėmis“</t>
  </si>
  <si>
    <t xml:space="preserve"> Įgyvendinti projektą „Susisiekimo su Panevėžio LEZ gerinimas, modernizuojant J.Janonio g.–Vakarinės g.–Pramonės g. sankryžą“</t>
  </si>
  <si>
    <t xml:space="preserve"> Įgyvendinti projektą „Infrastruktūros Biliūno g., Elektronikos g., Tinklų g. rengimas/modernizavimas, sukuriant palankias sąlygas verslo vystymuisi Panevėžio mieste“</t>
  </si>
  <si>
    <t xml:space="preserve">2022–2024 METŲ EKONOMINĖS PLĖTROS IR VERSLO SKATINIMO PROGRAMA (05)                                                                                             
</t>
  </si>
  <si>
    <t>Sumokėtas „Cido“ arenos koncesijos mokestis</t>
  </si>
  <si>
    <t xml:space="preserve">2022–2024 M. KULTŪROS IR MENO PROGRAMA (11)                                                                                              
</t>
  </si>
  <si>
    <t xml:space="preserve">2022–2024 M.  ŠVIETIMO IR UGDYMO PROGRAMA (13)                                                                                             
</t>
  </si>
  <si>
    <t xml:space="preserve">K. Paltaroko gimnazijos ugdymo programų įgyvendinimas </t>
  </si>
  <si>
    <t xml:space="preserve">Neformaliojo ugdymo dermės užtikrinimas </t>
  </si>
  <si>
    <t>„Metų mokytojo“ nominacijų ir premijų skyrimas švietimo darbuotojams (įsteigtų nominacijų skaičius)</t>
  </si>
  <si>
    <t>Pedagoginės-psichologinės tarnybos darbuotojų skaičius</t>
  </si>
  <si>
    <t>Surengtų renginių, skirtų mokytojams apie Pramonės 4.0. tendencijas, skaičius</t>
  </si>
  <si>
    <t>Praktinio mokymo dirbtuvės, pritaikytos Pramonės 4.0 profesiniam ugdymui</t>
  </si>
  <si>
    <t>Profesinio mokymo ir aukštojo mokslo įstaigų išteklių, reikalingų Pramonės 4.0 srities specialistams rengti, vystymas</t>
  </si>
  <si>
    <t>2 priedas</t>
  </si>
  <si>
    <t>*Priemonės požymis- nauja priemonė/pažangos projektas (P), tęstinė priemonė/projektas- (T )</t>
  </si>
  <si>
    <t>Stiprinti gyventojų sveikatą ir skatinti fizinį aktyvumą siekiant aukšto  sporto meistriškumo (SPP 1.2.)</t>
  </si>
  <si>
    <t>Vidutinė tikėtina gyvenimo trukmė</t>
  </si>
  <si>
    <t>metai</t>
  </si>
  <si>
    <r>
      <t>Vidutinės tikėtinos gyvenimo trukmės savivaldybėje</t>
    </r>
    <r>
      <rPr>
        <sz val="10"/>
        <rFont val="Calibri"/>
        <family val="2"/>
        <charset val="186"/>
      </rPr>
      <t xml:space="preserve"> </t>
    </r>
    <r>
      <rPr>
        <sz val="10"/>
        <rFont val="Times New Roman"/>
        <family val="1"/>
        <charset val="186"/>
      </rPr>
      <t xml:space="preserve"> santykis su šalies rodikliu </t>
    </r>
  </si>
  <si>
    <t>Išvengiamas mirtingumo skirtumas su šalies rodikliu</t>
  </si>
  <si>
    <t>proc. punktai</t>
  </si>
  <si>
    <t>Bendrasis gyventojų sergamumas, tenkantis 1 000-iui gyventojų (asm.), ir santykis su šalies vidurkiu</t>
  </si>
  <si>
    <t>Sportuojančių bent 1 k./sav. gyventojų dalis, lyginant su bendru Panevėžio savivaldybės gyventojų skaičiumi, proc.</t>
  </si>
  <si>
    <t>288724610
301738112</t>
  </si>
  <si>
    <t>9</t>
  </si>
  <si>
    <t>Visuomenės sveikatos biuro veiklų dalis, skirta Stebėsenos ataskaitoje identifikuotoms  problemoms spręsti</t>
  </si>
  <si>
    <t xml:space="preserve"> proc.</t>
  </si>
  <si>
    <t xml:space="preserve">Visuomenės sveikatos stiprinimo renginių skaičius </t>
  </si>
  <si>
    <t>2200</t>
  </si>
  <si>
    <t>2500</t>
  </si>
  <si>
    <t>2800</t>
  </si>
  <si>
    <t xml:space="preserve">Visuomenės sveikatos stiprinimo renginių dalyvių skaičius </t>
  </si>
  <si>
    <t>55000</t>
  </si>
  <si>
    <t>55500</t>
  </si>
  <si>
    <t>56000</t>
  </si>
  <si>
    <t>Vykdoma gyventojų sveikatos rodiklių stebėsena</t>
  </si>
  <si>
    <t xml:space="preserve">Valstybinių visuomenės sveikatos funkcijų metinio plano vykdymas </t>
  </si>
  <si>
    <t>100</t>
  </si>
  <si>
    <t>Vykdoma moksleivių visuomenės sveikatos priežiūra</t>
  </si>
  <si>
    <t xml:space="preserve">Visuomenės sveikatos rėmimo specialiosios programos  įgyvendinimas
</t>
  </si>
  <si>
    <t>Nelaimingų atsitikimų ir traumų prevencijos priemonėse dalyvavusių asmenų skaičius</t>
  </si>
  <si>
    <t>Sveikos mitybos skatinimo ir nutukimo prevencijos priemonėse dalyvavusių asmenų skaičius</t>
  </si>
  <si>
    <t>Vykdoma maudyklų vandens kokybės stebėsena</t>
  </si>
  <si>
    <t>Vykdoma tyliosios zonos stebėsena</t>
  </si>
  <si>
    <t>Apsilankymų pas priklausomybės konsultantą, skaičius</t>
  </si>
  <si>
    <t>Įmonių/įstaigų darbuotojų, dalyvavusių kompetencijos psichikos sveikatos srityje didinimo mokymuose, skaičius</t>
  </si>
  <si>
    <t>Gyventojų, dalyvavusių baziniuose savižudybių prevencijos mokymuose, skaičius</t>
  </si>
  <si>
    <t>Įgyvendinama Savivaldybės savižudybių prevencijos programa</t>
  </si>
  <si>
    <r>
      <rPr>
        <sz val="10"/>
        <rFont val="Times New Roman"/>
        <family val="1"/>
        <charset val="186"/>
      </rPr>
      <t xml:space="preserve">Vykdyti neveiksnių asmenų būklės peržiūrėjimą </t>
    </r>
    <r>
      <rPr>
        <sz val="10"/>
        <color rgb="FFFF0000"/>
        <rFont val="Times New Roman"/>
        <family val="1"/>
        <charset val="186"/>
      </rPr>
      <t xml:space="preserve">  </t>
    </r>
  </si>
  <si>
    <t>Asmenų, kuriems peržiūrėtas neveiksnumas, skaičius</t>
  </si>
  <si>
    <r>
      <t>Užkrečiamųjų ligų prevencijos ir kontrolės stiprinimas</t>
    </r>
    <r>
      <rPr>
        <u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 xml:space="preserve">
</t>
    </r>
  </si>
  <si>
    <r>
      <t>Užkrečiamųjų ligų prevencijos veiklose dalyvavusių asmenų skaičius</t>
    </r>
    <r>
      <rPr>
        <b/>
        <sz val="10"/>
        <rFont val="Times New Roman"/>
        <family val="1"/>
      </rPr>
      <t xml:space="preserve"> </t>
    </r>
  </si>
  <si>
    <t>Užtikrinama Mobilaus punkto veikla</t>
  </si>
  <si>
    <t>Mažinti poveikį klimato kaitai ir prisitaikyti prie jos (SPP 2.2.)</t>
  </si>
  <si>
    <t>Žalumo indeksas</t>
  </si>
  <si>
    <t xml:space="preserve"> Užtikrinti saugią ir švarią aplinką bei įdiegti žiedinės ekonomikos (beatliekės gamybos) principus (SPP 2.2.2.)</t>
  </si>
  <si>
    <t>Sąvartyne pašalintų komunalinių atliekų srauto sumažėjimas</t>
  </si>
  <si>
    <t>Aplinkos kokybės gerinimas</t>
  </si>
  <si>
    <t>7</t>
  </si>
  <si>
    <t>Surinktų gatvių valymo atliekų kiekis</t>
  </si>
  <si>
    <t>t</t>
  </si>
  <si>
    <t>Surinktų bešeimininkių atliekų kiekis</t>
  </si>
  <si>
    <t>Naudotų automobilių padangų, surinktų iš miesto bendro naudojimo teritorijų, kiekis</t>
  </si>
  <si>
    <t>Iškeltų lizdų iš medžių skaičius</t>
  </si>
  <si>
    <t>Asbesto turinčių gaminių atliekų kiekis</t>
  </si>
  <si>
    <t>Ekologinių incidentų likvidavimas</t>
  </si>
  <si>
    <t>Suremontuota dviračių takų</t>
  </si>
  <si>
    <t>Atliekų tvarkymo infrastruktūros plėtra</t>
  </si>
  <si>
    <t>Konteineriai pakuočių atliekoms rinkti</t>
  </si>
  <si>
    <t>Konteineriai maisto atliekoms rinkti</t>
  </si>
  <si>
    <t>Visuomenės, gyventojų švietimas ir mokymas aplinkosaugos klausimais, sąmoningumo siekiant gyventi tvariau skatinimas</t>
  </si>
  <si>
    <t>Užprenumeruotų spaudinių skaičius</t>
  </si>
  <si>
    <t>Suorganizuotų aplinkosauginių renginių skaičius</t>
  </si>
  <si>
    <t>Paremtų aplinkosaugos švietimo projektų skaičius</t>
  </si>
  <si>
    <t>Patobulinti miesto erdvių ir objektų kokybę, jų priežiūrą (SPP 2.2.3.)</t>
  </si>
  <si>
    <t>Suformuotų erdvių skaičius</t>
  </si>
  <si>
    <t>Įgyvendintų eko sistemą stiprinančių projektų skaičius</t>
  </si>
  <si>
    <t>Aplinkos stebėsenos, prevencinių, aplinkos atkūrimo priemonių įgyvendinimas</t>
  </si>
  <si>
    <t>Stebimų aplinkos komponentų skaičius</t>
  </si>
  <si>
    <t>Prižiūrėta Nevėžio upė vaga</t>
  </si>
  <si>
    <t>Prižiūrėtas Molainių filtracijos laukų teritorijos plotas</t>
  </si>
  <si>
    <t>ha</t>
  </si>
  <si>
    <t>Želdynų kūrimo ir želdinių veisimo, inventorizavimo priemonių įgyvendinimas</t>
  </si>
  <si>
    <t>Parengta inventorizacijos ataskaita</t>
  </si>
  <si>
    <t>Pasodintų želdinių skaičius</t>
  </si>
  <si>
    <t>Iš viso uždaviniui:</t>
  </si>
  <si>
    <t>Likutis:</t>
  </si>
  <si>
    <t xml:space="preserve">PATVIRTINTA        
Panevėžio miesto savivaldybės tarybos 2022 m. birželio 30 d. sprendimu Nr. </t>
  </si>
  <si>
    <t>PATVIRTINTA    
Panevėžio miesto savivaldybės tarybos 2022 m. birželio 30 d. sprendimu Nr. 
8 priedas</t>
  </si>
  <si>
    <t>Konteineriai tekstilės atliekoms rinkti</t>
  </si>
  <si>
    <t xml:space="preserve">2022 m. biržlio 30 d. sprendimo Nr. </t>
  </si>
  <si>
    <t xml:space="preserve">Įgyvendinti projektą „Eurostovykla“ </t>
  </si>
  <si>
    <t>KPP</t>
  </si>
  <si>
    <t>3 priedas</t>
  </si>
  <si>
    <t>Parų skaičius, kai buvo viršyta kietųjų dalelių KD10 paros ribinė vertė 50 µg/m3</t>
  </si>
  <si>
    <r>
      <t>Paskatinti netaršaus mikrotransporto (paspirtukai, dviračiai, riedžiai ir kt.) infrastruktūros plėtrą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2.1.1)</t>
    </r>
  </si>
  <si>
    <t>Įskaitinių eismo įvykių, kuriuose sužeidžiami pėstieji ir dviratininkai, skaičius</t>
  </si>
  <si>
    <t>Dviračių trasų, pėsčiųjų takų mieste ir jo prieigose įrengimas, atnaujinimas užtikrinant tęstinumą bei junglumą</t>
  </si>
  <si>
    <t>Kelio atkarpų, kuriose perorganizuotas eismas, pritaikant jas saugiam važinėjimui dviračiais – atskirų dviračių takų ir (arba) fiziškai atskirtų dviračių juostų ilgis</t>
  </si>
  <si>
    <t>4</t>
  </si>
  <si>
    <t>Naujų įrengtų dviračių ir pėsčiųjų takų ilgis</t>
  </si>
  <si>
    <t>Atnaujintų dviračių ir pėsčiųjų takų ilgis</t>
  </si>
  <si>
    <t>0,529</t>
  </si>
  <si>
    <t>1,634</t>
  </si>
  <si>
    <t>6,16</t>
  </si>
  <si>
    <t>Dviračių trasų, pėsčiųjų takų mieste ir jo prieigose remontas ir priežiūra</t>
  </si>
  <si>
    <t>Dviračių ir pėsčiųjų takų ilgis (šalia gatvių)</t>
  </si>
  <si>
    <t>Kapitališkai suremontuoto Ramygalos g. dalies (nuo Vilniaus g. iki  Nemuno g./ Aukštaičių g.) šaligatvio  ilgis</t>
  </si>
  <si>
    <r>
      <t xml:space="preserve">S. Daukanto g. šaligatvio </t>
    </r>
    <r>
      <rPr>
        <sz val="12"/>
        <rFont val="Times New Roman"/>
        <family val="1"/>
      </rPr>
      <t xml:space="preserve">kapitalinis remontas </t>
    </r>
  </si>
  <si>
    <t>Pramonės g. dalies (nuo Pušaloto g. iki Šiaurinės g.) pėsčiųjų-dviračių tako kapitalinio remonto darbai</t>
  </si>
  <si>
    <t>Kapitališkai suremontuoto nuo Pušaloto g. iki Šiaurinės g. šaligatvio  ilgis</t>
  </si>
  <si>
    <t xml:space="preserve">Smėlynės g. dalies (nuo J. Basanavičiaus g. iki geležinkėlio pervažos) šaligatvio atnaujinimas </t>
  </si>
  <si>
    <t>Atnaujinto šaligatvio  ilgis</t>
  </si>
  <si>
    <t xml:space="preserve">Klaipėdos g. dalies (nuo Nemuno g. iki miesto ribos) šaligatvio dangos atnaujinimas </t>
  </si>
  <si>
    <t xml:space="preserve">Pušaloto g. dalies (nuo geležinkėlio pervažos iki miesto ribos) pėsčiųjų-dviračių tako asfalto dangos atnaujinimas </t>
  </si>
  <si>
    <t xml:space="preserve">Velžio kel. dalies (nuo Velžio kel. 74 iki miesto ribos) pėsčiųjų-dviračių tako asfalto dangos atnaujinimas </t>
  </si>
  <si>
    <r>
      <t>Padidinti eismo saugumą</t>
    </r>
    <r>
      <rPr>
        <b/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2.1.2.)</t>
    </r>
  </si>
  <si>
    <t>Įskaitinių eismo įvykių skaičius</t>
  </si>
  <si>
    <t xml:space="preserve">Sankryžų modernizavimas ir saugaus eismo užtikrinimas </t>
  </si>
  <si>
    <t xml:space="preserve">Klaipėdos g., Projektuotojų g., Dariaus ir Girėno g. sankryžos rekonstravimas </t>
  </si>
  <si>
    <t>Įrengtų žiedinių sankryžų skaičius</t>
  </si>
  <si>
    <t>Stoties g., Pušaloto g., Marijonų g. sankryžos rekonstravimas</t>
  </si>
  <si>
    <t>Senamiesčio g., S. Kerbedžio g. sankryžos su prieigomis rekonstravimas</t>
  </si>
  <si>
    <t>Elektronikos g., Venslaviškio g. sankryžos su prieigomis rekonstravimas</t>
  </si>
  <si>
    <t>Išmaniųjų pėsčiųjų perėjų įrengimas ir esamų modernizavimas. Šviesoforų postų priežiūra ir eksplotavimas</t>
  </si>
  <si>
    <t>Naujų įrengtų išmaniųjų (reaguojanti į srautą ir keičianti signalus) perėjų skaičius</t>
  </si>
  <si>
    <t>Šviesoforų postų priežiūra ir eksplotavimas</t>
  </si>
  <si>
    <t>Miesto gatvių horizontalus ir vertikalus ženklinimas</t>
  </si>
  <si>
    <t>Horizontaliai paženklintos, paženklinimu atnaujintos gtavės</t>
  </si>
  <si>
    <t>Kelio ženklų, užtvarų ir kitų eismo saugumo gerinimo priemonių įrengimas ir priežiūra</t>
  </si>
  <si>
    <t>Ramaus eismo gatvių be tranzitinio transporto tinklo plėtra. Eismo intensyvumo miesto centre mažinimas</t>
  </si>
  <si>
    <t>Parengta transporto pralaidumo Panevėžio mieste studija</t>
  </si>
  <si>
    <t>Parengtas gatvių parametrų auditas</t>
  </si>
  <si>
    <r>
      <t>Pasiekti skirtingų transporto būdų darną miesto sistemoje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2.1.3.)</t>
    </r>
  </si>
  <si>
    <t xml:space="preserve">Zonų be CO2  skaičius </t>
  </si>
  <si>
    <t xml:space="preserve">Elektromobilių įkrovimo prieigų tinklo plėtra </t>
  </si>
  <si>
    <t>Elektromobilių įkrovimo prieigų skaičius</t>
  </si>
  <si>
    <r>
      <t>Padidinti naudojimosi viešuoju transportu mastą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2.1.4.)</t>
    </r>
  </si>
  <si>
    <t xml:space="preserve"> Keleivių naudojimosi viešojo transporto paslaugomis pokytis </t>
  </si>
  <si>
    <t>Vietinio susisiekimo bendrų maršrutų su kitomis savivaldybėmis skaičius</t>
  </si>
  <si>
    <t>Keleivių pasitenkinimo viešojo transporto paslaugomis pokytis</t>
  </si>
  <si>
    <t xml:space="preserve">Viešojo transporto maršrutinio tinklo optimizavimas. Viešojo transporto infrastruktūros modernizavimas </t>
  </si>
  <si>
    <t>Atliktas transporto maršrutinio tinklo optimizavimas</t>
  </si>
  <si>
    <t>Išplėsti viešojo transporto ir susisiekimo infrastruktūrą bei atnaujinti viešojo transporto priemones (SPP 2.1.5.)</t>
  </si>
  <si>
    <t>Mažiau teršiančių, elektra ir (ar) dujomis varomų viešojo transporto priemonių dalis nuo visų viešojo transporto priemonių</t>
  </si>
  <si>
    <t>27</t>
  </si>
  <si>
    <t>Veikiančių subjektų, siūlančių nuomotis / dalintis automobilius, dviračius ir kitas transporto priemones, skaičius</t>
  </si>
  <si>
    <r>
      <t>Naujos autobusų stoties įrengimas ir prieigų sutvarkymas</t>
    </r>
    <r>
      <rPr>
        <b/>
        <u/>
        <sz val="12"/>
        <rFont val="Times New Roman"/>
        <family val="1"/>
        <charset val="186"/>
      </rPr>
      <t xml:space="preserve"> </t>
    </r>
  </si>
  <si>
    <t>Įrengta nauja autobusų stotis ir sutvarkytos prieigos</t>
  </si>
  <si>
    <t>„Rail Baltica“ transporto mazgo integravimas į Panevėžio miesto transporto tinklą</t>
  </si>
  <si>
    <t>0;7;
8;14</t>
  </si>
  <si>
    <t>Numatyti nauji maršrutai</t>
  </si>
  <si>
    <t>Paskatinti energijos taupymą, atsinaujinančių ir alternatyvių energijos išteklių naudojimą (SPP 2.2.1.)</t>
  </si>
  <si>
    <t>Savivaldybės darnios energetikos plėtros indeksas</t>
  </si>
  <si>
    <t>Kvartalinės renovacijos skatinimas ir plėtra taikant kompleksines energetinio efektyvumo didinimo priemones</t>
  </si>
  <si>
    <t>Kompleksiškai renovuotų daugiabučių namų skaičius</t>
  </si>
  <si>
    <t xml:space="preserve"> Parengta kvartalų energinio efektyvumo didinimo programa</t>
  </si>
  <si>
    <t>Atsinaujinančių išteklių energijos naudojimo plėtros plano  parengimas ir įgyvendinimas</t>
  </si>
  <si>
    <t>Parengtas atsinaujinančių išteklių energijos naudojimo plėtros planas</t>
  </si>
  <si>
    <r>
      <t>Savivaldybės viešųjų pastatų modernizavimas, taikant energijos išteklių panaudojimo efektyvumo didinimo priemones</t>
    </r>
    <r>
      <rPr>
        <b/>
        <u/>
        <sz val="12"/>
        <rFont val="Times New Roman"/>
        <family val="1"/>
        <charset val="186"/>
      </rPr>
      <t xml:space="preserve"> </t>
    </r>
  </si>
  <si>
    <t>Naujų modernizuotų viešųjų pastatų skaičius</t>
  </si>
  <si>
    <t>Naujus aplinkai draugiškesnius šilumos būdus įdiegusių savivaldybės įmonių / organizacijų skaičius</t>
  </si>
  <si>
    <t>Namų ūkių (būstų) šildymo įrenginių inventorizavimas ir vartotojų sąmoningumo didinimas</t>
  </si>
  <si>
    <t>Atlikta namų ūkių (būstų) šildymo įrenginių inventorizacija</t>
  </si>
  <si>
    <t xml:space="preserve">Suformuotų erdvių skaičius </t>
  </si>
  <si>
    <t>Dalyvaujamojo biudžeto modelio taikymas</t>
  </si>
  <si>
    <t>Dalyvaujamojo biudžeto dalies didėjimas (kasmet)</t>
  </si>
  <si>
    <t>Miesto viešųjų erdvių atnaujinimas, priežiūra</t>
  </si>
  <si>
    <t>Vykdoma vejų ir žolynų (želdinių) priežiūra mieste</t>
  </si>
  <si>
    <t>Prižiūrimi ir atnaujinami miesto gėlynai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</si>
  <si>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</si>
  <si>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 xml:space="preserve">Valomos gatvės  </t>
  </si>
  <si>
    <t xml:space="preserve">Valomi šaligatviai </t>
  </si>
  <si>
    <r>
      <t>tūkst. m</t>
    </r>
    <r>
      <rPr>
        <vertAlign val="superscript"/>
        <sz val="12"/>
        <rFont val="Times New Roman"/>
        <family val="1"/>
        <charset val="186"/>
      </rPr>
      <t xml:space="preserve">2   </t>
    </r>
  </si>
  <si>
    <t>Prižiūrimi viešieji tualetai</t>
  </si>
  <si>
    <t>Miesto vejų ir žolynų atnaujinimas ir priežiūra</t>
  </si>
  <si>
    <t>Prižiūrimos šiukšlių dėžės</t>
  </si>
  <si>
    <t>Miesto gėlynų atnaujinimas ir priežiūra</t>
  </si>
  <si>
    <t>Sodinamos gėlės ir dekoratyviniai augalai</t>
  </si>
  <si>
    <t>Miesto želdynų atnaujinimas ir priežiūra</t>
  </si>
  <si>
    <t>Medžių priežiūros paslaugos Panevėžio mieste</t>
  </si>
  <si>
    <t xml:space="preserve">Miesto    teritorijų, viešųjų tualetų valymas, priežiūra, šiukšliadėžių priežiūra </t>
  </si>
  <si>
    <t>Paruošiamųjų darbų atlikimas ir paslaugų suteikimas miesto renginiams</t>
  </si>
  <si>
    <t>Atlikti darbus ir suteikti paslaugas (pastatyti biotualetus, atliekų surinkimo konteinerius, išvalyti teritorijas ir kt.) planuojamiems miesto renginiams</t>
  </si>
  <si>
    <t>Bepriežiūrių, bešeimininkių gyvūnų  laikinoji priežiūra</t>
  </si>
  <si>
    <t xml:space="preserve">Suteikta laikinoji priežiūra bepriežiūriams, bešeimininkiams gyvūnams </t>
  </si>
  <si>
    <t>Požeminių atliekų surinkimo konteinerių aikštelių su požeminiais konteineriais remontas</t>
  </si>
  <si>
    <t>Atliktas pagal poreikį konteinerių su požeminiais konteineriais remontas</t>
  </si>
  <si>
    <t>Panevėžio miesto aplinkos komponentų stebėsena</t>
  </si>
  <si>
    <t>Stebimi Panevėžio miesto aplinkos komponentai</t>
  </si>
  <si>
    <t>Bešeimininkių gyvūnų  (kačių) augintinių skaičiaus mažinimo programai vykdyti</t>
  </si>
  <si>
    <t xml:space="preserve">Sterilizuota bešeimininkų kačių   </t>
  </si>
  <si>
    <t>Tekstilės atliekų surinkimo konteineriams pirkti</t>
  </si>
  <si>
    <t>Įsigyti tekstilės atliekų surinkimo konteinerius</t>
  </si>
  <si>
    <r>
      <t>Viešųjų erdvių ir poilsio zonų infrastruktūros objektų atnaujinimas, remontas ir priežiūra, rinkliava už transporto stovėjimą, miesto puošimas švenčių proga</t>
    </r>
    <r>
      <rPr>
        <b/>
        <sz val="12"/>
        <color rgb="FFFF0000"/>
        <rFont val="Times New Roman"/>
        <family val="1"/>
        <charset val="186"/>
      </rPr>
      <t xml:space="preserve"> </t>
    </r>
  </si>
  <si>
    <t xml:space="preserve">Prižiūrima miesto fontanų                                                   </t>
  </si>
  <si>
    <t>Prižiūrima miesto paplūdimių</t>
  </si>
  <si>
    <t xml:space="preserve">Prižiūrimos miesto užtvankos </t>
  </si>
  <si>
    <t>Prižiūrimos skulptūros, paminklai</t>
  </si>
  <si>
    <t>Suremontuota suoliukų</t>
  </si>
  <si>
    <t>Pastatyta naujų suoliukų</t>
  </si>
  <si>
    <t>Pritaikyta viešųjų erdvių  įvairioms socialinėms grupėms (įgyvendintų projektų skaičius)</t>
  </si>
  <si>
    <r>
      <t>Vaikų žaidimo aikštelių ir treniruoklių atnaujinimas, remontas ir priežiūra</t>
    </r>
    <r>
      <rPr>
        <sz val="12"/>
        <color rgb="FFFF0000"/>
        <rFont val="Times New Roman"/>
        <family val="1"/>
      </rPr>
      <t xml:space="preserve"> </t>
    </r>
  </si>
  <si>
    <t xml:space="preserve">Įrengta vaikų žaidimo aikštelių        </t>
  </si>
  <si>
    <t xml:space="preserve">Prižiūrima vaikų žaidimo aikštelių        </t>
  </si>
  <si>
    <r>
      <t xml:space="preserve">Vaizdo stebėjimo sistemos duomenų perdavimo ir stebėjimo paslaugos </t>
    </r>
    <r>
      <rPr>
        <sz val="12"/>
        <color rgb="FFFF0000"/>
        <rFont val="Times New Roman"/>
        <family val="1"/>
      </rPr>
      <t xml:space="preserve"> </t>
    </r>
  </si>
  <si>
    <t>Vaizdo stebėjimo kameros</t>
  </si>
  <si>
    <r>
      <t xml:space="preserve">Rinkliavos už transporto stovėjimą gatvėse ir aikštėse organizavimas </t>
    </r>
    <r>
      <rPr>
        <sz val="12"/>
        <color rgb="FFFF0000"/>
        <rFont val="Times New Roman"/>
        <family val="1"/>
      </rPr>
      <t xml:space="preserve"> </t>
    </r>
  </si>
  <si>
    <t>Renkama rinkliava (parkomatai)</t>
  </si>
  <si>
    <r>
      <t xml:space="preserve">Miesto puošimas švenčių ir renginių metu </t>
    </r>
    <r>
      <rPr>
        <sz val="12"/>
        <color rgb="FFFF0000"/>
        <rFont val="Times New Roman"/>
        <family val="1"/>
      </rPr>
      <t xml:space="preserve"> </t>
    </r>
  </si>
  <si>
    <t>Papuošta miesto eglė ir Laisvės aikštė, kartą per metus</t>
  </si>
  <si>
    <r>
      <t xml:space="preserve">Mokestis už lietaus nuotekas  </t>
    </r>
    <r>
      <rPr>
        <sz val="12"/>
        <color rgb="FFFF0000"/>
        <rFont val="Times New Roman"/>
        <family val="1"/>
      </rPr>
      <t xml:space="preserve"> </t>
    </r>
  </si>
  <si>
    <t>Skaičiuojama nuo gatvių ir statinių stogų ploto</t>
  </si>
  <si>
    <t>Skatinti miesto plėtrą ir tvarią transformaciją   (SPP 2.3.)</t>
  </si>
  <si>
    <t xml:space="preserve">Apšviestų teritorijų plotas </t>
  </si>
  <si>
    <t>mln. kv. m</t>
  </si>
  <si>
    <t>1,5</t>
  </si>
  <si>
    <t>Miesto vietinės reikšmės kelių ir gatvių infrastruktūros atnaujinimas ir plėtra</t>
  </si>
  <si>
    <t>Atnaujintų ir naujai įrengtų vietinės reikšmės kelių ir gatvių ilgis</t>
  </si>
  <si>
    <t>Panevėžio miesto infrastruktūros objektų naujos statybos, rekonstravimo, kapitalinio, paprastojo remonto darbai dalyvaujant fiziniams ir  (ar) juridiniams asmenims, projektų skaičius</t>
  </si>
  <si>
    <t xml:space="preserve">Vietinės reikšmės kelių ir gatvių su asfalto danga remontas ir priežiūra </t>
  </si>
  <si>
    <t>Vietinės reikšmės kelių ir gatvių su asfalto danga ilgis</t>
  </si>
  <si>
    <r>
      <rPr>
        <sz val="12"/>
        <rFont val="Times New Roman"/>
        <family val="1"/>
      </rPr>
      <t>Vietinės reikšmės kelių ir gatvių su žvyro danga remontas ir priežiūra</t>
    </r>
    <r>
      <rPr>
        <sz val="12"/>
        <color rgb="FFFF0000"/>
        <rFont val="Times New Roman"/>
        <family val="1"/>
      </rPr>
      <t xml:space="preserve"> </t>
    </r>
  </si>
  <si>
    <t>Vietinės reikšmės kelių ir gatvių su žvyro danga ilgis</t>
  </si>
  <si>
    <t xml:space="preserve">Vietinės reikšmės kelių ir gatvių su asfalto danga atnaujinimas </t>
  </si>
  <si>
    <t>Atnaujintų gatvių su asfalto danga ilgis</t>
  </si>
  <si>
    <t xml:space="preserve">Bendrijų gatvės kapitalinis remontas  </t>
  </si>
  <si>
    <t>Kapitališkai suremontuotos Bendrijų gatvės ilgis</t>
  </si>
  <si>
    <t>Kazio Naruševičiaus gatvės dalies (nuo Kazio Naruševičiaus g. 16 iki Panevėžio miesto ribos) kapitalinis remontas</t>
  </si>
  <si>
    <t xml:space="preserve">Kapitališkai suremontuotos Kazio Naruševičiaus gatvės dalies (nuo Kazio Naruševičiaus g. 16 iki Panevėžio miesto ribos) ilgis </t>
  </si>
  <si>
    <t>Matininkų gatvės kapitalinis remontas</t>
  </si>
  <si>
    <t>Kapitališkai suremontuotos Matininkų gatvės ilgis</t>
  </si>
  <si>
    <t xml:space="preserve">Rėklių gatvės kapitalinis remontas </t>
  </si>
  <si>
    <t>Kapitališkai suremontuotos Rėklių gatvės ilgis</t>
  </si>
  <si>
    <r>
      <rPr>
        <sz val="12"/>
        <rFont val="Times New Roman"/>
        <family val="1"/>
      </rPr>
      <t>V. Alanto g. statyba (III etapas – nuo Projektuotojų g. iki V. Alanto g. – Savitiškio g. (Vakarinės g. ) žiedinės sankryžos),</t>
    </r>
    <r>
      <rPr>
        <sz val="12"/>
        <color rgb="FFFF0000"/>
        <rFont val="Times New Roman"/>
        <family val="1"/>
      </rPr>
      <t xml:space="preserve">  </t>
    </r>
    <r>
      <rPr>
        <sz val="12"/>
        <rFont val="Times New Roman"/>
        <family val="1"/>
      </rPr>
      <t>(IV etapas – žiedinė sankryža V. Alanto g. – Savitiškio g. (Vakarinės g.)</t>
    </r>
  </si>
  <si>
    <t>Naujai įrengtų gatvių su asfalto danga ilgis</t>
  </si>
  <si>
    <r>
      <t>Smėlynės gatvės dalies (nuo geležinkelio pervažos iki miesto ribos) kapitalinis remontas</t>
    </r>
    <r>
      <rPr>
        <sz val="12"/>
        <color rgb="FFFF0000"/>
        <rFont val="Times New Roman"/>
        <family val="1"/>
      </rPr>
      <t xml:space="preserve"> </t>
    </r>
  </si>
  <si>
    <t>Kapitališkai suremontuotos Smėlynės gatvės ilgis</t>
  </si>
  <si>
    <t xml:space="preserve">Beržų gatvės dalies (nuo Pilėnų g. iki Ramygalos g.) rekonstravimas  </t>
  </si>
  <si>
    <t>Rekonstruotos Beržų gatvės dalies (nuo Pilėnų g. iki Ramygalos g.) ilgis</t>
  </si>
  <si>
    <t xml:space="preserve">Parko gatvės dalies (nuo Tulpių g. iki Nemuno g.) kapitalinis remontas  </t>
  </si>
  <si>
    <t>Kapitališkai suremontuotos Parko gatvės dalies (nuo Tulpių g. iki Nemuno g.) ilgis</t>
  </si>
  <si>
    <t xml:space="preserve">Žvaigždžių gatvės dalies (nuo Kniaudiškių g. iki J. Zikaro g.) kapitalinis remontas  </t>
  </si>
  <si>
    <t>Kapitališkai suremontuotos Žvaigždžių gatvės dalies (nuo Kniaudiškių g. iki J. Zikaro g.) ilgis</t>
  </si>
  <si>
    <t xml:space="preserve">Panevėžio miesto centrinės miesto dalies viešųjų erdvių bei gatvių (kitaip Laisvės aikštės prieigų II dalis) sutvarkymo (II etapo) darbo projekto parengimas ir statybos darbai (Respublikos g. atkarpos (nuo Vasario 16-osios g. iki Respublikos g. 44) kapitalinis remontas) </t>
  </si>
  <si>
    <t>Kapitališkai suremontuotų gatvių su asfalto danga ilgis</t>
  </si>
  <si>
    <t>Sietyno gatvės kapitalinis remontas</t>
  </si>
  <si>
    <t>Kapitališkai suremontuotos Sietyno gatvės ilgis</t>
  </si>
  <si>
    <t>Projektavimo darbai</t>
  </si>
  <si>
    <t>Atlikti  inžinerinių statinių techniniai projektai</t>
  </si>
  <si>
    <t>Statinių kadastriniai matavimai</t>
  </si>
  <si>
    <t>Atlikti statinių kadastriniai matavimai</t>
  </si>
  <si>
    <t>Miesto gatvių ir viešųjų erdvių apšvietimo tinklų eksploatavimas, įrengimas, rekonstrukcija ir remontas, viešųjų erdvių ir gatvių apšvietimas, naujų abonentų prijungimas</t>
  </si>
  <si>
    <t xml:space="preserve">Eksploatuojama šviestuvų    </t>
  </si>
  <si>
    <t>Įrengta, rekonstruota apšvietimo tinklų</t>
  </si>
  <si>
    <t>KPPP</t>
  </si>
  <si>
    <t>Suvartota el. energijos</t>
  </si>
  <si>
    <t>GWh</t>
  </si>
  <si>
    <t>Abonentų skaičius</t>
  </si>
  <si>
    <t xml:space="preserve">Žvyruotų gatvių dulkėtumo mažinimas   </t>
  </si>
  <si>
    <t>Žvyruotų gatvių, kuriose sumažintas dulkėtumas, ilgis</t>
  </si>
  <si>
    <t>Vietinės reikšmės kelių ir gatvių su žvyro danga priežiūra, naudojant dulkėjimą mažinančias priemones, ilgis</t>
  </si>
  <si>
    <t>Esamų tiltų ir kitos infrastruktūros remontas ir rekonstrukcija</t>
  </si>
  <si>
    <t>Atliktų tiltų ir kitos infrastruktūros  remonto ar rekonstrukcijos skaičius</t>
  </si>
  <si>
    <r>
      <rPr>
        <sz val="12"/>
        <rFont val="Times New Roman"/>
        <family val="1"/>
        <charset val="186"/>
      </rPr>
      <t>Tilto per Nevėžį Nemuno gatvėje, Panevėžio mieste kapitalinis remontas</t>
    </r>
    <r>
      <rPr>
        <sz val="12"/>
        <color rgb="FFFF0000"/>
        <rFont val="Times New Roman"/>
        <family val="1"/>
        <charset val="186"/>
      </rPr>
      <t xml:space="preserve"> </t>
    </r>
  </si>
  <si>
    <t>Kapitališkai suremontuotų tiltų skaičius</t>
  </si>
  <si>
    <t>Daugiabučių gyvenamųjų namų teritorijų infrastruktūros atnaujinimas ir plėtra</t>
  </si>
  <si>
    <t>Įrengtų, atnaujintų objektų skaičius (automobilių aikštelės, vaikų žaidimų aikštelės, šaligatviai, vidaus keliai)</t>
  </si>
  <si>
    <t>Atnaujintų vidaus kelių, automobilių aikštelių skaičius</t>
  </si>
  <si>
    <t>Atnaujintų šaligatvių skaičius</t>
  </si>
  <si>
    <t>Įrengtų, atnaujintų vaikų žaidimų aikštelių skaičius</t>
  </si>
  <si>
    <t>Atnaujintų objektų skaičius</t>
  </si>
  <si>
    <t>Organizuoti kapinių priežiūrą, vienišų žmonių laidojimą</t>
  </si>
  <si>
    <t>Teikiamos Panevėžio miesto savivaldybės teritorijoje mirusių žmonių palaikų vežimo ir laikymo paslaugos</t>
  </si>
  <si>
    <t>Vykdomas kapinių atnaujinimas ir  priežiūra</t>
  </si>
  <si>
    <t xml:space="preserve">tūkst. m2 </t>
  </si>
  <si>
    <t>Palaidota vienišų ir neatpažintų žmonių palaikų</t>
  </si>
  <si>
    <t xml:space="preserve">Kapinių teritorijos atnaujinimas ir priežiūra </t>
  </si>
  <si>
    <t>Kapinių skaitmeninimo informacinės sistemos palaikymas</t>
  </si>
  <si>
    <t>Panevėžio miesto savivaldybės teritorijoje mirusių žmonių palaikų vežimo ir laikymo paslaugos</t>
  </si>
  <si>
    <t>Vienišų ir neatpažintų žmonių palaikų laidojimas</t>
  </si>
  <si>
    <t>Savivaldybei priklausančius statinius rekonstruoti, atnaujinti, modernizuoti, remontuoti, apdrausti ir plėtoti</t>
  </si>
  <si>
    <t xml:space="preserve">Savivaldybei priklausiančių pastatų kasmet pagerintos būklės dalis (nuo visų priklausančių pastatų) </t>
  </si>
  <si>
    <t>Gedimų, įvykusių Savivaldybei priklausančiuose statiniuose, likvidavimas, statinių nugriovimas</t>
  </si>
  <si>
    <t>Likviduota gedimų, vnt.</t>
  </si>
  <si>
    <t>Užsakovo funkcijų vykdymas</t>
  </si>
  <si>
    <t>Apdrausti statybos techniniai prižiūrėtojai, vnt.</t>
  </si>
  <si>
    <t>Išimta statybą leidžiančių dokumentų, vnt.</t>
  </si>
  <si>
    <t>Turto, sukurto įgyvendinant projektus finansuojamus iš ES lėšų, draudimas</t>
  </si>
  <si>
    <t>Apdrausti viešosios paskirties pastatai, vnt</t>
  </si>
  <si>
    <t>Savivaldybei priklausančių pastatų ir inžinerinių statinių rekonstravimas, atnaujinimas (modernizavimas)  ir remontas</t>
  </si>
  <si>
    <t>Atlikti remonto darbai savivaldybei priklausančiuose statiniuose</t>
  </si>
  <si>
    <t>V. Žemkalnio gimnazijos stadiono remonto darbai</t>
  </si>
  <si>
    <t>Atnaujinta stadiono danga</t>
  </si>
  <si>
    <t>Centralizuotos buhalterijos patalpų remontas</t>
  </si>
  <si>
    <t>Parengtas projektas objektui "Mokslo paskirties pastato dalies, Beržų g. 37, Panevėžys, paskirties keitimo į administracinę, atliekant kapitalinio remonto darbus</t>
  </si>
  <si>
    <t>Techninio darbo projekto „Pripučiamo futbolo maniežo įrengimas Beržų g. 37, Panevėžyje“ parengimas, projekto ekspertizė ir įrengimo darbai</t>
  </si>
  <si>
    <t>Parengtas techninis darbo projektas „Pripučiamo futbolo maniežo įrengimas Beržų g. 37, Panevėžyje“, atlikta projekto ekspertizė, maniežo įrengimo darbai</t>
  </si>
  <si>
    <t>BMX dviračių takų įrengimas J. Janonio gatvėje</t>
  </si>
  <si>
    <t>Parengtas techninis projektas "Mažųjų dviračių (BMX) kroso trasos rekonstravimas ir kitų sporto pastatų nauja statyba J. Janonio g. 33, Panevėžyje"</t>
  </si>
  <si>
    <t>Panevėžio sporto centro „Aukštaitijos“ sporto komplekso, A. Jakšto g. 1, Panevėžys, pastato dalies patalpų remontas</t>
  </si>
  <si>
    <t>Parengtas projektas „Panevėžio sporto centro „Aukštaitijos“ sporto komplekso, A. Jakšto g. 1, Panevėžys, pastato dalies patalpų remontas</t>
  </si>
  <si>
    <t>Nevėžio upės vagos valymui (salos išardymui už Vakarinės gatvės)</t>
  </si>
  <si>
    <t>Išvalyta Nevėžio upės vaga- salos išardymas už Vakarinės gatvės</t>
  </si>
  <si>
    <t>Atlikti techniniai projektai</t>
  </si>
  <si>
    <t>Kolumbariumo darbo projekto parengimo ir statybos darbai</t>
  </si>
  <si>
    <t>Atlikti projektavimo darbai, įrengtas kolumbariumas</t>
  </si>
  <si>
    <t>Signalizacijų įvedimas bendrojo ugdymo mokyklose</t>
  </si>
  <si>
    <t>Sumontuotos signalizacijos bendro ugdymo įstaigose</t>
  </si>
  <si>
    <t>Švietimo įstaigų remontas</t>
  </si>
  <si>
    <t>Atlikti paprastojo remonto darbai</t>
  </si>
  <si>
    <t>Požeminės slėptuvės Sietino g. rekonstravimo projekto parengimas</t>
  </si>
  <si>
    <t xml:space="preserve">Iš viso  programai be likučio: </t>
  </si>
  <si>
    <t xml:space="preserve">Viso </t>
  </si>
  <si>
    <t>5 priedas</t>
  </si>
  <si>
    <t>PATVIRTINTA    
Panevėžio miesto savivaldybės tarybos 2022 m. birželio 30 d. sprendimu Nr.</t>
  </si>
  <si>
    <t>Panevėžio miesto savivaldybės tarybos 2022 m. birželio 30 d. sprendimo Nr.           
1 priedas</t>
  </si>
  <si>
    <t>Panevėžio miesto savivaldybės tarybos 2022 m. birželio 30 d. sprendimo Nr.                                                                                                           6 priedas</t>
  </si>
  <si>
    <t>0;14
6</t>
  </si>
  <si>
    <t xml:space="preserve"> Panevėžio miesto savivaldybės tarybos 2022 m. birželio 30 d. sprendimo Nr.           7 priedas</t>
  </si>
  <si>
    <t>Panevėžio regioninio STEAM atviros prieigos centro veiklų ir laboratorinės / techninės bazės plėtra ir modernizavimas (Lėšų ir investicijų į laboratorinę / techninę bazę, suma)</t>
  </si>
  <si>
    <t>Pagerinti Savivaldybės veiklos valdymą (SPP 1.5.1.)</t>
  </si>
  <si>
    <t>Modernizuotų / įrengtų ir pritaikytų daugiafunkcinėms ir daugiakultūrinėms  paskirties paslaugoms istaigų / objektų skaičius</t>
  </si>
  <si>
    <t xml:space="preserve"> Įgyvendinti projektą „Vienijantis kūrybiškumo centras – Pragiedrulių sodyba“</t>
  </si>
  <si>
    <t xml:space="preserve">
asm.
vnt.</t>
  </si>
  <si>
    <t>Rekonstruotos sporto bazės / nauji sporto objektai</t>
  </si>
  <si>
    <t>Asmenų, gavusių kompleksines paslaugas / dalyvavusių veiklose, skaičius</t>
  </si>
  <si>
    <t>Pagerintų / modernizuotų paslaugų skaičius</t>
  </si>
  <si>
    <t>Atnaujintos / suformuotos viešosios erdvės, želdynai
Finansavimą gavę klimato kaitos mažinimo sprendimai</t>
  </si>
  <si>
    <t>kv. m
vnt.</t>
  </si>
  <si>
    <t>kv. m</t>
  </si>
  <si>
    <t>Suremontuotų / modernizuotų gatvių ilgis</t>
  </si>
  <si>
    <t>Suremontuotos / modernizuotos gatvės</t>
  </si>
  <si>
    <t>Parengti investicijų projektai / kiti dokumentai</t>
  </si>
  <si>
    <t xml:space="preserve">2022–2024 METŲ APLINKOS APSAUGOS RĖMIMO SPECIALIOJI PROGRAMA (04)                                                                                             
</t>
  </si>
  <si>
    <t>Panevėžio miesto savivaldybės tarybos 2022 m. birželio 30 d. sprendimo Nr.                                                                                                        4 priedas</t>
  </si>
  <si>
    <t>Panevėžio miesto savivaldybės tarybos 2022 m. birželio 30 d. sprendimo Nr.                                                                                                          9 priedas</t>
  </si>
  <si>
    <t>Tūkst. Eur</t>
  </si>
  <si>
    <t xml:space="preserve">2022–2024 M.  MIESTO INFRASTRUKTŪROS OBJEKTŲ PLĖTROS, MODERNIZAVIMO, PRIEŽIŪROS PROGRAMA (10)                                                                                             
</t>
  </si>
  <si>
    <t>Kapitališkai suremontuoto S. Daukanto g. šaligatvio  ilgis</t>
  </si>
  <si>
    <t>Ramygalos g. dalies (nuo Vilniaus g. iki  Nemuno g. / Aukštaičių g.) šaligatvio kapitalinio remonto darbai</t>
  </si>
  <si>
    <t>rodiklis / vieta</t>
  </si>
  <si>
    <t>Eur / metus</t>
  </si>
  <si>
    <t>vnt. / metus</t>
  </si>
  <si>
    <t xml:space="preserve">Pedagoginės-psichologinės tarnybos veikla </t>
  </si>
  <si>
    <t xml:space="preserve">2022–2024 M.  SOCIALINĖS PARAMOS ĮGYVENDINIMO PROGRAMA (15)                                                                                              
</t>
  </si>
  <si>
    <t>Paslaugų teikimas Panevėžio specialiojoje mokykloje-daugiafunkciame centre</t>
  </si>
  <si>
    <t xml:space="preserve">2022–2024 M. VISUOMENĖS SVEIKATOS RĖMIMO SPECIALIOJI PROGRAMA (16)                                                                                              
</t>
  </si>
  <si>
    <t xml:space="preserve">Įgyvendinamas projektas „Neįtikėtini metai“ </t>
  </si>
  <si>
    <t xml:space="preserve">Vykdomos COVID-19 ligos valdymo priemonės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</si>
</sst>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0.0"/>
  </numFmts>
  <fonts count="123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0"/>
      <color rgb="FFFF0000"/>
      <name val="Times New Roman"/>
      <family val="1"/>
    </font>
    <font>
      <sz val="10"/>
      <name val="Calibri"/>
      <family val="2"/>
      <charset val="186"/>
    </font>
    <font>
      <u/>
      <sz val="10"/>
      <name val="Times New Roman"/>
      <family val="1"/>
      <charset val="186"/>
    </font>
    <font>
      <b/>
      <sz val="8"/>
      <name val="Times New Roman"/>
      <family val="1"/>
    </font>
    <font>
      <sz val="11"/>
      <color theme="5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0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theme="5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1"/>
      <name val="Arial"/>
      <family val="2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rgb="FF0070C0"/>
      <name val="Calibri"/>
      <family val="2"/>
      <charset val="186"/>
      <scheme val="minor"/>
    </font>
    <font>
      <sz val="11"/>
      <color rgb="FF2E0FB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  <font>
      <b/>
      <sz val="11"/>
      <color rgb="FFFF0000"/>
      <name val="Times New Roman"/>
      <family val="1"/>
    </font>
    <font>
      <sz val="11"/>
      <color rgb="FF0070C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Arial"/>
      <family val="2"/>
      <charset val="186"/>
    </font>
    <font>
      <sz val="11"/>
      <name val="Calibri"/>
      <family val="2"/>
      <charset val="186"/>
      <scheme val="minor"/>
    </font>
    <font>
      <sz val="10"/>
      <name val="Times"/>
      <family val="1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9"/>
      <color theme="5"/>
      <name val="Arial"/>
      <family val="2"/>
    </font>
    <font>
      <b/>
      <sz val="10"/>
      <color theme="5"/>
      <name val="Times New Roman"/>
      <family val="1"/>
    </font>
    <font>
      <b/>
      <sz val="10"/>
      <color theme="5"/>
      <name val="Times New Roman"/>
      <family val="1"/>
      <charset val="186"/>
    </font>
    <font>
      <sz val="10"/>
      <color theme="5"/>
      <name val="Times New Roman"/>
      <family val="1"/>
      <charset val="186"/>
    </font>
    <font>
      <sz val="8"/>
      <color rgb="FFFF0000"/>
      <name val="Arial"/>
      <family val="2"/>
      <charset val="186"/>
    </font>
    <font>
      <sz val="10"/>
      <color rgb="FF0033CC"/>
      <name val="Arial"/>
      <family val="2"/>
      <charset val="186"/>
    </font>
    <font>
      <sz val="8"/>
      <color rgb="FF7030A0"/>
      <name val="Arial"/>
      <family val="2"/>
      <charset val="186"/>
    </font>
    <font>
      <sz val="9"/>
      <color rgb="FF7030A0"/>
      <name val="Arial"/>
      <family val="2"/>
      <charset val="186"/>
    </font>
    <font>
      <sz val="8"/>
      <color rgb="FF0033CC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9"/>
      <color rgb="FFFF00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2"/>
      <name val="Arial"/>
      <family val="2"/>
      <charset val="186"/>
    </font>
    <font>
      <u/>
      <sz val="12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u/>
      <sz val="12"/>
      <name val="Times New Roman"/>
      <family val="1"/>
      <charset val="186"/>
    </font>
    <font>
      <b/>
      <sz val="12"/>
      <name val="Arial"/>
      <family val="2"/>
      <charset val="186"/>
    </font>
    <font>
      <sz val="12"/>
      <color theme="5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00B05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sz val="12"/>
      <color rgb="FF00B050"/>
      <name val="Times New Roman"/>
      <family val="1"/>
      <charset val="186"/>
    </font>
    <font>
      <b/>
      <sz val="9"/>
      <color rgb="FF00B050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b/>
      <sz val="10"/>
      <color rgb="FF00B050"/>
      <name val="Times New Roman"/>
      <family val="1"/>
    </font>
    <font>
      <b/>
      <sz val="10"/>
      <color theme="9"/>
      <name val="Times New Roman"/>
      <family val="1"/>
    </font>
    <font>
      <sz val="12"/>
      <color theme="9"/>
      <name val="Times New Roman"/>
      <family val="1"/>
      <charset val="186"/>
    </font>
    <font>
      <sz val="10"/>
      <color theme="9"/>
      <name val="Times New Roman"/>
      <family val="1"/>
    </font>
    <font>
      <b/>
      <sz val="12"/>
      <name val="Calibri"/>
      <family val="2"/>
      <charset val="186"/>
    </font>
    <font>
      <sz val="12"/>
      <color rgb="FFFF0000"/>
      <name val="Arial"/>
      <family val="2"/>
      <charset val="186"/>
    </font>
    <font>
      <b/>
      <sz val="12"/>
      <color theme="9" tint="-0.249977111117893"/>
      <name val="Times New Roman"/>
      <family val="1"/>
      <charset val="186"/>
    </font>
    <font>
      <b/>
      <sz val="12"/>
      <color theme="9" tint="-0.249977111117893"/>
      <name val="Arial"/>
      <family val="2"/>
      <charset val="186"/>
    </font>
    <font>
      <sz val="11"/>
      <color theme="5"/>
      <name val="Arial"/>
      <family val="2"/>
      <charset val="186"/>
    </font>
    <font>
      <sz val="11"/>
      <color theme="5"/>
      <name val="Times New Roman"/>
      <family val="1"/>
    </font>
    <font>
      <b/>
      <sz val="11"/>
      <color theme="5"/>
      <name val="Times New Roman"/>
      <family val="1"/>
      <charset val="186"/>
    </font>
    <font>
      <sz val="10"/>
      <color theme="5"/>
      <name val="Calibri"/>
      <family val="2"/>
      <charset val="186"/>
      <scheme val="minor"/>
    </font>
    <font>
      <b/>
      <sz val="11"/>
      <color theme="5"/>
      <name val="Arial"/>
      <family val="2"/>
      <charset val="186"/>
    </font>
    <font>
      <b/>
      <sz val="9"/>
      <color theme="5"/>
      <name val="Arial"/>
      <family val="2"/>
    </font>
    <font>
      <sz val="10"/>
      <color theme="5"/>
      <name val="Arial"/>
      <family val="2"/>
      <charset val="186"/>
    </font>
    <font>
      <b/>
      <sz val="12"/>
      <color theme="5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808080"/>
      </right>
      <top style="medium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4" fillId="0" borderId="0"/>
    <xf numFmtId="0" fontId="11" fillId="0" borderId="0"/>
    <xf numFmtId="0" fontId="5" fillId="0" borderId="0"/>
    <xf numFmtId="0" fontId="15" fillId="0" borderId="0"/>
    <xf numFmtId="0" fontId="8" fillId="0" borderId="0"/>
    <xf numFmtId="43" fontId="15" fillId="0" borderId="0" applyFont="0" applyFill="0" applyBorder="0" applyAlignment="0" applyProtection="0"/>
    <xf numFmtId="0" fontId="8" fillId="0" borderId="0"/>
    <xf numFmtId="9" fontId="16" fillId="0" borderId="0" applyFont="0" applyFill="0" applyBorder="0" applyAlignment="0" applyProtection="0"/>
    <xf numFmtId="0" fontId="16" fillId="0" borderId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" fillId="0" borderId="0"/>
    <xf numFmtId="0" fontId="90" fillId="24" borderId="0" applyNumberFormat="0" applyBorder="0" applyAlignment="0" applyProtection="0"/>
  </cellStyleXfs>
  <cellXfs count="3609">
    <xf numFmtId="0" fontId="0" fillId="0" borderId="0" xfId="0"/>
    <xf numFmtId="0" fontId="10" fillId="0" borderId="28" xfId="0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0" fontId="9" fillId="0" borderId="26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top" wrapText="1"/>
    </xf>
    <xf numFmtId="0" fontId="10" fillId="0" borderId="29" xfId="0" applyFont="1" applyBorder="1" applyAlignment="1">
      <alignment horizontal="center" vertical="top" wrapText="1"/>
    </xf>
    <xf numFmtId="0" fontId="9" fillId="0" borderId="43" xfId="0" applyFont="1" applyBorder="1" applyAlignment="1">
      <alignment vertical="top" wrapText="1"/>
    </xf>
    <xf numFmtId="0" fontId="0" fillId="0" borderId="0" xfId="0"/>
    <xf numFmtId="0" fontId="3" fillId="0" borderId="0" xfId="0" applyFont="1" applyAlignment="1">
      <alignment vertical="top"/>
    </xf>
    <xf numFmtId="49" fontId="6" fillId="2" borderId="15" xfId="0" applyNumberFormat="1" applyFont="1" applyFill="1" applyBorder="1" applyAlignment="1">
      <alignment horizontal="center" vertical="top"/>
    </xf>
    <xf numFmtId="49" fontId="5" fillId="0" borderId="0" xfId="0" applyNumberFormat="1" applyFont="1" applyAlignment="1">
      <alignment vertical="top"/>
    </xf>
    <xf numFmtId="0" fontId="21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49" fontId="5" fillId="0" borderId="40" xfId="0" applyNumberFormat="1" applyFont="1" applyBorder="1" applyAlignment="1">
      <alignment vertical="top"/>
    </xf>
    <xf numFmtId="0" fontId="4" fillId="0" borderId="1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2" fontId="19" fillId="4" borderId="12" xfId="0" applyNumberFormat="1" applyFont="1" applyFill="1" applyBorder="1" applyAlignment="1">
      <alignment vertical="top" wrapText="1"/>
    </xf>
    <xf numFmtId="2" fontId="20" fillId="0" borderId="25" xfId="0" applyNumberFormat="1" applyFont="1" applyBorder="1" applyAlignment="1">
      <alignment vertical="top" wrapText="1"/>
    </xf>
    <xf numFmtId="2" fontId="19" fillId="4" borderId="28" xfId="0" applyNumberFormat="1" applyFont="1" applyFill="1" applyBorder="1" applyAlignment="1">
      <alignment vertical="top" wrapText="1"/>
    </xf>
    <xf numFmtId="2" fontId="20" fillId="0" borderId="2" xfId="0" applyNumberFormat="1" applyFont="1" applyBorder="1" applyAlignment="1">
      <alignment vertical="top" wrapText="1"/>
    </xf>
    <xf numFmtId="2" fontId="13" fillId="9" borderId="12" xfId="0" applyNumberFormat="1" applyFont="1" applyFill="1" applyBorder="1" applyAlignment="1">
      <alignment vertical="top" wrapText="1"/>
    </xf>
    <xf numFmtId="2" fontId="13" fillId="9" borderId="28" xfId="0" applyNumberFormat="1" applyFont="1" applyFill="1" applyBorder="1" applyAlignment="1">
      <alignment vertical="top" wrapText="1"/>
    </xf>
    <xf numFmtId="0" fontId="0" fillId="0" borderId="11" xfId="0" applyBorder="1"/>
    <xf numFmtId="49" fontId="18" fillId="0" borderId="0" xfId="0" applyNumberFormat="1" applyFont="1" applyAlignment="1">
      <alignment vertical="top" wrapText="1"/>
    </xf>
    <xf numFmtId="49" fontId="4" fillId="5" borderId="44" xfId="0" applyNumberFormat="1" applyFont="1" applyFill="1" applyBorder="1" applyAlignment="1">
      <alignment horizontal="center" vertical="top" wrapText="1"/>
    </xf>
    <xf numFmtId="49" fontId="4" fillId="7" borderId="21" xfId="0" applyNumberFormat="1" applyFont="1" applyFill="1" applyBorder="1" applyAlignment="1">
      <alignment horizontal="center" vertical="top"/>
    </xf>
    <xf numFmtId="2" fontId="4" fillId="6" borderId="28" xfId="0" applyNumberFormat="1" applyFont="1" applyFill="1" applyBorder="1" applyAlignment="1">
      <alignment horizontal="center" vertical="top"/>
    </xf>
    <xf numFmtId="0" fontId="26" fillId="0" borderId="36" xfId="0" applyFont="1" applyBorder="1"/>
    <xf numFmtId="0" fontId="26" fillId="0" borderId="26" xfId="0" applyFont="1" applyBorder="1"/>
    <xf numFmtId="49" fontId="6" fillId="7" borderId="28" xfId="0" applyNumberFormat="1" applyFont="1" applyFill="1" applyBorder="1" applyAlignment="1">
      <alignment horizontal="center" vertical="top"/>
    </xf>
    <xf numFmtId="0" fontId="8" fillId="8" borderId="40" xfId="0" applyFont="1" applyFill="1" applyBorder="1"/>
    <xf numFmtId="49" fontId="4" fillId="8" borderId="28" xfId="0" applyNumberFormat="1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1" fillId="0" borderId="33" xfId="0" applyFont="1" applyBorder="1" applyAlignment="1">
      <alignment horizontal="left" vertical="top" wrapText="1"/>
    </xf>
    <xf numFmtId="9" fontId="5" fillId="0" borderId="45" xfId="0" applyNumberFormat="1" applyFont="1" applyBorder="1" applyAlignment="1">
      <alignment horizontal="center" vertical="top"/>
    </xf>
    <xf numFmtId="2" fontId="19" fillId="4" borderId="28" xfId="0" applyNumberFormat="1" applyFont="1" applyFill="1" applyBorder="1" applyAlignment="1">
      <alignment horizontal="center" vertical="top" wrapText="1"/>
    </xf>
    <xf numFmtId="2" fontId="20" fillId="0" borderId="2" xfId="0" applyNumberFormat="1" applyFont="1" applyBorder="1" applyAlignment="1">
      <alignment horizontal="center" vertical="top" wrapText="1"/>
    </xf>
    <xf numFmtId="2" fontId="20" fillId="0" borderId="8" xfId="0" applyNumberFormat="1" applyFont="1" applyBorder="1" applyAlignment="1">
      <alignment horizontal="center" vertical="top" wrapText="1"/>
    </xf>
    <xf numFmtId="2" fontId="20" fillId="0" borderId="30" xfId="0" applyNumberFormat="1" applyFont="1" applyBorder="1" applyAlignment="1">
      <alignment horizontal="center" vertical="top" wrapText="1"/>
    </xf>
    <xf numFmtId="2" fontId="20" fillId="0" borderId="38" xfId="0" applyNumberFormat="1" applyFont="1" applyBorder="1" applyAlignment="1">
      <alignment horizontal="center" vertical="top" wrapText="1"/>
    </xf>
    <xf numFmtId="0" fontId="25" fillId="0" borderId="30" xfId="33" applyFont="1" applyBorder="1" applyAlignment="1">
      <alignment horizontal="center" vertical="top" wrapText="1"/>
    </xf>
    <xf numFmtId="0" fontId="25" fillId="0" borderId="38" xfId="33" applyFont="1" applyBorder="1" applyAlignment="1">
      <alignment horizontal="center" vertical="top" wrapText="1"/>
    </xf>
    <xf numFmtId="2" fontId="20" fillId="0" borderId="3" xfId="0" applyNumberFormat="1" applyFont="1" applyBorder="1" applyAlignment="1">
      <alignment horizontal="center" vertical="top" wrapText="1"/>
    </xf>
    <xf numFmtId="2" fontId="20" fillId="0" borderId="47" xfId="0" applyNumberFormat="1" applyFont="1" applyBorder="1" applyAlignment="1">
      <alignment horizontal="center" vertical="top" wrapText="1"/>
    </xf>
    <xf numFmtId="2" fontId="20" fillId="0" borderId="4" xfId="0" applyNumberFormat="1" applyFont="1" applyBorder="1" applyAlignment="1">
      <alignment horizontal="center" vertical="top" wrapText="1"/>
    </xf>
    <xf numFmtId="2" fontId="20" fillId="0" borderId="10" xfId="0" applyNumberFormat="1" applyFont="1" applyBorder="1" applyAlignment="1">
      <alignment horizontal="center" vertical="top" wrapText="1"/>
    </xf>
    <xf numFmtId="0" fontId="10" fillId="2" borderId="11" xfId="0" applyFont="1" applyFill="1" applyBorder="1" applyAlignment="1">
      <alignment horizontal="left" vertical="top"/>
    </xf>
    <xf numFmtId="49" fontId="6" fillId="2" borderId="39" xfId="0" applyNumberFormat="1" applyFont="1" applyFill="1" applyBorder="1" applyAlignment="1">
      <alignment horizontal="center" vertical="top"/>
    </xf>
    <xf numFmtId="49" fontId="4" fillId="3" borderId="28" xfId="0" applyNumberFormat="1" applyFont="1" applyFill="1" applyBorder="1" applyAlignment="1">
      <alignment horizontal="center" vertical="top"/>
    </xf>
    <xf numFmtId="0" fontId="11" fillId="0" borderId="65" xfId="0" applyFont="1" applyBorder="1" applyAlignment="1">
      <alignment horizontal="center" vertical="center" wrapText="1"/>
    </xf>
    <xf numFmtId="0" fontId="8" fillId="0" borderId="0" xfId="0" applyFont="1"/>
    <xf numFmtId="2" fontId="0" fillId="0" borderId="0" xfId="0" applyNumberFormat="1"/>
    <xf numFmtId="0" fontId="32" fillId="0" borderId="11" xfId="0" applyFont="1" applyBorder="1"/>
    <xf numFmtId="0" fontId="28" fillId="0" borderId="40" xfId="0" applyFont="1" applyBorder="1" applyAlignment="1">
      <alignment horizontal="left" vertical="top"/>
    </xf>
    <xf numFmtId="0" fontId="29" fillId="0" borderId="40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5" fillId="5" borderId="30" xfId="0" applyFont="1" applyFill="1" applyBorder="1" applyAlignment="1">
      <alignment horizontal="center" vertical="top"/>
    </xf>
    <xf numFmtId="0" fontId="5" fillId="5" borderId="35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top"/>
    </xf>
    <xf numFmtId="0" fontId="26" fillId="0" borderId="0" xfId="0" applyFont="1"/>
    <xf numFmtId="0" fontId="6" fillId="0" borderId="0" xfId="0" applyFont="1" applyAlignment="1">
      <alignment horizontal="right" vertical="top" wrapText="1"/>
    </xf>
    <xf numFmtId="0" fontId="30" fillId="0" borderId="1" xfId="0" applyFont="1" applyBorder="1" applyAlignment="1">
      <alignment horizontal="center" vertical="center" textRotation="90"/>
    </xf>
    <xf numFmtId="0" fontId="30" fillId="0" borderId="45" xfId="0" applyFont="1" applyBorder="1" applyAlignment="1">
      <alignment horizontal="center" vertical="center" textRotation="90"/>
    </xf>
    <xf numFmtId="49" fontId="27" fillId="8" borderId="28" xfId="0" applyNumberFormat="1" applyFont="1" applyFill="1" applyBorder="1" applyAlignment="1">
      <alignment horizontal="center" vertical="top" wrapText="1"/>
    </xf>
    <xf numFmtId="0" fontId="27" fillId="8" borderId="0" xfId="0" applyFont="1" applyFill="1" applyAlignment="1">
      <alignment vertical="top"/>
    </xf>
    <xf numFmtId="0" fontId="27" fillId="8" borderId="40" xfId="0" applyFont="1" applyFill="1" applyBorder="1" applyAlignment="1">
      <alignment horizontal="left" vertical="top"/>
    </xf>
    <xf numFmtId="0" fontId="27" fillId="2" borderId="40" xfId="0" applyFont="1" applyFill="1" applyBorder="1" applyAlignment="1">
      <alignment horizontal="left" vertical="top"/>
    </xf>
    <xf numFmtId="0" fontId="27" fillId="0" borderId="39" xfId="0" applyFont="1" applyBorder="1" applyAlignment="1">
      <alignment vertical="top"/>
    </xf>
    <xf numFmtId="49" fontId="27" fillId="2" borderId="15" xfId="0" applyNumberFormat="1" applyFont="1" applyFill="1" applyBorder="1" applyAlignment="1">
      <alignment horizontal="center" vertical="top"/>
    </xf>
    <xf numFmtId="0" fontId="30" fillId="5" borderId="5" xfId="0" applyFont="1" applyFill="1" applyBorder="1" applyAlignment="1">
      <alignment horizontal="center" vertical="top"/>
    </xf>
    <xf numFmtId="49" fontId="27" fillId="7" borderId="21" xfId="0" applyNumberFormat="1" applyFont="1" applyFill="1" applyBorder="1" applyAlignment="1">
      <alignment horizontal="center" vertical="top"/>
    </xf>
    <xf numFmtId="0" fontId="27" fillId="7" borderId="23" xfId="0" applyFont="1" applyFill="1" applyBorder="1" applyAlignment="1">
      <alignment horizontal="center" vertical="top"/>
    </xf>
    <xf numFmtId="165" fontId="27" fillId="7" borderId="21" xfId="0" applyNumberFormat="1" applyFont="1" applyFill="1" applyBorder="1" applyAlignment="1">
      <alignment horizontal="center" vertical="top" wrapText="1"/>
    </xf>
    <xf numFmtId="0" fontId="27" fillId="7" borderId="22" xfId="0" applyFont="1" applyFill="1" applyBorder="1" applyAlignment="1">
      <alignment horizontal="left" vertical="top" wrapText="1"/>
    </xf>
    <xf numFmtId="0" fontId="27" fillId="7" borderId="24" xfId="0" applyFont="1" applyFill="1" applyBorder="1" applyAlignment="1">
      <alignment horizontal="left" vertical="top" wrapText="1"/>
    </xf>
    <xf numFmtId="0" fontId="30" fillId="0" borderId="65" xfId="0" applyFont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37" xfId="0" applyFont="1" applyFill="1" applyBorder="1" applyAlignment="1">
      <alignment horizontal="left" vertical="top" wrapText="1"/>
    </xf>
    <xf numFmtId="0" fontId="30" fillId="5" borderId="35" xfId="0" applyFont="1" applyFill="1" applyBorder="1" applyAlignment="1">
      <alignment horizontal="center" vertical="top"/>
    </xf>
    <xf numFmtId="49" fontId="27" fillId="2" borderId="39" xfId="0" applyNumberFormat="1" applyFont="1" applyFill="1" applyBorder="1" applyAlignment="1">
      <alignment horizontal="center" vertical="top"/>
    </xf>
    <xf numFmtId="0" fontId="30" fillId="5" borderId="35" xfId="0" applyFont="1" applyFill="1" applyBorder="1" applyAlignment="1">
      <alignment horizontal="center" vertical="center" wrapText="1"/>
    </xf>
    <xf numFmtId="49" fontId="27" fillId="2" borderId="29" xfId="0" applyNumberFormat="1" applyFont="1" applyFill="1" applyBorder="1" applyAlignment="1">
      <alignment vertical="top"/>
    </xf>
    <xf numFmtId="2" fontId="27" fillId="6" borderId="28" xfId="0" applyNumberFormat="1" applyFont="1" applyFill="1" applyBorder="1" applyAlignment="1">
      <alignment horizontal="center" vertical="top"/>
    </xf>
    <xf numFmtId="0" fontId="11" fillId="0" borderId="6" xfId="0" applyFont="1" applyBorder="1" applyAlignment="1">
      <alignment vertical="top" wrapText="1"/>
    </xf>
    <xf numFmtId="2" fontId="20" fillId="0" borderId="30" xfId="0" applyNumberFormat="1" applyFont="1" applyBorder="1" applyAlignment="1">
      <alignment vertical="top" wrapText="1"/>
    </xf>
    <xf numFmtId="2" fontId="20" fillId="0" borderId="38" xfId="0" applyNumberFormat="1" applyFont="1" applyBorder="1" applyAlignment="1">
      <alignment vertical="top" wrapText="1"/>
    </xf>
    <xf numFmtId="0" fontId="25" fillId="0" borderId="30" xfId="33" applyFont="1" applyBorder="1" applyAlignment="1">
      <alignment vertical="top" wrapText="1"/>
    </xf>
    <xf numFmtId="0" fontId="25" fillId="0" borderId="38" xfId="33" applyFont="1" applyBorder="1" applyAlignment="1">
      <alignment vertical="top" wrapText="1"/>
    </xf>
    <xf numFmtId="2" fontId="20" fillId="0" borderId="3" xfId="0" applyNumberFormat="1" applyFont="1" applyBorder="1" applyAlignment="1">
      <alignment vertical="top" wrapText="1"/>
    </xf>
    <xf numFmtId="2" fontId="20" fillId="0" borderId="47" xfId="0" applyNumberFormat="1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27" fillId="8" borderId="11" xfId="0" applyFont="1" applyFill="1" applyBorder="1" applyAlignment="1">
      <alignment horizontal="left" vertical="top"/>
    </xf>
    <xf numFmtId="0" fontId="27" fillId="2" borderId="11" xfId="0" applyFont="1" applyFill="1" applyBorder="1" applyAlignment="1">
      <alignment horizontal="left" vertical="top"/>
    </xf>
    <xf numFmtId="0" fontId="32" fillId="8" borderId="11" xfId="0" applyFont="1" applyFill="1" applyBorder="1"/>
    <xf numFmtId="0" fontId="27" fillId="2" borderId="12" xfId="0" applyFont="1" applyFill="1" applyBorder="1" applyAlignment="1">
      <alignment horizontal="left" vertical="top"/>
    </xf>
    <xf numFmtId="49" fontId="27" fillId="0" borderId="40" xfId="0" applyNumberFormat="1" applyFont="1" applyBorder="1" applyAlignment="1">
      <alignment vertical="top" wrapText="1"/>
    </xf>
    <xf numFmtId="0" fontId="30" fillId="0" borderId="2" xfId="0" applyFont="1" applyBorder="1" applyAlignment="1">
      <alignment horizontal="center" vertical="top"/>
    </xf>
    <xf numFmtId="165" fontId="30" fillId="0" borderId="2" xfId="0" applyNumberFormat="1" applyFont="1" applyBorder="1" applyAlignment="1">
      <alignment horizontal="center" vertical="top"/>
    </xf>
    <xf numFmtId="165" fontId="30" fillId="10" borderId="2" xfId="0" applyNumberFormat="1" applyFont="1" applyFill="1" applyBorder="1" applyAlignment="1">
      <alignment horizontal="center" vertical="top"/>
    </xf>
    <xf numFmtId="165" fontId="30" fillId="0" borderId="25" xfId="0" applyNumberFormat="1" applyFont="1" applyBorder="1" applyAlignment="1">
      <alignment horizontal="center" vertical="top"/>
    </xf>
    <xf numFmtId="0" fontId="30" fillId="0" borderId="6" xfId="0" applyFont="1" applyBorder="1" applyAlignment="1">
      <alignment wrapText="1"/>
    </xf>
    <xf numFmtId="49" fontId="30" fillId="5" borderId="17" xfId="0" applyNumberFormat="1" applyFont="1" applyFill="1" applyBorder="1" applyAlignment="1">
      <alignment horizontal="center" vertical="center" wrapText="1"/>
    </xf>
    <xf numFmtId="49" fontId="30" fillId="5" borderId="42" xfId="0" applyNumberFormat="1" applyFont="1" applyFill="1" applyBorder="1" applyAlignment="1">
      <alignment horizontal="center" vertical="center" wrapText="1"/>
    </xf>
    <xf numFmtId="0" fontId="27" fillId="11" borderId="22" xfId="0" applyFont="1" applyFill="1" applyBorder="1" applyAlignment="1">
      <alignment horizontal="center" vertical="top"/>
    </xf>
    <xf numFmtId="165" fontId="27" fillId="11" borderId="21" xfId="0" applyNumberFormat="1" applyFont="1" applyFill="1" applyBorder="1" applyAlignment="1">
      <alignment horizontal="center" vertical="top"/>
    </xf>
    <xf numFmtId="0" fontId="30" fillId="0" borderId="52" xfId="0" applyFont="1" applyBorder="1" applyAlignment="1">
      <alignment horizontal="left" vertical="top"/>
    </xf>
    <xf numFmtId="0" fontId="30" fillId="0" borderId="53" xfId="0" applyFont="1" applyBorder="1" applyAlignment="1">
      <alignment horizontal="left" vertical="top"/>
    </xf>
    <xf numFmtId="9" fontId="30" fillId="0" borderId="1" xfId="0" applyNumberFormat="1" applyFont="1" applyBorder="1" applyAlignment="1">
      <alignment horizontal="center" vertical="top"/>
    </xf>
    <xf numFmtId="9" fontId="30" fillId="0" borderId="45" xfId="0" applyNumberFormat="1" applyFont="1" applyBorder="1" applyAlignment="1">
      <alignment horizontal="center" vertical="top"/>
    </xf>
    <xf numFmtId="165" fontId="30" fillId="10" borderId="5" xfId="0" applyNumberFormat="1" applyFont="1" applyFill="1" applyBorder="1" applyAlignment="1">
      <alignment horizontal="center" vertical="center" wrapText="1"/>
    </xf>
    <xf numFmtId="165" fontId="30" fillId="10" borderId="35" xfId="0" applyNumberFormat="1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top"/>
    </xf>
    <xf numFmtId="0" fontId="30" fillId="0" borderId="17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5" borderId="37" xfId="0" applyFont="1" applyFill="1" applyBorder="1" applyAlignment="1">
      <alignment wrapText="1"/>
    </xf>
    <xf numFmtId="165" fontId="30" fillId="0" borderId="30" xfId="0" applyNumberFormat="1" applyFont="1" applyBorder="1" applyAlignment="1">
      <alignment horizontal="center" vertical="top"/>
    </xf>
    <xf numFmtId="165" fontId="30" fillId="10" borderId="30" xfId="0" applyNumberFormat="1" applyFont="1" applyFill="1" applyBorder="1" applyAlignment="1">
      <alignment horizontal="center" vertical="top"/>
    </xf>
    <xf numFmtId="165" fontId="30" fillId="0" borderId="41" xfId="0" applyNumberFormat="1" applyFont="1" applyBorder="1" applyAlignment="1">
      <alignment horizontal="center" vertical="top"/>
    </xf>
    <xf numFmtId="0" fontId="11" fillId="0" borderId="35" xfId="0" applyFont="1" applyBorder="1" applyAlignment="1">
      <alignment horizontal="left" vertical="top" wrapText="1"/>
    </xf>
    <xf numFmtId="0" fontId="30" fillId="5" borderId="71" xfId="0" applyFont="1" applyFill="1" applyBorder="1" applyAlignment="1">
      <alignment vertical="top" wrapText="1"/>
    </xf>
    <xf numFmtId="0" fontId="30" fillId="5" borderId="37" xfId="0" applyFont="1" applyFill="1" applyBorder="1" applyAlignment="1">
      <alignment vertical="top" wrapText="1"/>
    </xf>
    <xf numFmtId="0" fontId="30" fillId="0" borderId="35" xfId="0" applyFont="1" applyBorder="1" applyAlignment="1">
      <alignment horizontal="center" vertical="center" wrapText="1"/>
    </xf>
    <xf numFmtId="165" fontId="27" fillId="11" borderId="4" xfId="0" applyNumberFormat="1" applyFont="1" applyFill="1" applyBorder="1" applyAlignment="1">
      <alignment horizontal="center" vertical="top"/>
    </xf>
    <xf numFmtId="0" fontId="30" fillId="5" borderId="37" xfId="0" applyFont="1" applyFill="1" applyBorder="1" applyAlignment="1">
      <alignment vertical="center" wrapText="1"/>
    </xf>
    <xf numFmtId="0" fontId="30" fillId="5" borderId="42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center" vertical="top" wrapText="1"/>
    </xf>
    <xf numFmtId="49" fontId="27" fillId="3" borderId="28" xfId="0" applyNumberFormat="1" applyFont="1" applyFill="1" applyBorder="1" applyAlignment="1">
      <alignment horizontal="center" vertical="top"/>
    </xf>
    <xf numFmtId="0" fontId="27" fillId="0" borderId="15" xfId="0" applyFont="1" applyBorder="1" applyAlignment="1">
      <alignment vertical="top"/>
    </xf>
    <xf numFmtId="0" fontId="30" fillId="0" borderId="65" xfId="0" applyFont="1" applyBorder="1" applyAlignment="1">
      <alignment horizontal="center" vertical="center"/>
    </xf>
    <xf numFmtId="0" fontId="27" fillId="11" borderId="32" xfId="0" applyFont="1" applyFill="1" applyBorder="1" applyAlignment="1">
      <alignment horizontal="center" vertical="top"/>
    </xf>
    <xf numFmtId="0" fontId="30" fillId="0" borderId="1" xfId="0" applyFont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top"/>
    </xf>
    <xf numFmtId="0" fontId="27" fillId="7" borderId="28" xfId="0" applyFont="1" applyFill="1" applyBorder="1" applyAlignment="1">
      <alignment horizontal="center" vertical="top"/>
    </xf>
    <xf numFmtId="165" fontId="27" fillId="7" borderId="28" xfId="0" applyNumberFormat="1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top"/>
    </xf>
    <xf numFmtId="0" fontId="4" fillId="8" borderId="11" xfId="0" applyFont="1" applyFill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0" fontId="28" fillId="0" borderId="22" xfId="0" applyFont="1" applyBorder="1" applyAlignment="1">
      <alignment horizontal="left" vertical="top"/>
    </xf>
    <xf numFmtId="0" fontId="29" fillId="0" borderId="22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11" fillId="0" borderId="2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165" fontId="5" fillId="10" borderId="59" xfId="0" applyNumberFormat="1" applyFont="1" applyFill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165" fontId="5" fillId="0" borderId="30" xfId="0" applyNumberFormat="1" applyFont="1" applyBorder="1" applyAlignment="1">
      <alignment horizontal="center" vertical="top"/>
    </xf>
    <xf numFmtId="165" fontId="5" fillId="10" borderId="30" xfId="0" applyNumberFormat="1" applyFont="1" applyFill="1" applyBorder="1" applyAlignment="1">
      <alignment horizontal="center" vertical="top"/>
    </xf>
    <xf numFmtId="165" fontId="5" fillId="0" borderId="41" xfId="0" applyNumberFormat="1" applyFont="1" applyBorder="1" applyAlignment="1">
      <alignment horizontal="center" vertical="top"/>
    </xf>
    <xf numFmtId="0" fontId="16" fillId="5" borderId="21" xfId="0" applyFont="1" applyFill="1" applyBorder="1" applyAlignment="1">
      <alignment horizontal="center" vertical="top" wrapText="1"/>
    </xf>
    <xf numFmtId="49" fontId="5" fillId="10" borderId="35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top"/>
    </xf>
    <xf numFmtId="165" fontId="4" fillId="11" borderId="4" xfId="0" applyNumberFormat="1" applyFont="1" applyFill="1" applyBorder="1" applyAlignment="1">
      <alignment horizontal="center" vertical="top"/>
    </xf>
    <xf numFmtId="0" fontId="5" fillId="0" borderId="53" xfId="0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center" vertical="top"/>
    </xf>
    <xf numFmtId="2" fontId="5" fillId="0" borderId="30" xfId="0" applyNumberFormat="1" applyFont="1" applyBorder="1" applyAlignment="1">
      <alignment horizontal="center" vertical="top"/>
    </xf>
    <xf numFmtId="0" fontId="4" fillId="7" borderId="21" xfId="0" applyFont="1" applyFill="1" applyBorder="1" applyAlignment="1">
      <alignment horizontal="center" vertical="top"/>
    </xf>
    <xf numFmtId="165" fontId="4" fillId="7" borderId="21" xfId="0" applyNumberFormat="1" applyFont="1" applyFill="1" applyBorder="1" applyAlignment="1">
      <alignment horizontal="center" vertical="top"/>
    </xf>
    <xf numFmtId="49" fontId="12" fillId="7" borderId="11" xfId="0" applyNumberFormat="1" applyFont="1" applyFill="1" applyBorder="1" applyAlignment="1">
      <alignment vertical="top" wrapText="1"/>
    </xf>
    <xf numFmtId="165" fontId="5" fillId="0" borderId="2" xfId="0" applyNumberFormat="1" applyFont="1" applyBorder="1" applyAlignment="1">
      <alignment horizontal="center" vertical="top"/>
    </xf>
    <xf numFmtId="165" fontId="5" fillId="10" borderId="2" xfId="0" applyNumberFormat="1" applyFont="1" applyFill="1" applyBorder="1" applyAlignment="1">
      <alignment horizontal="center" vertical="top"/>
    </xf>
    <xf numFmtId="0" fontId="5" fillId="0" borderId="37" xfId="0" applyFont="1" applyBorder="1" applyAlignment="1">
      <alignment vertical="top" wrapText="1"/>
    </xf>
    <xf numFmtId="165" fontId="4" fillId="11" borderId="21" xfId="0" applyNumberFormat="1" applyFont="1" applyFill="1" applyBorder="1" applyAlignment="1">
      <alignment horizontal="center" vertical="top"/>
    </xf>
    <xf numFmtId="0" fontId="11" fillId="0" borderId="0" xfId="0" applyFont="1" applyAlignment="1">
      <alignment wrapText="1"/>
    </xf>
    <xf numFmtId="165" fontId="5" fillId="10" borderId="17" xfId="0" applyNumberFormat="1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top"/>
    </xf>
    <xf numFmtId="165" fontId="5" fillId="10" borderId="3" xfId="0" applyNumberFormat="1" applyFont="1" applyFill="1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165" fontId="4" fillId="8" borderId="21" xfId="7" applyNumberFormat="1" applyFont="1" applyFill="1" applyBorder="1" applyAlignment="1">
      <alignment horizontal="center" vertical="top"/>
    </xf>
    <xf numFmtId="49" fontId="4" fillId="8" borderId="22" xfId="7" applyNumberFormat="1" applyFont="1" applyFill="1" applyBorder="1" applyAlignment="1">
      <alignment vertical="top"/>
    </xf>
    <xf numFmtId="49" fontId="4" fillId="8" borderId="24" xfId="7" applyNumberFormat="1" applyFont="1" applyFill="1" applyBorder="1" applyAlignment="1">
      <alignment vertical="top"/>
    </xf>
    <xf numFmtId="0" fontId="11" fillId="7" borderId="11" xfId="0" applyFont="1" applyFill="1" applyBorder="1" applyAlignment="1">
      <alignment vertical="top" wrapText="1"/>
    </xf>
    <xf numFmtId="0" fontId="11" fillId="0" borderId="65" xfId="0" applyFont="1" applyBorder="1" applyAlignment="1">
      <alignment horizontal="center" vertical="top" wrapText="1"/>
    </xf>
    <xf numFmtId="0" fontId="11" fillId="0" borderId="66" xfId="0" applyFont="1" applyBorder="1" applyAlignment="1">
      <alignment horizontal="center" vertical="top" wrapText="1"/>
    </xf>
    <xf numFmtId="0" fontId="9" fillId="8" borderId="11" xfId="0" applyFont="1" applyFill="1" applyBorder="1"/>
    <xf numFmtId="0" fontId="8" fillId="8" borderId="11" xfId="0" applyFont="1" applyFill="1" applyBorder="1"/>
    <xf numFmtId="0" fontId="4" fillId="2" borderId="12" xfId="0" applyFont="1" applyFill="1" applyBorder="1" applyAlignment="1">
      <alignment horizontal="left" vertical="top"/>
    </xf>
    <xf numFmtId="0" fontId="11" fillId="0" borderId="17" xfId="0" applyFont="1" applyBorder="1" applyAlignment="1">
      <alignment horizontal="center" vertical="center"/>
    </xf>
    <xf numFmtId="0" fontId="28" fillId="0" borderId="23" xfId="0" applyFont="1" applyBorder="1" applyAlignment="1">
      <alignment vertical="top"/>
    </xf>
    <xf numFmtId="0" fontId="12" fillId="7" borderId="0" xfId="0" applyFont="1" applyFill="1" applyAlignment="1">
      <alignment vertical="top"/>
    </xf>
    <xf numFmtId="0" fontId="16" fillId="7" borderId="11" xfId="0" applyFont="1" applyFill="1" applyBorder="1" applyAlignment="1">
      <alignment vertical="top" wrapText="1"/>
    </xf>
    <xf numFmtId="0" fontId="16" fillId="7" borderId="12" xfId="0" applyFont="1" applyFill="1" applyBorder="1" applyAlignment="1">
      <alignment vertical="top" wrapText="1"/>
    </xf>
    <xf numFmtId="0" fontId="11" fillId="0" borderId="65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top" wrapText="1"/>
    </xf>
    <xf numFmtId="49" fontId="5" fillId="10" borderId="42" xfId="0" applyNumberFormat="1" applyFont="1" applyFill="1" applyBorder="1" applyAlignment="1">
      <alignment horizontal="center" vertical="center" wrapText="1"/>
    </xf>
    <xf numFmtId="49" fontId="5" fillId="10" borderId="17" xfId="0" applyNumberFormat="1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top"/>
    </xf>
    <xf numFmtId="0" fontId="11" fillId="0" borderId="53" xfId="0" applyFont="1" applyBorder="1" applyAlignment="1">
      <alignment horizontal="center" vertical="top"/>
    </xf>
    <xf numFmtId="165" fontId="11" fillId="10" borderId="35" xfId="0" applyNumberFormat="1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left" vertical="top"/>
    </xf>
    <xf numFmtId="0" fontId="11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6" fillId="2" borderId="55" xfId="0" applyNumberFormat="1" applyFont="1" applyFill="1" applyBorder="1" applyAlignment="1">
      <alignment horizontal="center" vertical="top" wrapText="1"/>
    </xf>
    <xf numFmtId="0" fontId="42" fillId="0" borderId="28" xfId="0" applyFont="1" applyBorder="1" applyAlignment="1">
      <alignment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165" fontId="11" fillId="10" borderId="17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top" wrapText="1"/>
    </xf>
    <xf numFmtId="0" fontId="28" fillId="0" borderId="15" xfId="0" applyFont="1" applyBorder="1" applyAlignment="1">
      <alignment vertical="top"/>
    </xf>
    <xf numFmtId="0" fontId="28" fillId="0" borderId="11" xfId="0" applyFont="1" applyBorder="1" applyAlignment="1">
      <alignment horizontal="left" vertical="top"/>
    </xf>
    <xf numFmtId="0" fontId="29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49" fontId="4" fillId="5" borderId="40" xfId="0" applyNumberFormat="1" applyFont="1" applyFill="1" applyBorder="1" applyAlignment="1">
      <alignment vertical="top" wrapText="1"/>
    </xf>
    <xf numFmtId="49" fontId="4" fillId="5" borderId="0" xfId="0" applyNumberFormat="1" applyFont="1" applyFill="1" applyAlignment="1">
      <alignment vertical="top" wrapText="1"/>
    </xf>
    <xf numFmtId="49" fontId="4" fillId="7" borderId="9" xfId="0" applyNumberFormat="1" applyFont="1" applyFill="1" applyBorder="1" applyAlignment="1">
      <alignment horizontal="center" vertical="top"/>
    </xf>
    <xf numFmtId="0" fontId="10" fillId="8" borderId="11" xfId="0" applyFont="1" applyFill="1" applyBorder="1" applyAlignment="1">
      <alignment horizontal="left" vertical="top"/>
    </xf>
    <xf numFmtId="0" fontId="26" fillId="0" borderId="65" xfId="0" applyFont="1" applyBorder="1" applyAlignment="1">
      <alignment horizontal="center" vertical="top" wrapText="1"/>
    </xf>
    <xf numFmtId="165" fontId="5" fillId="0" borderId="3" xfId="0" applyNumberFormat="1" applyFont="1" applyBorder="1" applyAlignment="1">
      <alignment horizontal="center" vertical="top"/>
    </xf>
    <xf numFmtId="2" fontId="19" fillId="4" borderId="15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49" fontId="4" fillId="5" borderId="29" xfId="0" applyNumberFormat="1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/>
    </xf>
    <xf numFmtId="0" fontId="28" fillId="8" borderId="15" xfId="0" applyFont="1" applyFill="1" applyBorder="1" applyAlignment="1">
      <alignment vertical="top"/>
    </xf>
    <xf numFmtId="0" fontId="28" fillId="8" borderId="11" xfId="0" applyFont="1" applyFill="1" applyBorder="1" applyAlignment="1">
      <alignment horizontal="left" vertical="top"/>
    </xf>
    <xf numFmtId="0" fontId="28" fillId="2" borderId="11" xfId="0" applyFont="1" applyFill="1" applyBorder="1" applyAlignment="1">
      <alignment horizontal="left" vertical="top"/>
    </xf>
    <xf numFmtId="0" fontId="29" fillId="2" borderId="11" xfId="0" applyFont="1" applyFill="1" applyBorder="1" applyAlignment="1">
      <alignment horizontal="left" vertical="top"/>
    </xf>
    <xf numFmtId="0" fontId="11" fillId="0" borderId="31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44" fillId="7" borderId="0" xfId="0" applyFont="1" applyFill="1" applyAlignment="1">
      <alignment vertical="top"/>
    </xf>
    <xf numFmtId="49" fontId="12" fillId="7" borderId="40" xfId="0" applyNumberFormat="1" applyFont="1" applyFill="1" applyBorder="1" applyAlignment="1">
      <alignment vertical="top" wrapText="1"/>
    </xf>
    <xf numFmtId="0" fontId="16" fillId="7" borderId="40" xfId="0" applyFont="1" applyFill="1" applyBorder="1" applyAlignment="1">
      <alignment vertical="top" wrapText="1"/>
    </xf>
    <xf numFmtId="0" fontId="16" fillId="7" borderId="22" xfId="0" applyFont="1" applyFill="1" applyBorder="1" applyAlignment="1">
      <alignment vertical="top" wrapText="1"/>
    </xf>
    <xf numFmtId="49" fontId="4" fillId="7" borderId="36" xfId="0" applyNumberFormat="1" applyFont="1" applyFill="1" applyBorder="1" applyAlignment="1">
      <alignment horizontal="center" vertical="top"/>
    </xf>
    <xf numFmtId="0" fontId="12" fillId="0" borderId="39" xfId="0" applyFont="1" applyBorder="1" applyAlignment="1">
      <alignment vertical="center"/>
    </xf>
    <xf numFmtId="49" fontId="12" fillId="0" borderId="40" xfId="0" applyNumberFormat="1" applyFont="1" applyBorder="1" applyAlignment="1">
      <alignment vertical="top" wrapText="1"/>
    </xf>
    <xf numFmtId="0" fontId="16" fillId="0" borderId="40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11" fillId="0" borderId="6" xfId="0" applyFont="1" applyBorder="1" applyAlignment="1">
      <alignment horizontal="justify" vertical="center"/>
    </xf>
    <xf numFmtId="0" fontId="12" fillId="0" borderId="36" xfId="0" applyFont="1" applyBorder="1" applyAlignment="1">
      <alignment vertical="center"/>
    </xf>
    <xf numFmtId="49" fontId="12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26" xfId="0" applyFont="1" applyBorder="1" applyAlignment="1">
      <alignment vertical="top" wrapText="1"/>
    </xf>
    <xf numFmtId="0" fontId="11" fillId="0" borderId="37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justify" vertical="center"/>
    </xf>
    <xf numFmtId="0" fontId="11" fillId="0" borderId="0" xfId="0" applyFont="1" applyAlignment="1">
      <alignment horizontal="left" vertical="top" wrapText="1"/>
    </xf>
    <xf numFmtId="0" fontId="11" fillId="0" borderId="37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49" fontId="12" fillId="0" borderId="22" xfId="0" applyNumberFormat="1" applyFont="1" applyBorder="1" applyAlignment="1">
      <alignment vertical="top" wrapText="1"/>
    </xf>
    <xf numFmtId="0" fontId="16" fillId="0" borderId="22" xfId="0" applyFont="1" applyBorder="1" applyAlignment="1">
      <alignment vertical="top" wrapText="1"/>
    </xf>
    <xf numFmtId="0" fontId="16" fillId="0" borderId="24" xfId="0" applyFont="1" applyBorder="1" applyAlignment="1">
      <alignment vertical="top" wrapText="1"/>
    </xf>
    <xf numFmtId="0" fontId="11" fillId="0" borderId="0" xfId="0" applyFont="1" applyAlignment="1">
      <alignment horizontal="justify" vertical="center"/>
    </xf>
    <xf numFmtId="165" fontId="5" fillId="0" borderId="25" xfId="0" applyNumberFormat="1" applyFont="1" applyBorder="1" applyAlignment="1">
      <alignment horizontal="center" vertical="top"/>
    </xf>
    <xf numFmtId="0" fontId="11" fillId="0" borderId="49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center"/>
    </xf>
    <xf numFmtId="0" fontId="11" fillId="0" borderId="61" xfId="0" applyFont="1" applyBorder="1" applyAlignment="1">
      <alignment vertical="top" wrapText="1"/>
    </xf>
    <xf numFmtId="0" fontId="11" fillId="0" borderId="61" xfId="0" applyFont="1" applyBorder="1" applyAlignment="1">
      <alignment horizontal="center" vertical="center"/>
    </xf>
    <xf numFmtId="0" fontId="11" fillId="0" borderId="37" xfId="0" applyFont="1" applyBorder="1" applyAlignment="1">
      <alignment vertical="top" wrapText="1"/>
    </xf>
    <xf numFmtId="0" fontId="5" fillId="0" borderId="37" xfId="0" applyFont="1" applyBorder="1" applyAlignment="1">
      <alignment horizontal="left" vertical="top" wrapText="1"/>
    </xf>
    <xf numFmtId="0" fontId="11" fillId="0" borderId="61" xfId="0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165" fontId="5" fillId="0" borderId="59" xfId="0" applyNumberFormat="1" applyFont="1" applyBorder="1" applyAlignment="1">
      <alignment horizontal="center" vertical="top"/>
    </xf>
    <xf numFmtId="165" fontId="5" fillId="0" borderId="60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top"/>
    </xf>
    <xf numFmtId="165" fontId="23" fillId="10" borderId="59" xfId="0" applyNumberFormat="1" applyFont="1" applyFill="1" applyBorder="1" applyAlignment="1">
      <alignment horizontal="center" vertical="top"/>
    </xf>
    <xf numFmtId="165" fontId="23" fillId="0" borderId="60" xfId="0" applyNumberFormat="1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center" vertical="top"/>
    </xf>
    <xf numFmtId="0" fontId="5" fillId="0" borderId="61" xfId="0" applyFont="1" applyBorder="1" applyAlignment="1">
      <alignment horizontal="center" vertical="top"/>
    </xf>
    <xf numFmtId="0" fontId="11" fillId="0" borderId="33" xfId="0" applyFont="1" applyBorder="1" applyAlignment="1">
      <alignment vertical="center" wrapText="1"/>
    </xf>
    <xf numFmtId="0" fontId="11" fillId="0" borderId="58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top" wrapText="1"/>
    </xf>
    <xf numFmtId="0" fontId="11" fillId="0" borderId="7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top"/>
    </xf>
    <xf numFmtId="165" fontId="5" fillId="0" borderId="9" xfId="0" applyNumberFormat="1" applyFont="1" applyBorder="1" applyAlignment="1">
      <alignment horizontal="center" vertical="top"/>
    </xf>
    <xf numFmtId="165" fontId="5" fillId="10" borderId="9" xfId="0" applyNumberFormat="1" applyFont="1" applyFill="1" applyBorder="1" applyAlignment="1">
      <alignment horizontal="center" vertical="top"/>
    </xf>
    <xf numFmtId="165" fontId="5" fillId="0" borderId="26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vertical="center" wrapText="1"/>
    </xf>
    <xf numFmtId="165" fontId="23" fillId="0" borderId="59" xfId="0" applyNumberFormat="1" applyFont="1" applyBorder="1" applyAlignment="1">
      <alignment horizontal="center" vertical="top"/>
    </xf>
    <xf numFmtId="0" fontId="11" fillId="0" borderId="33" xfId="0" applyFont="1" applyBorder="1" applyAlignment="1">
      <alignment vertical="top" wrapText="1"/>
    </xf>
    <xf numFmtId="0" fontId="5" fillId="0" borderId="53" xfId="0" applyFont="1" applyBorder="1" applyAlignment="1">
      <alignment horizontal="left" vertical="top" wrapText="1"/>
    </xf>
    <xf numFmtId="0" fontId="26" fillId="0" borderId="3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top" wrapText="1"/>
    </xf>
    <xf numFmtId="0" fontId="5" fillId="0" borderId="70" xfId="0" applyFont="1" applyBorder="1" applyAlignment="1">
      <alignment horizontal="center" vertical="top"/>
    </xf>
    <xf numFmtId="2" fontId="5" fillId="0" borderId="59" xfId="0" applyNumberFormat="1" applyFont="1" applyBorder="1" applyAlignment="1">
      <alignment horizontal="center" vertical="top"/>
    </xf>
    <xf numFmtId="0" fontId="11" fillId="0" borderId="70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top"/>
    </xf>
    <xf numFmtId="0" fontId="11" fillId="0" borderId="38" xfId="0" applyFont="1" applyBorder="1" applyAlignment="1">
      <alignment vertical="center" wrapText="1"/>
    </xf>
    <xf numFmtId="0" fontId="11" fillId="0" borderId="24" xfId="0" applyFont="1" applyBorder="1" applyAlignment="1">
      <alignment vertical="top" wrapText="1"/>
    </xf>
    <xf numFmtId="0" fontId="45" fillId="0" borderId="3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16" fillId="7" borderId="15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top" wrapText="1"/>
    </xf>
    <xf numFmtId="0" fontId="4" fillId="7" borderId="28" xfId="0" applyFont="1" applyFill="1" applyBorder="1" applyAlignment="1">
      <alignment horizontal="center" vertical="top"/>
    </xf>
    <xf numFmtId="165" fontId="4" fillId="7" borderId="28" xfId="0" applyNumberFormat="1" applyFont="1" applyFill="1" applyBorder="1" applyAlignment="1">
      <alignment horizontal="center" vertical="top"/>
    </xf>
    <xf numFmtId="0" fontId="5" fillId="7" borderId="15" xfId="0" applyFont="1" applyFill="1" applyBorder="1" applyAlignment="1">
      <alignment horizontal="left" vertical="top"/>
    </xf>
    <xf numFmtId="0" fontId="5" fillId="7" borderId="11" xfId="0" applyFont="1" applyFill="1" applyBorder="1" applyAlignment="1">
      <alignment horizontal="left" vertical="top"/>
    </xf>
    <xf numFmtId="0" fontId="44" fillId="7" borderId="15" xfId="0" applyFont="1" applyFill="1" applyBorder="1" applyAlignment="1">
      <alignment vertical="top"/>
    </xf>
    <xf numFmtId="0" fontId="13" fillId="7" borderId="11" xfId="0" applyFont="1" applyFill="1" applyBorder="1" applyAlignment="1">
      <alignment vertical="top" wrapText="1"/>
    </xf>
    <xf numFmtId="0" fontId="12" fillId="0" borderId="15" xfId="0" applyFont="1" applyBorder="1" applyAlignment="1">
      <alignment vertical="top"/>
    </xf>
    <xf numFmtId="49" fontId="12" fillId="0" borderId="11" xfId="0" applyNumberFormat="1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1" fillId="0" borderId="69" xfId="0" applyFont="1" applyBorder="1" applyAlignment="1">
      <alignment wrapText="1"/>
    </xf>
    <xf numFmtId="0" fontId="12" fillId="0" borderId="11" xfId="0" applyFont="1" applyBorder="1" applyAlignment="1">
      <alignment vertical="top"/>
    </xf>
    <xf numFmtId="0" fontId="11" fillId="5" borderId="11" xfId="0" applyFont="1" applyFill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38" xfId="0" applyFont="1" applyBorder="1" applyAlignment="1">
      <alignment wrapText="1"/>
    </xf>
    <xf numFmtId="0" fontId="11" fillId="0" borderId="35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 wrapText="1"/>
    </xf>
    <xf numFmtId="0" fontId="4" fillId="11" borderId="32" xfId="0" applyFont="1" applyFill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11" fillId="0" borderId="52" xfId="0" applyFont="1" applyBorder="1" applyAlignment="1">
      <alignment vertical="top" wrapText="1"/>
    </xf>
    <xf numFmtId="0" fontId="12" fillId="0" borderId="36" xfId="0" applyFont="1" applyBorder="1"/>
    <xf numFmtId="0" fontId="13" fillId="0" borderId="0" xfId="0" applyFont="1" applyAlignment="1">
      <alignment vertical="top" wrapText="1"/>
    </xf>
    <xf numFmtId="0" fontId="13" fillId="0" borderId="26" xfId="0" applyFont="1" applyBorder="1" applyAlignment="1">
      <alignment vertical="top" wrapText="1"/>
    </xf>
    <xf numFmtId="0" fontId="11" fillId="0" borderId="33" xfId="0" applyFont="1" applyBorder="1" applyAlignment="1">
      <alignment wrapText="1"/>
    </xf>
    <xf numFmtId="0" fontId="12" fillId="0" borderId="23" xfId="0" applyFont="1" applyBorder="1"/>
    <xf numFmtId="0" fontId="13" fillId="0" borderId="22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1" fillId="0" borderId="23" xfId="0" applyFont="1" applyBorder="1" applyAlignment="1">
      <alignment vertical="center" wrapText="1"/>
    </xf>
    <xf numFmtId="49" fontId="4" fillId="5" borderId="29" xfId="0" applyNumberFormat="1" applyFont="1" applyFill="1" applyBorder="1" applyAlignment="1">
      <alignment vertical="top" wrapText="1"/>
    </xf>
    <xf numFmtId="0" fontId="11" fillId="0" borderId="71" xfId="0" applyFont="1" applyBorder="1" applyAlignment="1">
      <alignment horizontal="left" vertical="top" wrapText="1"/>
    </xf>
    <xf numFmtId="0" fontId="26" fillId="0" borderId="17" xfId="0" applyFont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vertical="top" wrapText="1"/>
    </xf>
    <xf numFmtId="165" fontId="5" fillId="10" borderId="33" xfId="0" applyNumberFormat="1" applyFont="1" applyFill="1" applyBorder="1" applyAlignment="1">
      <alignment horizontal="left" vertical="top" wrapText="1"/>
    </xf>
    <xf numFmtId="0" fontId="16" fillId="0" borderId="35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/>
    </xf>
    <xf numFmtId="165" fontId="5" fillId="0" borderId="68" xfId="0" applyNumberFormat="1" applyFont="1" applyBorder="1" applyAlignment="1">
      <alignment horizontal="center" vertical="top"/>
    </xf>
    <xf numFmtId="0" fontId="11" fillId="0" borderId="73" xfId="0" applyFont="1" applyBorder="1" applyAlignment="1">
      <alignment horizontal="left" vertical="top" wrapText="1"/>
    </xf>
    <xf numFmtId="0" fontId="26" fillId="0" borderId="64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left" vertical="top" wrapText="1"/>
    </xf>
    <xf numFmtId="0" fontId="4" fillId="5" borderId="33" xfId="0" applyFont="1" applyFill="1" applyBorder="1" applyAlignment="1">
      <alignment horizontal="center" vertical="top"/>
    </xf>
    <xf numFmtId="165" fontId="4" fillId="5" borderId="30" xfId="0" applyNumberFormat="1" applyFont="1" applyFill="1" applyBorder="1" applyAlignment="1">
      <alignment horizontal="center" vertical="top"/>
    </xf>
    <xf numFmtId="165" fontId="4" fillId="5" borderId="41" xfId="0" applyNumberFormat="1" applyFont="1" applyFill="1" applyBorder="1" applyAlignment="1">
      <alignment horizontal="center" vertical="top"/>
    </xf>
    <xf numFmtId="0" fontId="5" fillId="5" borderId="33" xfId="0" applyFont="1" applyFill="1" applyBorder="1" applyAlignment="1">
      <alignment horizontal="left" vertical="top" wrapText="1"/>
    </xf>
    <xf numFmtId="0" fontId="7" fillId="0" borderId="72" xfId="0" applyFont="1" applyBorder="1" applyAlignment="1">
      <alignment horizontal="left" vertical="top" wrapText="1"/>
    </xf>
    <xf numFmtId="49" fontId="4" fillId="5" borderId="21" xfId="0" applyNumberFormat="1" applyFont="1" applyFill="1" applyBorder="1" applyAlignment="1">
      <alignment vertical="top" wrapText="1"/>
    </xf>
    <xf numFmtId="0" fontId="4" fillId="11" borderId="22" xfId="0" applyFont="1" applyFill="1" applyBorder="1" applyAlignment="1">
      <alignment horizontal="center" vertical="top"/>
    </xf>
    <xf numFmtId="0" fontId="5" fillId="5" borderId="23" xfId="0" applyFont="1" applyFill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49" fontId="6" fillId="2" borderId="28" xfId="0" applyNumberFormat="1" applyFont="1" applyFill="1" applyBorder="1" applyAlignment="1">
      <alignment horizontal="center" vertical="top" wrapText="1"/>
    </xf>
    <xf numFmtId="49" fontId="4" fillId="8" borderId="23" xfId="7" applyNumberFormat="1" applyFont="1" applyFill="1" applyBorder="1" applyAlignment="1">
      <alignment vertical="top"/>
    </xf>
    <xf numFmtId="49" fontId="6" fillId="8" borderId="15" xfId="0" applyNumberFormat="1" applyFont="1" applyFill="1" applyBorder="1" applyAlignment="1">
      <alignment horizontal="center" vertical="top"/>
    </xf>
    <xf numFmtId="0" fontId="12" fillId="8" borderId="15" xfId="0" applyFont="1" applyFill="1" applyBorder="1" applyAlignment="1">
      <alignment vertical="top"/>
    </xf>
    <xf numFmtId="0" fontId="35" fillId="8" borderId="11" xfId="0" applyFont="1" applyFill="1" applyBorder="1" applyAlignment="1">
      <alignment vertical="top"/>
    </xf>
    <xf numFmtId="0" fontId="12" fillId="8" borderId="11" xfId="0" applyFont="1" applyFill="1" applyBorder="1" applyAlignment="1">
      <alignment vertical="top"/>
    </xf>
    <xf numFmtId="0" fontId="27" fillId="8" borderId="11" xfId="0" applyFont="1" applyFill="1" applyBorder="1" applyAlignment="1">
      <alignment vertical="top"/>
    </xf>
    <xf numFmtId="0" fontId="12" fillId="0" borderId="23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26" xfId="0" applyFont="1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11" fillId="0" borderId="56" xfId="0" applyFont="1" applyBorder="1" applyAlignment="1">
      <alignment horizontal="center" vertical="center"/>
    </xf>
    <xf numFmtId="49" fontId="6" fillId="7" borderId="23" xfId="0" applyNumberFormat="1" applyFont="1" applyFill="1" applyBorder="1" applyAlignment="1">
      <alignment horizontal="center" vertical="top"/>
    </xf>
    <xf numFmtId="0" fontId="12" fillId="7" borderId="15" xfId="0" applyFont="1" applyFill="1" applyBorder="1" applyAlignment="1">
      <alignment vertical="top"/>
    </xf>
    <xf numFmtId="0" fontId="12" fillId="7" borderId="11" xfId="0" applyFont="1" applyFill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69" xfId="0" applyFont="1" applyBorder="1" applyAlignment="1">
      <alignment vertical="top" wrapText="1"/>
    </xf>
    <xf numFmtId="0" fontId="26" fillId="0" borderId="65" xfId="0" applyFont="1" applyBorder="1" applyAlignment="1">
      <alignment vertical="center" wrapText="1"/>
    </xf>
    <xf numFmtId="49" fontId="4" fillId="5" borderId="16" xfId="0" applyNumberFormat="1" applyFont="1" applyFill="1" applyBorder="1" applyAlignment="1">
      <alignment horizontal="center" vertical="top" wrapText="1"/>
    </xf>
    <xf numFmtId="0" fontId="11" fillId="0" borderId="71" xfId="0" applyFont="1" applyBorder="1" applyAlignment="1">
      <alignment vertical="top" wrapText="1"/>
    </xf>
    <xf numFmtId="0" fontId="16" fillId="5" borderId="19" xfId="0" applyFont="1" applyFill="1" applyBorder="1" applyAlignment="1">
      <alignment horizontal="center" vertical="top" wrapText="1"/>
    </xf>
    <xf numFmtId="165" fontId="4" fillId="11" borderId="27" xfId="0" applyNumberFormat="1" applyFont="1" applyFill="1" applyBorder="1" applyAlignment="1">
      <alignment horizontal="center" vertical="top"/>
    </xf>
    <xf numFmtId="0" fontId="31" fillId="0" borderId="52" xfId="0" applyFont="1" applyBorder="1" applyAlignment="1">
      <alignment horizontal="left" vertical="top" wrapText="1"/>
    </xf>
    <xf numFmtId="0" fontId="31" fillId="0" borderId="53" xfId="0" applyFont="1" applyBorder="1" applyAlignment="1">
      <alignment horizontal="center" vertical="top" wrapText="1"/>
    </xf>
    <xf numFmtId="0" fontId="23" fillId="0" borderId="9" xfId="0" applyFont="1" applyBorder="1" applyAlignment="1">
      <alignment vertical="top" wrapText="1"/>
    </xf>
    <xf numFmtId="0" fontId="12" fillId="0" borderId="21" xfId="0" applyFont="1" applyBorder="1" applyAlignment="1">
      <alignment vertical="top" wrapText="1"/>
    </xf>
    <xf numFmtId="49" fontId="39" fillId="8" borderId="22" xfId="7" applyNumberFormat="1" applyFont="1" applyFill="1" applyBorder="1" applyAlignment="1">
      <alignment vertical="top"/>
    </xf>
    <xf numFmtId="2" fontId="5" fillId="0" borderId="0" xfId="0" applyNumberFormat="1" applyFont="1" applyAlignment="1">
      <alignment horizontal="center" vertical="top"/>
    </xf>
    <xf numFmtId="49" fontId="23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center"/>
    </xf>
    <xf numFmtId="2" fontId="3" fillId="0" borderId="0" xfId="0" applyNumberFormat="1" applyFont="1" applyAlignment="1">
      <alignment vertical="top"/>
    </xf>
    <xf numFmtId="0" fontId="5" fillId="0" borderId="73" xfId="0" applyFont="1" applyBorder="1" applyAlignment="1">
      <alignment horizontal="center" vertical="top"/>
    </xf>
    <xf numFmtId="49" fontId="4" fillId="5" borderId="29" xfId="0" applyNumberFormat="1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0" fontId="5" fillId="0" borderId="61" xfId="0" applyFont="1" applyBorder="1" applyAlignment="1">
      <alignment horizontal="center" vertical="center"/>
    </xf>
    <xf numFmtId="0" fontId="5" fillId="0" borderId="58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top" wrapText="1"/>
    </xf>
    <xf numFmtId="0" fontId="11" fillId="0" borderId="47" xfId="0" applyFont="1" applyBorder="1" applyAlignment="1">
      <alignment vertical="top" wrapText="1"/>
    </xf>
    <xf numFmtId="2" fontId="9" fillId="0" borderId="0" xfId="0" applyNumberFormat="1" applyFont="1" applyAlignment="1">
      <alignment vertical="top" wrapText="1"/>
    </xf>
    <xf numFmtId="2" fontId="10" fillId="0" borderId="0" xfId="0" applyNumberFormat="1" applyFont="1" applyAlignment="1">
      <alignment vertical="top"/>
    </xf>
    <xf numFmtId="2" fontId="30" fillId="0" borderId="1" xfId="0" applyNumberFormat="1" applyFont="1" applyBorder="1" applyAlignment="1">
      <alignment horizontal="center" vertical="center" textRotation="90"/>
    </xf>
    <xf numFmtId="2" fontId="30" fillId="0" borderId="45" xfId="0" applyNumberFormat="1" applyFont="1" applyBorder="1" applyAlignment="1">
      <alignment horizontal="center" vertical="center" textRotation="90"/>
    </xf>
    <xf numFmtId="2" fontId="4" fillId="2" borderId="40" xfId="0" applyNumberFormat="1" applyFont="1" applyFill="1" applyBorder="1" applyAlignment="1">
      <alignment horizontal="left" vertical="top"/>
    </xf>
    <xf numFmtId="2" fontId="4" fillId="8" borderId="40" xfId="0" applyNumberFormat="1" applyFont="1" applyFill="1" applyBorder="1" applyAlignment="1">
      <alignment horizontal="left" vertical="top"/>
    </xf>
    <xf numFmtId="2" fontId="4" fillId="2" borderId="43" xfId="0" applyNumberFormat="1" applyFont="1" applyFill="1" applyBorder="1" applyAlignment="1">
      <alignment horizontal="left" vertical="top"/>
    </xf>
    <xf numFmtId="2" fontId="11" fillId="0" borderId="5" xfId="0" applyNumberFormat="1" applyFont="1" applyBorder="1" applyAlignment="1">
      <alignment horizontal="left" vertical="top"/>
    </xf>
    <xf numFmtId="2" fontId="11" fillId="0" borderId="7" xfId="0" applyNumberFormat="1" applyFont="1" applyBorder="1" applyAlignment="1">
      <alignment horizontal="left" vertical="top"/>
    </xf>
    <xf numFmtId="2" fontId="11" fillId="0" borderId="1" xfId="0" applyNumberFormat="1" applyFont="1" applyBorder="1" applyAlignment="1">
      <alignment horizontal="left" vertical="top"/>
    </xf>
    <xf numFmtId="2" fontId="11" fillId="0" borderId="24" xfId="0" applyNumberFormat="1" applyFont="1" applyBorder="1" applyAlignment="1">
      <alignment horizontal="left" vertical="top"/>
    </xf>
    <xf numFmtId="2" fontId="16" fillId="7" borderId="22" xfId="0" applyNumberFormat="1" applyFont="1" applyFill="1" applyBorder="1" applyAlignment="1">
      <alignment vertical="top" wrapText="1"/>
    </xf>
    <xf numFmtId="2" fontId="16" fillId="7" borderId="24" xfId="0" applyNumberFormat="1" applyFont="1" applyFill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7" xfId="0" applyNumberFormat="1" applyFont="1" applyBorder="1" applyAlignment="1">
      <alignment horizontal="center" vertical="top" wrapText="1"/>
    </xf>
    <xf numFmtId="2" fontId="34" fillId="0" borderId="35" xfId="0" applyNumberFormat="1" applyFont="1" applyBorder="1" applyAlignment="1">
      <alignment vertical="top" wrapText="1"/>
    </xf>
    <xf numFmtId="2" fontId="11" fillId="0" borderId="35" xfId="0" applyNumberFormat="1" applyFont="1" applyBorder="1" applyAlignment="1">
      <alignment horizontal="center" vertical="top" wrapText="1"/>
    </xf>
    <xf numFmtId="2" fontId="11" fillId="0" borderId="34" xfId="0" applyNumberFormat="1" applyFont="1" applyBorder="1" applyAlignment="1">
      <alignment horizontal="center" vertical="top" wrapText="1"/>
    </xf>
    <xf numFmtId="2" fontId="11" fillId="0" borderId="56" xfId="0" applyNumberFormat="1" applyFont="1" applyBorder="1" applyAlignment="1">
      <alignment horizontal="center" vertical="top" wrapText="1"/>
    </xf>
    <xf numFmtId="2" fontId="11" fillId="0" borderId="57" xfId="0" applyNumberFormat="1" applyFont="1" applyBorder="1" applyAlignment="1">
      <alignment horizontal="center" vertical="top" wrapText="1"/>
    </xf>
    <xf numFmtId="2" fontId="5" fillId="10" borderId="35" xfId="0" applyNumberFormat="1" applyFont="1" applyFill="1" applyBorder="1" applyAlignment="1">
      <alignment vertical="center" wrapText="1"/>
    </xf>
    <xf numFmtId="2" fontId="5" fillId="10" borderId="34" xfId="0" applyNumberFormat="1" applyFont="1" applyFill="1" applyBorder="1" applyAlignment="1">
      <alignment vertical="center" wrapText="1"/>
    </xf>
    <xf numFmtId="2" fontId="5" fillId="10" borderId="17" xfId="0" applyNumberFormat="1" applyFont="1" applyFill="1" applyBorder="1" applyAlignment="1">
      <alignment vertical="center" wrapText="1"/>
    </xf>
    <xf numFmtId="2" fontId="5" fillId="10" borderId="42" xfId="0" applyNumberFormat="1" applyFont="1" applyFill="1" applyBorder="1" applyAlignment="1">
      <alignment vertical="center" wrapText="1"/>
    </xf>
    <xf numFmtId="2" fontId="5" fillId="10" borderId="51" xfId="0" applyNumberFormat="1" applyFont="1" applyFill="1" applyBorder="1" applyAlignment="1">
      <alignment vertical="center" wrapText="1"/>
    </xf>
    <xf numFmtId="2" fontId="5" fillId="10" borderId="14" xfId="0" applyNumberFormat="1" applyFont="1" applyFill="1" applyBorder="1" applyAlignment="1">
      <alignment vertical="center" wrapText="1"/>
    </xf>
    <xf numFmtId="2" fontId="11" fillId="10" borderId="51" xfId="0" applyNumberFormat="1" applyFont="1" applyFill="1" applyBorder="1" applyAlignment="1">
      <alignment vertical="center" wrapText="1"/>
    </xf>
    <xf numFmtId="2" fontId="11" fillId="10" borderId="14" xfId="0" applyNumberFormat="1" applyFont="1" applyFill="1" applyBorder="1" applyAlignment="1">
      <alignment vertical="center" wrapText="1"/>
    </xf>
    <xf numFmtId="2" fontId="5" fillId="10" borderId="5" xfId="0" applyNumberFormat="1" applyFont="1" applyFill="1" applyBorder="1" applyAlignment="1">
      <alignment vertical="center" wrapText="1"/>
    </xf>
    <xf numFmtId="2" fontId="5" fillId="10" borderId="7" xfId="0" applyNumberFormat="1" applyFont="1" applyFill="1" applyBorder="1" applyAlignment="1">
      <alignment vertical="center" wrapText="1"/>
    </xf>
    <xf numFmtId="2" fontId="5" fillId="0" borderId="17" xfId="0" applyNumberFormat="1" applyFont="1" applyBorder="1" applyAlignment="1">
      <alignment horizontal="left" vertical="top" wrapText="1"/>
    </xf>
    <xf numFmtId="2" fontId="5" fillId="0" borderId="42" xfId="0" applyNumberFormat="1" applyFont="1" applyBorder="1" applyAlignment="1">
      <alignment horizontal="left" vertical="top" wrapText="1"/>
    </xf>
    <xf numFmtId="2" fontId="5" fillId="0" borderId="35" xfId="0" applyNumberFormat="1" applyFont="1" applyBorder="1" applyAlignment="1">
      <alignment horizontal="left" vertical="top" wrapText="1"/>
    </xf>
    <xf numFmtId="2" fontId="5" fillId="0" borderId="34" xfId="0" applyNumberFormat="1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center" vertical="top"/>
    </xf>
    <xf numFmtId="2" fontId="5" fillId="0" borderId="45" xfId="0" applyNumberFormat="1" applyFont="1" applyBorder="1" applyAlignment="1">
      <alignment horizontal="center" vertical="top"/>
    </xf>
    <xf numFmtId="2" fontId="5" fillId="0" borderId="35" xfId="0" applyNumberFormat="1" applyFont="1" applyBorder="1" applyAlignment="1">
      <alignment horizontal="center" vertical="top"/>
    </xf>
    <xf numFmtId="2" fontId="5" fillId="0" borderId="34" xfId="0" applyNumberFormat="1" applyFont="1" applyBorder="1" applyAlignment="1">
      <alignment horizontal="center" vertical="top" wrapText="1"/>
    </xf>
    <xf numFmtId="2" fontId="5" fillId="0" borderId="17" xfId="0" applyNumberFormat="1" applyFont="1" applyBorder="1" applyAlignment="1">
      <alignment horizontal="center" vertical="top"/>
    </xf>
    <xf numFmtId="2" fontId="5" fillId="0" borderId="42" xfId="0" applyNumberFormat="1" applyFont="1" applyBorder="1" applyAlignment="1">
      <alignment horizontal="center" vertical="top" wrapText="1"/>
    </xf>
    <xf numFmtId="2" fontId="5" fillId="0" borderId="45" xfId="0" applyNumberFormat="1" applyFont="1" applyBorder="1" applyAlignment="1">
      <alignment horizontal="center" vertical="top" wrapText="1"/>
    </xf>
    <xf numFmtId="2" fontId="5" fillId="7" borderId="11" xfId="0" applyNumberFormat="1" applyFont="1" applyFill="1" applyBorder="1" applyAlignment="1">
      <alignment horizontal="center" vertical="top"/>
    </xf>
    <xf numFmtId="2" fontId="5" fillId="7" borderId="12" xfId="0" applyNumberFormat="1" applyFont="1" applyFill="1" applyBorder="1" applyAlignment="1">
      <alignment horizontal="center" vertical="top"/>
    </xf>
    <xf numFmtId="2" fontId="13" fillId="7" borderId="11" xfId="0" applyNumberFormat="1" applyFont="1" applyFill="1" applyBorder="1" applyAlignment="1">
      <alignment vertical="top" wrapText="1"/>
    </xf>
    <xf numFmtId="2" fontId="13" fillId="7" borderId="12" xfId="0" applyNumberFormat="1" applyFont="1" applyFill="1" applyBorder="1" applyAlignment="1">
      <alignment vertical="top" wrapText="1"/>
    </xf>
    <xf numFmtId="2" fontId="8" fillId="0" borderId="65" xfId="0" applyNumberFormat="1" applyFont="1" applyBorder="1" applyAlignment="1">
      <alignment horizontal="center" vertical="top" wrapText="1"/>
    </xf>
    <xf numFmtId="2" fontId="8" fillId="0" borderId="66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/>
    </xf>
    <xf numFmtId="2" fontId="5" fillId="0" borderId="7" xfId="0" applyNumberFormat="1" applyFont="1" applyBorder="1" applyAlignment="1">
      <alignment horizontal="center" vertical="top"/>
    </xf>
    <xf numFmtId="2" fontId="5" fillId="0" borderId="34" xfId="0" applyNumberFormat="1" applyFont="1" applyBorder="1" applyAlignment="1">
      <alignment horizontal="center" vertical="top"/>
    </xf>
    <xf numFmtId="2" fontId="11" fillId="0" borderId="35" xfId="0" applyNumberFormat="1" applyFont="1" applyBorder="1" applyAlignment="1">
      <alignment horizontal="center" vertical="top"/>
    </xf>
    <xf numFmtId="2" fontId="11" fillId="0" borderId="34" xfId="0" applyNumberFormat="1" applyFont="1" applyBorder="1" applyAlignment="1">
      <alignment horizontal="center" vertical="top"/>
    </xf>
    <xf numFmtId="2" fontId="11" fillId="0" borderId="64" xfId="0" applyNumberFormat="1" applyFont="1" applyBorder="1" applyAlignment="1">
      <alignment horizontal="center" vertical="top"/>
    </xf>
    <xf numFmtId="2" fontId="11" fillId="0" borderId="63" xfId="0" applyNumberFormat="1" applyFont="1" applyBorder="1" applyAlignment="1">
      <alignment horizontal="center" vertical="top"/>
    </xf>
    <xf numFmtId="2" fontId="5" fillId="10" borderId="35" xfId="0" applyNumberFormat="1" applyFont="1" applyFill="1" applyBorder="1" applyAlignment="1">
      <alignment horizontal="center" vertical="center" wrapText="1"/>
    </xf>
    <xf numFmtId="2" fontId="5" fillId="10" borderId="34" xfId="0" applyNumberFormat="1" applyFont="1" applyFill="1" applyBorder="1" applyAlignment="1">
      <alignment horizontal="center" vertical="center" wrapText="1"/>
    </xf>
    <xf numFmtId="2" fontId="5" fillId="10" borderId="1" xfId="0" applyNumberFormat="1" applyFont="1" applyFill="1" applyBorder="1" applyAlignment="1">
      <alignment vertical="center" wrapText="1"/>
    </xf>
    <xf numFmtId="2" fontId="5" fillId="10" borderId="45" xfId="0" applyNumberFormat="1" applyFont="1" applyFill="1" applyBorder="1" applyAlignment="1">
      <alignment vertical="center" wrapText="1"/>
    </xf>
    <xf numFmtId="2" fontId="11" fillId="0" borderId="35" xfId="0" applyNumberFormat="1" applyFont="1" applyBorder="1" applyAlignment="1">
      <alignment vertical="top" wrapText="1"/>
    </xf>
    <xf numFmtId="2" fontId="11" fillId="0" borderId="34" xfId="0" applyNumberFormat="1" applyFont="1" applyBorder="1" applyAlignment="1">
      <alignment vertical="top" wrapText="1"/>
    </xf>
    <xf numFmtId="2" fontId="11" fillId="0" borderId="51" xfId="0" applyNumberFormat="1" applyFont="1" applyBorder="1" applyAlignment="1">
      <alignment vertical="top" wrapText="1"/>
    </xf>
    <xf numFmtId="2" fontId="11" fillId="0" borderId="14" xfId="0" applyNumberFormat="1" applyFont="1" applyBorder="1" applyAlignment="1">
      <alignment vertical="top" wrapText="1"/>
    </xf>
    <xf numFmtId="2" fontId="11" fillId="0" borderId="63" xfId="0" applyNumberFormat="1" applyFont="1" applyBorder="1" applyAlignment="1">
      <alignment horizontal="center" vertical="top" wrapText="1"/>
    </xf>
    <xf numFmtId="2" fontId="11" fillId="0" borderId="72" xfId="0" applyNumberFormat="1" applyFont="1" applyBorder="1" applyAlignment="1">
      <alignment horizontal="center" vertical="top"/>
    </xf>
    <xf numFmtId="2" fontId="11" fillId="0" borderId="19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 vertical="top" wrapText="1"/>
    </xf>
    <xf numFmtId="2" fontId="4" fillId="8" borderId="22" xfId="7" applyNumberFormat="1" applyFont="1" applyFill="1" applyBorder="1" applyAlignment="1">
      <alignment vertical="top"/>
    </xf>
    <xf numFmtId="2" fontId="4" fillId="8" borderId="24" xfId="7" applyNumberFormat="1" applyFont="1" applyFill="1" applyBorder="1" applyAlignment="1">
      <alignment vertical="top"/>
    </xf>
    <xf numFmtId="2" fontId="27" fillId="8" borderId="11" xfId="0" applyNumberFormat="1" applyFont="1" applyFill="1" applyBorder="1" applyAlignment="1">
      <alignment vertical="top"/>
    </xf>
    <xf numFmtId="2" fontId="27" fillId="8" borderId="12" xfId="0" applyNumberFormat="1" applyFont="1" applyFill="1" applyBorder="1" applyAlignment="1">
      <alignment vertical="top"/>
    </xf>
    <xf numFmtId="2" fontId="11" fillId="0" borderId="56" xfId="0" applyNumberFormat="1" applyFont="1" applyBorder="1" applyAlignment="1">
      <alignment horizontal="left" vertical="top"/>
    </xf>
    <xf numFmtId="2" fontId="11" fillId="0" borderId="57" xfId="0" applyNumberFormat="1" applyFont="1" applyBorder="1" applyAlignment="1">
      <alignment horizontal="left" vertical="top"/>
    </xf>
    <xf numFmtId="2" fontId="12" fillId="7" borderId="11" xfId="0" applyNumberFormat="1" applyFont="1" applyFill="1" applyBorder="1" applyAlignment="1">
      <alignment vertical="top" wrapText="1"/>
    </xf>
    <xf numFmtId="2" fontId="12" fillId="7" borderId="12" xfId="0" applyNumberFormat="1" applyFont="1" applyFill="1" applyBorder="1" applyAlignment="1">
      <alignment vertical="top" wrapText="1"/>
    </xf>
    <xf numFmtId="2" fontId="11" fillId="0" borderId="65" xfId="0" applyNumberFormat="1" applyFont="1" applyBorder="1" applyAlignment="1">
      <alignment horizontal="center" vertical="top" wrapText="1"/>
    </xf>
    <xf numFmtId="2" fontId="11" fillId="0" borderId="66" xfId="0" applyNumberFormat="1" applyFont="1" applyBorder="1" applyAlignment="1">
      <alignment horizontal="center" vertical="top" wrapText="1"/>
    </xf>
    <xf numFmtId="2" fontId="11" fillId="0" borderId="17" xfId="0" applyNumberFormat="1" applyFont="1" applyBorder="1" applyAlignment="1">
      <alignment horizontal="center" vertical="top" wrapText="1"/>
    </xf>
    <xf numFmtId="2" fontId="11" fillId="0" borderId="42" xfId="0" applyNumberFormat="1" applyFont="1" applyBorder="1" applyAlignment="1">
      <alignment horizontal="center" vertical="top" wrapText="1"/>
    </xf>
    <xf numFmtId="2" fontId="31" fillId="0" borderId="1" xfId="0" applyNumberFormat="1" applyFont="1" applyBorder="1" applyAlignment="1">
      <alignment horizontal="center" vertical="top" wrapText="1"/>
    </xf>
    <xf numFmtId="2" fontId="31" fillId="0" borderId="45" xfId="0" applyNumberFormat="1" applyFont="1" applyBorder="1" applyAlignment="1">
      <alignment horizontal="center" vertical="top" wrapText="1"/>
    </xf>
    <xf numFmtId="2" fontId="39" fillId="8" borderId="22" xfId="7" applyNumberFormat="1" applyFont="1" applyFill="1" applyBorder="1" applyAlignment="1">
      <alignment vertical="top"/>
    </xf>
    <xf numFmtId="2" fontId="39" fillId="8" borderId="24" xfId="7" applyNumberFormat="1" applyFont="1" applyFill="1" applyBorder="1" applyAlignment="1">
      <alignment vertical="top"/>
    </xf>
    <xf numFmtId="2" fontId="23" fillId="0" borderId="0" xfId="0" applyNumberFormat="1" applyFont="1" applyAlignment="1">
      <alignment horizontal="center" vertical="top"/>
    </xf>
    <xf numFmtId="2" fontId="24" fillId="0" borderId="0" xfId="0" applyNumberFormat="1" applyFont="1" applyAlignment="1">
      <alignment vertical="top"/>
    </xf>
    <xf numFmtId="2" fontId="21" fillId="0" borderId="0" xfId="0" applyNumberFormat="1" applyFont="1" applyAlignment="1">
      <alignment vertical="top"/>
    </xf>
    <xf numFmtId="2" fontId="6" fillId="0" borderId="0" xfId="0" applyNumberFormat="1" applyFont="1" applyAlignment="1">
      <alignment horizontal="right" vertical="top" wrapText="1"/>
    </xf>
    <xf numFmtId="0" fontId="5" fillId="10" borderId="5" xfId="0" applyNumberFormat="1" applyFont="1" applyFill="1" applyBorder="1" applyAlignment="1">
      <alignment horizontal="center" vertical="center" wrapText="1"/>
    </xf>
    <xf numFmtId="2" fontId="5" fillId="10" borderId="5" xfId="0" applyNumberFormat="1" applyFont="1" applyFill="1" applyBorder="1" applyAlignment="1">
      <alignment horizontal="center" vertical="center" wrapText="1"/>
    </xf>
    <xf numFmtId="2" fontId="5" fillId="10" borderId="7" xfId="0" applyNumberFormat="1" applyFont="1" applyFill="1" applyBorder="1" applyAlignment="1">
      <alignment horizontal="center" vertical="center" wrapText="1"/>
    </xf>
    <xf numFmtId="2" fontId="11" fillId="10" borderId="5" xfId="0" applyNumberFormat="1" applyFont="1" applyFill="1" applyBorder="1" applyAlignment="1">
      <alignment horizontal="center" vertical="center" wrapText="1"/>
    </xf>
    <xf numFmtId="0" fontId="11" fillId="10" borderId="7" xfId="0" applyNumberFormat="1" applyFont="1" applyFill="1" applyBorder="1" applyAlignment="1">
      <alignment horizontal="center" vertical="center" wrapText="1"/>
    </xf>
    <xf numFmtId="0" fontId="5" fillId="10" borderId="35" xfId="0" applyNumberFormat="1" applyFont="1" applyFill="1" applyBorder="1" applyAlignment="1">
      <alignment horizontal="center" vertical="center" wrapText="1"/>
    </xf>
    <xf numFmtId="49" fontId="5" fillId="10" borderId="56" xfId="0" applyNumberFormat="1" applyFont="1" applyFill="1" applyBorder="1" applyAlignment="1">
      <alignment horizontal="center" vertical="center" wrapText="1"/>
    </xf>
    <xf numFmtId="2" fontId="5" fillId="10" borderId="56" xfId="0" applyNumberFormat="1" applyFont="1" applyFill="1" applyBorder="1" applyAlignment="1">
      <alignment horizontal="center" vertical="center" wrapText="1"/>
    </xf>
    <xf numFmtId="2" fontId="5" fillId="10" borderId="57" xfId="0" applyNumberFormat="1" applyFont="1" applyFill="1" applyBorder="1" applyAlignment="1">
      <alignment horizontal="center" vertical="center" wrapText="1"/>
    </xf>
    <xf numFmtId="0" fontId="5" fillId="10" borderId="17" xfId="0" applyNumberFormat="1" applyFont="1" applyFill="1" applyBorder="1" applyAlignment="1">
      <alignment horizontal="center" vertical="center" wrapText="1"/>
    </xf>
    <xf numFmtId="2" fontId="5" fillId="10" borderId="17" xfId="0" applyNumberFormat="1" applyFont="1" applyFill="1" applyBorder="1" applyAlignment="1">
      <alignment horizontal="center" vertical="center" wrapText="1"/>
    </xf>
    <xf numFmtId="2" fontId="5" fillId="10" borderId="42" xfId="0" applyNumberFormat="1" applyFont="1" applyFill="1" applyBorder="1" applyAlignment="1">
      <alignment horizontal="center" vertical="center" wrapText="1"/>
    </xf>
    <xf numFmtId="2" fontId="5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8" xfId="0" applyNumberFormat="1" applyFont="1" applyFill="1" applyBorder="1" applyAlignment="1">
      <alignment horizontal="center" vertical="top"/>
    </xf>
    <xf numFmtId="0" fontId="5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34" xfId="0" applyNumberFormat="1" applyFont="1" applyFill="1" applyBorder="1" applyAlignment="1">
      <alignment horizontal="center" vertical="center" wrapText="1"/>
    </xf>
    <xf numFmtId="0" fontId="5" fillId="10" borderId="7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35" xfId="0" applyNumberFormat="1" applyFont="1" applyBorder="1" applyAlignment="1">
      <alignment horizontal="center" vertical="top" wrapText="1"/>
    </xf>
    <xf numFmtId="0" fontId="32" fillId="5" borderId="21" xfId="0" applyFont="1" applyFill="1" applyBorder="1" applyAlignment="1">
      <alignment horizontal="center" vertical="top" wrapText="1"/>
    </xf>
    <xf numFmtId="0" fontId="30" fillId="5" borderId="71" xfId="0" applyFont="1" applyFill="1" applyBorder="1" applyAlignment="1">
      <alignment horizontal="left" vertical="top" wrapText="1"/>
    </xf>
    <xf numFmtId="0" fontId="30" fillId="5" borderId="17" xfId="0" applyFont="1" applyFill="1" applyBorder="1" applyAlignment="1">
      <alignment horizontal="center" vertical="center" wrapText="1"/>
    </xf>
    <xf numFmtId="0" fontId="48" fillId="8" borderId="11" xfId="0" applyFont="1" applyFill="1" applyBorder="1" applyAlignment="1">
      <alignment vertical="center"/>
    </xf>
    <xf numFmtId="0" fontId="27" fillId="0" borderId="40" xfId="0" applyFont="1" applyBorder="1" applyAlignment="1">
      <alignment horizontal="left" vertical="top"/>
    </xf>
    <xf numFmtId="0" fontId="30" fillId="0" borderId="40" xfId="0" applyFont="1" applyBorder="1" applyAlignment="1">
      <alignment horizontal="left" vertical="top"/>
    </xf>
    <xf numFmtId="0" fontId="27" fillId="0" borderId="43" xfId="0" applyFont="1" applyBorder="1" applyAlignment="1">
      <alignment horizontal="left" vertical="top"/>
    </xf>
    <xf numFmtId="0" fontId="30" fillId="0" borderId="62" xfId="0" applyFont="1" applyBorder="1" applyAlignment="1">
      <alignment vertical="top" wrapText="1"/>
    </xf>
    <xf numFmtId="0" fontId="27" fillId="0" borderId="23" xfId="0" applyFont="1" applyBorder="1" applyAlignment="1">
      <alignment vertical="top"/>
    </xf>
    <xf numFmtId="0" fontId="27" fillId="0" borderId="22" xfId="0" applyFont="1" applyBorder="1" applyAlignment="1">
      <alignment horizontal="left" vertical="top"/>
    </xf>
    <xf numFmtId="0" fontId="30" fillId="0" borderId="22" xfId="0" applyFont="1" applyBorder="1" applyAlignment="1">
      <alignment horizontal="left" vertical="top"/>
    </xf>
    <xf numFmtId="0" fontId="27" fillId="0" borderId="24" xfId="0" applyFont="1" applyBorder="1" applyAlignment="1">
      <alignment horizontal="left" vertical="top"/>
    </xf>
    <xf numFmtId="0" fontId="30" fillId="0" borderId="53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7" fillId="7" borderId="15" xfId="0" applyFont="1" applyFill="1" applyBorder="1" applyAlignment="1">
      <alignment vertical="center"/>
    </xf>
    <xf numFmtId="49" fontId="27" fillId="7" borderId="11" xfId="0" applyNumberFormat="1" applyFont="1" applyFill="1" applyBorder="1" applyAlignment="1">
      <alignment vertical="top" wrapText="1"/>
    </xf>
    <xf numFmtId="0" fontId="30" fillId="7" borderId="11" xfId="0" applyFont="1" applyFill="1" applyBorder="1" applyAlignment="1">
      <alignment vertical="top" wrapText="1"/>
    </xf>
    <xf numFmtId="0" fontId="32" fillId="7" borderId="11" xfId="0" applyFont="1" applyFill="1" applyBorder="1" applyAlignment="1">
      <alignment vertical="top" wrapText="1"/>
    </xf>
    <xf numFmtId="0" fontId="8" fillId="7" borderId="11" xfId="0" applyFont="1" applyFill="1" applyBorder="1" applyAlignment="1">
      <alignment vertical="top" wrapText="1"/>
    </xf>
    <xf numFmtId="0" fontId="8" fillId="7" borderId="12" xfId="0" applyFont="1" applyFill="1" applyBorder="1" applyAlignment="1">
      <alignment vertical="top" wrapText="1"/>
    </xf>
    <xf numFmtId="49" fontId="27" fillId="7" borderId="9" xfId="0" applyNumberFormat="1" applyFont="1" applyFill="1" applyBorder="1" applyAlignment="1">
      <alignment horizontal="center" vertical="top"/>
    </xf>
    <xf numFmtId="0" fontId="27" fillId="0" borderId="39" xfId="0" applyFont="1" applyBorder="1" applyAlignment="1">
      <alignment vertical="center"/>
    </xf>
    <xf numFmtId="0" fontId="32" fillId="0" borderId="40" xfId="0" applyFont="1" applyBorder="1" applyAlignment="1">
      <alignment vertical="top" wrapText="1"/>
    </xf>
    <xf numFmtId="0" fontId="32" fillId="0" borderId="43" xfId="0" applyFont="1" applyBorder="1" applyAlignment="1">
      <alignment vertical="top" wrapText="1"/>
    </xf>
    <xf numFmtId="0" fontId="30" fillId="0" borderId="15" xfId="0" applyFont="1" applyBorder="1" applyAlignment="1">
      <alignment vertical="top" wrapText="1"/>
    </xf>
    <xf numFmtId="0" fontId="26" fillId="0" borderId="65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 wrapText="1"/>
    </xf>
    <xf numFmtId="165" fontId="30" fillId="10" borderId="17" xfId="0" applyNumberFormat="1" applyFont="1" applyFill="1" applyBorder="1" applyAlignment="1">
      <alignment horizontal="center" vertical="center" wrapText="1"/>
    </xf>
    <xf numFmtId="0" fontId="30" fillId="0" borderId="49" xfId="0" applyFont="1" applyBorder="1" applyAlignment="1">
      <alignment horizontal="left" vertical="top" wrapText="1"/>
    </xf>
    <xf numFmtId="49" fontId="30" fillId="10" borderId="5" xfId="0" applyNumberFormat="1" applyFont="1" applyFill="1" applyBorder="1" applyAlignment="1">
      <alignment horizontal="center" vertical="center" wrapText="1"/>
    </xf>
    <xf numFmtId="49" fontId="30" fillId="10" borderId="7" xfId="0" applyNumberFormat="1" applyFont="1" applyFill="1" applyBorder="1" applyAlignment="1">
      <alignment horizontal="center" vertical="center" wrapText="1"/>
    </xf>
    <xf numFmtId="0" fontId="30" fillId="0" borderId="61" xfId="0" applyFont="1" applyBorder="1" applyAlignment="1">
      <alignment vertical="center" wrapText="1"/>
    </xf>
    <xf numFmtId="49" fontId="30" fillId="5" borderId="5" xfId="0" applyNumberFormat="1" applyFont="1" applyFill="1" applyBorder="1" applyAlignment="1">
      <alignment horizontal="center" vertical="center" wrapText="1"/>
    </xf>
    <xf numFmtId="49" fontId="30" fillId="5" borderId="7" xfId="0" applyNumberFormat="1" applyFont="1" applyFill="1" applyBorder="1" applyAlignment="1">
      <alignment horizontal="center" vertical="center" wrapText="1"/>
    </xf>
    <xf numFmtId="165" fontId="30" fillId="0" borderId="60" xfId="0" applyNumberFormat="1" applyFont="1" applyBorder="1" applyAlignment="1">
      <alignment horizontal="center" vertical="top"/>
    </xf>
    <xf numFmtId="0" fontId="30" fillId="0" borderId="61" xfId="0" applyFont="1" applyBorder="1" applyAlignment="1">
      <alignment wrapText="1"/>
    </xf>
    <xf numFmtId="49" fontId="30" fillId="5" borderId="35" xfId="0" applyNumberFormat="1" applyFont="1" applyFill="1" applyBorder="1" applyAlignment="1">
      <alignment horizontal="center" vertical="center" wrapText="1"/>
    </xf>
    <xf numFmtId="49" fontId="30" fillId="5" borderId="34" xfId="0" applyNumberFormat="1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vertical="center" wrapText="1"/>
    </xf>
    <xf numFmtId="165" fontId="30" fillId="5" borderId="5" xfId="0" applyNumberFormat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5" borderId="58" xfId="0" applyFont="1" applyFill="1" applyBorder="1" applyAlignment="1">
      <alignment vertical="center" wrapText="1"/>
    </xf>
    <xf numFmtId="165" fontId="26" fillId="5" borderId="35" xfId="0" applyNumberFormat="1" applyFont="1" applyFill="1" applyBorder="1" applyAlignment="1">
      <alignment horizontal="center" vertical="center" wrapText="1"/>
    </xf>
    <xf numFmtId="9" fontId="30" fillId="5" borderId="37" xfId="0" applyNumberFormat="1" applyFont="1" applyFill="1" applyBorder="1" applyAlignment="1">
      <alignment vertical="center" wrapText="1"/>
    </xf>
    <xf numFmtId="165" fontId="30" fillId="5" borderId="35" xfId="0" applyNumberFormat="1" applyFont="1" applyFill="1" applyBorder="1" applyAlignment="1">
      <alignment horizontal="center" vertical="center" wrapText="1"/>
    </xf>
    <xf numFmtId="9" fontId="30" fillId="5" borderId="46" xfId="0" applyNumberFormat="1" applyFont="1" applyFill="1" applyBorder="1" applyAlignment="1">
      <alignment vertical="center" wrapText="1"/>
    </xf>
    <xf numFmtId="49" fontId="30" fillId="5" borderId="37" xfId="0" applyNumberFormat="1" applyFont="1" applyFill="1" applyBorder="1" applyAlignment="1">
      <alignment vertical="top" wrapText="1"/>
    </xf>
    <xf numFmtId="165" fontId="11" fillId="5" borderId="35" xfId="0" applyNumberFormat="1" applyFont="1" applyFill="1" applyBorder="1" applyAlignment="1">
      <alignment horizontal="center" vertical="center" wrapText="1"/>
    </xf>
    <xf numFmtId="0" fontId="26" fillId="0" borderId="35" xfId="0" applyFont="1" applyBorder="1" applyAlignment="1">
      <alignment horizontal="left" vertical="top" wrapText="1"/>
    </xf>
    <xf numFmtId="0" fontId="26" fillId="0" borderId="34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center" vertical="top"/>
    </xf>
    <xf numFmtId="165" fontId="30" fillId="0" borderId="4" xfId="0" applyNumberFormat="1" applyFont="1" applyBorder="1" applyAlignment="1">
      <alignment horizontal="center" vertical="top"/>
    </xf>
    <xf numFmtId="165" fontId="30" fillId="10" borderId="4" xfId="0" applyNumberFormat="1" applyFont="1" applyFill="1" applyBorder="1" applyAlignment="1">
      <alignment horizontal="center" vertical="top"/>
    </xf>
    <xf numFmtId="165" fontId="30" fillId="0" borderId="27" xfId="0" applyNumberFormat="1" applyFont="1" applyBorder="1" applyAlignment="1">
      <alignment horizontal="center" vertical="top"/>
    </xf>
    <xf numFmtId="0" fontId="30" fillId="5" borderId="32" xfId="0" applyFont="1" applyFill="1" applyBorder="1" applyAlignment="1">
      <alignment wrapText="1"/>
    </xf>
    <xf numFmtId="0" fontId="11" fillId="5" borderId="1" xfId="0" applyFont="1" applyFill="1" applyBorder="1" applyAlignment="1">
      <alignment horizontal="center" vertical="center" wrapText="1"/>
    </xf>
    <xf numFmtId="0" fontId="32" fillId="0" borderId="15" xfId="0" applyFont="1" applyBorder="1"/>
    <xf numFmtId="9" fontId="30" fillId="0" borderId="65" xfId="0" applyNumberFormat="1" applyFont="1" applyBorder="1" applyAlignment="1">
      <alignment horizontal="center" vertical="top"/>
    </xf>
    <xf numFmtId="9" fontId="30" fillId="0" borderId="66" xfId="0" applyNumberFormat="1" applyFont="1" applyBorder="1" applyAlignment="1">
      <alignment horizontal="center" vertical="top"/>
    </xf>
    <xf numFmtId="165" fontId="30" fillId="5" borderId="17" xfId="0" applyNumberFormat="1" applyFont="1" applyFill="1" applyBorder="1" applyAlignment="1">
      <alignment horizontal="center" vertical="center" wrapText="1"/>
    </xf>
    <xf numFmtId="9" fontId="30" fillId="5" borderId="37" xfId="0" applyNumberFormat="1" applyFont="1" applyFill="1" applyBorder="1" applyAlignment="1">
      <alignment horizontal="left" vertical="top" wrapText="1"/>
    </xf>
    <xf numFmtId="165" fontId="30" fillId="5" borderId="56" xfId="0" applyNumberFormat="1" applyFont="1" applyFill="1" applyBorder="1" applyAlignment="1">
      <alignment horizontal="center" vertical="center" wrapText="1"/>
    </xf>
    <xf numFmtId="165" fontId="30" fillId="5" borderId="35" xfId="0" applyNumberFormat="1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30" fillId="5" borderId="62" xfId="0" applyFont="1" applyFill="1" applyBorder="1" applyAlignment="1">
      <alignment vertical="top" wrapText="1"/>
    </xf>
    <xf numFmtId="0" fontId="30" fillId="5" borderId="17" xfId="0" applyFont="1" applyFill="1" applyBorder="1" applyAlignment="1">
      <alignment horizontal="center" vertical="top" wrapText="1"/>
    </xf>
    <xf numFmtId="0" fontId="27" fillId="11" borderId="10" xfId="0" applyFont="1" applyFill="1" applyBorder="1" applyAlignment="1">
      <alignment horizontal="center" vertical="top"/>
    </xf>
    <xf numFmtId="0" fontId="32" fillId="0" borderId="32" xfId="0" applyFont="1" applyBorder="1"/>
    <xf numFmtId="0" fontId="32" fillId="0" borderId="10" xfId="0" applyFont="1" applyBorder="1"/>
    <xf numFmtId="49" fontId="30" fillId="5" borderId="6" xfId="0" applyNumberFormat="1" applyFont="1" applyFill="1" applyBorder="1" applyAlignment="1">
      <alignment vertical="top" wrapText="1"/>
    </xf>
    <xf numFmtId="49" fontId="30" fillId="5" borderId="35" xfId="0" applyNumberFormat="1" applyFont="1" applyFill="1" applyBorder="1" applyAlignment="1">
      <alignment vertical="top" wrapText="1"/>
    </xf>
    <xf numFmtId="0" fontId="30" fillId="5" borderId="35" xfId="0" applyFont="1" applyFill="1" applyBorder="1" applyAlignment="1">
      <alignment wrapText="1"/>
    </xf>
    <xf numFmtId="0" fontId="32" fillId="0" borderId="41" xfId="0" applyFont="1" applyBorder="1"/>
    <xf numFmtId="0" fontId="30" fillId="5" borderId="35" xfId="0" applyFont="1" applyFill="1" applyBorder="1" applyAlignment="1">
      <alignment vertical="top" wrapText="1"/>
    </xf>
    <xf numFmtId="0" fontId="30" fillId="5" borderId="62" xfId="0" applyFont="1" applyFill="1" applyBorder="1" applyAlignment="1">
      <alignment wrapText="1"/>
    </xf>
    <xf numFmtId="0" fontId="32" fillId="0" borderId="1" xfId="0" applyFont="1" applyBorder="1"/>
    <xf numFmtId="49" fontId="30" fillId="5" borderId="55" xfId="9" applyNumberFormat="1" applyFont="1" applyFill="1" applyBorder="1" applyAlignment="1">
      <alignment horizontal="left" vertical="top" wrapText="1"/>
    </xf>
    <xf numFmtId="165" fontId="30" fillId="5" borderId="33" xfId="0" applyNumberFormat="1" applyFont="1" applyFill="1" applyBorder="1" applyAlignment="1">
      <alignment horizontal="left" vertical="top" wrapText="1"/>
    </xf>
    <xf numFmtId="0" fontId="32" fillId="0" borderId="41" xfId="0" applyFont="1" applyBorder="1" applyAlignment="1">
      <alignment horizontal="center" vertical="top"/>
    </xf>
    <xf numFmtId="0" fontId="30" fillId="5" borderId="61" xfId="0" applyFont="1" applyFill="1" applyBorder="1" applyAlignment="1">
      <alignment horizontal="center" vertical="top" wrapText="1"/>
    </xf>
    <xf numFmtId="0" fontId="30" fillId="0" borderId="30" xfId="0" applyFont="1" applyBorder="1" applyAlignment="1">
      <alignment vertical="top"/>
    </xf>
    <xf numFmtId="165" fontId="30" fillId="0" borderId="30" xfId="0" applyNumberFormat="1" applyFont="1" applyBorder="1" applyAlignment="1">
      <alignment vertical="top"/>
    </xf>
    <xf numFmtId="165" fontId="30" fillId="10" borderId="30" xfId="0" applyNumberFormat="1" applyFont="1" applyFill="1" applyBorder="1" applyAlignment="1">
      <alignment vertical="top"/>
    </xf>
    <xf numFmtId="0" fontId="30" fillId="0" borderId="59" xfId="0" applyFont="1" applyBorder="1" applyAlignment="1">
      <alignment vertical="top"/>
    </xf>
    <xf numFmtId="165" fontId="30" fillId="0" borderId="59" xfId="0" applyNumberFormat="1" applyFont="1" applyBorder="1" applyAlignment="1">
      <alignment vertical="top"/>
    </xf>
    <xf numFmtId="165" fontId="30" fillId="10" borderId="59" xfId="0" applyNumberFormat="1" applyFont="1" applyFill="1" applyBorder="1" applyAlignment="1">
      <alignment vertical="top"/>
    </xf>
    <xf numFmtId="0" fontId="30" fillId="5" borderId="35" xfId="0" applyFont="1" applyFill="1" applyBorder="1" applyAlignment="1">
      <alignment horizontal="center" vertical="top" wrapText="1"/>
    </xf>
    <xf numFmtId="49" fontId="30" fillId="5" borderId="37" xfId="0" applyNumberFormat="1" applyFont="1" applyFill="1" applyBorder="1" applyAlignment="1">
      <alignment horizontal="left" vertical="top" wrapText="1"/>
    </xf>
    <xf numFmtId="49" fontId="30" fillId="0" borderId="21" xfId="0" applyNumberFormat="1" applyFont="1" applyBorder="1" applyAlignment="1">
      <alignment vertical="top"/>
    </xf>
    <xf numFmtId="49" fontId="30" fillId="0" borderId="4" xfId="0" applyNumberFormat="1" applyFont="1" applyBorder="1" applyAlignment="1">
      <alignment vertical="top"/>
    </xf>
    <xf numFmtId="0" fontId="32" fillId="0" borderId="52" xfId="0" applyFont="1" applyBorder="1"/>
    <xf numFmtId="0" fontId="32" fillId="0" borderId="22" xfId="0" applyFont="1" applyBorder="1"/>
    <xf numFmtId="9" fontId="30" fillId="0" borderId="51" xfId="0" applyNumberFormat="1" applyFont="1" applyBorder="1" applyAlignment="1">
      <alignment horizontal="center" vertical="top"/>
    </xf>
    <xf numFmtId="9" fontId="30" fillId="0" borderId="14" xfId="0" applyNumberFormat="1" applyFont="1" applyBorder="1" applyAlignment="1">
      <alignment horizontal="center" vertical="top"/>
    </xf>
    <xf numFmtId="165" fontId="30" fillId="5" borderId="38" xfId="0" applyNumberFormat="1" applyFont="1" applyFill="1" applyBorder="1" applyAlignment="1">
      <alignment horizontal="left" vertical="center" wrapText="1"/>
    </xf>
    <xf numFmtId="0" fontId="30" fillId="5" borderId="61" xfId="0" applyFont="1" applyFill="1" applyBorder="1" applyAlignment="1">
      <alignment vertical="center" wrapText="1"/>
    </xf>
    <xf numFmtId="0" fontId="30" fillId="5" borderId="61" xfId="0" applyFont="1" applyFill="1" applyBorder="1" applyAlignment="1">
      <alignment vertical="top" wrapText="1"/>
    </xf>
    <xf numFmtId="0" fontId="30" fillId="5" borderId="62" xfId="0" applyFont="1" applyFill="1" applyBorder="1" applyAlignment="1">
      <alignment horizontal="left" vertical="top" wrapText="1"/>
    </xf>
    <xf numFmtId="0" fontId="26" fillId="5" borderId="35" xfId="0" applyFont="1" applyFill="1" applyBorder="1" applyAlignment="1">
      <alignment horizontal="center" vertical="top" wrapText="1"/>
    </xf>
    <xf numFmtId="165" fontId="26" fillId="5" borderId="35" xfId="0" applyNumberFormat="1" applyFont="1" applyFill="1" applyBorder="1" applyAlignment="1">
      <alignment horizontal="center" vertical="top" wrapText="1"/>
    </xf>
    <xf numFmtId="49" fontId="27" fillId="2" borderId="21" xfId="0" applyNumberFormat="1" applyFont="1" applyFill="1" applyBorder="1" applyAlignment="1">
      <alignment vertical="top"/>
    </xf>
    <xf numFmtId="49" fontId="27" fillId="3" borderId="21" xfId="0" applyNumberFormat="1" applyFont="1" applyFill="1" applyBorder="1" applyAlignment="1">
      <alignment vertical="top"/>
    </xf>
    <xf numFmtId="49" fontId="27" fillId="5" borderId="21" xfId="0" applyNumberFormat="1" applyFont="1" applyFill="1" applyBorder="1" applyAlignment="1">
      <alignment vertical="top" wrapText="1"/>
    </xf>
    <xf numFmtId="49" fontId="26" fillId="0" borderId="21" xfId="0" applyNumberFormat="1" applyFont="1" applyBorder="1" applyAlignment="1">
      <alignment vertical="top"/>
    </xf>
    <xf numFmtId="165" fontId="30" fillId="0" borderId="17" xfId="0" applyNumberFormat="1" applyFont="1" applyBorder="1" applyAlignment="1">
      <alignment horizontal="center" vertical="center" wrapText="1"/>
    </xf>
    <xf numFmtId="0" fontId="37" fillId="5" borderId="17" xfId="0" applyFont="1" applyFill="1" applyBorder="1" applyAlignment="1">
      <alignment horizontal="center" vertical="center" wrapText="1"/>
    </xf>
    <xf numFmtId="0" fontId="37" fillId="5" borderId="42" xfId="0" applyFont="1" applyFill="1" applyBorder="1" applyAlignment="1">
      <alignment horizontal="center" vertical="center" wrapText="1"/>
    </xf>
    <xf numFmtId="49" fontId="30" fillId="0" borderId="37" xfId="0" applyNumberFormat="1" applyFont="1" applyBorder="1" applyAlignment="1">
      <alignment vertical="top" wrapText="1"/>
    </xf>
    <xf numFmtId="165" fontId="30" fillId="0" borderId="35" xfId="0" applyNumberFormat="1" applyFont="1" applyBorder="1" applyAlignment="1">
      <alignment horizontal="center" vertical="center" wrapText="1"/>
    </xf>
    <xf numFmtId="49" fontId="30" fillId="0" borderId="46" xfId="0" applyNumberFormat="1" applyFont="1" applyBorder="1" applyAlignment="1">
      <alignment vertical="top" wrapText="1"/>
    </xf>
    <xf numFmtId="0" fontId="30" fillId="0" borderId="35" xfId="0" applyFont="1" applyBorder="1" applyAlignment="1">
      <alignment vertical="center" wrapText="1"/>
    </xf>
    <xf numFmtId="0" fontId="30" fillId="0" borderId="35" xfId="0" applyFont="1" applyBorder="1" applyAlignment="1">
      <alignment horizontal="left" vertical="top" wrapText="1"/>
    </xf>
    <xf numFmtId="165" fontId="30" fillId="0" borderId="56" xfId="0" applyNumberFormat="1" applyFont="1" applyBorder="1" applyAlignment="1">
      <alignment horizontal="center" vertical="center" wrapText="1"/>
    </xf>
    <xf numFmtId="165" fontId="11" fillId="0" borderId="35" xfId="0" applyNumberFormat="1" applyFont="1" applyBorder="1" applyAlignment="1">
      <alignment horizontal="center" vertical="top" wrapText="1"/>
    </xf>
    <xf numFmtId="0" fontId="32" fillId="5" borderId="21" xfId="0" applyFont="1" applyFill="1" applyBorder="1" applyAlignment="1">
      <alignment vertical="top" wrapText="1"/>
    </xf>
    <xf numFmtId="49" fontId="27" fillId="2" borderId="23" xfId="0" applyNumberFormat="1" applyFont="1" applyFill="1" applyBorder="1" applyAlignment="1">
      <alignment horizontal="center" vertical="top"/>
    </xf>
    <xf numFmtId="0" fontId="32" fillId="7" borderId="23" xfId="0" applyFont="1" applyFill="1" applyBorder="1" applyAlignment="1">
      <alignment horizontal="center" vertical="top" wrapText="1"/>
    </xf>
    <xf numFmtId="0" fontId="32" fillId="7" borderId="22" xfId="0" applyFont="1" applyFill="1" applyBorder="1" applyAlignment="1">
      <alignment horizontal="center" vertical="top" wrapText="1"/>
    </xf>
    <xf numFmtId="0" fontId="27" fillId="7" borderId="21" xfId="0" applyFont="1" applyFill="1" applyBorder="1" applyAlignment="1">
      <alignment horizontal="center" vertical="top"/>
    </xf>
    <xf numFmtId="165" fontId="27" fillId="7" borderId="21" xfId="0" applyNumberFormat="1" applyFont="1" applyFill="1" applyBorder="1" applyAlignment="1">
      <alignment horizontal="center" vertical="top"/>
    </xf>
    <xf numFmtId="0" fontId="30" fillId="7" borderId="23" xfId="0" applyFont="1" applyFill="1" applyBorder="1" applyAlignment="1">
      <alignment horizontal="left" vertical="top"/>
    </xf>
    <xf numFmtId="0" fontId="30" fillId="7" borderId="22" xfId="0" applyFont="1" applyFill="1" applyBorder="1" applyAlignment="1">
      <alignment horizontal="left" vertical="top"/>
    </xf>
    <xf numFmtId="9" fontId="30" fillId="7" borderId="22" xfId="0" applyNumberFormat="1" applyFont="1" applyFill="1" applyBorder="1" applyAlignment="1">
      <alignment horizontal="center" vertical="top"/>
    </xf>
    <xf numFmtId="9" fontId="30" fillId="7" borderId="24" xfId="0" applyNumberFormat="1" applyFont="1" applyFill="1" applyBorder="1" applyAlignment="1">
      <alignment horizontal="center" vertical="top"/>
    </xf>
    <xf numFmtId="0" fontId="48" fillId="7" borderId="15" xfId="0" applyFont="1" applyFill="1" applyBorder="1" applyAlignment="1">
      <alignment vertical="top"/>
    </xf>
    <xf numFmtId="0" fontId="33" fillId="7" borderId="11" xfId="0" applyFont="1" applyFill="1" applyBorder="1" applyAlignment="1">
      <alignment vertical="top" wrapText="1"/>
    </xf>
    <xf numFmtId="0" fontId="33" fillId="7" borderId="40" xfId="0" applyFont="1" applyFill="1" applyBorder="1" applyAlignment="1">
      <alignment vertical="top" wrapText="1"/>
    </xf>
    <xf numFmtId="0" fontId="33" fillId="7" borderId="43" xfId="0" applyFont="1" applyFill="1" applyBorder="1" applyAlignment="1">
      <alignment vertical="top" wrapText="1"/>
    </xf>
    <xf numFmtId="49" fontId="27" fillId="0" borderId="11" xfId="0" applyNumberFormat="1" applyFont="1" applyBorder="1" applyAlignment="1">
      <alignment vertical="top" wrapText="1"/>
    </xf>
    <xf numFmtId="0" fontId="33" fillId="0" borderId="11" xfId="0" applyFont="1" applyBorder="1" applyAlignment="1">
      <alignment vertical="top" wrapText="1"/>
    </xf>
    <xf numFmtId="0" fontId="33" fillId="0" borderId="12" xfId="0" applyFont="1" applyBorder="1" applyAlignment="1">
      <alignment vertical="top" wrapText="1"/>
    </xf>
    <xf numFmtId="0" fontId="30" fillId="0" borderId="15" xfId="0" applyFont="1" applyBorder="1" applyAlignment="1">
      <alignment wrapText="1"/>
    </xf>
    <xf numFmtId="0" fontId="30" fillId="0" borderId="66" xfId="0" applyFont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top"/>
    </xf>
    <xf numFmtId="0" fontId="30" fillId="5" borderId="34" xfId="0" applyFont="1" applyFill="1" applyBorder="1" applyAlignment="1">
      <alignment horizontal="center" vertical="top"/>
    </xf>
    <xf numFmtId="0" fontId="30" fillId="0" borderId="71" xfId="0" applyFont="1" applyBorder="1" applyAlignment="1">
      <alignment horizontal="left" vertical="top" wrapText="1"/>
    </xf>
    <xf numFmtId="0" fontId="30" fillId="0" borderId="0" xfId="0" applyFont="1" applyAlignment="1">
      <alignment vertical="top" wrapText="1"/>
    </xf>
    <xf numFmtId="49" fontId="30" fillId="5" borderId="6" xfId="0" applyNumberFormat="1" applyFont="1" applyFill="1" applyBorder="1" applyAlignment="1">
      <alignment vertical="top"/>
    </xf>
    <xf numFmtId="165" fontId="30" fillId="5" borderId="5" xfId="0" applyNumberFormat="1" applyFont="1" applyFill="1" applyBorder="1" applyAlignment="1">
      <alignment horizontal="center" vertical="top" wrapText="1"/>
    </xf>
    <xf numFmtId="0" fontId="30" fillId="5" borderId="37" xfId="0" applyFont="1" applyFill="1" applyBorder="1"/>
    <xf numFmtId="165" fontId="11" fillId="5" borderId="35" xfId="0" applyNumberFormat="1" applyFont="1" applyFill="1" applyBorder="1" applyAlignment="1">
      <alignment horizontal="center" vertical="top" wrapText="1"/>
    </xf>
    <xf numFmtId="0" fontId="11" fillId="5" borderId="35" xfId="0" applyFont="1" applyFill="1" applyBorder="1" applyAlignment="1">
      <alignment horizontal="center" vertical="top" wrapText="1"/>
    </xf>
    <xf numFmtId="0" fontId="30" fillId="5" borderId="35" xfId="0" applyFont="1" applyFill="1" applyBorder="1" applyAlignment="1">
      <alignment horizontal="left" vertical="top" wrapText="1"/>
    </xf>
    <xf numFmtId="0" fontId="32" fillId="0" borderId="30" xfId="0" applyFont="1" applyBorder="1"/>
    <xf numFmtId="0" fontId="32" fillId="0" borderId="53" xfId="0" applyFont="1" applyBorder="1"/>
    <xf numFmtId="49" fontId="30" fillId="5" borderId="6" xfId="0" applyNumberFormat="1" applyFont="1" applyFill="1" applyBorder="1" applyAlignment="1">
      <alignment horizontal="left" vertical="top"/>
    </xf>
    <xf numFmtId="0" fontId="30" fillId="5" borderId="37" xfId="0" applyFont="1" applyFill="1" applyBorder="1" applyAlignment="1">
      <alignment horizontal="left"/>
    </xf>
    <xf numFmtId="49" fontId="30" fillId="5" borderId="37" xfId="0" applyNumberFormat="1" applyFont="1" applyFill="1" applyBorder="1" applyAlignment="1">
      <alignment horizontal="left" vertical="top"/>
    </xf>
    <xf numFmtId="0" fontId="27" fillId="7" borderId="15" xfId="0" applyFont="1" applyFill="1" applyBorder="1"/>
    <xf numFmtId="0" fontId="33" fillId="7" borderId="12" xfId="0" applyFont="1" applyFill="1" applyBorder="1" applyAlignment="1">
      <alignment vertical="top" wrapText="1"/>
    </xf>
    <xf numFmtId="0" fontId="27" fillId="0" borderId="15" xfId="0" applyFont="1" applyBorder="1"/>
    <xf numFmtId="49" fontId="27" fillId="5" borderId="16" xfId="0" applyNumberFormat="1" applyFont="1" applyFill="1" applyBorder="1" applyAlignment="1">
      <alignment horizontal="center" vertical="top" wrapText="1"/>
    </xf>
    <xf numFmtId="0" fontId="30" fillId="0" borderId="6" xfId="0" applyFont="1" applyBorder="1" applyAlignment="1">
      <alignment vertical="center" wrapText="1"/>
    </xf>
    <xf numFmtId="49" fontId="27" fillId="5" borderId="44" xfId="0" applyNumberFormat="1" applyFont="1" applyFill="1" applyBorder="1" applyAlignment="1">
      <alignment horizontal="center" vertical="top" wrapText="1"/>
    </xf>
    <xf numFmtId="0" fontId="30" fillId="0" borderId="35" xfId="0" applyFont="1" applyBorder="1" applyAlignment="1">
      <alignment wrapText="1"/>
    </xf>
    <xf numFmtId="0" fontId="30" fillId="5" borderId="34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top" wrapText="1"/>
    </xf>
    <xf numFmtId="0" fontId="30" fillId="0" borderId="1" xfId="0" applyFont="1" applyBorder="1" applyAlignment="1">
      <alignment horizontal="left" vertical="top"/>
    </xf>
    <xf numFmtId="0" fontId="30" fillId="0" borderId="0" xfId="0" applyFont="1" applyAlignment="1">
      <alignment wrapText="1"/>
    </xf>
    <xf numFmtId="165" fontId="30" fillId="10" borderId="37" xfId="0" applyNumberFormat="1" applyFont="1" applyFill="1" applyBorder="1" applyAlignment="1">
      <alignment horizontal="left" vertical="top" wrapText="1"/>
    </xf>
    <xf numFmtId="165" fontId="30" fillId="10" borderId="61" xfId="0" applyNumberFormat="1" applyFont="1" applyFill="1" applyBorder="1" applyAlignment="1">
      <alignment horizontal="left" vertical="center" wrapText="1"/>
    </xf>
    <xf numFmtId="0" fontId="30" fillId="0" borderId="34" xfId="0" applyFont="1" applyBorder="1" applyAlignment="1">
      <alignment horizontal="left" vertical="top" wrapText="1"/>
    </xf>
    <xf numFmtId="0" fontId="27" fillId="12" borderId="21" xfId="0" applyFont="1" applyFill="1" applyBorder="1" applyAlignment="1">
      <alignment horizontal="center" vertical="top"/>
    </xf>
    <xf numFmtId="165" fontId="27" fillId="12" borderId="21" xfId="0" applyNumberFormat="1" applyFont="1" applyFill="1" applyBorder="1" applyAlignment="1">
      <alignment horizontal="center" vertical="top"/>
    </xf>
    <xf numFmtId="0" fontId="36" fillId="12" borderId="22" xfId="0" applyFont="1" applyFill="1" applyBorder="1" applyAlignment="1">
      <alignment horizontal="center" vertical="top"/>
    </xf>
    <xf numFmtId="0" fontId="36" fillId="12" borderId="24" xfId="0" applyFont="1" applyFill="1" applyBorder="1" applyAlignment="1">
      <alignment horizontal="center" vertical="top"/>
    </xf>
    <xf numFmtId="0" fontId="25" fillId="0" borderId="59" xfId="33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top" wrapText="1"/>
    </xf>
    <xf numFmtId="0" fontId="27" fillId="8" borderId="0" xfId="0" applyFont="1" applyFill="1"/>
    <xf numFmtId="0" fontId="10" fillId="2" borderId="40" xfId="0" applyFont="1" applyFill="1" applyBorder="1" applyAlignment="1">
      <alignment horizontal="left" vertical="top"/>
    </xf>
    <xf numFmtId="0" fontId="10" fillId="8" borderId="40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6" fillId="0" borderId="0" xfId="0" applyFont="1" applyAlignment="1">
      <alignment horizontal="justify" vertical="center"/>
    </xf>
    <xf numFmtId="0" fontId="11" fillId="5" borderId="1" xfId="0" applyFont="1" applyFill="1" applyBorder="1" applyAlignment="1">
      <alignment horizontal="center" vertical="top"/>
    </xf>
    <xf numFmtId="0" fontId="11" fillId="5" borderId="45" xfId="0" applyFont="1" applyFill="1" applyBorder="1" applyAlignment="1">
      <alignment horizontal="center" vertical="top"/>
    </xf>
    <xf numFmtId="0" fontId="26" fillId="0" borderId="69" xfId="0" applyFont="1" applyBorder="1" applyAlignment="1">
      <alignment vertical="center" wrapText="1"/>
    </xf>
    <xf numFmtId="0" fontId="11" fillId="5" borderId="51" xfId="0" applyFont="1" applyFill="1" applyBorder="1" applyAlignment="1">
      <alignment horizontal="center" vertical="top" wrapText="1"/>
    </xf>
    <xf numFmtId="0" fontId="11" fillId="5" borderId="14" xfId="0" applyFont="1" applyFill="1" applyBorder="1" applyAlignment="1">
      <alignment horizontal="center" vertical="top" wrapText="1"/>
    </xf>
    <xf numFmtId="0" fontId="5" fillId="5" borderId="59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65" fontId="5" fillId="0" borderId="21" xfId="0" applyNumberFormat="1" applyFont="1" applyBorder="1" applyAlignment="1">
      <alignment horizontal="center" vertical="top"/>
    </xf>
    <xf numFmtId="165" fontId="11" fillId="0" borderId="21" xfId="0" applyNumberFormat="1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165" fontId="11" fillId="0" borderId="2" xfId="0" applyNumberFormat="1" applyFont="1" applyBorder="1" applyAlignment="1">
      <alignment horizontal="center" vertical="top"/>
    </xf>
    <xf numFmtId="0" fontId="5" fillId="0" borderId="58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165" fontId="11" fillId="0" borderId="30" xfId="0" applyNumberFormat="1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165" fontId="11" fillId="10" borderId="59" xfId="0" applyNumberFormat="1" applyFont="1" applyFill="1" applyBorder="1" applyAlignment="1">
      <alignment horizontal="center" vertical="top"/>
    </xf>
    <xf numFmtId="165" fontId="11" fillId="10" borderId="30" xfId="0" applyNumberFormat="1" applyFon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165" fontId="11" fillId="10" borderId="21" xfId="0" applyNumberFormat="1" applyFont="1" applyFill="1" applyBorder="1" applyAlignment="1">
      <alignment horizontal="center" vertical="top"/>
    </xf>
    <xf numFmtId="0" fontId="11" fillId="0" borderId="71" xfId="0" applyFont="1" applyBorder="1" applyAlignment="1">
      <alignment horizontal="justify" vertical="center"/>
    </xf>
    <xf numFmtId="49" fontId="5" fillId="5" borderId="35" xfId="0" applyNumberFormat="1" applyFont="1" applyFill="1" applyBorder="1" applyAlignment="1">
      <alignment horizontal="center" vertical="center" wrapText="1"/>
    </xf>
    <xf numFmtId="49" fontId="5" fillId="5" borderId="3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165" fontId="12" fillId="11" borderId="4" xfId="0" applyNumberFormat="1" applyFont="1" applyFill="1" applyBorder="1" applyAlignment="1">
      <alignment horizontal="center" vertical="top"/>
    </xf>
    <xf numFmtId="0" fontId="26" fillId="0" borderId="6" xfId="0" applyFont="1" applyBorder="1" applyAlignment="1">
      <alignment horizontal="justify" vertical="center"/>
    </xf>
    <xf numFmtId="0" fontId="26" fillId="0" borderId="71" xfId="0" applyFont="1" applyBorder="1" applyAlignment="1">
      <alignment horizontal="justify" vertical="center"/>
    </xf>
    <xf numFmtId="0" fontId="5" fillId="5" borderId="34" xfId="0" applyFont="1" applyFill="1" applyBorder="1" applyAlignment="1">
      <alignment horizontal="center" vertical="center" wrapText="1"/>
    </xf>
    <xf numFmtId="0" fontId="26" fillId="0" borderId="58" xfId="0" applyFont="1" applyBorder="1" applyAlignment="1">
      <alignment horizontal="justify" vertical="center"/>
    </xf>
    <xf numFmtId="0" fontId="5" fillId="5" borderId="35" xfId="0" applyFont="1" applyFill="1" applyBorder="1" applyAlignment="1">
      <alignment horizontal="center" vertical="center"/>
    </xf>
    <xf numFmtId="49" fontId="4" fillId="5" borderId="22" xfId="0" applyNumberFormat="1" applyFont="1" applyFill="1" applyBorder="1" applyAlignment="1">
      <alignment vertical="top" wrapText="1"/>
    </xf>
    <xf numFmtId="165" fontId="12" fillId="7" borderId="28" xfId="0" applyNumberFormat="1" applyFont="1" applyFill="1" applyBorder="1" applyAlignment="1">
      <alignment horizontal="center" vertical="top"/>
    </xf>
    <xf numFmtId="9" fontId="5" fillId="7" borderId="11" xfId="0" applyNumberFormat="1" applyFont="1" applyFill="1" applyBorder="1" applyAlignment="1">
      <alignment horizontal="center" vertical="top"/>
    </xf>
    <xf numFmtId="9" fontId="5" fillId="7" borderId="12" xfId="0" applyNumberFormat="1" applyFont="1" applyFill="1" applyBorder="1" applyAlignment="1">
      <alignment horizontal="center" vertical="top"/>
    </xf>
    <xf numFmtId="0" fontId="13" fillId="7" borderId="40" xfId="0" applyFont="1" applyFill="1" applyBorder="1" applyAlignment="1">
      <alignment vertical="top" wrapText="1"/>
    </xf>
    <xf numFmtId="0" fontId="53" fillId="7" borderId="40" xfId="0" applyFont="1" applyFill="1" applyBorder="1" applyAlignment="1">
      <alignment vertical="top" wrapText="1"/>
    </xf>
    <xf numFmtId="0" fontId="13" fillId="7" borderId="12" xfId="0" applyFont="1" applyFill="1" applyBorder="1" applyAlignment="1">
      <alignment vertical="top" wrapText="1"/>
    </xf>
    <xf numFmtId="0" fontId="53" fillId="0" borderId="11" xfId="0" applyFont="1" applyBorder="1" applyAlignment="1">
      <alignment vertical="top" wrapText="1"/>
    </xf>
    <xf numFmtId="0" fontId="53" fillId="0" borderId="12" xfId="0" applyFont="1" applyBorder="1" applyAlignment="1">
      <alignment vertical="top" wrapText="1"/>
    </xf>
    <xf numFmtId="0" fontId="11" fillId="0" borderId="69" xfId="0" applyFont="1" applyBorder="1" applyAlignment="1">
      <alignment horizontal="justify" vertical="center"/>
    </xf>
    <xf numFmtId="0" fontId="11" fillId="5" borderId="51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5" fontId="11" fillId="5" borderId="59" xfId="0" applyNumberFormat="1" applyFont="1" applyFill="1" applyBorder="1" applyAlignment="1">
      <alignment horizontal="center" vertical="top"/>
    </xf>
    <xf numFmtId="165" fontId="11" fillId="5" borderId="30" xfId="0" applyNumberFormat="1" applyFont="1" applyFill="1" applyBorder="1" applyAlignment="1">
      <alignment horizontal="center" vertical="top"/>
    </xf>
    <xf numFmtId="165" fontId="12" fillId="13" borderId="4" xfId="0" applyNumberFormat="1" applyFont="1" applyFill="1" applyBorder="1" applyAlignment="1">
      <alignment horizontal="center" vertical="top"/>
    </xf>
    <xf numFmtId="165" fontId="12" fillId="7" borderId="12" xfId="0" applyNumberFormat="1" applyFont="1" applyFill="1" applyBorder="1" applyAlignment="1">
      <alignment horizontal="center" vertical="top"/>
    </xf>
    <xf numFmtId="49" fontId="4" fillId="7" borderId="23" xfId="0" applyNumberFormat="1" applyFont="1" applyFill="1" applyBorder="1" applyAlignment="1">
      <alignment horizontal="center" vertical="top"/>
    </xf>
    <xf numFmtId="165" fontId="54" fillId="7" borderId="21" xfId="0" applyNumberFormat="1" applyFont="1" applyFill="1" applyBorder="1" applyAlignment="1">
      <alignment horizontal="center" vertical="top"/>
    </xf>
    <xf numFmtId="165" fontId="54" fillId="7" borderId="24" xfId="0" applyNumberFormat="1" applyFont="1" applyFill="1" applyBorder="1" applyAlignment="1">
      <alignment horizontal="center" vertical="top"/>
    </xf>
    <xf numFmtId="0" fontId="23" fillId="7" borderId="22" xfId="0" applyFont="1" applyFill="1" applyBorder="1" applyAlignment="1">
      <alignment horizontal="center" vertical="top"/>
    </xf>
    <xf numFmtId="0" fontId="23" fillId="7" borderId="24" xfId="0" applyFont="1" applyFill="1" applyBorder="1" applyAlignment="1">
      <alignment horizontal="center" vertical="top"/>
    </xf>
    <xf numFmtId="165" fontId="12" fillId="8" borderId="21" xfId="7" applyNumberFormat="1" applyFont="1" applyFill="1" applyBorder="1" applyAlignment="1">
      <alignment horizontal="center" vertical="top"/>
    </xf>
    <xf numFmtId="165" fontId="12" fillId="6" borderId="28" xfId="0" applyNumberFormat="1" applyFont="1" applyFill="1" applyBorder="1" applyAlignment="1">
      <alignment horizontal="center" vertical="top"/>
    </xf>
    <xf numFmtId="165" fontId="12" fillId="4" borderId="28" xfId="0" applyNumberFormat="1" applyFont="1" applyFill="1" applyBorder="1" applyAlignment="1">
      <alignment vertical="top" wrapText="1"/>
    </xf>
    <xf numFmtId="165" fontId="11" fillId="0" borderId="2" xfId="0" applyNumberFormat="1" applyFont="1" applyBorder="1" applyAlignment="1">
      <alignment vertical="top" wrapText="1"/>
    </xf>
    <xf numFmtId="165" fontId="11" fillId="0" borderId="30" xfId="0" applyNumberFormat="1" applyFont="1" applyBorder="1" applyAlignment="1">
      <alignment vertical="top" wrapText="1"/>
    </xf>
    <xf numFmtId="165" fontId="11" fillId="0" borderId="30" xfId="33" applyNumberFormat="1" applyFont="1" applyBorder="1" applyAlignment="1">
      <alignment vertical="top" wrapText="1"/>
    </xf>
    <xf numFmtId="165" fontId="11" fillId="0" borderId="3" xfId="0" applyNumberFormat="1" applyFont="1" applyBorder="1" applyAlignment="1">
      <alignment vertical="top" wrapText="1"/>
    </xf>
    <xf numFmtId="165" fontId="11" fillId="0" borderId="4" xfId="0" applyNumberFormat="1" applyFont="1" applyBorder="1" applyAlignment="1">
      <alignment vertical="top" wrapText="1"/>
    </xf>
    <xf numFmtId="165" fontId="12" fillId="9" borderId="28" xfId="0" applyNumberFormat="1" applyFont="1" applyFill="1" applyBorder="1" applyAlignment="1">
      <alignment vertical="top" wrapText="1"/>
    </xf>
    <xf numFmtId="0" fontId="55" fillId="0" borderId="30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center"/>
    </xf>
    <xf numFmtId="2" fontId="11" fillId="10" borderId="56" xfId="0" applyNumberFormat="1" applyFont="1" applyFill="1" applyBorder="1" applyAlignment="1">
      <alignment horizontal="center" vertical="center" wrapText="1"/>
    </xf>
    <xf numFmtId="0" fontId="11" fillId="10" borderId="57" xfId="0" applyNumberFormat="1" applyFont="1" applyFill="1" applyBorder="1" applyAlignment="1">
      <alignment horizontal="center" vertical="center" wrapText="1"/>
    </xf>
    <xf numFmtId="165" fontId="55" fillId="0" borderId="30" xfId="0" applyNumberFormat="1" applyFont="1" applyBorder="1" applyAlignment="1">
      <alignment horizontal="center" vertical="top"/>
    </xf>
    <xf numFmtId="49" fontId="27" fillId="2" borderId="36" xfId="0" applyNumberFormat="1" applyFont="1" applyFill="1" applyBorder="1" applyAlignment="1">
      <alignment horizontal="center" vertical="top"/>
    </xf>
    <xf numFmtId="0" fontId="30" fillId="5" borderId="29" xfId="0" applyFont="1" applyFill="1" applyBorder="1" applyAlignment="1">
      <alignment horizontal="left" vertical="top" wrapText="1"/>
    </xf>
    <xf numFmtId="49" fontId="27" fillId="2" borderId="29" xfId="0" applyNumberFormat="1" applyFont="1" applyFill="1" applyBorder="1" applyAlignment="1">
      <alignment horizontal="center" vertical="top"/>
    </xf>
    <xf numFmtId="49" fontId="27" fillId="2" borderId="21" xfId="0" applyNumberFormat="1" applyFont="1" applyFill="1" applyBorder="1" applyAlignment="1">
      <alignment horizontal="center" vertical="top"/>
    </xf>
    <xf numFmtId="0" fontId="30" fillId="0" borderId="50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8" fillId="0" borderId="0" xfId="7"/>
    <xf numFmtId="2" fontId="57" fillId="9" borderId="12" xfId="7" applyNumberFormat="1" applyFont="1" applyFill="1" applyBorder="1" applyAlignment="1">
      <alignment vertical="top" wrapText="1"/>
    </xf>
    <xf numFmtId="2" fontId="57" fillId="9" borderId="28" xfId="7" applyNumberFormat="1" applyFont="1" applyFill="1" applyBorder="1" applyAlignment="1">
      <alignment vertical="top" wrapText="1"/>
    </xf>
    <xf numFmtId="2" fontId="30" fillId="0" borderId="25" xfId="7" applyNumberFormat="1" applyFont="1" applyBorder="1" applyAlignment="1">
      <alignment vertical="top" wrapText="1"/>
    </xf>
    <xf numFmtId="2" fontId="30" fillId="0" borderId="2" xfId="7" applyNumberFormat="1" applyFont="1" applyBorder="1" applyAlignment="1">
      <alignment vertical="top" wrapText="1"/>
    </xf>
    <xf numFmtId="2" fontId="27" fillId="4" borderId="12" xfId="7" applyNumberFormat="1" applyFont="1" applyFill="1" applyBorder="1" applyAlignment="1">
      <alignment vertical="top" wrapText="1"/>
    </xf>
    <xf numFmtId="2" fontId="27" fillId="4" borderId="28" xfId="7" applyNumberFormat="1" applyFont="1" applyFill="1" applyBorder="1" applyAlignment="1">
      <alignment vertical="top" wrapText="1"/>
    </xf>
    <xf numFmtId="165" fontId="30" fillId="0" borderId="4" xfId="7" applyNumberFormat="1" applyFont="1" applyBorder="1" applyAlignment="1">
      <alignment vertical="top" wrapText="1"/>
    </xf>
    <xf numFmtId="165" fontId="30" fillId="0" borderId="10" xfId="7" applyNumberFormat="1" applyFont="1" applyBorder="1" applyAlignment="1">
      <alignment vertical="top" wrapText="1"/>
    </xf>
    <xf numFmtId="165" fontId="30" fillId="0" borderId="3" xfId="7" applyNumberFormat="1" applyFont="1" applyBorder="1" applyAlignment="1">
      <alignment vertical="top" wrapText="1"/>
    </xf>
    <xf numFmtId="165" fontId="30" fillId="0" borderId="47" xfId="7" applyNumberFormat="1" applyFont="1" applyBorder="1" applyAlignment="1">
      <alignment vertical="top" wrapText="1"/>
    </xf>
    <xf numFmtId="2" fontId="30" fillId="0" borderId="3" xfId="7" applyNumberFormat="1" applyFont="1" applyBorder="1" applyAlignment="1">
      <alignment vertical="top" wrapText="1"/>
    </xf>
    <xf numFmtId="2" fontId="30" fillId="0" borderId="47" xfId="7" applyNumberFormat="1" applyFont="1" applyBorder="1" applyAlignment="1">
      <alignment vertical="top" wrapText="1"/>
    </xf>
    <xf numFmtId="2" fontId="30" fillId="0" borderId="30" xfId="7" applyNumberFormat="1" applyFont="1" applyBorder="1" applyAlignment="1">
      <alignment vertical="top" wrapText="1"/>
    </xf>
    <xf numFmtId="2" fontId="30" fillId="0" borderId="38" xfId="7" applyNumberFormat="1" applyFont="1" applyBorder="1" applyAlignment="1">
      <alignment vertical="top" wrapText="1"/>
    </xf>
    <xf numFmtId="0" fontId="30" fillId="0" borderId="26" xfId="7" applyFont="1" applyBorder="1"/>
    <xf numFmtId="0" fontId="30" fillId="0" borderId="0" xfId="7" applyFont="1"/>
    <xf numFmtId="0" fontId="30" fillId="0" borderId="36" xfId="7" applyFont="1" applyBorder="1"/>
    <xf numFmtId="0" fontId="30" fillId="0" borderId="30" xfId="33" applyFont="1" applyBorder="1" applyAlignment="1">
      <alignment vertical="top" wrapText="1"/>
    </xf>
    <xf numFmtId="165" fontId="30" fillId="0" borderId="38" xfId="33" applyNumberFormat="1" applyFont="1" applyBorder="1" applyAlignment="1">
      <alignment vertical="top" wrapText="1"/>
    </xf>
    <xf numFmtId="165" fontId="43" fillId="0" borderId="30" xfId="7" applyNumberFormat="1" applyFont="1" applyBorder="1" applyAlignment="1">
      <alignment vertical="top" wrapText="1"/>
    </xf>
    <xf numFmtId="165" fontId="30" fillId="0" borderId="2" xfId="7" applyNumberFormat="1" applyFont="1" applyBorder="1" applyAlignment="1">
      <alignment vertical="top" wrapText="1"/>
    </xf>
    <xf numFmtId="165" fontId="30" fillId="0" borderId="8" xfId="7" applyNumberFormat="1" applyFont="1" applyBorder="1" applyAlignment="1">
      <alignment vertical="top" wrapText="1"/>
    </xf>
    <xf numFmtId="165" fontId="8" fillId="0" borderId="0" xfId="7" applyNumberFormat="1"/>
    <xf numFmtId="165" fontId="57" fillId="4" borderId="28" xfId="7" applyNumberFormat="1" applyFont="1" applyFill="1" applyBorder="1" applyAlignment="1">
      <alignment horizontal="right" vertical="top" wrapText="1"/>
    </xf>
    <xf numFmtId="0" fontId="42" fillId="0" borderId="28" xfId="7" applyFont="1" applyBorder="1" applyAlignment="1">
      <alignment horizontal="center" vertical="center" wrapText="1"/>
    </xf>
    <xf numFmtId="0" fontId="42" fillId="0" borderId="15" xfId="7" applyFont="1" applyBorder="1" applyAlignment="1">
      <alignment horizontal="center" vertical="center" wrapText="1"/>
    </xf>
    <xf numFmtId="0" fontId="42" fillId="0" borderId="28" xfId="7" applyFont="1" applyBorder="1" applyAlignment="1">
      <alignment vertical="center" wrapText="1"/>
    </xf>
    <xf numFmtId="0" fontId="8" fillId="0" borderId="11" xfId="7" applyBorder="1"/>
    <xf numFmtId="0" fontId="28" fillId="0" borderId="11" xfId="7" applyFont="1" applyBorder="1" applyAlignment="1">
      <alignment vertical="center" wrapText="1"/>
    </xf>
    <xf numFmtId="0" fontId="28" fillId="0" borderId="15" xfId="7" applyFont="1" applyBorder="1" applyAlignment="1">
      <alignment vertical="center" wrapText="1"/>
    </xf>
    <xf numFmtId="0" fontId="37" fillId="0" borderId="0" xfId="7" applyFont="1"/>
    <xf numFmtId="0" fontId="58" fillId="0" borderId="0" xfId="7" applyFont="1"/>
    <xf numFmtId="165" fontId="59" fillId="0" borderId="0" xfId="7" applyNumberFormat="1" applyFont="1"/>
    <xf numFmtId="0" fontId="12" fillId="0" borderId="0" xfId="7" applyFont="1" applyAlignment="1">
      <alignment vertical="top"/>
    </xf>
    <xf numFmtId="0" fontId="11" fillId="0" borderId="0" xfId="7" applyFont="1"/>
    <xf numFmtId="0" fontId="60" fillId="0" borderId="0" xfId="7" applyFont="1"/>
    <xf numFmtId="0" fontId="61" fillId="0" borderId="0" xfId="7" applyFont="1" applyAlignment="1">
      <alignment horizontal="center"/>
    </xf>
    <xf numFmtId="165" fontId="62" fillId="0" borderId="0" xfId="7" applyNumberFormat="1" applyFont="1"/>
    <xf numFmtId="165" fontId="11" fillId="0" borderId="0" xfId="7" applyNumberFormat="1" applyFont="1"/>
    <xf numFmtId="165" fontId="63" fillId="0" borderId="0" xfId="7" applyNumberFormat="1" applyFont="1"/>
    <xf numFmtId="49" fontId="30" fillId="0" borderId="40" xfId="7" applyNumberFormat="1" applyFont="1" applyBorder="1" applyAlignment="1">
      <alignment vertical="top"/>
    </xf>
    <xf numFmtId="0" fontId="27" fillId="14" borderId="24" xfId="7" applyFont="1" applyFill="1" applyBorder="1" applyAlignment="1">
      <alignment horizontal="left" vertical="top" wrapText="1"/>
    </xf>
    <xf numFmtId="0" fontId="27" fillId="14" borderId="22" xfId="7" applyFont="1" applyFill="1" applyBorder="1" applyAlignment="1">
      <alignment horizontal="left" vertical="top" wrapText="1"/>
    </xf>
    <xf numFmtId="165" fontId="27" fillId="14" borderId="21" xfId="7" applyNumberFormat="1" applyFont="1" applyFill="1" applyBorder="1" applyAlignment="1">
      <alignment horizontal="center" vertical="top" wrapText="1"/>
    </xf>
    <xf numFmtId="0" fontId="27" fillId="14" borderId="23" xfId="7" applyFont="1" applyFill="1" applyBorder="1" applyAlignment="1">
      <alignment horizontal="center" vertical="top"/>
    </xf>
    <xf numFmtId="49" fontId="27" fillId="14" borderId="21" xfId="7" applyNumberFormat="1" applyFont="1" applyFill="1" applyBorder="1" applyAlignment="1">
      <alignment horizontal="center" vertical="top"/>
    </xf>
    <xf numFmtId="0" fontId="27" fillId="15" borderId="24" xfId="7" applyFont="1" applyFill="1" applyBorder="1" applyAlignment="1">
      <alignment horizontal="left" vertical="top" wrapText="1"/>
    </xf>
    <xf numFmtId="0" fontId="27" fillId="15" borderId="22" xfId="7" applyFont="1" applyFill="1" applyBorder="1" applyAlignment="1">
      <alignment horizontal="left" vertical="top" wrapText="1"/>
    </xf>
    <xf numFmtId="165" fontId="27" fillId="15" borderId="21" xfId="7" applyNumberFormat="1" applyFont="1" applyFill="1" applyBorder="1" applyAlignment="1">
      <alignment horizontal="center" vertical="top" wrapText="1"/>
    </xf>
    <xf numFmtId="0" fontId="27" fillId="15" borderId="23" xfId="7" applyFont="1" applyFill="1" applyBorder="1" applyAlignment="1">
      <alignment horizontal="center" vertical="top"/>
    </xf>
    <xf numFmtId="49" fontId="27" fillId="15" borderId="21" xfId="7" applyNumberFormat="1" applyFont="1" applyFill="1" applyBorder="1" applyAlignment="1">
      <alignment horizontal="center" vertical="top"/>
    </xf>
    <xf numFmtId="0" fontId="27" fillId="7" borderId="24" xfId="7" applyFont="1" applyFill="1" applyBorder="1" applyAlignment="1">
      <alignment horizontal="left" vertical="top" wrapText="1"/>
    </xf>
    <xf numFmtId="0" fontId="27" fillId="7" borderId="22" xfId="7" applyFont="1" applyFill="1" applyBorder="1" applyAlignment="1">
      <alignment horizontal="left" vertical="top" wrapText="1"/>
    </xf>
    <xf numFmtId="165" fontId="27" fillId="7" borderId="21" xfId="7" applyNumberFormat="1" applyFont="1" applyFill="1" applyBorder="1" applyAlignment="1">
      <alignment horizontal="center" vertical="top" wrapText="1"/>
    </xf>
    <xf numFmtId="0" fontId="27" fillId="7" borderId="23" xfId="7" applyFont="1" applyFill="1" applyBorder="1" applyAlignment="1">
      <alignment horizontal="center" vertical="top"/>
    </xf>
    <xf numFmtId="49" fontId="27" fillId="7" borderId="21" xfId="7" applyNumberFormat="1" applyFont="1" applyFill="1" applyBorder="1" applyAlignment="1">
      <alignment horizontal="center" vertical="top"/>
    </xf>
    <xf numFmtId="9" fontId="36" fillId="16" borderId="66" xfId="7" applyNumberFormat="1" applyFont="1" applyFill="1" applyBorder="1" applyAlignment="1">
      <alignment horizontal="center" vertical="top"/>
    </xf>
    <xf numFmtId="9" fontId="36" fillId="16" borderId="65" xfId="7" applyNumberFormat="1" applyFont="1" applyFill="1" applyBorder="1" applyAlignment="1">
      <alignment horizontal="center" vertical="top"/>
    </xf>
    <xf numFmtId="0" fontId="36" fillId="16" borderId="74" xfId="7" applyFont="1" applyFill="1" applyBorder="1" applyAlignment="1">
      <alignment horizontal="center" vertical="center"/>
    </xf>
    <xf numFmtId="0" fontId="36" fillId="16" borderId="69" xfId="7" applyFont="1" applyFill="1" applyBorder="1" applyAlignment="1">
      <alignment horizontal="left" vertical="top"/>
    </xf>
    <xf numFmtId="165" fontId="27" fillId="16" borderId="28" xfId="7" applyNumberFormat="1" applyFont="1" applyFill="1" applyBorder="1" applyAlignment="1">
      <alignment horizontal="center" vertical="top"/>
    </xf>
    <xf numFmtId="0" fontId="27" fillId="16" borderId="15" xfId="7" applyFont="1" applyFill="1" applyBorder="1" applyAlignment="1">
      <alignment horizontal="center" vertical="top"/>
    </xf>
    <xf numFmtId="0" fontId="36" fillId="0" borderId="57" xfId="7" applyFont="1" applyBorder="1" applyAlignment="1">
      <alignment horizontal="center" vertical="top"/>
    </xf>
    <xf numFmtId="0" fontId="36" fillId="5" borderId="56" xfId="7" applyFont="1" applyFill="1" applyBorder="1" applyAlignment="1">
      <alignment horizontal="center" vertical="top"/>
    </xf>
    <xf numFmtId="0" fontId="30" fillId="5" borderId="13" xfId="7" applyFont="1" applyFill="1" applyBorder="1" applyAlignment="1">
      <alignment horizontal="center" vertical="center" wrapText="1"/>
    </xf>
    <xf numFmtId="165" fontId="30" fillId="5" borderId="26" xfId="7" applyNumberFormat="1" applyFont="1" applyFill="1" applyBorder="1" applyAlignment="1">
      <alignment horizontal="center" vertical="top"/>
    </xf>
    <xf numFmtId="165" fontId="30" fillId="5" borderId="9" xfId="7" applyNumberFormat="1" applyFont="1" applyFill="1" applyBorder="1" applyAlignment="1">
      <alignment horizontal="center" vertical="top"/>
    </xf>
    <xf numFmtId="0" fontId="30" fillId="5" borderId="3" xfId="7" applyFont="1" applyFill="1" applyBorder="1" applyAlignment="1">
      <alignment horizontal="center" vertical="top"/>
    </xf>
    <xf numFmtId="49" fontId="27" fillId="5" borderId="0" xfId="7" applyNumberFormat="1" applyFont="1" applyFill="1" applyAlignment="1">
      <alignment horizontal="center" vertical="top" wrapText="1"/>
    </xf>
    <xf numFmtId="0" fontId="30" fillId="5" borderId="17" xfId="7" applyFont="1" applyFill="1" applyBorder="1" applyAlignment="1">
      <alignment horizontal="center" vertical="top"/>
    </xf>
    <xf numFmtId="0" fontId="36" fillId="5" borderId="17" xfId="7" applyFont="1" applyFill="1" applyBorder="1" applyAlignment="1">
      <alignment horizontal="center" vertical="top"/>
    </xf>
    <xf numFmtId="0" fontId="30" fillId="5" borderId="35" xfId="7" applyFont="1" applyFill="1" applyBorder="1" applyAlignment="1">
      <alignment horizontal="center" vertical="center" wrapText="1"/>
    </xf>
    <xf numFmtId="0" fontId="30" fillId="5" borderId="33" xfId="7" applyFont="1" applyFill="1" applyBorder="1" applyAlignment="1">
      <alignment wrapText="1"/>
    </xf>
    <xf numFmtId="165" fontId="30" fillId="5" borderId="60" xfId="7" applyNumberFormat="1" applyFont="1" applyFill="1" applyBorder="1" applyAlignment="1">
      <alignment horizontal="center" vertical="top"/>
    </xf>
    <xf numFmtId="165" fontId="30" fillId="5" borderId="59" xfId="7" applyNumberFormat="1" applyFont="1" applyFill="1" applyBorder="1" applyAlignment="1">
      <alignment horizontal="center" vertical="top"/>
    </xf>
    <xf numFmtId="0" fontId="30" fillId="5" borderId="30" xfId="7" applyFont="1" applyFill="1" applyBorder="1" applyAlignment="1">
      <alignment horizontal="center" vertical="top"/>
    </xf>
    <xf numFmtId="0" fontId="36" fillId="0" borderId="7" xfId="7" applyFont="1" applyBorder="1" applyAlignment="1">
      <alignment horizontal="center" vertical="top"/>
    </xf>
    <xf numFmtId="0" fontId="36" fillId="5" borderId="5" xfId="7" applyFont="1" applyFill="1" applyBorder="1" applyAlignment="1">
      <alignment horizontal="center" vertical="top"/>
    </xf>
    <xf numFmtId="0" fontId="65" fillId="5" borderId="5" xfId="7" applyFont="1" applyFill="1" applyBorder="1" applyAlignment="1">
      <alignment horizontal="center" vertical="top"/>
    </xf>
    <xf numFmtId="0" fontId="30" fillId="5" borderId="49" xfId="7" applyFont="1" applyFill="1" applyBorder="1" applyAlignment="1">
      <alignment horizontal="center" vertical="top" wrapText="1"/>
    </xf>
    <xf numFmtId="0" fontId="30" fillId="5" borderId="6" xfId="7" applyFont="1" applyFill="1" applyBorder="1" applyAlignment="1">
      <alignment horizontal="left" vertical="top" wrapText="1"/>
    </xf>
    <xf numFmtId="165" fontId="30" fillId="5" borderId="25" xfId="7" applyNumberFormat="1" applyFont="1" applyFill="1" applyBorder="1" applyAlignment="1">
      <alignment horizontal="center" vertical="top"/>
    </xf>
    <xf numFmtId="165" fontId="30" fillId="5" borderId="2" xfId="7" applyNumberFormat="1" applyFont="1" applyFill="1" applyBorder="1" applyAlignment="1">
      <alignment horizontal="center" vertical="top"/>
    </xf>
    <xf numFmtId="0" fontId="30" fillId="5" borderId="2" xfId="7" applyFont="1" applyFill="1" applyBorder="1" applyAlignment="1">
      <alignment horizontal="center" vertical="top"/>
    </xf>
    <xf numFmtId="0" fontId="64" fillId="5" borderId="21" xfId="7" applyFont="1" applyFill="1" applyBorder="1" applyAlignment="1">
      <alignment vertical="top" wrapText="1"/>
    </xf>
    <xf numFmtId="0" fontId="30" fillId="5" borderId="56" xfId="7" applyFont="1" applyFill="1" applyBorder="1" applyAlignment="1">
      <alignment horizontal="center" vertical="top"/>
    </xf>
    <xf numFmtId="0" fontId="30" fillId="5" borderId="36" xfId="7" applyFont="1" applyFill="1" applyBorder="1" applyAlignment="1">
      <alignment wrapText="1"/>
    </xf>
    <xf numFmtId="0" fontId="30" fillId="5" borderId="36" xfId="7" applyFont="1" applyFill="1" applyBorder="1" applyAlignment="1">
      <alignment horizontal="center" vertical="top"/>
    </xf>
    <xf numFmtId="0" fontId="36" fillId="5" borderId="21" xfId="7" applyFont="1" applyFill="1" applyBorder="1" applyAlignment="1">
      <alignment vertical="top" wrapText="1"/>
    </xf>
    <xf numFmtId="0" fontId="30" fillId="0" borderId="63" xfId="7" applyFont="1" applyBorder="1" applyAlignment="1">
      <alignment horizontal="center" vertical="top"/>
    </xf>
    <xf numFmtId="0" fontId="30" fillId="5" borderId="64" xfId="7" applyFont="1" applyFill="1" applyBorder="1" applyAlignment="1">
      <alignment horizontal="center" vertical="top"/>
    </xf>
    <xf numFmtId="0" fontId="30" fillId="5" borderId="75" xfId="7" applyFont="1" applyFill="1" applyBorder="1" applyAlignment="1">
      <alignment horizontal="center" vertical="center" wrapText="1"/>
    </xf>
    <xf numFmtId="165" fontId="30" fillId="5" borderId="68" xfId="7" applyNumberFormat="1" applyFont="1" applyFill="1" applyBorder="1" applyAlignment="1">
      <alignment horizontal="center" vertical="top"/>
    </xf>
    <xf numFmtId="165" fontId="30" fillId="5" borderId="3" xfId="7" applyNumberFormat="1" applyFont="1" applyFill="1" applyBorder="1" applyAlignment="1">
      <alignment horizontal="center" vertical="top"/>
    </xf>
    <xf numFmtId="0" fontId="36" fillId="5" borderId="9" xfId="7" applyFont="1" applyFill="1" applyBorder="1" applyAlignment="1">
      <alignment vertical="top" wrapText="1"/>
    </xf>
    <xf numFmtId="0" fontId="30" fillId="5" borderId="62" xfId="7" applyFont="1" applyFill="1" applyBorder="1" applyAlignment="1">
      <alignment horizontal="center" vertical="center" wrapText="1"/>
    </xf>
    <xf numFmtId="0" fontId="30" fillId="0" borderId="7" xfId="7" applyFont="1" applyBorder="1" applyAlignment="1">
      <alignment horizontal="center" vertical="top"/>
    </xf>
    <xf numFmtId="0" fontId="30" fillId="5" borderId="5" xfId="7" applyFont="1" applyFill="1" applyBorder="1" applyAlignment="1">
      <alignment horizontal="center" vertical="top"/>
    </xf>
    <xf numFmtId="9" fontId="36" fillId="17" borderId="66" xfId="7" applyNumberFormat="1" applyFont="1" applyFill="1" applyBorder="1" applyAlignment="1">
      <alignment horizontal="center" vertical="top"/>
    </xf>
    <xf numFmtId="9" fontId="36" fillId="17" borderId="65" xfId="7" applyNumberFormat="1" applyFont="1" applyFill="1" applyBorder="1" applyAlignment="1">
      <alignment horizontal="center" vertical="top"/>
    </xf>
    <xf numFmtId="0" fontId="36" fillId="17" borderId="74" xfId="7" applyFont="1" applyFill="1" applyBorder="1" applyAlignment="1">
      <alignment horizontal="center" vertical="center"/>
    </xf>
    <xf numFmtId="0" fontId="36" fillId="17" borderId="69" xfId="7" applyFont="1" applyFill="1" applyBorder="1" applyAlignment="1">
      <alignment horizontal="left" vertical="top"/>
    </xf>
    <xf numFmtId="165" fontId="27" fillId="17" borderId="28" xfId="7" applyNumberFormat="1" applyFont="1" applyFill="1" applyBorder="1" applyAlignment="1">
      <alignment horizontal="center" vertical="top"/>
    </xf>
    <xf numFmtId="0" fontId="27" fillId="17" borderId="15" xfId="7" applyFont="1" applyFill="1" applyBorder="1" applyAlignment="1">
      <alignment horizontal="center" vertical="top"/>
    </xf>
    <xf numFmtId="0" fontId="27" fillId="5" borderId="21" xfId="7" applyFont="1" applyFill="1" applyBorder="1" applyAlignment="1">
      <alignment vertical="top" wrapText="1"/>
    </xf>
    <xf numFmtId="0" fontId="27" fillId="5" borderId="3" xfId="7" applyFont="1" applyFill="1" applyBorder="1" applyAlignment="1">
      <alignment horizontal="center" vertical="top"/>
    </xf>
    <xf numFmtId="0" fontId="27" fillId="5" borderId="30" xfId="7" applyFont="1" applyFill="1" applyBorder="1" applyAlignment="1">
      <alignment horizontal="center" vertical="top"/>
    </xf>
    <xf numFmtId="0" fontId="36" fillId="5" borderId="71" xfId="7" applyFont="1" applyFill="1" applyBorder="1" applyAlignment="1">
      <alignment horizontal="left" vertical="top" wrapText="1"/>
    </xf>
    <xf numFmtId="0" fontId="27" fillId="5" borderId="2" xfId="7" applyFont="1" applyFill="1" applyBorder="1" applyAlignment="1">
      <alignment horizontal="center" vertical="top"/>
    </xf>
    <xf numFmtId="0" fontId="30" fillId="0" borderId="66" xfId="7" applyFont="1" applyBorder="1" applyAlignment="1">
      <alignment horizontal="left" vertical="top"/>
    </xf>
    <xf numFmtId="0" fontId="30" fillId="0" borderId="65" xfId="7" applyFont="1" applyBorder="1" applyAlignment="1">
      <alignment horizontal="left" vertical="top"/>
    </xf>
    <xf numFmtId="0" fontId="30" fillId="0" borderId="65" xfId="7" applyFont="1" applyBorder="1" applyAlignment="1">
      <alignment horizontal="center" vertical="center"/>
    </xf>
    <xf numFmtId="0" fontId="30" fillId="0" borderId="65" xfId="7" applyFont="1" applyBorder="1" applyAlignment="1">
      <alignment horizontal="center" vertical="center" wrapText="1"/>
    </xf>
    <xf numFmtId="0" fontId="30" fillId="0" borderId="65" xfId="7" applyFont="1" applyBorder="1" applyAlignment="1">
      <alignment vertical="center" wrapText="1"/>
    </xf>
    <xf numFmtId="0" fontId="27" fillId="5" borderId="22" xfId="7" applyFont="1" applyFill="1" applyBorder="1" applyAlignment="1">
      <alignment horizontal="left" vertical="top"/>
    </xf>
    <xf numFmtId="49" fontId="27" fillId="7" borderId="28" xfId="7" applyNumberFormat="1" applyFont="1" applyFill="1" applyBorder="1" applyAlignment="1">
      <alignment horizontal="center" vertical="top"/>
    </xf>
    <xf numFmtId="49" fontId="27" fillId="2" borderId="39" xfId="7" applyNumberFormat="1" applyFont="1" applyFill="1" applyBorder="1" applyAlignment="1">
      <alignment horizontal="center" vertical="top"/>
    </xf>
    <xf numFmtId="0" fontId="27" fillId="18" borderId="11" xfId="7" applyFont="1" applyFill="1" applyBorder="1" applyAlignment="1">
      <alignment vertical="top"/>
    </xf>
    <xf numFmtId="0" fontId="27" fillId="18" borderId="15" xfId="7" applyFont="1" applyFill="1" applyBorder="1" applyAlignment="1">
      <alignment vertical="top"/>
    </xf>
    <xf numFmtId="49" fontId="27" fillId="18" borderId="28" xfId="7" applyNumberFormat="1" applyFont="1" applyFill="1" applyBorder="1" applyAlignment="1">
      <alignment horizontal="center" vertical="top"/>
    </xf>
    <xf numFmtId="49" fontId="27" fillId="2" borderId="15" xfId="7" applyNumberFormat="1" applyFont="1" applyFill="1" applyBorder="1" applyAlignment="1">
      <alignment horizontal="center" vertical="top"/>
    </xf>
    <xf numFmtId="0" fontId="11" fillId="0" borderId="66" xfId="7" applyFont="1" applyBorder="1" applyAlignment="1">
      <alignment horizontal="left" vertical="top"/>
    </xf>
    <xf numFmtId="0" fontId="11" fillId="0" borderId="65" xfId="7" applyFont="1" applyBorder="1" applyAlignment="1">
      <alignment horizontal="center" vertical="center"/>
    </xf>
    <xf numFmtId="0" fontId="31" fillId="0" borderId="65" xfId="7" applyFont="1" applyBorder="1" applyAlignment="1">
      <alignment horizontal="left" vertical="top"/>
    </xf>
    <xf numFmtId="0" fontId="11" fillId="5" borderId="65" xfId="7" applyFont="1" applyFill="1" applyBorder="1" applyAlignment="1">
      <alignment vertical="center" wrapText="1"/>
    </xf>
    <xf numFmtId="0" fontId="4" fillId="0" borderId="11" xfId="7" applyFont="1" applyBorder="1" applyAlignment="1">
      <alignment horizontal="left" vertical="top"/>
    </xf>
    <xf numFmtId="0" fontId="28" fillId="0" borderId="11" xfId="7" applyFont="1" applyBorder="1" applyAlignment="1">
      <alignment horizontal="left" vertical="top"/>
    </xf>
    <xf numFmtId="0" fontId="29" fillId="0" borderId="11" xfId="7" applyFont="1" applyBorder="1" applyAlignment="1">
      <alignment horizontal="left" vertical="top"/>
    </xf>
    <xf numFmtId="0" fontId="28" fillId="0" borderId="15" xfId="7" applyFont="1" applyBorder="1" applyAlignment="1">
      <alignment vertical="top"/>
    </xf>
    <xf numFmtId="49" fontId="4" fillId="8" borderId="15" xfId="7" applyNumberFormat="1" applyFont="1" applyFill="1" applyBorder="1" applyAlignment="1">
      <alignment horizontal="center" vertical="top" wrapText="1"/>
    </xf>
    <xf numFmtId="0" fontId="27" fillId="2" borderId="43" xfId="7" applyFont="1" applyFill="1" applyBorder="1" applyAlignment="1">
      <alignment horizontal="left" vertical="top"/>
    </xf>
    <xf numFmtId="0" fontId="27" fillId="8" borderId="40" xfId="7" applyFont="1" applyFill="1" applyBorder="1" applyAlignment="1">
      <alignment horizontal="left" vertical="top"/>
    </xf>
    <xf numFmtId="0" fontId="27" fillId="2" borderId="40" xfId="7" applyFont="1" applyFill="1" applyBorder="1" applyAlignment="1">
      <alignment horizontal="left" vertical="top"/>
    </xf>
    <xf numFmtId="0" fontId="32" fillId="8" borderId="40" xfId="7" applyFont="1" applyFill="1" applyBorder="1"/>
    <xf numFmtId="0" fontId="30" fillId="2" borderId="40" xfId="7" applyFont="1" applyFill="1" applyBorder="1" applyAlignment="1">
      <alignment horizontal="left" vertical="top"/>
    </xf>
    <xf numFmtId="0" fontId="27" fillId="8" borderId="0" xfId="7" applyFont="1" applyFill="1" applyAlignment="1">
      <alignment vertical="top"/>
    </xf>
    <xf numFmtId="49" fontId="27" fillId="15" borderId="28" xfId="7" applyNumberFormat="1" applyFont="1" applyFill="1" applyBorder="1" applyAlignment="1">
      <alignment horizontal="center" vertical="top" wrapText="1"/>
    </xf>
    <xf numFmtId="49" fontId="30" fillId="5" borderId="9" xfId="7" applyNumberFormat="1" applyFont="1" applyFill="1" applyBorder="1" applyAlignment="1">
      <alignment vertical="top"/>
    </xf>
    <xf numFmtId="0" fontId="30" fillId="0" borderId="57" xfId="7" applyFont="1" applyBorder="1" applyAlignment="1">
      <alignment horizontal="center" vertical="top"/>
    </xf>
    <xf numFmtId="165" fontId="30" fillId="5" borderId="41" xfId="7" applyNumberFormat="1" applyFont="1" applyFill="1" applyBorder="1" applyAlignment="1">
      <alignment horizontal="center" vertical="top"/>
    </xf>
    <xf numFmtId="165" fontId="30" fillId="5" borderId="30" xfId="7" applyNumberFormat="1" applyFont="1" applyFill="1" applyBorder="1" applyAlignment="1">
      <alignment horizontal="center" vertical="top"/>
    </xf>
    <xf numFmtId="0" fontId="30" fillId="0" borderId="42" xfId="7" applyFont="1" applyBorder="1" applyAlignment="1">
      <alignment horizontal="center" vertical="top"/>
    </xf>
    <xf numFmtId="0" fontId="65" fillId="5" borderId="17" xfId="7" applyFont="1" applyFill="1" applyBorder="1" applyAlignment="1">
      <alignment horizontal="center" vertical="top"/>
    </xf>
    <xf numFmtId="0" fontId="32" fillId="5" borderId="23" xfId="7" applyFont="1" applyFill="1" applyBorder="1" applyAlignment="1">
      <alignment horizontal="center" vertical="top" wrapText="1"/>
    </xf>
    <xf numFmtId="0" fontId="27" fillId="5" borderId="36" xfId="7" applyFont="1" applyFill="1" applyBorder="1" applyAlignment="1">
      <alignment horizontal="center" vertical="top"/>
    </xf>
    <xf numFmtId="49" fontId="27" fillId="5" borderId="0" xfId="7" applyNumberFormat="1" applyFont="1" applyFill="1" applyAlignment="1">
      <alignment vertical="top" wrapText="1"/>
    </xf>
    <xf numFmtId="49" fontId="27" fillId="2" borderId="9" xfId="7" applyNumberFormat="1" applyFont="1" applyFill="1" applyBorder="1" applyAlignment="1">
      <alignment vertical="top"/>
    </xf>
    <xf numFmtId="49" fontId="27" fillId="5" borderId="40" xfId="7" applyNumberFormat="1" applyFont="1" applyFill="1" applyBorder="1" applyAlignment="1">
      <alignment vertical="top" wrapText="1"/>
    </xf>
    <xf numFmtId="49" fontId="27" fillId="2" borderId="29" xfId="7" applyNumberFormat="1" applyFont="1" applyFill="1" applyBorder="1" applyAlignment="1">
      <alignment vertical="top"/>
    </xf>
    <xf numFmtId="0" fontId="30" fillId="0" borderId="66" xfId="7" applyFont="1" applyBorder="1" applyAlignment="1">
      <alignment horizontal="center" vertical="center"/>
    </xf>
    <xf numFmtId="0" fontId="58" fillId="18" borderId="11" xfId="7" applyFont="1" applyFill="1" applyBorder="1" applyAlignment="1">
      <alignment vertical="top"/>
    </xf>
    <xf numFmtId="0" fontId="58" fillId="18" borderId="15" xfId="7" applyFont="1" applyFill="1" applyBorder="1" applyAlignment="1">
      <alignment vertical="top"/>
    </xf>
    <xf numFmtId="49" fontId="27" fillId="18" borderId="39" xfId="7" applyNumberFormat="1" applyFont="1" applyFill="1" applyBorder="1" applyAlignment="1">
      <alignment horizontal="center" vertical="top"/>
    </xf>
    <xf numFmtId="0" fontId="30" fillId="5" borderId="65" xfId="7" applyFont="1" applyFill="1" applyBorder="1" applyAlignment="1">
      <alignment vertical="center" wrapText="1"/>
    </xf>
    <xf numFmtId="0" fontId="27" fillId="0" borderId="11" xfId="7" applyFont="1" applyBorder="1" applyAlignment="1">
      <alignment horizontal="left" vertical="top"/>
    </xf>
    <xf numFmtId="0" fontId="30" fillId="0" borderId="11" xfId="7" applyFont="1" applyBorder="1" applyAlignment="1">
      <alignment horizontal="left" vertical="top"/>
    </xf>
    <xf numFmtId="0" fontId="27" fillId="0" borderId="15" xfId="7" applyFont="1" applyBorder="1" applyAlignment="1">
      <alignment vertical="top"/>
    </xf>
    <xf numFmtId="49" fontId="27" fillId="8" borderId="15" xfId="7" applyNumberFormat="1" applyFont="1" applyFill="1" applyBorder="1" applyAlignment="1">
      <alignment horizontal="center" vertical="top" wrapText="1"/>
    </xf>
    <xf numFmtId="0" fontId="27" fillId="15" borderId="43" xfId="7" applyFont="1" applyFill="1" applyBorder="1" applyAlignment="1">
      <alignment horizontal="left" vertical="top"/>
    </xf>
    <xf numFmtId="0" fontId="27" fillId="15" borderId="40" xfId="7" applyFont="1" applyFill="1" applyBorder="1" applyAlignment="1">
      <alignment horizontal="left" vertical="top"/>
    </xf>
    <xf numFmtId="0" fontId="32" fillId="15" borderId="40" xfId="7" applyFont="1" applyFill="1" applyBorder="1"/>
    <xf numFmtId="0" fontId="65" fillId="15" borderId="40" xfId="7" applyFont="1" applyFill="1" applyBorder="1" applyAlignment="1">
      <alignment horizontal="left" vertical="top"/>
    </xf>
    <xf numFmtId="0" fontId="58" fillId="15" borderId="40" xfId="7" applyFont="1" applyFill="1" applyBorder="1" applyAlignment="1">
      <alignment horizontal="left" vertical="top"/>
    </xf>
    <xf numFmtId="0" fontId="27" fillId="15" borderId="0" xfId="7" applyFont="1" applyFill="1" applyAlignment="1">
      <alignment vertical="top"/>
    </xf>
    <xf numFmtId="0" fontId="12" fillId="15" borderId="24" xfId="7" applyFont="1" applyFill="1" applyBorder="1" applyAlignment="1">
      <alignment horizontal="left" vertical="top" wrapText="1"/>
    </xf>
    <xf numFmtId="0" fontId="12" fillId="15" borderId="22" xfId="7" applyFont="1" applyFill="1" applyBorder="1" applyAlignment="1">
      <alignment horizontal="left" vertical="top" wrapText="1"/>
    </xf>
    <xf numFmtId="165" fontId="12" fillId="15" borderId="21" xfId="7" applyNumberFormat="1" applyFont="1" applyFill="1" applyBorder="1" applyAlignment="1">
      <alignment horizontal="center" vertical="top" wrapText="1"/>
    </xf>
    <xf numFmtId="0" fontId="4" fillId="15" borderId="23" xfId="7" applyFont="1" applyFill="1" applyBorder="1" applyAlignment="1">
      <alignment horizontal="center" vertical="top"/>
    </xf>
    <xf numFmtId="49" fontId="6" fillId="15" borderId="21" xfId="7" applyNumberFormat="1" applyFont="1" applyFill="1" applyBorder="1" applyAlignment="1">
      <alignment horizontal="center" vertical="top"/>
    </xf>
    <xf numFmtId="0" fontId="12" fillId="7" borderId="24" xfId="7" applyFont="1" applyFill="1" applyBorder="1" applyAlignment="1">
      <alignment horizontal="left" vertical="top" wrapText="1"/>
    </xf>
    <xf numFmtId="0" fontId="12" fillId="7" borderId="22" xfId="7" applyFont="1" applyFill="1" applyBorder="1" applyAlignment="1">
      <alignment horizontal="left" vertical="top" wrapText="1"/>
    </xf>
    <xf numFmtId="165" fontId="12" fillId="7" borderId="21" xfId="7" applyNumberFormat="1" applyFont="1" applyFill="1" applyBorder="1" applyAlignment="1">
      <alignment horizontal="center" vertical="top" wrapText="1"/>
    </xf>
    <xf numFmtId="0" fontId="4" fillId="7" borderId="23" xfId="7" applyFont="1" applyFill="1" applyBorder="1" applyAlignment="1">
      <alignment horizontal="center" vertical="top"/>
    </xf>
    <xf numFmtId="49" fontId="6" fillId="7" borderId="21" xfId="7" applyNumberFormat="1" applyFont="1" applyFill="1" applyBorder="1" applyAlignment="1">
      <alignment horizontal="center" vertical="top"/>
    </xf>
    <xf numFmtId="49" fontId="6" fillId="2" borderId="21" xfId="7" applyNumberFormat="1" applyFont="1" applyFill="1" applyBorder="1" applyAlignment="1">
      <alignment horizontal="center" vertical="top"/>
    </xf>
    <xf numFmtId="9" fontId="23" fillId="16" borderId="66" xfId="7" applyNumberFormat="1" applyFont="1" applyFill="1" applyBorder="1" applyAlignment="1">
      <alignment horizontal="center" vertical="top"/>
    </xf>
    <xf numFmtId="9" fontId="23" fillId="16" borderId="65" xfId="7" applyNumberFormat="1" applyFont="1" applyFill="1" applyBorder="1" applyAlignment="1">
      <alignment horizontal="center" vertical="top"/>
    </xf>
    <xf numFmtId="0" fontId="23" fillId="16" borderId="74" xfId="7" applyFont="1" applyFill="1" applyBorder="1" applyAlignment="1">
      <alignment horizontal="center" vertical="center"/>
    </xf>
    <xf numFmtId="0" fontId="23" fillId="16" borderId="69" xfId="7" applyFont="1" applyFill="1" applyBorder="1" applyAlignment="1">
      <alignment horizontal="left" vertical="top"/>
    </xf>
    <xf numFmtId="165" fontId="4" fillId="16" borderId="28" xfId="7" applyNumberFormat="1" applyFont="1" applyFill="1" applyBorder="1" applyAlignment="1">
      <alignment horizontal="center" vertical="top"/>
    </xf>
    <xf numFmtId="0" fontId="4" fillId="16" borderId="15" xfId="7" applyFont="1" applyFill="1" applyBorder="1" applyAlignment="1">
      <alignment horizontal="center" vertical="top"/>
    </xf>
    <xf numFmtId="0" fontId="16" fillId="5" borderId="22" xfId="7" applyFont="1" applyFill="1" applyBorder="1" applyAlignment="1">
      <alignment horizontal="center" vertical="top" wrapText="1"/>
    </xf>
    <xf numFmtId="49" fontId="4" fillId="5" borderId="21" xfId="7" applyNumberFormat="1" applyFont="1" applyFill="1" applyBorder="1" applyAlignment="1">
      <alignment horizontal="center" vertical="top" wrapText="1"/>
    </xf>
    <xf numFmtId="49" fontId="39" fillId="3" borderId="21" xfId="7" applyNumberFormat="1" applyFont="1" applyFill="1" applyBorder="1" applyAlignment="1">
      <alignment horizontal="center" vertical="top"/>
    </xf>
    <xf numFmtId="49" fontId="66" fillId="2" borderId="21" xfId="7" applyNumberFormat="1" applyFont="1" applyFill="1" applyBorder="1" applyAlignment="1">
      <alignment horizontal="center" vertical="top"/>
    </xf>
    <xf numFmtId="0" fontId="5" fillId="0" borderId="63" xfId="7" applyFont="1" applyBorder="1" applyAlignment="1">
      <alignment horizontal="center" vertical="top"/>
    </xf>
    <xf numFmtId="0" fontId="5" fillId="5" borderId="64" xfId="7" applyFont="1" applyFill="1" applyBorder="1" applyAlignment="1">
      <alignment horizontal="center" vertical="top"/>
    </xf>
    <xf numFmtId="0" fontId="5" fillId="5" borderId="75" xfId="7" applyFont="1" applyFill="1" applyBorder="1" applyAlignment="1">
      <alignment horizontal="center" vertical="center" wrapText="1"/>
    </xf>
    <xf numFmtId="0" fontId="5" fillId="5" borderId="67" xfId="7" applyFont="1" applyFill="1" applyBorder="1" applyAlignment="1">
      <alignment horizontal="left" vertical="top" wrapText="1"/>
    </xf>
    <xf numFmtId="165" fontId="5" fillId="5" borderId="68" xfId="7" applyNumberFormat="1" applyFont="1" applyFill="1" applyBorder="1" applyAlignment="1">
      <alignment horizontal="center" vertical="top"/>
    </xf>
    <xf numFmtId="165" fontId="5" fillId="5" borderId="3" xfId="7" applyNumberFormat="1" applyFont="1" applyFill="1" applyBorder="1" applyAlignment="1">
      <alignment horizontal="center" vertical="top"/>
    </xf>
    <xf numFmtId="0" fontId="5" fillId="5" borderId="3" xfId="7" applyFont="1" applyFill="1" applyBorder="1" applyAlignment="1">
      <alignment horizontal="center" vertical="top"/>
    </xf>
    <xf numFmtId="49" fontId="4" fillId="5" borderId="0" xfId="7" applyNumberFormat="1" applyFont="1" applyFill="1" applyAlignment="1">
      <alignment horizontal="center" vertical="top" wrapText="1"/>
    </xf>
    <xf numFmtId="49" fontId="4" fillId="5" borderId="9" xfId="7" applyNumberFormat="1" applyFont="1" applyFill="1" applyBorder="1" applyAlignment="1">
      <alignment horizontal="center" vertical="top" wrapText="1"/>
    </xf>
    <xf numFmtId="49" fontId="39" fillId="3" borderId="9" xfId="7" applyNumberFormat="1" applyFont="1" applyFill="1" applyBorder="1" applyAlignment="1">
      <alignment horizontal="center" vertical="top"/>
    </xf>
    <xf numFmtId="49" fontId="66" fillId="2" borderId="9" xfId="7" applyNumberFormat="1" applyFont="1" applyFill="1" applyBorder="1" applyAlignment="1">
      <alignment horizontal="center" vertical="top"/>
    </xf>
    <xf numFmtId="0" fontId="23" fillId="0" borderId="42" xfId="7" applyFont="1" applyBorder="1" applyAlignment="1">
      <alignment horizontal="center" vertical="top"/>
    </xf>
    <xf numFmtId="0" fontId="23" fillId="5" borderId="17" xfId="7" applyFont="1" applyFill="1" applyBorder="1" applyAlignment="1">
      <alignment horizontal="center" vertical="top"/>
    </xf>
    <xf numFmtId="0" fontId="5" fillId="5" borderId="62" xfId="7" applyFont="1" applyFill="1" applyBorder="1" applyAlignment="1">
      <alignment horizontal="center" vertical="center" wrapText="1"/>
    </xf>
    <xf numFmtId="0" fontId="5" fillId="5" borderId="71" xfId="7" applyFont="1" applyFill="1" applyBorder="1" applyAlignment="1">
      <alignment horizontal="left" vertical="top" wrapText="1"/>
    </xf>
    <xf numFmtId="165" fontId="5" fillId="5" borderId="60" xfId="7" applyNumberFormat="1" applyFont="1" applyFill="1" applyBorder="1" applyAlignment="1">
      <alignment horizontal="center" vertical="top"/>
    </xf>
    <xf numFmtId="165" fontId="5" fillId="5" borderId="59" xfId="7" applyNumberFormat="1" applyFont="1" applyFill="1" applyBorder="1" applyAlignment="1">
      <alignment horizontal="center" vertical="top"/>
    </xf>
    <xf numFmtId="0" fontId="5" fillId="5" borderId="30" xfId="7" applyFont="1" applyFill="1" applyBorder="1" applyAlignment="1">
      <alignment horizontal="center" vertical="top"/>
    </xf>
    <xf numFmtId="0" fontId="5" fillId="5" borderId="17" xfId="7" applyFont="1" applyFill="1" applyBorder="1" applyAlignment="1">
      <alignment horizontal="center" vertical="top"/>
    </xf>
    <xf numFmtId="0" fontId="29" fillId="5" borderId="17" xfId="7" applyFont="1" applyFill="1" applyBorder="1" applyAlignment="1">
      <alignment horizontal="center" vertical="top"/>
    </xf>
    <xf numFmtId="0" fontId="29" fillId="5" borderId="35" xfId="7" applyFont="1" applyFill="1" applyBorder="1" applyAlignment="1">
      <alignment horizontal="center" vertical="center" wrapText="1"/>
    </xf>
    <xf numFmtId="0" fontId="29" fillId="5" borderId="33" xfId="7" applyFont="1" applyFill="1" applyBorder="1" applyAlignment="1">
      <alignment wrapText="1"/>
    </xf>
    <xf numFmtId="0" fontId="23" fillId="0" borderId="7" xfId="7" applyFont="1" applyBorder="1" applyAlignment="1">
      <alignment horizontal="center" vertical="top"/>
    </xf>
    <xf numFmtId="0" fontId="23" fillId="5" borderId="5" xfId="7" applyFont="1" applyFill="1" applyBorder="1" applyAlignment="1">
      <alignment horizontal="center" vertical="top"/>
    </xf>
    <xf numFmtId="0" fontId="29" fillId="5" borderId="5" xfId="7" applyFont="1" applyFill="1" applyBorder="1" applyAlignment="1">
      <alignment horizontal="center" vertical="top"/>
    </xf>
    <xf numFmtId="0" fontId="29" fillId="5" borderId="49" xfId="7" applyFont="1" applyFill="1" applyBorder="1" applyAlignment="1">
      <alignment horizontal="center" vertical="top" wrapText="1"/>
    </xf>
    <xf numFmtId="0" fontId="29" fillId="5" borderId="6" xfId="7" applyFont="1" applyFill="1" applyBorder="1" applyAlignment="1">
      <alignment horizontal="left" vertical="top" wrapText="1"/>
    </xf>
    <xf numFmtId="165" fontId="5" fillId="5" borderId="25" xfId="7" applyNumberFormat="1" applyFont="1" applyFill="1" applyBorder="1" applyAlignment="1">
      <alignment horizontal="center" vertical="top"/>
    </xf>
    <xf numFmtId="165" fontId="5" fillId="5" borderId="2" xfId="7" applyNumberFormat="1" applyFont="1" applyFill="1" applyBorder="1" applyAlignment="1">
      <alignment horizontal="center" vertical="top"/>
    </xf>
    <xf numFmtId="0" fontId="5" fillId="5" borderId="2" xfId="7" applyFont="1" applyFill="1" applyBorder="1" applyAlignment="1">
      <alignment horizontal="center" vertical="top"/>
    </xf>
    <xf numFmtId="49" fontId="4" fillId="5" borderId="40" xfId="7" applyNumberFormat="1" applyFont="1" applyFill="1" applyBorder="1" applyAlignment="1">
      <alignment horizontal="center" vertical="top" wrapText="1"/>
    </xf>
    <xf numFmtId="49" fontId="4" fillId="5" borderId="29" xfId="7" applyNumberFormat="1" applyFont="1" applyFill="1" applyBorder="1" applyAlignment="1">
      <alignment horizontal="center" vertical="top" wrapText="1"/>
    </xf>
    <xf numFmtId="49" fontId="39" fillId="3" borderId="29" xfId="7" applyNumberFormat="1" applyFont="1" applyFill="1" applyBorder="1" applyAlignment="1">
      <alignment horizontal="center" vertical="top"/>
    </xf>
    <xf numFmtId="49" fontId="66" fillId="2" borderId="29" xfId="7" applyNumberFormat="1" applyFont="1" applyFill="1" applyBorder="1" applyAlignment="1">
      <alignment horizontal="center" vertical="top"/>
    </xf>
    <xf numFmtId="0" fontId="16" fillId="5" borderId="21" xfId="7" applyFont="1" applyFill="1" applyBorder="1" applyAlignment="1">
      <alignment horizontal="center" vertical="top" wrapText="1"/>
    </xf>
    <xf numFmtId="0" fontId="16" fillId="5" borderId="23" xfId="7" applyFont="1" applyFill="1" applyBorder="1" applyAlignment="1">
      <alignment horizontal="center" vertical="top" wrapText="1"/>
    </xf>
    <xf numFmtId="0" fontId="12" fillId="5" borderId="3" xfId="7" applyFont="1" applyFill="1" applyBorder="1" applyAlignment="1">
      <alignment horizontal="center" vertical="top"/>
    </xf>
    <xf numFmtId="49" fontId="4" fillId="5" borderId="0" xfId="7" applyNumberFormat="1" applyFont="1" applyFill="1" applyAlignment="1">
      <alignment vertical="top" wrapText="1"/>
    </xf>
    <xf numFmtId="49" fontId="6" fillId="2" borderId="9" xfId="7" applyNumberFormat="1" applyFont="1" applyFill="1" applyBorder="1" applyAlignment="1">
      <alignment vertical="top"/>
    </xf>
    <xf numFmtId="0" fontId="12" fillId="5" borderId="30" xfId="7" applyFont="1" applyFill="1" applyBorder="1" applyAlignment="1">
      <alignment horizontal="center" vertical="top"/>
    </xf>
    <xf numFmtId="0" fontId="29" fillId="5" borderId="62" xfId="7" applyFont="1" applyFill="1" applyBorder="1" applyAlignment="1">
      <alignment horizontal="center" vertical="center" wrapText="1"/>
    </xf>
    <xf numFmtId="0" fontId="12" fillId="5" borderId="2" xfId="7" applyFont="1" applyFill="1" applyBorder="1" applyAlignment="1">
      <alignment horizontal="center" vertical="top"/>
    </xf>
    <xf numFmtId="49" fontId="4" fillId="5" borderId="40" xfId="7" applyNumberFormat="1" applyFont="1" applyFill="1" applyBorder="1" applyAlignment="1">
      <alignment vertical="top" wrapText="1"/>
    </xf>
    <xf numFmtId="49" fontId="6" fillId="2" borderId="29" xfId="7" applyNumberFormat="1" applyFont="1" applyFill="1" applyBorder="1" applyAlignment="1">
      <alignment vertical="top"/>
    </xf>
    <xf numFmtId="0" fontId="30" fillId="0" borderId="65" xfId="7" applyFont="1" applyBorder="1" applyAlignment="1">
      <alignment horizontal="center" vertical="top"/>
    </xf>
    <xf numFmtId="0" fontId="65" fillId="0" borderId="7" xfId="7" applyFont="1" applyBorder="1" applyAlignment="1">
      <alignment horizontal="center" vertical="top"/>
    </xf>
    <xf numFmtId="49" fontId="30" fillId="5" borderId="29" xfId="7" applyNumberFormat="1" applyFont="1" applyFill="1" applyBorder="1" applyAlignment="1">
      <alignment vertical="top"/>
    </xf>
    <xf numFmtId="0" fontId="64" fillId="5" borderId="9" xfId="7" applyFont="1" applyFill="1" applyBorder="1" applyAlignment="1">
      <alignment vertical="top" wrapText="1"/>
    </xf>
    <xf numFmtId="9" fontId="30" fillId="16" borderId="65" xfId="7" applyNumberFormat="1" applyFont="1" applyFill="1" applyBorder="1" applyAlignment="1">
      <alignment horizontal="center" vertical="top"/>
    </xf>
    <xf numFmtId="0" fontId="65" fillId="0" borderId="42" xfId="7" applyFont="1" applyBorder="1" applyAlignment="1">
      <alignment horizontal="center" vertical="top"/>
    </xf>
    <xf numFmtId="0" fontId="30" fillId="5" borderId="49" xfId="7" applyFont="1" applyFill="1" applyBorder="1" applyAlignment="1">
      <alignment horizontal="center" vertical="center" wrapText="1"/>
    </xf>
    <xf numFmtId="0" fontId="30" fillId="5" borderId="9" xfId="7" applyFont="1" applyFill="1" applyBorder="1" applyAlignment="1">
      <alignment vertical="top" wrapText="1"/>
    </xf>
    <xf numFmtId="0" fontId="27" fillId="5" borderId="11" xfId="7" applyFont="1" applyFill="1" applyBorder="1" applyAlignment="1">
      <alignment horizontal="left" vertical="top"/>
    </xf>
    <xf numFmtId="0" fontId="28" fillId="7" borderId="23" xfId="7" applyFont="1" applyFill="1" applyBorder="1" applyAlignment="1">
      <alignment horizontal="center" vertical="top"/>
    </xf>
    <xf numFmtId="49" fontId="28" fillId="7" borderId="21" xfId="7" applyNumberFormat="1" applyFont="1" applyFill="1" applyBorder="1" applyAlignment="1">
      <alignment horizontal="center" vertical="top"/>
    </xf>
    <xf numFmtId="49" fontId="28" fillId="2" borderId="21" xfId="7" applyNumberFormat="1" applyFont="1" applyFill="1" applyBorder="1" applyAlignment="1">
      <alignment horizontal="center" vertical="top"/>
    </xf>
    <xf numFmtId="9" fontId="67" fillId="16" borderId="66" xfId="7" applyNumberFormat="1" applyFont="1" applyFill="1" applyBorder="1" applyAlignment="1">
      <alignment horizontal="center" vertical="top"/>
    </xf>
    <xf numFmtId="9" fontId="67" fillId="16" borderId="65" xfId="7" applyNumberFormat="1" applyFont="1" applyFill="1" applyBorder="1" applyAlignment="1">
      <alignment horizontal="center" vertical="top"/>
    </xf>
    <xf numFmtId="0" fontId="67" fillId="16" borderId="74" xfId="7" applyFont="1" applyFill="1" applyBorder="1" applyAlignment="1">
      <alignment horizontal="center" vertical="center"/>
    </xf>
    <xf numFmtId="0" fontId="67" fillId="16" borderId="69" xfId="7" applyFont="1" applyFill="1" applyBorder="1" applyAlignment="1">
      <alignment horizontal="left" vertical="top"/>
    </xf>
    <xf numFmtId="165" fontId="28" fillId="16" borderId="28" xfId="7" applyNumberFormat="1" applyFont="1" applyFill="1" applyBorder="1" applyAlignment="1">
      <alignment horizontal="center" vertical="top"/>
    </xf>
    <xf numFmtId="0" fontId="28" fillId="16" borderId="15" xfId="7" applyFont="1" applyFill="1" applyBorder="1" applyAlignment="1">
      <alignment horizontal="center" vertical="top"/>
    </xf>
    <xf numFmtId="0" fontId="68" fillId="5" borderId="22" xfId="7" applyFont="1" applyFill="1" applyBorder="1" applyAlignment="1">
      <alignment horizontal="center" vertical="top" wrapText="1"/>
    </xf>
    <xf numFmtId="0" fontId="29" fillId="0" borderId="63" xfId="7" applyFont="1" applyBorder="1" applyAlignment="1">
      <alignment horizontal="center" vertical="top"/>
    </xf>
    <xf numFmtId="0" fontId="29" fillId="5" borderId="64" xfId="7" applyFont="1" applyFill="1" applyBorder="1" applyAlignment="1">
      <alignment horizontal="center" vertical="top"/>
    </xf>
    <xf numFmtId="0" fontId="29" fillId="5" borderId="75" xfId="7" applyFont="1" applyFill="1" applyBorder="1" applyAlignment="1">
      <alignment horizontal="center" vertical="center" wrapText="1"/>
    </xf>
    <xf numFmtId="165" fontId="29" fillId="5" borderId="68" xfId="7" applyNumberFormat="1" applyFont="1" applyFill="1" applyBorder="1" applyAlignment="1">
      <alignment horizontal="center" vertical="top"/>
    </xf>
    <xf numFmtId="165" fontId="29" fillId="5" borderId="3" xfId="7" applyNumberFormat="1" applyFont="1" applyFill="1" applyBorder="1" applyAlignment="1">
      <alignment horizontal="center" vertical="top"/>
    </xf>
    <xf numFmtId="0" fontId="29" fillId="5" borderId="3" xfId="7" applyFont="1" applyFill="1" applyBorder="1" applyAlignment="1">
      <alignment horizontal="center" vertical="top"/>
    </xf>
    <xf numFmtId="49" fontId="28" fillId="5" borderId="0" xfId="7" applyNumberFormat="1" applyFont="1" applyFill="1" applyAlignment="1">
      <alignment horizontal="center" vertical="top" wrapText="1"/>
    </xf>
    <xf numFmtId="0" fontId="67" fillId="0" borderId="42" xfId="7" applyFont="1" applyBorder="1" applyAlignment="1">
      <alignment horizontal="center" vertical="top"/>
    </xf>
    <xf numFmtId="165" fontId="29" fillId="5" borderId="60" xfId="7" applyNumberFormat="1" applyFont="1" applyFill="1" applyBorder="1" applyAlignment="1">
      <alignment horizontal="center" vertical="top"/>
    </xf>
    <xf numFmtId="165" fontId="29" fillId="5" borderId="59" xfId="7" applyNumberFormat="1" applyFont="1" applyFill="1" applyBorder="1" applyAlignment="1">
      <alignment horizontal="center" vertical="top"/>
    </xf>
    <xf numFmtId="0" fontId="29" fillId="5" borderId="30" xfId="7" applyFont="1" applyFill="1" applyBorder="1" applyAlignment="1">
      <alignment horizontal="center" vertical="top"/>
    </xf>
    <xf numFmtId="0" fontId="67" fillId="0" borderId="34" xfId="7" applyFont="1" applyBorder="1" applyAlignment="1">
      <alignment horizontal="center" vertical="top"/>
    </xf>
    <xf numFmtId="0" fontId="29" fillId="5" borderId="35" xfId="7" applyFont="1" applyFill="1" applyBorder="1" applyAlignment="1">
      <alignment horizontal="center" vertical="top"/>
    </xf>
    <xf numFmtId="165" fontId="29" fillId="5" borderId="41" xfId="7" applyNumberFormat="1" applyFont="1" applyFill="1" applyBorder="1" applyAlignment="1">
      <alignment horizontal="center" vertical="top"/>
    </xf>
    <xf numFmtId="165" fontId="29" fillId="5" borderId="30" xfId="7" applyNumberFormat="1" applyFont="1" applyFill="1" applyBorder="1" applyAlignment="1">
      <alignment horizontal="center" vertical="top"/>
    </xf>
    <xf numFmtId="0" fontId="29" fillId="5" borderId="62" xfId="7" applyFont="1" applyFill="1" applyBorder="1" applyAlignment="1">
      <alignment horizontal="center" vertical="top" wrapText="1"/>
    </xf>
    <xf numFmtId="165" fontId="29" fillId="5" borderId="25" xfId="7" applyNumberFormat="1" applyFont="1" applyFill="1" applyBorder="1" applyAlignment="1">
      <alignment horizontal="center" vertical="top"/>
    </xf>
    <xf numFmtId="165" fontId="29" fillId="5" borderId="2" xfId="7" applyNumberFormat="1" applyFont="1" applyFill="1" applyBorder="1" applyAlignment="1">
      <alignment horizontal="center" vertical="top"/>
    </xf>
    <xf numFmtId="0" fontId="29" fillId="5" borderId="2" xfId="7" applyFont="1" applyFill="1" applyBorder="1" applyAlignment="1">
      <alignment horizontal="center" vertical="top"/>
    </xf>
    <xf numFmtId="49" fontId="28" fillId="5" borderId="40" xfId="7" applyNumberFormat="1" applyFont="1" applyFill="1" applyBorder="1" applyAlignment="1">
      <alignment horizontal="center" vertical="top" wrapText="1"/>
    </xf>
    <xf numFmtId="9" fontId="67" fillId="17" borderId="66" xfId="7" applyNumberFormat="1" applyFont="1" applyFill="1" applyBorder="1" applyAlignment="1">
      <alignment horizontal="center" vertical="top"/>
    </xf>
    <xf numFmtId="9" fontId="67" fillId="17" borderId="76" xfId="7" applyNumberFormat="1" applyFont="1" applyFill="1" applyBorder="1" applyAlignment="1">
      <alignment horizontal="center" vertical="top"/>
    </xf>
    <xf numFmtId="9" fontId="67" fillId="17" borderId="65" xfId="7" applyNumberFormat="1" applyFont="1" applyFill="1" applyBorder="1" applyAlignment="1">
      <alignment horizontal="center" vertical="top"/>
    </xf>
    <xf numFmtId="0" fontId="67" fillId="17" borderId="74" xfId="7" applyFont="1" applyFill="1" applyBorder="1" applyAlignment="1">
      <alignment horizontal="center" vertical="center"/>
    </xf>
    <xf numFmtId="0" fontId="67" fillId="17" borderId="69" xfId="7" applyFont="1" applyFill="1" applyBorder="1" applyAlignment="1">
      <alignment horizontal="left" vertical="top"/>
    </xf>
    <xf numFmtId="165" fontId="28" fillId="17" borderId="28" xfId="7" applyNumberFormat="1" applyFont="1" applyFill="1" applyBorder="1" applyAlignment="1">
      <alignment horizontal="center" vertical="top"/>
    </xf>
    <xf numFmtId="0" fontId="28" fillId="17" borderId="15" xfId="7" applyFont="1" applyFill="1" applyBorder="1" applyAlignment="1">
      <alignment horizontal="center" vertical="top"/>
    </xf>
    <xf numFmtId="0" fontId="67" fillId="5" borderId="17" xfId="7" applyFont="1" applyFill="1" applyBorder="1" applyAlignment="1">
      <alignment horizontal="center" vertical="top"/>
    </xf>
    <xf numFmtId="0" fontId="29" fillId="5" borderId="17" xfId="7" applyFont="1" applyFill="1" applyBorder="1" applyAlignment="1">
      <alignment horizontal="center" vertical="center"/>
    </xf>
    <xf numFmtId="0" fontId="70" fillId="0" borderId="7" xfId="7" applyFont="1" applyBorder="1" applyAlignment="1">
      <alignment horizontal="center" vertical="top"/>
    </xf>
    <xf numFmtId="49" fontId="28" fillId="7" borderId="28" xfId="7" applyNumberFormat="1" applyFont="1" applyFill="1" applyBorder="1" applyAlignment="1">
      <alignment horizontal="center" vertical="top"/>
    </xf>
    <xf numFmtId="49" fontId="28" fillId="2" borderId="39" xfId="7" applyNumberFormat="1" applyFont="1" applyFill="1" applyBorder="1" applyAlignment="1">
      <alignment horizontal="center" vertical="top"/>
    </xf>
    <xf numFmtId="49" fontId="28" fillId="18" borderId="28" xfId="7" applyNumberFormat="1" applyFont="1" applyFill="1" applyBorder="1" applyAlignment="1">
      <alignment horizontal="center" vertical="top"/>
    </xf>
    <xf numFmtId="49" fontId="28" fillId="2" borderId="15" xfId="7" applyNumberFormat="1" applyFont="1" applyFill="1" applyBorder="1" applyAlignment="1">
      <alignment horizontal="center" vertical="top"/>
    </xf>
    <xf numFmtId="0" fontId="30" fillId="5" borderId="71" xfId="7" applyFont="1" applyFill="1" applyBorder="1" applyAlignment="1">
      <alignment vertical="top" wrapText="1"/>
    </xf>
    <xf numFmtId="0" fontId="30" fillId="5" borderId="37" xfId="7" applyFont="1" applyFill="1" applyBorder="1" applyAlignment="1">
      <alignment vertical="top" wrapText="1"/>
    </xf>
    <xf numFmtId="0" fontId="26" fillId="0" borderId="65" xfId="7" applyFont="1" applyBorder="1" applyAlignment="1">
      <alignment horizontal="center" vertical="top" wrapText="1"/>
    </xf>
    <xf numFmtId="0" fontId="11" fillId="0" borderId="65" xfId="7" applyFont="1" applyBorder="1" applyAlignment="1">
      <alignment horizontal="left" vertical="top"/>
    </xf>
    <xf numFmtId="0" fontId="65" fillId="2" borderId="40" xfId="7" applyFont="1" applyFill="1" applyBorder="1" applyAlignment="1">
      <alignment horizontal="left" vertical="top"/>
    </xf>
    <xf numFmtId="0" fontId="58" fillId="8" borderId="40" xfId="7" applyFont="1" applyFill="1" applyBorder="1" applyAlignment="1">
      <alignment horizontal="left" vertical="top"/>
    </xf>
    <xf numFmtId="0" fontId="5" fillId="5" borderId="35" xfId="7" applyFont="1" applyFill="1" applyBorder="1" applyAlignment="1">
      <alignment horizontal="center" vertical="center" wrapText="1"/>
    </xf>
    <xf numFmtId="0" fontId="11" fillId="5" borderId="33" xfId="7" applyFont="1" applyFill="1" applyBorder="1" applyAlignment="1">
      <alignment wrapText="1"/>
    </xf>
    <xf numFmtId="0" fontId="5" fillId="5" borderId="5" xfId="7" applyFont="1" applyFill="1" applyBorder="1" applyAlignment="1">
      <alignment horizontal="center" vertical="top"/>
    </xf>
    <xf numFmtId="0" fontId="5" fillId="5" borderId="49" xfId="7" applyFont="1" applyFill="1" applyBorder="1" applyAlignment="1">
      <alignment horizontal="center" vertical="top" wrapText="1"/>
    </xf>
    <xf numFmtId="0" fontId="5" fillId="5" borderId="6" xfId="7" applyFont="1" applyFill="1" applyBorder="1" applyAlignment="1">
      <alignment horizontal="left" vertical="top" wrapText="1"/>
    </xf>
    <xf numFmtId="0" fontId="11" fillId="5" borderId="17" xfId="7" applyFont="1" applyFill="1" applyBorder="1" applyAlignment="1">
      <alignment horizontal="center" vertical="top"/>
    </xf>
    <xf numFmtId="0" fontId="11" fillId="5" borderId="5" xfId="7" applyFont="1" applyFill="1" applyBorder="1" applyAlignment="1">
      <alignment horizontal="center" vertical="top"/>
    </xf>
    <xf numFmtId="0" fontId="11" fillId="0" borderId="65" xfId="7" applyFont="1" applyBorder="1" applyAlignment="1">
      <alignment horizontal="center" vertical="top"/>
    </xf>
    <xf numFmtId="0" fontId="11" fillId="0" borderId="65" xfId="7" applyFont="1" applyBorder="1" applyAlignment="1">
      <alignment horizontal="center" vertical="center" wrapText="1"/>
    </xf>
    <xf numFmtId="0" fontId="12" fillId="5" borderId="22" xfId="7" applyFont="1" applyFill="1" applyBorder="1" applyAlignment="1">
      <alignment horizontal="left" vertical="top"/>
    </xf>
    <xf numFmtId="49" fontId="6" fillId="7" borderId="28" xfId="7" applyNumberFormat="1" applyFont="1" applyFill="1" applyBorder="1" applyAlignment="1">
      <alignment horizontal="center" vertical="top"/>
    </xf>
    <xf numFmtId="49" fontId="6" fillId="2" borderId="39" xfId="7" applyNumberFormat="1" applyFont="1" applyFill="1" applyBorder="1" applyAlignment="1">
      <alignment horizontal="center" vertical="top"/>
    </xf>
    <xf numFmtId="0" fontId="59" fillId="18" borderId="11" xfId="7" applyFont="1" applyFill="1" applyBorder="1" applyAlignment="1">
      <alignment vertical="top"/>
    </xf>
    <xf numFmtId="0" fontId="59" fillId="18" borderId="15" xfId="7" applyFont="1" applyFill="1" applyBorder="1" applyAlignment="1">
      <alignment vertical="top"/>
    </xf>
    <xf numFmtId="49" fontId="6" fillId="18" borderId="39" xfId="7" applyNumberFormat="1" applyFont="1" applyFill="1" applyBorder="1" applyAlignment="1">
      <alignment horizontal="center" vertical="top"/>
    </xf>
    <xf numFmtId="49" fontId="28" fillId="5" borderId="21" xfId="7" applyNumberFormat="1" applyFont="1" applyFill="1" applyBorder="1" applyAlignment="1">
      <alignment horizontal="center" vertical="top" wrapText="1"/>
    </xf>
    <xf numFmtId="49" fontId="69" fillId="3" borderId="21" xfId="7" applyNumberFormat="1" applyFont="1" applyFill="1" applyBorder="1" applyAlignment="1">
      <alignment horizontal="center" vertical="top"/>
    </xf>
    <xf numFmtId="49" fontId="69" fillId="2" borderId="21" xfId="7" applyNumberFormat="1" applyFont="1" applyFill="1" applyBorder="1" applyAlignment="1">
      <alignment horizontal="center" vertical="top"/>
    </xf>
    <xf numFmtId="49" fontId="69" fillId="2" borderId="9" xfId="7" applyNumberFormat="1" applyFont="1" applyFill="1" applyBorder="1" applyAlignment="1">
      <alignment horizontal="center" vertical="top"/>
    </xf>
    <xf numFmtId="0" fontId="67" fillId="0" borderId="7" xfId="7" applyFont="1" applyBorder="1" applyAlignment="1">
      <alignment horizontal="center" vertical="top"/>
    </xf>
    <xf numFmtId="0" fontId="67" fillId="5" borderId="5" xfId="7" applyFont="1" applyFill="1" applyBorder="1" applyAlignment="1">
      <alignment horizontal="center" vertical="top"/>
    </xf>
    <xf numFmtId="49" fontId="69" fillId="3" borderId="29" xfId="7" applyNumberFormat="1" applyFont="1" applyFill="1" applyBorder="1" applyAlignment="1">
      <alignment horizontal="center" vertical="top"/>
    </xf>
    <xf numFmtId="49" fontId="69" fillId="2" borderId="29" xfId="7" applyNumberFormat="1" applyFont="1" applyFill="1" applyBorder="1" applyAlignment="1">
      <alignment horizontal="center" vertical="top"/>
    </xf>
    <xf numFmtId="0" fontId="68" fillId="5" borderId="23" xfId="7" applyFont="1" applyFill="1" applyBorder="1" applyAlignment="1">
      <alignment horizontal="center" vertical="top" wrapText="1"/>
    </xf>
    <xf numFmtId="49" fontId="28" fillId="5" borderId="0" xfId="7" applyNumberFormat="1" applyFont="1" applyFill="1" applyAlignment="1">
      <alignment vertical="top" wrapText="1"/>
    </xf>
    <xf numFmtId="49" fontId="28" fillId="2" borderId="9" xfId="7" applyNumberFormat="1" applyFont="1" applyFill="1" applyBorder="1" applyAlignment="1">
      <alignment vertical="top"/>
    </xf>
    <xf numFmtId="49" fontId="28" fillId="5" borderId="40" xfId="7" applyNumberFormat="1" applyFont="1" applyFill="1" applyBorder="1" applyAlignment="1">
      <alignment vertical="top" wrapText="1"/>
    </xf>
    <xf numFmtId="49" fontId="28" fillId="2" borderId="29" xfId="7" applyNumberFormat="1" applyFont="1" applyFill="1" applyBorder="1" applyAlignment="1">
      <alignment vertical="top"/>
    </xf>
    <xf numFmtId="0" fontId="34" fillId="0" borderId="65" xfId="7" applyFont="1" applyBorder="1" applyAlignment="1">
      <alignment horizontal="center" vertical="center" wrapText="1"/>
    </xf>
    <xf numFmtId="9" fontId="30" fillId="16" borderId="66" xfId="7" applyNumberFormat="1" applyFont="1" applyFill="1" applyBorder="1" applyAlignment="1">
      <alignment horizontal="center" vertical="top"/>
    </xf>
    <xf numFmtId="0" fontId="30" fillId="16" borderId="74" xfId="7" applyFont="1" applyFill="1" applyBorder="1" applyAlignment="1">
      <alignment horizontal="center" vertical="center"/>
    </xf>
    <xf numFmtId="0" fontId="30" fillId="16" borderId="69" xfId="7" applyFont="1" applyFill="1" applyBorder="1" applyAlignment="1">
      <alignment horizontal="left" vertical="top"/>
    </xf>
    <xf numFmtId="0" fontId="36" fillId="5" borderId="67" xfId="7" applyFont="1" applyFill="1" applyBorder="1" applyAlignment="1">
      <alignment horizontal="left" vertical="top" wrapText="1"/>
    </xf>
    <xf numFmtId="0" fontId="11" fillId="0" borderId="65" xfId="7" applyFont="1" applyBorder="1" applyAlignment="1">
      <alignment vertical="center" wrapText="1"/>
    </xf>
    <xf numFmtId="0" fontId="4" fillId="2" borderId="43" xfId="7" applyFont="1" applyFill="1" applyBorder="1" applyAlignment="1">
      <alignment horizontal="left" vertical="top"/>
    </xf>
    <xf numFmtId="0" fontId="4" fillId="8" borderId="40" xfId="7" applyFont="1" applyFill="1" applyBorder="1" applyAlignment="1">
      <alignment horizontal="left" vertical="top"/>
    </xf>
    <xf numFmtId="0" fontId="4" fillId="2" borderId="40" xfId="7" applyFont="1" applyFill="1" applyBorder="1" applyAlignment="1">
      <alignment horizontal="left" vertical="top"/>
    </xf>
    <xf numFmtId="0" fontId="28" fillId="2" borderId="40" xfId="7" applyFont="1" applyFill="1" applyBorder="1" applyAlignment="1">
      <alignment horizontal="left" vertical="top"/>
    </xf>
    <xf numFmtId="0" fontId="70" fillId="2" borderId="40" xfId="7" applyFont="1" applyFill="1" applyBorder="1" applyAlignment="1">
      <alignment horizontal="left" vertical="top"/>
    </xf>
    <xf numFmtId="0" fontId="71" fillId="8" borderId="40" xfId="7" applyFont="1" applyFill="1" applyBorder="1" applyAlignment="1">
      <alignment horizontal="left" vertical="top"/>
    </xf>
    <xf numFmtId="0" fontId="4" fillId="8" borderId="0" xfId="7" applyFont="1" applyFill="1" applyAlignment="1">
      <alignment vertical="top"/>
    </xf>
    <xf numFmtId="49" fontId="4" fillId="15" borderId="28" xfId="7" applyNumberFormat="1" applyFont="1" applyFill="1" applyBorder="1" applyAlignment="1">
      <alignment horizontal="center" vertical="top" wrapText="1"/>
    </xf>
    <xf numFmtId="9" fontId="36" fillId="16" borderId="45" xfId="7" applyNumberFormat="1" applyFont="1" applyFill="1" applyBorder="1" applyAlignment="1">
      <alignment horizontal="center" vertical="top"/>
    </xf>
    <xf numFmtId="9" fontId="36" fillId="16" borderId="1" xfId="7" applyNumberFormat="1" applyFont="1" applyFill="1" applyBorder="1" applyAlignment="1">
      <alignment horizontal="center" vertical="top"/>
    </xf>
    <xf numFmtId="0" fontId="36" fillId="16" borderId="53" xfId="7" applyFont="1" applyFill="1" applyBorder="1" applyAlignment="1">
      <alignment horizontal="center" vertical="center"/>
    </xf>
    <xf numFmtId="0" fontId="36" fillId="16" borderId="52" xfId="7" applyFont="1" applyFill="1" applyBorder="1" applyAlignment="1">
      <alignment horizontal="left" vertical="top"/>
    </xf>
    <xf numFmtId="165" fontId="27" fillId="16" borderId="4" xfId="7" applyNumberFormat="1" applyFont="1" applyFill="1" applyBorder="1" applyAlignment="1">
      <alignment horizontal="center" vertical="top"/>
    </xf>
    <xf numFmtId="0" fontId="27" fillId="16" borderId="10" xfId="7" applyFont="1" applyFill="1" applyBorder="1" applyAlignment="1">
      <alignment horizontal="center" vertical="top"/>
    </xf>
    <xf numFmtId="0" fontId="30" fillId="0" borderId="34" xfId="7" applyFont="1" applyBorder="1" applyAlignment="1">
      <alignment horizontal="center" vertical="top"/>
    </xf>
    <xf numFmtId="0" fontId="30" fillId="5" borderId="35" xfId="7" applyFont="1" applyFill="1" applyBorder="1" applyAlignment="1">
      <alignment horizontal="center" vertical="top"/>
    </xf>
    <xf numFmtId="0" fontId="30" fillId="5" borderId="61" xfId="7" applyFont="1" applyFill="1" applyBorder="1" applyAlignment="1">
      <alignment horizontal="center" vertical="center" wrapText="1"/>
    </xf>
    <xf numFmtId="0" fontId="30" fillId="5" borderId="37" xfId="7" applyFont="1" applyFill="1" applyBorder="1" applyAlignment="1">
      <alignment horizontal="left" vertical="top" wrapText="1"/>
    </xf>
    <xf numFmtId="9" fontId="36" fillId="16" borderId="27" xfId="7" applyNumberFormat="1" applyFont="1" applyFill="1" applyBorder="1" applyAlignment="1">
      <alignment horizontal="center" vertical="top"/>
    </xf>
    <xf numFmtId="0" fontId="30" fillId="0" borderId="65" xfId="7" applyFont="1" applyBorder="1" applyAlignment="1">
      <alignment horizontal="center" vertical="top" wrapText="1"/>
    </xf>
    <xf numFmtId="0" fontId="30" fillId="0" borderId="65" xfId="7" applyFont="1" applyBorder="1" applyAlignment="1">
      <alignment horizontal="center" wrapText="1"/>
    </xf>
    <xf numFmtId="0" fontId="30" fillId="0" borderId="65" xfId="7" applyFont="1" applyBorder="1" applyAlignment="1">
      <alignment horizontal="left" vertical="top" wrapText="1"/>
    </xf>
    <xf numFmtId="0" fontId="30" fillId="0" borderId="66" xfId="7" applyFont="1" applyBorder="1" applyAlignment="1">
      <alignment horizontal="center" vertical="top"/>
    </xf>
    <xf numFmtId="0" fontId="30" fillId="5" borderId="71" xfId="7" applyFont="1" applyFill="1" applyBorder="1" applyAlignment="1">
      <alignment horizontal="left" vertical="center" wrapText="1"/>
    </xf>
    <xf numFmtId="0" fontId="30" fillId="5" borderId="37" xfId="7" applyFont="1" applyFill="1" applyBorder="1" applyAlignment="1">
      <alignment horizontal="left" vertical="center" wrapText="1"/>
    </xf>
    <xf numFmtId="0" fontId="30" fillId="5" borderId="62" xfId="7" applyFont="1" applyFill="1" applyBorder="1" applyAlignment="1">
      <alignment horizontal="center" vertical="top" wrapText="1"/>
    </xf>
    <xf numFmtId="0" fontId="30" fillId="5" borderId="17" xfId="7" applyFont="1" applyFill="1" applyBorder="1" applyAlignment="1">
      <alignment horizontal="left" vertical="top" wrapText="1"/>
    </xf>
    <xf numFmtId="9" fontId="36" fillId="16" borderId="12" xfId="7" applyNumberFormat="1" applyFont="1" applyFill="1" applyBorder="1" applyAlignment="1">
      <alignment horizontal="center" vertical="top"/>
    </xf>
    <xf numFmtId="0" fontId="30" fillId="5" borderId="37" xfId="7" applyFont="1" applyFill="1" applyBorder="1" applyAlignment="1">
      <alignment wrapText="1"/>
    </xf>
    <xf numFmtId="0" fontId="65" fillId="0" borderId="42" xfId="7" applyFont="1" applyBorder="1" applyAlignment="1">
      <alignment vertical="top"/>
    </xf>
    <xf numFmtId="0" fontId="30" fillId="5" borderId="17" xfId="7" applyFont="1" applyFill="1" applyBorder="1" applyAlignment="1">
      <alignment vertical="top"/>
    </xf>
    <xf numFmtId="0" fontId="36" fillId="5" borderId="17" xfId="7" applyFont="1" applyFill="1" applyBorder="1" applyAlignment="1">
      <alignment vertical="top"/>
    </xf>
    <xf numFmtId="0" fontId="30" fillId="5" borderId="17" xfId="7" applyFont="1" applyFill="1" applyBorder="1" applyAlignment="1">
      <alignment vertical="center" wrapText="1"/>
    </xf>
    <xf numFmtId="0" fontId="30" fillId="5" borderId="71" xfId="7" applyFont="1" applyFill="1" applyBorder="1" applyAlignment="1">
      <alignment wrapText="1"/>
    </xf>
    <xf numFmtId="0" fontId="30" fillId="5" borderId="34" xfId="7" applyFont="1" applyFill="1" applyBorder="1" applyAlignment="1">
      <alignment horizontal="center" vertical="center"/>
    </xf>
    <xf numFmtId="0" fontId="30" fillId="5" borderId="35" xfId="7" applyFont="1" applyFill="1" applyBorder="1" applyAlignment="1">
      <alignment vertical="top"/>
    </xf>
    <xf numFmtId="0" fontId="36" fillId="5" borderId="35" xfId="7" applyFont="1" applyFill="1" applyBorder="1" applyAlignment="1">
      <alignment vertical="top"/>
    </xf>
    <xf numFmtId="0" fontId="30" fillId="5" borderId="7" xfId="7" applyFont="1" applyFill="1" applyBorder="1" applyAlignment="1">
      <alignment horizontal="center" vertical="center"/>
    </xf>
    <xf numFmtId="0" fontId="30" fillId="5" borderId="6" xfId="7" applyFont="1" applyFill="1" applyBorder="1" applyAlignment="1">
      <alignment vertical="top" wrapText="1"/>
    </xf>
    <xf numFmtId="0" fontId="30" fillId="5" borderId="66" xfId="7" applyFont="1" applyFill="1" applyBorder="1" applyAlignment="1">
      <alignment horizontal="center" vertical="center"/>
    </xf>
    <xf numFmtId="0" fontId="30" fillId="5" borderId="65" xfId="7" applyFont="1" applyFill="1" applyBorder="1" applyAlignment="1">
      <alignment horizontal="center" vertical="center"/>
    </xf>
    <xf numFmtId="0" fontId="30" fillId="0" borderId="45" xfId="7" applyFont="1" applyBorder="1" applyAlignment="1">
      <alignment horizontal="center" vertical="center" textRotation="90"/>
    </xf>
    <xf numFmtId="0" fontId="30" fillId="0" borderId="1" xfId="7" applyFont="1" applyBorder="1" applyAlignment="1">
      <alignment horizontal="center" vertical="center" textRotation="90"/>
    </xf>
    <xf numFmtId="0" fontId="10" fillId="0" borderId="0" xfId="7" applyFont="1" applyAlignment="1">
      <alignment vertical="top"/>
    </xf>
    <xf numFmtId="0" fontId="10" fillId="0" borderId="0" xfId="7" applyFont="1" applyAlignment="1">
      <alignment horizontal="center" vertical="center"/>
    </xf>
    <xf numFmtId="0" fontId="10" fillId="0" borderId="22" xfId="7" applyFont="1" applyBorder="1" applyAlignment="1">
      <alignment horizontal="center" vertical="center"/>
    </xf>
    <xf numFmtId="0" fontId="3" fillId="0" borderId="0" xfId="7" applyFont="1" applyAlignment="1">
      <alignment vertical="top"/>
    </xf>
    <xf numFmtId="0" fontId="35" fillId="0" borderId="0" xfId="7" applyFont="1" applyAlignment="1">
      <alignment horizontal="right" vertical="top" wrapText="1"/>
    </xf>
    <xf numFmtId="0" fontId="10" fillId="0" borderId="0" xfId="7" applyFont="1" applyAlignment="1">
      <alignment horizontal="right" vertical="top" wrapText="1"/>
    </xf>
    <xf numFmtId="0" fontId="36" fillId="5" borderId="6" xfId="7" applyFont="1" applyFill="1" applyBorder="1" applyAlignment="1">
      <alignment horizontal="left" vertical="top" wrapText="1"/>
    </xf>
    <xf numFmtId="0" fontId="36" fillId="5" borderId="49" xfId="7" applyFont="1" applyFill="1" applyBorder="1" applyAlignment="1">
      <alignment horizontal="center" vertical="top" wrapText="1"/>
    </xf>
    <xf numFmtId="0" fontId="74" fillId="0" borderId="0" xfId="7" applyFont="1"/>
    <xf numFmtId="165" fontId="27" fillId="16" borderId="21" xfId="7" applyNumberFormat="1" applyFont="1" applyFill="1" applyBorder="1" applyAlignment="1">
      <alignment horizontal="center" vertical="top"/>
    </xf>
    <xf numFmtId="0" fontId="36" fillId="16" borderId="22" xfId="7" applyFont="1" applyFill="1" applyBorder="1" applyAlignment="1">
      <alignment horizontal="left" vertical="top"/>
    </xf>
    <xf numFmtId="9" fontId="36" fillId="16" borderId="22" xfId="7" applyNumberFormat="1" applyFont="1" applyFill="1" applyBorder="1" applyAlignment="1">
      <alignment horizontal="center" vertical="top"/>
    </xf>
    <xf numFmtId="9" fontId="36" fillId="16" borderId="24" xfId="7" applyNumberFormat="1" applyFont="1" applyFill="1" applyBorder="1" applyAlignment="1">
      <alignment horizontal="center" vertical="top"/>
    </xf>
    <xf numFmtId="9" fontId="36" fillId="16" borderId="74" xfId="7" applyNumberFormat="1" applyFont="1" applyFill="1" applyBorder="1" applyAlignment="1">
      <alignment horizontal="center" vertical="top"/>
    </xf>
    <xf numFmtId="0" fontId="36" fillId="16" borderId="15" xfId="7" applyFont="1" applyFill="1" applyBorder="1" applyAlignment="1">
      <alignment horizontal="left" vertical="top"/>
    </xf>
    <xf numFmtId="0" fontId="36" fillId="16" borderId="65" xfId="7" applyFont="1" applyFill="1" applyBorder="1" applyAlignment="1">
      <alignment horizontal="center" vertical="center"/>
    </xf>
    <xf numFmtId="0" fontId="36" fillId="16" borderId="28" xfId="7" applyFont="1" applyFill="1" applyBorder="1" applyAlignment="1">
      <alignment horizontal="center" vertical="center"/>
    </xf>
    <xf numFmtId="9" fontId="36" fillId="16" borderId="28" xfId="7" applyNumberFormat="1" applyFont="1" applyFill="1" applyBorder="1" applyAlignment="1">
      <alignment horizontal="center" vertical="top"/>
    </xf>
    <xf numFmtId="0" fontId="32" fillId="0" borderId="0" xfId="0" applyFont="1"/>
    <xf numFmtId="2" fontId="33" fillId="9" borderId="12" xfId="0" applyNumberFormat="1" applyFont="1" applyFill="1" applyBorder="1" applyAlignment="1">
      <alignment vertical="top" wrapText="1"/>
    </xf>
    <xf numFmtId="2" fontId="33" fillId="9" borderId="28" xfId="0" applyNumberFormat="1" applyFont="1" applyFill="1" applyBorder="1" applyAlignment="1">
      <alignment vertical="top" wrapText="1"/>
    </xf>
    <xf numFmtId="2" fontId="32" fillId="0" borderId="25" xfId="0" applyNumberFormat="1" applyFont="1" applyBorder="1" applyAlignment="1">
      <alignment vertical="top" wrapText="1"/>
    </xf>
    <xf numFmtId="2" fontId="32" fillId="0" borderId="2" xfId="0" applyNumberFormat="1" applyFont="1" applyBorder="1" applyAlignment="1">
      <alignment vertical="top" wrapText="1"/>
    </xf>
    <xf numFmtId="0" fontId="30" fillId="0" borderId="0" xfId="0" applyFont="1" applyBorder="1" applyAlignment="1">
      <alignment vertical="top"/>
    </xf>
    <xf numFmtId="2" fontId="33" fillId="4" borderId="12" xfId="0" applyNumberFormat="1" applyFont="1" applyFill="1" applyBorder="1" applyAlignment="1">
      <alignment vertical="top" wrapText="1"/>
    </xf>
    <xf numFmtId="2" fontId="33" fillId="4" borderId="28" xfId="0" applyNumberFormat="1" applyFont="1" applyFill="1" applyBorder="1" applyAlignment="1">
      <alignment vertical="top" wrapText="1"/>
    </xf>
    <xf numFmtId="2" fontId="32" fillId="0" borderId="4" xfId="0" applyNumberFormat="1" applyFont="1" applyBorder="1" applyAlignment="1">
      <alignment horizontal="center" vertical="top" wrapText="1"/>
    </xf>
    <xf numFmtId="2" fontId="32" fillId="0" borderId="10" xfId="0" applyNumberFormat="1" applyFont="1" applyBorder="1" applyAlignment="1">
      <alignment horizontal="center" vertical="top" wrapText="1"/>
    </xf>
    <xf numFmtId="0" fontId="36" fillId="0" borderId="0" xfId="0" applyFont="1" applyAlignment="1">
      <alignment vertical="top"/>
    </xf>
    <xf numFmtId="2" fontId="32" fillId="0" borderId="3" xfId="0" applyNumberFormat="1" applyFont="1" applyBorder="1" applyAlignment="1">
      <alignment horizontal="center" vertical="top" wrapText="1"/>
    </xf>
    <xf numFmtId="2" fontId="32" fillId="0" borderId="47" xfId="0" applyNumberFormat="1" applyFont="1" applyBorder="1" applyAlignment="1">
      <alignment horizontal="center" vertical="top" wrapText="1"/>
    </xf>
    <xf numFmtId="0" fontId="30" fillId="0" borderId="0" xfId="0" applyFont="1" applyAlignment="1">
      <alignment vertical="top"/>
    </xf>
    <xf numFmtId="0" fontId="6" fillId="0" borderId="0" xfId="0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right" vertical="top" wrapText="1"/>
    </xf>
    <xf numFmtId="2" fontId="32" fillId="0" borderId="30" xfId="0" applyNumberFormat="1" applyFont="1" applyBorder="1" applyAlignment="1">
      <alignment horizontal="center" vertical="top" wrapText="1"/>
    </xf>
    <xf numFmtId="2" fontId="32" fillId="0" borderId="38" xfId="0" applyNumberFormat="1" applyFont="1" applyBorder="1" applyAlignment="1">
      <alignment horizontal="center" vertical="top" wrapText="1"/>
    </xf>
    <xf numFmtId="0" fontId="30" fillId="0" borderId="26" xfId="0" applyFont="1" applyBorder="1"/>
    <xf numFmtId="0" fontId="30" fillId="0" borderId="0" xfId="0" applyFont="1" applyBorder="1"/>
    <xf numFmtId="0" fontId="30" fillId="0" borderId="36" xfId="0" applyFont="1" applyBorder="1"/>
    <xf numFmtId="0" fontId="36" fillId="0" borderId="30" xfId="33" applyFont="1" applyBorder="1" applyAlignment="1">
      <alignment horizontal="center" vertical="top" wrapText="1"/>
    </xf>
    <xf numFmtId="0" fontId="36" fillId="0" borderId="38" xfId="33" applyFont="1" applyBorder="1" applyAlignment="1">
      <alignment horizontal="center" vertical="top" wrapText="1"/>
    </xf>
    <xf numFmtId="165" fontId="30" fillId="0" borderId="0" xfId="0" applyNumberFormat="1" applyFont="1" applyBorder="1" applyAlignment="1">
      <alignment vertical="top"/>
    </xf>
    <xf numFmtId="2" fontId="33" fillId="4" borderId="28" xfId="0" applyNumberFormat="1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49" fontId="27" fillId="0" borderId="0" xfId="0" applyNumberFormat="1" applyFont="1" applyAlignment="1">
      <alignment vertical="top" wrapText="1"/>
    </xf>
    <xf numFmtId="0" fontId="36" fillId="0" borderId="0" xfId="0" applyFont="1" applyAlignment="1">
      <alignment horizontal="center" vertical="top"/>
    </xf>
    <xf numFmtId="49" fontId="30" fillId="0" borderId="0" xfId="0" applyNumberFormat="1" applyFont="1" applyAlignment="1">
      <alignment vertical="top"/>
    </xf>
    <xf numFmtId="49" fontId="30" fillId="0" borderId="0" xfId="0" applyNumberFormat="1" applyFont="1" applyBorder="1" applyAlignment="1">
      <alignment vertical="top"/>
    </xf>
    <xf numFmtId="49" fontId="30" fillId="0" borderId="40" xfId="0" applyNumberFormat="1" applyFont="1" applyBorder="1" applyAlignment="1">
      <alignment vertical="top"/>
    </xf>
    <xf numFmtId="9" fontId="36" fillId="0" borderId="45" xfId="0" applyNumberFormat="1" applyFont="1" applyBorder="1" applyAlignment="1">
      <alignment horizontal="center" vertical="top"/>
    </xf>
    <xf numFmtId="9" fontId="36" fillId="5" borderId="1" xfId="0" applyNumberFormat="1" applyFont="1" applyFill="1" applyBorder="1" applyAlignment="1">
      <alignment horizontal="center" vertical="top"/>
    </xf>
    <xf numFmtId="0" fontId="36" fillId="5" borderId="53" xfId="0" applyFont="1" applyFill="1" applyBorder="1" applyAlignment="1">
      <alignment horizontal="center" vertical="center"/>
    </xf>
    <xf numFmtId="0" fontId="36" fillId="5" borderId="52" xfId="0" applyFont="1" applyFill="1" applyBorder="1" applyAlignment="1">
      <alignment horizontal="left" vertical="top" wrapText="1"/>
    </xf>
    <xf numFmtId="165" fontId="27" fillId="5" borderId="4" xfId="0" applyNumberFormat="1" applyFont="1" applyFill="1" applyBorder="1" applyAlignment="1">
      <alignment horizontal="center" vertical="top"/>
    </xf>
    <xf numFmtId="0" fontId="27" fillId="5" borderId="10" xfId="0" applyFont="1" applyFill="1" applyBorder="1" applyAlignment="1">
      <alignment horizontal="center" vertical="top"/>
    </xf>
    <xf numFmtId="0" fontId="36" fillId="0" borderId="7" xfId="0" applyFont="1" applyBorder="1" applyAlignment="1">
      <alignment horizontal="center" vertical="top"/>
    </xf>
    <xf numFmtId="0" fontId="36" fillId="5" borderId="5" xfId="0" applyFont="1" applyFill="1" applyBorder="1" applyAlignment="1">
      <alignment horizontal="center" vertical="top"/>
    </xf>
    <xf numFmtId="0" fontId="30" fillId="5" borderId="49" xfId="0" applyFont="1" applyFill="1" applyBorder="1" applyAlignment="1">
      <alignment horizontal="center" vertical="top" wrapText="1"/>
    </xf>
    <xf numFmtId="0" fontId="30" fillId="5" borderId="6" xfId="0" applyFont="1" applyFill="1" applyBorder="1" applyAlignment="1">
      <alignment horizontal="left" vertical="top" wrapText="1"/>
    </xf>
    <xf numFmtId="165" fontId="30" fillId="5" borderId="25" xfId="0" applyNumberFormat="1" applyFont="1" applyFill="1" applyBorder="1" applyAlignment="1">
      <alignment horizontal="center" vertical="top"/>
    </xf>
    <xf numFmtId="165" fontId="30" fillId="5" borderId="2" xfId="0" applyNumberFormat="1" applyFont="1" applyFill="1" applyBorder="1" applyAlignment="1">
      <alignment horizontal="center" vertical="top"/>
    </xf>
    <xf numFmtId="0" fontId="30" fillId="5" borderId="2" xfId="0" applyFont="1" applyFill="1" applyBorder="1" applyAlignment="1">
      <alignment horizontal="center" vertical="top"/>
    </xf>
    <xf numFmtId="165" fontId="30" fillId="0" borderId="42" xfId="0" applyNumberFormat="1" applyFont="1" applyBorder="1" applyAlignment="1">
      <alignment horizontal="center" vertical="top"/>
    </xf>
    <xf numFmtId="165" fontId="30" fillId="5" borderId="17" xfId="0" applyNumberFormat="1" applyFont="1" applyFill="1" applyBorder="1" applyAlignment="1">
      <alignment horizontal="center" vertical="top"/>
    </xf>
    <xf numFmtId="0" fontId="30" fillId="5" borderId="20" xfId="0" applyFont="1" applyFill="1" applyBorder="1" applyAlignment="1">
      <alignment horizontal="center" vertical="center"/>
    </xf>
    <xf numFmtId="0" fontId="30" fillId="5" borderId="18" xfId="0" applyFont="1" applyFill="1" applyBorder="1" applyAlignment="1">
      <alignment vertical="top" wrapText="1"/>
    </xf>
    <xf numFmtId="165" fontId="30" fillId="0" borderId="7" xfId="0" applyNumberFormat="1" applyFont="1" applyBorder="1" applyAlignment="1">
      <alignment horizontal="center" vertical="top"/>
    </xf>
    <xf numFmtId="165" fontId="30" fillId="5" borderId="5" xfId="0" applyNumberFormat="1" applyFont="1" applyFill="1" applyBorder="1" applyAlignment="1">
      <alignment horizontal="center" vertical="top"/>
    </xf>
    <xf numFmtId="0" fontId="30" fillId="5" borderId="5" xfId="0" applyFont="1" applyFill="1" applyBorder="1" applyAlignment="1">
      <alignment horizontal="center" vertical="top" wrapText="1"/>
    </xf>
    <xf numFmtId="0" fontId="30" fillId="5" borderId="6" xfId="0" applyFont="1" applyFill="1" applyBorder="1" applyAlignment="1">
      <alignment vertical="top" wrapText="1"/>
    </xf>
    <xf numFmtId="0" fontId="30" fillId="0" borderId="7" xfId="0" applyFont="1" applyBorder="1" applyAlignment="1">
      <alignment horizontal="center" vertical="top"/>
    </xf>
    <xf numFmtId="9" fontId="30" fillId="5" borderId="1" xfId="0" applyNumberFormat="1" applyFont="1" applyFill="1" applyBorder="1" applyAlignment="1">
      <alignment horizontal="center" vertical="top"/>
    </xf>
    <xf numFmtId="0" fontId="27" fillId="5" borderId="21" xfId="0" applyFont="1" applyFill="1" applyBorder="1" applyAlignment="1">
      <alignment vertical="top" wrapText="1"/>
    </xf>
    <xf numFmtId="0" fontId="74" fillId="0" borderId="0" xfId="0" applyFont="1"/>
    <xf numFmtId="0" fontId="27" fillId="19" borderId="12" xfId="0" applyFont="1" applyFill="1" applyBorder="1" applyAlignment="1">
      <alignment vertical="top" wrapText="1"/>
    </xf>
    <xf numFmtId="49" fontId="27" fillId="7" borderId="15" xfId="0" applyNumberFormat="1" applyFont="1" applyFill="1" applyBorder="1" applyAlignment="1">
      <alignment horizontal="center" vertical="top"/>
    </xf>
    <xf numFmtId="49" fontId="30" fillId="5" borderId="51" xfId="0" applyNumberFormat="1" applyFont="1" applyFill="1" applyBorder="1" applyAlignment="1">
      <alignment horizontal="center" vertical="top"/>
    </xf>
    <xf numFmtId="0" fontId="30" fillId="5" borderId="51" xfId="0" applyFont="1" applyFill="1" applyBorder="1" applyAlignment="1">
      <alignment horizontal="center" vertical="top" wrapText="1"/>
    </xf>
    <xf numFmtId="0" fontId="30" fillId="0" borderId="6" xfId="0" applyFont="1" applyBorder="1" applyAlignment="1">
      <alignment horizontal="left" vertical="top" wrapText="1"/>
    </xf>
    <xf numFmtId="49" fontId="30" fillId="0" borderId="57" xfId="0" applyNumberFormat="1" applyFont="1" applyBorder="1" applyAlignment="1">
      <alignment horizontal="center" vertical="top"/>
    </xf>
    <xf numFmtId="49" fontId="30" fillId="5" borderId="56" xfId="0" applyNumberFormat="1" applyFont="1" applyFill="1" applyBorder="1" applyAlignment="1">
      <alignment horizontal="center" vertical="top"/>
    </xf>
    <xf numFmtId="0" fontId="30" fillId="5" borderId="56" xfId="0" applyFont="1" applyFill="1" applyBorder="1" applyAlignment="1">
      <alignment horizontal="center" vertical="top" wrapText="1"/>
    </xf>
    <xf numFmtId="165" fontId="30" fillId="10" borderId="37" xfId="0" applyNumberFormat="1" applyFont="1" applyFill="1" applyBorder="1" applyAlignment="1">
      <alignment horizontal="left" vertical="center" wrapText="1"/>
    </xf>
    <xf numFmtId="0" fontId="30" fillId="0" borderId="57" xfId="0" applyFont="1" applyBorder="1" applyAlignment="1">
      <alignment horizontal="center" vertical="top"/>
    </xf>
    <xf numFmtId="0" fontId="30" fillId="5" borderId="56" xfId="0" applyFont="1" applyFill="1" applyBorder="1" applyAlignment="1">
      <alignment horizontal="center" vertical="top"/>
    </xf>
    <xf numFmtId="0" fontId="30" fillId="5" borderId="51" xfId="0" applyFont="1" applyFill="1" applyBorder="1" applyAlignment="1">
      <alignment horizontal="center" vertical="center"/>
    </xf>
    <xf numFmtId="0" fontId="30" fillId="0" borderId="42" xfId="0" applyFont="1" applyBorder="1" applyAlignment="1">
      <alignment horizontal="center" vertical="top"/>
    </xf>
    <xf numFmtId="0" fontId="30" fillId="5" borderId="17" xfId="0" applyFont="1" applyFill="1" applyBorder="1" applyAlignment="1">
      <alignment horizontal="center" vertical="top"/>
    </xf>
    <xf numFmtId="49" fontId="30" fillId="5" borderId="17" xfId="0" applyNumberFormat="1" applyFont="1" applyFill="1" applyBorder="1" applyAlignment="1">
      <alignment horizontal="center" vertical="top"/>
    </xf>
    <xf numFmtId="165" fontId="30" fillId="10" borderId="58" xfId="0" applyNumberFormat="1" applyFont="1" applyFill="1" applyBorder="1" applyAlignment="1">
      <alignment horizontal="left" vertical="center" wrapText="1"/>
    </xf>
    <xf numFmtId="165" fontId="30" fillId="5" borderId="26" xfId="0" applyNumberFormat="1" applyFont="1" applyFill="1" applyBorder="1" applyAlignment="1">
      <alignment horizontal="center" vertical="top"/>
    </xf>
    <xf numFmtId="165" fontId="30" fillId="5" borderId="9" xfId="0" applyNumberFormat="1" applyFont="1" applyFill="1" applyBorder="1" applyAlignment="1">
      <alignment horizontal="center" vertical="top"/>
    </xf>
    <xf numFmtId="0" fontId="30" fillId="5" borderId="0" xfId="0" applyFont="1" applyFill="1" applyBorder="1" applyAlignment="1">
      <alignment horizontal="center" vertical="top"/>
    </xf>
    <xf numFmtId="0" fontId="30" fillId="0" borderId="34" xfId="0" applyFont="1" applyBorder="1" applyAlignment="1">
      <alignment horizontal="center" vertical="top"/>
    </xf>
    <xf numFmtId="0" fontId="30" fillId="5" borderId="35" xfId="0" applyFont="1" applyFill="1" applyBorder="1" applyAlignment="1">
      <alignment horizontal="center" vertical="center"/>
    </xf>
    <xf numFmtId="165" fontId="30" fillId="5" borderId="41" xfId="0" applyNumberFormat="1" applyFont="1" applyFill="1" applyBorder="1" applyAlignment="1">
      <alignment horizontal="center" vertical="top"/>
    </xf>
    <xf numFmtId="165" fontId="30" fillId="5" borderId="30" xfId="0" applyNumberFormat="1" applyFont="1" applyFill="1" applyBorder="1" applyAlignment="1">
      <alignment horizontal="center" vertical="top"/>
    </xf>
    <xf numFmtId="0" fontId="30" fillId="5" borderId="30" xfId="0" applyFont="1" applyFill="1" applyBorder="1" applyAlignment="1">
      <alignment horizontal="center" vertical="top"/>
    </xf>
    <xf numFmtId="165" fontId="30" fillId="10" borderId="31" xfId="0" applyNumberFormat="1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center" vertical="center"/>
    </xf>
    <xf numFmtId="0" fontId="36" fillId="5" borderId="32" xfId="0" applyFont="1" applyFill="1" applyBorder="1" applyAlignment="1">
      <alignment horizontal="left" vertical="top"/>
    </xf>
    <xf numFmtId="0" fontId="30" fillId="5" borderId="36" xfId="0" applyFont="1" applyFill="1" applyBorder="1" applyAlignment="1">
      <alignment horizontal="left" vertical="top" wrapText="1"/>
    </xf>
    <xf numFmtId="165" fontId="30" fillId="0" borderId="33" xfId="0" applyNumberFormat="1" applyFont="1" applyBorder="1" applyAlignment="1">
      <alignment horizontal="left" vertical="center" wrapText="1"/>
    </xf>
    <xf numFmtId="0" fontId="30" fillId="5" borderId="33" xfId="0" applyFont="1" applyFill="1" applyBorder="1" applyAlignment="1">
      <alignment horizontal="center" vertical="top"/>
    </xf>
    <xf numFmtId="165" fontId="30" fillId="10" borderId="33" xfId="0" applyNumberFormat="1" applyFont="1" applyFill="1" applyBorder="1" applyAlignment="1">
      <alignment horizontal="left" vertical="center" wrapText="1"/>
    </xf>
    <xf numFmtId="165" fontId="30" fillId="10" borderId="36" xfId="0" applyNumberFormat="1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top"/>
    </xf>
    <xf numFmtId="0" fontId="30" fillId="0" borderId="51" xfId="0" applyFont="1" applyFill="1" applyBorder="1" applyAlignment="1">
      <alignment horizontal="left" vertical="top"/>
    </xf>
    <xf numFmtId="0" fontId="30" fillId="0" borderId="51" xfId="0" applyFont="1" applyFill="1" applyBorder="1" applyAlignment="1">
      <alignment horizontal="center" vertical="center" wrapText="1"/>
    </xf>
    <xf numFmtId="0" fontId="30" fillId="0" borderId="51" xfId="0" applyFont="1" applyBorder="1" applyAlignment="1">
      <alignment vertical="center" wrapText="1"/>
    </xf>
    <xf numFmtId="0" fontId="27" fillId="5" borderId="22" xfId="0" applyFont="1" applyFill="1" applyBorder="1" applyAlignment="1">
      <alignment horizontal="left" vertical="top"/>
    </xf>
    <xf numFmtId="49" fontId="27" fillId="7" borderId="28" xfId="0" applyNumberFormat="1" applyFont="1" applyFill="1" applyBorder="1" applyAlignment="1">
      <alignment horizontal="center" vertical="top"/>
    </xf>
    <xf numFmtId="0" fontId="27" fillId="5" borderId="12" xfId="0" applyFont="1" applyFill="1" applyBorder="1" applyAlignment="1">
      <alignment vertical="top" wrapText="1"/>
    </xf>
    <xf numFmtId="0" fontId="74" fillId="0" borderId="0" xfId="0" applyFont="1" applyAlignment="1">
      <alignment horizontal="center" vertical="center"/>
    </xf>
    <xf numFmtId="0" fontId="11" fillId="0" borderId="54" xfId="0" applyFont="1" applyFill="1" applyBorder="1" applyAlignment="1">
      <alignment horizontal="left" vertical="top"/>
    </xf>
    <xf numFmtId="0" fontId="11" fillId="0" borderId="50" xfId="0" applyFont="1" applyFill="1" applyBorder="1" applyAlignment="1">
      <alignment horizontal="left" vertical="top"/>
    </xf>
    <xf numFmtId="0" fontId="11" fillId="0" borderId="50" xfId="0" applyFont="1" applyFill="1" applyBorder="1" applyAlignment="1">
      <alignment horizontal="center" vertical="center" wrapText="1"/>
    </xf>
    <xf numFmtId="0" fontId="30" fillId="0" borderId="50" xfId="0" applyFont="1" applyBorder="1" applyAlignment="1">
      <alignment vertical="center" wrapText="1"/>
    </xf>
    <xf numFmtId="0" fontId="27" fillId="0" borderId="40" xfId="0" applyFont="1" applyFill="1" applyBorder="1" applyAlignment="1">
      <alignment horizontal="left" vertical="top"/>
    </xf>
    <xf numFmtId="0" fontId="30" fillId="0" borderId="40" xfId="0" applyFont="1" applyFill="1" applyBorder="1" applyAlignment="1">
      <alignment horizontal="left" vertical="top"/>
    </xf>
    <xf numFmtId="0" fontId="27" fillId="0" borderId="39" xfId="0" applyFont="1" applyFill="1" applyBorder="1" applyAlignment="1">
      <alignment vertical="top"/>
    </xf>
    <xf numFmtId="49" fontId="27" fillId="8" borderId="39" xfId="0" applyNumberFormat="1" applyFont="1" applyFill="1" applyBorder="1" applyAlignment="1">
      <alignment horizontal="center" vertical="top" wrapText="1"/>
    </xf>
    <xf numFmtId="0" fontId="4" fillId="2" borderId="43" xfId="0" applyFont="1" applyFill="1" applyBorder="1" applyAlignment="1">
      <alignment horizontal="left" vertical="top"/>
    </xf>
    <xf numFmtId="0" fontId="4" fillId="8" borderId="40" xfId="0" applyFont="1" applyFill="1" applyBorder="1" applyAlignment="1">
      <alignment horizontal="left" vertical="top"/>
    </xf>
    <xf numFmtId="0" fontId="4" fillId="2" borderId="40" xfId="0" applyFont="1" applyFill="1" applyBorder="1" applyAlignment="1">
      <alignment horizontal="left" vertical="top"/>
    </xf>
    <xf numFmtId="0" fontId="28" fillId="2" borderId="40" xfId="0" applyFont="1" applyFill="1" applyBorder="1" applyAlignment="1">
      <alignment horizontal="left" vertical="top"/>
    </xf>
    <xf numFmtId="0" fontId="29" fillId="2" borderId="40" xfId="0" applyFont="1" applyFill="1" applyBorder="1" applyAlignment="1">
      <alignment horizontal="left" vertical="top"/>
    </xf>
    <xf numFmtId="0" fontId="28" fillId="8" borderId="40" xfId="0" applyFont="1" applyFill="1" applyBorder="1" applyAlignment="1">
      <alignment horizontal="left" vertical="top"/>
    </xf>
    <xf numFmtId="0" fontId="28" fillId="8" borderId="0" xfId="0" applyFont="1" applyFill="1" applyAlignment="1">
      <alignment vertical="top"/>
    </xf>
    <xf numFmtId="0" fontId="9" fillId="0" borderId="0" xfId="0" applyFont="1" applyAlignment="1">
      <alignment vertical="top" wrapText="1"/>
    </xf>
    <xf numFmtId="0" fontId="30" fillId="0" borderId="0" xfId="0" applyFont="1"/>
    <xf numFmtId="2" fontId="27" fillId="9" borderId="12" xfId="0" applyNumberFormat="1" applyFont="1" applyFill="1" applyBorder="1" applyAlignment="1">
      <alignment vertical="top" wrapText="1"/>
    </xf>
    <xf numFmtId="2" fontId="27" fillId="9" borderId="28" xfId="0" applyNumberFormat="1" applyFont="1" applyFill="1" applyBorder="1" applyAlignment="1">
      <alignment vertical="top" wrapText="1"/>
    </xf>
    <xf numFmtId="2" fontId="30" fillId="0" borderId="25" xfId="0" applyNumberFormat="1" applyFont="1" applyBorder="1" applyAlignment="1">
      <alignment vertical="top" wrapText="1"/>
    </xf>
    <xf numFmtId="2" fontId="30" fillId="0" borderId="2" xfId="0" applyNumberFormat="1" applyFont="1" applyBorder="1" applyAlignment="1">
      <alignment vertical="top" wrapText="1"/>
    </xf>
    <xf numFmtId="2" fontId="27" fillId="4" borderId="12" xfId="0" applyNumberFormat="1" applyFont="1" applyFill="1" applyBorder="1" applyAlignment="1">
      <alignment vertical="top" wrapText="1"/>
    </xf>
    <xf numFmtId="2" fontId="27" fillId="4" borderId="28" xfId="0" applyNumberFormat="1" applyFont="1" applyFill="1" applyBorder="1" applyAlignment="1">
      <alignment vertical="top" wrapText="1"/>
    </xf>
    <xf numFmtId="2" fontId="30" fillId="0" borderId="4" xfId="0" applyNumberFormat="1" applyFont="1" applyBorder="1" applyAlignment="1">
      <alignment vertical="top" wrapText="1"/>
    </xf>
    <xf numFmtId="2" fontId="30" fillId="0" borderId="10" xfId="0" applyNumberFormat="1" applyFont="1" applyBorder="1" applyAlignment="1">
      <alignment vertical="top" wrapText="1"/>
    </xf>
    <xf numFmtId="2" fontId="30" fillId="0" borderId="3" xfId="0" applyNumberFormat="1" applyFont="1" applyBorder="1" applyAlignment="1">
      <alignment vertical="top" wrapText="1"/>
    </xf>
    <xf numFmtId="2" fontId="30" fillId="0" borderId="47" xfId="0" applyNumberFormat="1" applyFont="1" applyBorder="1" applyAlignment="1">
      <alignment vertical="top" wrapText="1"/>
    </xf>
    <xf numFmtId="0" fontId="27" fillId="0" borderId="0" xfId="0" applyFont="1" applyAlignment="1">
      <alignment horizontal="right" vertical="top" wrapText="1"/>
    </xf>
    <xf numFmtId="2" fontId="30" fillId="0" borderId="30" xfId="0" applyNumberFormat="1" applyFont="1" applyBorder="1" applyAlignment="1">
      <alignment vertical="top" wrapText="1"/>
    </xf>
    <xf numFmtId="2" fontId="30" fillId="0" borderId="38" xfId="0" applyNumberFormat="1" applyFont="1" applyBorder="1" applyAlignment="1">
      <alignment vertical="top" wrapText="1"/>
    </xf>
    <xf numFmtId="0" fontId="36" fillId="0" borderId="30" xfId="33" applyFont="1" applyBorder="1" applyAlignment="1">
      <alignment vertical="top" wrapText="1"/>
    </xf>
    <xf numFmtId="0" fontId="36" fillId="0" borderId="38" xfId="33" applyFont="1" applyBorder="1" applyAlignment="1">
      <alignment vertical="top" wrapText="1"/>
    </xf>
    <xf numFmtId="2" fontId="30" fillId="0" borderId="30" xfId="0" applyNumberFormat="1" applyFont="1" applyBorder="1" applyAlignment="1">
      <alignment horizontal="center" vertical="top" wrapText="1"/>
    </xf>
    <xf numFmtId="2" fontId="30" fillId="0" borderId="38" xfId="0" applyNumberFormat="1" applyFont="1" applyBorder="1" applyAlignment="1">
      <alignment horizontal="center" vertical="top" wrapText="1"/>
    </xf>
    <xf numFmtId="2" fontId="30" fillId="0" borderId="2" xfId="0" applyNumberFormat="1" applyFont="1" applyBorder="1" applyAlignment="1">
      <alignment horizontal="center" vertical="top" wrapText="1"/>
    </xf>
    <xf numFmtId="2" fontId="30" fillId="0" borderId="8" xfId="0" applyNumberFormat="1" applyFont="1" applyBorder="1" applyAlignment="1">
      <alignment horizontal="center" vertical="top" wrapText="1"/>
    </xf>
    <xf numFmtId="165" fontId="30" fillId="0" borderId="0" xfId="0" applyNumberFormat="1" applyFont="1" applyAlignment="1">
      <alignment vertical="top"/>
    </xf>
    <xf numFmtId="2" fontId="27" fillId="4" borderId="28" xfId="0" applyNumberFormat="1" applyFont="1" applyFill="1" applyBorder="1" applyAlignment="1">
      <alignment horizontal="center" vertical="top" wrapText="1"/>
    </xf>
    <xf numFmtId="0" fontId="30" fillId="0" borderId="11" xfId="0" applyFont="1" applyBorder="1"/>
    <xf numFmtId="0" fontId="30" fillId="0" borderId="14" xfId="0" applyFont="1" applyBorder="1" applyAlignment="1">
      <alignment horizontal="center" vertical="top"/>
    </xf>
    <xf numFmtId="0" fontId="30" fillId="0" borderId="51" xfId="0" applyFont="1" applyBorder="1" applyAlignment="1">
      <alignment horizontal="center" vertical="top"/>
    </xf>
    <xf numFmtId="0" fontId="30" fillId="0" borderId="23" xfId="0" applyFont="1" applyBorder="1" applyAlignment="1">
      <alignment wrapText="1"/>
    </xf>
    <xf numFmtId="0" fontId="30" fillId="5" borderId="19" xfId="0" applyFont="1" applyFill="1" applyBorder="1" applyAlignment="1">
      <alignment horizontal="center" vertical="top" wrapText="1"/>
    </xf>
    <xf numFmtId="0" fontId="30" fillId="0" borderId="33" xfId="0" applyFont="1" applyBorder="1" applyAlignment="1">
      <alignment vertical="center" wrapText="1"/>
    </xf>
    <xf numFmtId="0" fontId="30" fillId="5" borderId="0" xfId="0" applyFont="1" applyFill="1" applyAlignment="1">
      <alignment horizontal="center" vertical="top"/>
    </xf>
    <xf numFmtId="1" fontId="30" fillId="0" borderId="66" xfId="0" applyNumberFormat="1" applyFont="1" applyBorder="1" applyAlignment="1">
      <alignment horizontal="center" vertical="top"/>
    </xf>
    <xf numFmtId="1" fontId="30" fillId="0" borderId="65" xfId="0" applyNumberFormat="1" applyFont="1" applyBorder="1" applyAlignment="1">
      <alignment horizontal="center" vertical="top"/>
    </xf>
    <xf numFmtId="0" fontId="30" fillId="0" borderId="76" xfId="0" applyFont="1" applyBorder="1" applyAlignment="1">
      <alignment vertical="center" wrapText="1"/>
    </xf>
    <xf numFmtId="0" fontId="27" fillId="5" borderId="11" xfId="0" applyFont="1" applyFill="1" applyBorder="1" applyAlignment="1">
      <alignment horizontal="left" vertical="top"/>
    </xf>
    <xf numFmtId="49" fontId="27" fillId="2" borderId="28" xfId="0" applyNumberFormat="1" applyFont="1" applyFill="1" applyBorder="1" applyAlignment="1">
      <alignment horizontal="center" vertical="top"/>
    </xf>
    <xf numFmtId="0" fontId="30" fillId="5" borderId="23" xfId="0" applyFont="1" applyFill="1" applyBorder="1" applyAlignment="1">
      <alignment horizontal="left" vertical="top" wrapText="1"/>
    </xf>
    <xf numFmtId="165" fontId="27" fillId="20" borderId="4" xfId="0" applyNumberFormat="1" applyFont="1" applyFill="1" applyBorder="1" applyAlignment="1">
      <alignment horizontal="center" vertical="top"/>
    </xf>
    <xf numFmtId="0" fontId="30" fillId="0" borderId="31" xfId="0" applyFont="1" applyBorder="1" applyAlignment="1">
      <alignment vertical="center" wrapText="1"/>
    </xf>
    <xf numFmtId="0" fontId="30" fillId="5" borderId="1" xfId="0" applyFont="1" applyFill="1" applyBorder="1" applyAlignment="1">
      <alignment horizontal="center" vertical="center"/>
    </xf>
    <xf numFmtId="0" fontId="30" fillId="5" borderId="32" xfId="0" applyFont="1" applyFill="1" applyBorder="1" applyAlignment="1">
      <alignment horizontal="left" vertical="top" wrapText="1"/>
    </xf>
    <xf numFmtId="165" fontId="27" fillId="20" borderId="10" xfId="0" applyNumberFormat="1" applyFont="1" applyFill="1" applyBorder="1" applyAlignment="1">
      <alignment horizontal="center" vertical="top"/>
    </xf>
    <xf numFmtId="0" fontId="27" fillId="5" borderId="4" xfId="0" applyFont="1" applyFill="1" applyBorder="1" applyAlignment="1">
      <alignment horizontal="center" vertical="top"/>
    </xf>
    <xf numFmtId="0" fontId="30" fillId="0" borderId="58" xfId="0" applyFont="1" applyBorder="1" applyAlignment="1">
      <alignment vertical="center" wrapText="1"/>
    </xf>
    <xf numFmtId="165" fontId="30" fillId="5" borderId="3" xfId="0" applyNumberFormat="1" applyFont="1" applyFill="1" applyBorder="1" applyAlignment="1">
      <alignment horizontal="center" vertical="top"/>
    </xf>
    <xf numFmtId="165" fontId="30" fillId="5" borderId="47" xfId="0" applyNumberFormat="1" applyFont="1" applyFill="1" applyBorder="1" applyAlignment="1">
      <alignment horizontal="center" vertical="top"/>
    </xf>
    <xf numFmtId="0" fontId="30" fillId="5" borderId="9" xfId="0" applyFont="1" applyFill="1" applyBorder="1" applyAlignment="1">
      <alignment horizontal="center" vertical="top"/>
    </xf>
    <xf numFmtId="0" fontId="30" fillId="0" borderId="35" xfId="0" applyFont="1" applyBorder="1" applyAlignment="1">
      <alignment horizontal="center" vertical="top"/>
    </xf>
    <xf numFmtId="0" fontId="30" fillId="5" borderId="33" xfId="0" applyFont="1" applyFill="1" applyBorder="1" applyAlignment="1">
      <alignment horizontal="left" vertical="top" wrapText="1"/>
    </xf>
    <xf numFmtId="0" fontId="30" fillId="0" borderId="38" xfId="0" applyFont="1" applyBorder="1" applyAlignment="1">
      <alignment vertical="center" wrapText="1"/>
    </xf>
    <xf numFmtId="165" fontId="30" fillId="5" borderId="38" xfId="0" applyNumberFormat="1" applyFont="1" applyFill="1" applyBorder="1" applyAlignment="1">
      <alignment horizontal="center" vertical="top"/>
    </xf>
    <xf numFmtId="0" fontId="30" fillId="5" borderId="59" xfId="0" applyFont="1" applyFill="1" applyBorder="1" applyAlignment="1">
      <alignment horizontal="center" vertical="top"/>
    </xf>
    <xf numFmtId="0" fontId="30" fillId="0" borderId="8" xfId="0" applyFont="1" applyBorder="1" applyAlignment="1">
      <alignment vertical="center" wrapText="1"/>
    </xf>
    <xf numFmtId="165" fontId="30" fillId="5" borderId="8" xfId="0" applyNumberFormat="1" applyFont="1" applyFill="1" applyBorder="1" applyAlignment="1">
      <alignment horizontal="center" vertical="top"/>
    </xf>
    <xf numFmtId="0" fontId="27" fillId="7" borderId="12" xfId="0" applyFont="1" applyFill="1" applyBorder="1" applyAlignment="1">
      <alignment horizontal="left" vertical="top" wrapText="1"/>
    </xf>
    <xf numFmtId="0" fontId="27" fillId="7" borderId="11" xfId="0" applyFont="1" applyFill="1" applyBorder="1" applyAlignment="1">
      <alignment horizontal="left" vertical="top" wrapText="1"/>
    </xf>
    <xf numFmtId="165" fontId="27" fillId="7" borderId="28" xfId="0" applyNumberFormat="1" applyFont="1" applyFill="1" applyBorder="1" applyAlignment="1">
      <alignment horizontal="center" vertical="top" wrapText="1"/>
    </xf>
    <xf numFmtId="0" fontId="27" fillId="7" borderId="15" xfId="0" applyFont="1" applyFill="1" applyBorder="1" applyAlignment="1">
      <alignment horizontal="center" vertical="top"/>
    </xf>
    <xf numFmtId="0" fontId="30" fillId="5" borderId="56" xfId="0" applyFont="1" applyFill="1" applyBorder="1" applyAlignment="1">
      <alignment horizontal="center" vertical="center" wrapText="1"/>
    </xf>
    <xf numFmtId="0" fontId="30" fillId="0" borderId="36" xfId="0" applyFont="1" applyBorder="1" applyAlignment="1">
      <alignment vertical="center" wrapText="1"/>
    </xf>
    <xf numFmtId="0" fontId="11" fillId="0" borderId="51" xfId="0" applyFont="1" applyBorder="1" applyAlignment="1">
      <alignment horizontal="center" vertical="top"/>
    </xf>
    <xf numFmtId="165" fontId="30" fillId="0" borderId="66" xfId="0" applyNumberFormat="1" applyFont="1" applyBorder="1" applyAlignment="1">
      <alignment horizontal="center" vertical="top"/>
    </xf>
    <xf numFmtId="165" fontId="30" fillId="0" borderId="65" xfId="0" applyNumberFormat="1" applyFont="1" applyBorder="1" applyAlignment="1">
      <alignment horizontal="center" vertical="top"/>
    </xf>
    <xf numFmtId="0" fontId="30" fillId="0" borderId="65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top"/>
    </xf>
    <xf numFmtId="0" fontId="30" fillId="0" borderId="19" xfId="0" applyFont="1" applyBorder="1" applyAlignment="1">
      <alignment horizontal="center" vertical="top"/>
    </xf>
    <xf numFmtId="0" fontId="30" fillId="0" borderId="22" xfId="0" applyFont="1" applyBorder="1"/>
    <xf numFmtId="0" fontId="30" fillId="0" borderId="23" xfId="0" applyFont="1" applyBorder="1"/>
    <xf numFmtId="165" fontId="27" fillId="20" borderId="21" xfId="0" applyNumberFormat="1" applyFont="1" applyFill="1" applyBorder="1" applyAlignment="1">
      <alignment horizontal="center" vertical="top"/>
    </xf>
    <xf numFmtId="0" fontId="27" fillId="5" borderId="22" xfId="0" applyFont="1" applyFill="1" applyBorder="1" applyAlignment="1">
      <alignment horizontal="center" vertical="top"/>
    </xf>
    <xf numFmtId="0" fontId="36" fillId="0" borderId="34" xfId="0" applyFont="1" applyBorder="1" applyAlignment="1">
      <alignment horizontal="center" vertical="top"/>
    </xf>
    <xf numFmtId="0" fontId="30" fillId="0" borderId="72" xfId="0" applyFont="1" applyBorder="1" applyAlignment="1">
      <alignment horizontal="center" vertical="top"/>
    </xf>
    <xf numFmtId="0" fontId="30" fillId="5" borderId="72" xfId="0" applyFont="1" applyFill="1" applyBorder="1" applyAlignment="1">
      <alignment horizontal="center" vertical="center"/>
    </xf>
    <xf numFmtId="0" fontId="30" fillId="5" borderId="33" xfId="0" applyFont="1" applyFill="1" applyBorder="1" applyAlignment="1">
      <alignment vertical="top" wrapText="1"/>
    </xf>
    <xf numFmtId="165" fontId="30" fillId="5" borderId="24" xfId="0" applyNumberFormat="1" applyFont="1" applyFill="1" applyBorder="1" applyAlignment="1">
      <alignment horizontal="center" vertical="top"/>
    </xf>
    <xf numFmtId="165" fontId="30" fillId="5" borderId="21" xfId="0" applyNumberFormat="1" applyFont="1" applyFill="1" applyBorder="1" applyAlignment="1">
      <alignment horizontal="center" vertical="top"/>
    </xf>
    <xf numFmtId="0" fontId="30" fillId="5" borderId="28" xfId="0" applyFont="1" applyFill="1" applyBorder="1" applyAlignment="1">
      <alignment horizontal="center" vertical="top"/>
    </xf>
    <xf numFmtId="0" fontId="30" fillId="0" borderId="5" xfId="0" applyFont="1" applyBorder="1" applyAlignment="1">
      <alignment horizontal="center" vertical="top"/>
    </xf>
    <xf numFmtId="0" fontId="30" fillId="0" borderId="77" xfId="0" applyFont="1" applyBorder="1" applyAlignment="1">
      <alignment horizontal="center" vertical="top"/>
    </xf>
    <xf numFmtId="0" fontId="30" fillId="5" borderId="77" xfId="0" applyFont="1" applyFill="1" applyBorder="1" applyAlignment="1">
      <alignment horizontal="center" vertical="center"/>
    </xf>
    <xf numFmtId="0" fontId="30" fillId="5" borderId="31" xfId="0" applyFont="1" applyFill="1" applyBorder="1" applyAlignment="1">
      <alignment vertical="top" wrapText="1"/>
    </xf>
    <xf numFmtId="165" fontId="30" fillId="5" borderId="12" xfId="0" applyNumberFormat="1" applyFont="1" applyFill="1" applyBorder="1" applyAlignment="1">
      <alignment horizontal="center" vertical="top"/>
    </xf>
    <xf numFmtId="165" fontId="30" fillId="5" borderId="28" xfId="0" applyNumberFormat="1" applyFont="1" applyFill="1" applyBorder="1" applyAlignment="1">
      <alignment horizontal="center" vertical="top"/>
    </xf>
    <xf numFmtId="0" fontId="27" fillId="20" borderId="10" xfId="0" applyFont="1" applyFill="1" applyBorder="1" applyAlignment="1">
      <alignment horizontal="center" vertical="top"/>
    </xf>
    <xf numFmtId="49" fontId="27" fillId="2" borderId="9" xfId="0" applyNumberFormat="1" applyFont="1" applyFill="1" applyBorder="1" applyAlignment="1">
      <alignment vertical="top"/>
    </xf>
    <xf numFmtId="0" fontId="30" fillId="0" borderId="78" xfId="0" applyFont="1" applyBorder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165" fontId="30" fillId="0" borderId="14" xfId="0" applyNumberFormat="1" applyFont="1" applyBorder="1" applyAlignment="1">
      <alignment horizontal="left" vertical="top"/>
    </xf>
    <xf numFmtId="165" fontId="30" fillId="0" borderId="51" xfId="0" applyNumberFormat="1" applyFont="1" applyBorder="1" applyAlignment="1">
      <alignment horizontal="left" vertical="top"/>
    </xf>
    <xf numFmtId="0" fontId="30" fillId="5" borderId="53" xfId="0" applyFont="1" applyFill="1" applyBorder="1" applyAlignment="1">
      <alignment horizontal="center" vertical="center"/>
    </xf>
    <xf numFmtId="0" fontId="30" fillId="5" borderId="52" xfId="0" applyFont="1" applyFill="1" applyBorder="1" applyAlignment="1">
      <alignment horizontal="left" vertical="top" wrapText="1"/>
    </xf>
    <xf numFmtId="0" fontId="30" fillId="5" borderId="53" xfId="0" applyFont="1" applyFill="1" applyBorder="1" applyAlignment="1">
      <alignment horizontal="center" vertical="top"/>
    </xf>
    <xf numFmtId="0" fontId="30" fillId="0" borderId="65" xfId="0" applyFont="1" applyBorder="1" applyAlignment="1">
      <alignment horizontal="center" vertical="top"/>
    </xf>
    <xf numFmtId="0" fontId="30" fillId="0" borderId="66" xfId="0" applyFont="1" applyBorder="1" applyAlignment="1">
      <alignment horizontal="center" vertical="top"/>
    </xf>
    <xf numFmtId="0" fontId="27" fillId="2" borderId="43" xfId="0" applyFont="1" applyFill="1" applyBorder="1" applyAlignment="1">
      <alignment horizontal="left" vertical="top"/>
    </xf>
    <xf numFmtId="0" fontId="30" fillId="8" borderId="40" xfId="0" applyFont="1" applyFill="1" applyBorder="1"/>
    <xf numFmtId="0" fontId="30" fillId="2" borderId="40" xfId="0" applyFont="1" applyFill="1" applyBorder="1" applyAlignment="1">
      <alignment horizontal="left" vertical="top"/>
    </xf>
    <xf numFmtId="165" fontId="30" fillId="0" borderId="34" xfId="0" applyNumberFormat="1" applyFont="1" applyBorder="1" applyAlignment="1">
      <alignment horizontal="left" vertical="top"/>
    </xf>
    <xf numFmtId="165" fontId="30" fillId="0" borderId="35" xfId="0" applyNumberFormat="1" applyFont="1" applyBorder="1" applyAlignment="1">
      <alignment horizontal="left" vertical="top"/>
    </xf>
    <xf numFmtId="9" fontId="36" fillId="5" borderId="35" xfId="0" applyNumberFormat="1" applyFont="1" applyFill="1" applyBorder="1" applyAlignment="1">
      <alignment horizontal="center" vertical="top"/>
    </xf>
    <xf numFmtId="0" fontId="30" fillId="5" borderId="61" xfId="0" applyFont="1" applyFill="1" applyBorder="1" applyAlignment="1">
      <alignment horizontal="center" vertical="center"/>
    </xf>
    <xf numFmtId="165" fontId="30" fillId="0" borderId="66" xfId="0" applyNumberFormat="1" applyFont="1" applyBorder="1" applyAlignment="1">
      <alignment horizontal="left" vertical="top"/>
    </xf>
    <xf numFmtId="0" fontId="30" fillId="0" borderId="65" xfId="0" applyFont="1" applyBorder="1" applyAlignment="1">
      <alignment horizontal="left" vertical="top"/>
    </xf>
    <xf numFmtId="0" fontId="27" fillId="5" borderId="11" xfId="0" applyFont="1" applyFill="1" applyBorder="1" applyAlignment="1">
      <alignment vertical="top"/>
    </xf>
    <xf numFmtId="0" fontId="27" fillId="19" borderId="15" xfId="0" applyFont="1" applyFill="1" applyBorder="1" applyAlignment="1">
      <alignment horizontal="left" vertical="top"/>
    </xf>
    <xf numFmtId="49" fontId="27" fillId="7" borderId="29" xfId="0" applyNumberFormat="1" applyFont="1" applyFill="1" applyBorder="1" applyAlignment="1">
      <alignment horizontal="center" vertical="top"/>
    </xf>
    <xf numFmtId="0" fontId="36" fillId="5" borderId="52" xfId="0" applyFont="1" applyFill="1" applyBorder="1" applyAlignment="1">
      <alignment horizontal="left" vertical="top"/>
    </xf>
    <xf numFmtId="0" fontId="30" fillId="0" borderId="63" xfId="0" applyFont="1" applyBorder="1" applyAlignment="1">
      <alignment horizontal="center" vertical="top"/>
    </xf>
    <xf numFmtId="0" fontId="30" fillId="5" borderId="64" xfId="0" applyFont="1" applyFill="1" applyBorder="1" applyAlignment="1">
      <alignment horizontal="center" vertical="top"/>
    </xf>
    <xf numFmtId="0" fontId="30" fillId="5" borderId="75" xfId="0" applyFont="1" applyFill="1" applyBorder="1" applyAlignment="1">
      <alignment horizontal="center" vertical="center" wrapText="1"/>
    </xf>
    <xf numFmtId="0" fontId="30" fillId="5" borderId="67" xfId="0" applyFont="1" applyFill="1" applyBorder="1" applyAlignment="1">
      <alignment horizontal="left" vertical="top" wrapText="1"/>
    </xf>
    <xf numFmtId="165" fontId="30" fillId="5" borderId="68" xfId="0" applyNumberFormat="1" applyFont="1" applyFill="1" applyBorder="1" applyAlignment="1">
      <alignment horizontal="center" vertical="top"/>
    </xf>
    <xf numFmtId="0" fontId="36" fillId="5" borderId="35" xfId="0" applyFont="1" applyFill="1" applyBorder="1" applyAlignment="1">
      <alignment horizontal="center" vertical="top"/>
    </xf>
    <xf numFmtId="0" fontId="30" fillId="5" borderId="61" xfId="0" applyFont="1" applyFill="1" applyBorder="1" applyAlignment="1">
      <alignment horizontal="center" vertical="center" wrapText="1"/>
    </xf>
    <xf numFmtId="0" fontId="30" fillId="5" borderId="40" xfId="0" applyFont="1" applyFill="1" applyBorder="1" applyAlignment="1">
      <alignment vertical="top" wrapText="1"/>
    </xf>
    <xf numFmtId="0" fontId="30" fillId="0" borderId="66" xfId="0" applyFont="1" applyBorder="1" applyAlignment="1">
      <alignment horizontal="left" vertical="top"/>
    </xf>
    <xf numFmtId="0" fontId="30" fillId="0" borderId="14" xfId="0" applyFont="1" applyBorder="1" applyAlignment="1">
      <alignment horizontal="left" vertical="top"/>
    </xf>
    <xf numFmtId="0" fontId="30" fillId="0" borderId="51" xfId="0" applyFont="1" applyBorder="1" applyAlignment="1">
      <alignment horizontal="left" vertical="top"/>
    </xf>
    <xf numFmtId="0" fontId="26" fillId="0" borderId="51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left" vertical="top"/>
    </xf>
    <xf numFmtId="0" fontId="30" fillId="0" borderId="50" xfId="0" applyFont="1" applyBorder="1" applyAlignment="1">
      <alignment horizontal="left" vertical="top"/>
    </xf>
    <xf numFmtId="0" fontId="27" fillId="0" borderId="0" xfId="0" applyFont="1" applyAlignment="1">
      <alignment vertical="top"/>
    </xf>
    <xf numFmtId="0" fontId="27" fillId="0" borderId="22" xfId="0" applyFont="1" applyBorder="1" applyAlignment="1">
      <alignment horizontal="center" vertical="center"/>
    </xf>
    <xf numFmtId="49" fontId="4" fillId="7" borderId="28" xfId="0" applyNumberFormat="1" applyFont="1" applyFill="1" applyBorder="1" applyAlignment="1">
      <alignment horizontal="center" vertical="top"/>
    </xf>
    <xf numFmtId="0" fontId="10" fillId="8" borderId="0" xfId="0" applyFont="1" applyFill="1"/>
    <xf numFmtId="165" fontId="0" fillId="0" borderId="0" xfId="0" applyNumberFormat="1"/>
    <xf numFmtId="2" fontId="13" fillId="9" borderId="28" xfId="7" applyNumberFormat="1" applyFont="1" applyFill="1" applyBorder="1" applyAlignment="1">
      <alignment vertical="top" wrapText="1"/>
    </xf>
    <xf numFmtId="2" fontId="20" fillId="0" borderId="2" xfId="7" applyNumberFormat="1" applyFont="1" applyBorder="1" applyAlignment="1">
      <alignment vertical="top" wrapText="1"/>
    </xf>
    <xf numFmtId="2" fontId="19" fillId="4" borderId="28" xfId="7" applyNumberFormat="1" applyFont="1" applyFill="1" applyBorder="1" applyAlignment="1">
      <alignment vertical="top" wrapText="1"/>
    </xf>
    <xf numFmtId="0" fontId="26" fillId="0" borderId="26" xfId="7" applyFont="1" applyBorder="1"/>
    <xf numFmtId="0" fontId="26" fillId="0" borderId="0" xfId="7" applyFont="1"/>
    <xf numFmtId="0" fontId="26" fillId="0" borderId="36" xfId="7" applyFont="1" applyBorder="1"/>
    <xf numFmtId="0" fontId="4" fillId="0" borderId="11" xfId="7" applyFont="1" applyBorder="1" applyAlignment="1">
      <alignment vertical="center" wrapText="1"/>
    </xf>
    <xf numFmtId="0" fontId="4" fillId="0" borderId="15" xfId="7" applyFont="1" applyBorder="1" applyAlignment="1">
      <alignment vertical="center" wrapText="1"/>
    </xf>
    <xf numFmtId="49" fontId="30" fillId="0" borderId="0" xfId="7" applyNumberFormat="1" applyFont="1" applyAlignment="1">
      <alignment vertical="top"/>
    </xf>
    <xf numFmtId="165" fontId="30" fillId="0" borderId="30" xfId="7" applyNumberFormat="1" applyFont="1" applyBorder="1" applyAlignment="1">
      <alignment horizontal="center" vertical="top"/>
    </xf>
    <xf numFmtId="165" fontId="30" fillId="0" borderId="2" xfId="7" applyNumberFormat="1" applyFont="1" applyBorder="1" applyAlignment="1">
      <alignment horizontal="center" vertical="top"/>
    </xf>
    <xf numFmtId="0" fontId="30" fillId="0" borderId="35" xfId="7" applyFont="1" applyBorder="1" applyAlignment="1">
      <alignment horizontal="center" vertical="center"/>
    </xf>
    <xf numFmtId="165" fontId="36" fillId="5" borderId="28" xfId="0" applyNumberFormat="1" applyFont="1" applyFill="1" applyBorder="1" applyAlignment="1">
      <alignment horizontal="center" vertical="top"/>
    </xf>
    <xf numFmtId="0" fontId="30" fillId="0" borderId="0" xfId="0" applyFont="1" applyFill="1" applyBorder="1" applyAlignment="1">
      <alignment horizontal="center" vertical="top"/>
    </xf>
    <xf numFmtId="2" fontId="36" fillId="0" borderId="2" xfId="0" applyNumberFormat="1" applyFont="1" applyBorder="1" applyAlignment="1">
      <alignment horizontal="center" vertical="top" wrapText="1"/>
    </xf>
    <xf numFmtId="2" fontId="64" fillId="6" borderId="28" xfId="0" applyNumberFormat="1" applyFont="1" applyFill="1" applyBorder="1" applyAlignment="1">
      <alignment horizontal="center" vertical="top"/>
    </xf>
    <xf numFmtId="2" fontId="5" fillId="0" borderId="0" xfId="0" applyNumberFormat="1" applyFont="1" applyFill="1" applyBorder="1" applyAlignment="1">
      <alignment horizontal="left" vertical="top" wrapText="1"/>
    </xf>
    <xf numFmtId="49" fontId="30" fillId="5" borderId="22" xfId="0" applyNumberFormat="1" applyFont="1" applyFill="1" applyBorder="1" applyAlignment="1">
      <alignment horizontal="center" vertical="top"/>
    </xf>
    <xf numFmtId="165" fontId="27" fillId="5" borderId="21" xfId="0" applyNumberFormat="1" applyFont="1" applyFill="1" applyBorder="1" applyAlignment="1">
      <alignment horizontal="center" vertical="top"/>
    </xf>
    <xf numFmtId="165" fontId="30" fillId="10" borderId="22" xfId="0" applyNumberFormat="1" applyFont="1" applyFill="1" applyBorder="1" applyAlignment="1">
      <alignment horizontal="left" vertical="center" wrapText="1"/>
    </xf>
    <xf numFmtId="49" fontId="30" fillId="0" borderId="24" xfId="0" applyNumberFormat="1" applyFont="1" applyBorder="1" applyAlignment="1">
      <alignment horizontal="center" vertical="top"/>
    </xf>
    <xf numFmtId="49" fontId="27" fillId="5" borderId="48" xfId="0" applyNumberFormat="1" applyFont="1" applyFill="1" applyBorder="1" applyAlignment="1">
      <alignment vertical="top" wrapText="1"/>
    </xf>
    <xf numFmtId="0" fontId="49" fillId="0" borderId="0" xfId="0" applyFont="1"/>
    <xf numFmtId="0" fontId="32" fillId="5" borderId="13" xfId="0" applyFont="1" applyFill="1" applyBorder="1" applyAlignment="1">
      <alignment vertical="top" wrapText="1"/>
    </xf>
    <xf numFmtId="0" fontId="32" fillId="5" borderId="44" xfId="0" applyFont="1" applyFill="1" applyBorder="1" applyAlignment="1">
      <alignment horizontal="center" vertical="top" wrapText="1"/>
    </xf>
    <xf numFmtId="0" fontId="27" fillId="5" borderId="47" xfId="0" applyFont="1" applyFill="1" applyBorder="1" applyAlignment="1">
      <alignment horizontal="center" vertical="top"/>
    </xf>
    <xf numFmtId="165" fontId="27" fillId="5" borderId="3" xfId="0" applyNumberFormat="1" applyFont="1" applyFill="1" applyBorder="1" applyAlignment="1">
      <alignment horizontal="center" vertical="top"/>
    </xf>
    <xf numFmtId="165" fontId="30" fillId="10" borderId="67" xfId="0" applyNumberFormat="1" applyFont="1" applyFill="1" applyBorder="1" applyAlignment="1">
      <alignment horizontal="left" vertical="center" wrapText="1"/>
    </xf>
    <xf numFmtId="49" fontId="30" fillId="0" borderId="25" xfId="0" applyNumberFormat="1" applyFont="1" applyBorder="1" applyAlignment="1">
      <alignment horizontal="center" vertical="top"/>
    </xf>
    <xf numFmtId="0" fontId="5" fillId="0" borderId="31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center" vertical="top"/>
    </xf>
    <xf numFmtId="49" fontId="30" fillId="5" borderId="49" xfId="0" applyNumberFormat="1" applyFont="1" applyFill="1" applyBorder="1" applyAlignment="1">
      <alignment horizontal="center" vertical="top"/>
    </xf>
    <xf numFmtId="1" fontId="5" fillId="0" borderId="5" xfId="2" applyNumberFormat="1" applyFont="1" applyBorder="1" applyAlignment="1">
      <alignment horizontal="center" vertical="top"/>
    </xf>
    <xf numFmtId="165" fontId="21" fillId="0" borderId="0" xfId="0" applyNumberFormat="1" applyFont="1" applyAlignment="1">
      <alignment vertical="top"/>
    </xf>
    <xf numFmtId="0" fontId="8" fillId="0" borderId="0" xfId="0" applyFont="1" applyAlignment="1">
      <alignment horizontal="right"/>
    </xf>
    <xf numFmtId="165" fontId="36" fillId="0" borderId="0" xfId="0" applyNumberFormat="1" applyFont="1" applyAlignment="1">
      <alignment vertical="top"/>
    </xf>
    <xf numFmtId="0" fontId="0" fillId="0" borderId="0" xfId="0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 vertical="top"/>
    </xf>
    <xf numFmtId="0" fontId="0" fillId="0" borderId="0" xfId="0" applyFill="1" applyAlignment="1">
      <alignment vertical="top"/>
    </xf>
    <xf numFmtId="0" fontId="74" fillId="0" borderId="0" xfId="0" applyFont="1" applyFill="1" applyAlignment="1">
      <alignment vertical="top"/>
    </xf>
    <xf numFmtId="2" fontId="32" fillId="0" borderId="70" xfId="0" applyNumberFormat="1" applyFont="1" applyBorder="1" applyAlignment="1">
      <alignment horizontal="center" vertical="top" wrapText="1"/>
    </xf>
    <xf numFmtId="2" fontId="32" fillId="0" borderId="59" xfId="0" applyNumberFormat="1" applyFont="1" applyBorder="1" applyAlignment="1">
      <alignment horizontal="center" vertical="top" wrapText="1"/>
    </xf>
    <xf numFmtId="2" fontId="32" fillId="0" borderId="2" xfId="0" applyNumberFormat="1" applyFont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165" fontId="5" fillId="0" borderId="3" xfId="0" applyNumberFormat="1" applyFont="1" applyBorder="1" applyAlignment="1">
      <alignment horizontal="center" vertical="top"/>
    </xf>
    <xf numFmtId="165" fontId="5" fillId="0" borderId="59" xfId="0" applyNumberFormat="1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textRotation="90"/>
    </xf>
    <xf numFmtId="0" fontId="5" fillId="0" borderId="45" xfId="0" applyFont="1" applyBorder="1" applyAlignment="1">
      <alignment horizontal="center" vertical="center" textRotation="90"/>
    </xf>
    <xf numFmtId="0" fontId="28" fillId="0" borderId="39" xfId="0" applyFont="1" applyBorder="1" applyAlignment="1">
      <alignment vertical="top"/>
    </xf>
    <xf numFmtId="0" fontId="11" fillId="0" borderId="17" xfId="0" applyFont="1" applyBorder="1" applyAlignment="1">
      <alignment horizontal="center" vertical="top"/>
    </xf>
    <xf numFmtId="0" fontId="11" fillId="0" borderId="42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45" xfId="0" applyFont="1" applyBorder="1" applyAlignment="1">
      <alignment horizontal="center" vertical="top"/>
    </xf>
    <xf numFmtId="0" fontId="11" fillId="0" borderId="15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justify" vertical="top"/>
    </xf>
    <xf numFmtId="0" fontId="5" fillId="0" borderId="31" xfId="0" applyFont="1" applyBorder="1" applyAlignment="1">
      <alignment horizontal="left" vertical="top" wrapText="1"/>
    </xf>
    <xf numFmtId="165" fontId="5" fillId="10" borderId="5" xfId="0" applyNumberFormat="1" applyFont="1" applyFill="1" applyBorder="1" applyAlignment="1">
      <alignment horizontal="center" vertical="center" wrapText="1"/>
    </xf>
    <xf numFmtId="49" fontId="5" fillId="10" borderId="5" xfId="0" applyNumberFormat="1" applyFont="1" applyFill="1" applyBorder="1" applyAlignment="1">
      <alignment horizontal="center" vertical="center" wrapText="1"/>
    </xf>
    <xf numFmtId="49" fontId="5" fillId="10" borderId="7" xfId="0" applyNumberFormat="1" applyFont="1" applyFill="1" applyBorder="1" applyAlignment="1">
      <alignment horizontal="center" vertical="center" wrapText="1"/>
    </xf>
    <xf numFmtId="0" fontId="5" fillId="0" borderId="58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/>
    </xf>
    <xf numFmtId="49" fontId="5" fillId="10" borderId="34" xfId="0" applyNumberFormat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vertical="top" wrapText="1"/>
    </xf>
    <xf numFmtId="165" fontId="5" fillId="10" borderId="35" xfId="0" applyNumberFormat="1" applyFont="1" applyFill="1" applyBorder="1" applyAlignment="1">
      <alignment horizontal="center" vertical="center" wrapText="1"/>
    </xf>
    <xf numFmtId="165" fontId="5" fillId="10" borderId="70" xfId="0" applyNumberFormat="1" applyFont="1" applyFill="1" applyBorder="1" applyAlignment="1">
      <alignment horizontal="left" vertical="center" wrapText="1"/>
    </xf>
    <xf numFmtId="49" fontId="12" fillId="5" borderId="29" xfId="0" applyNumberFormat="1" applyFont="1" applyFill="1" applyBorder="1" applyAlignment="1">
      <alignment horizontal="center" vertical="top" wrapText="1"/>
    </xf>
    <xf numFmtId="165" fontId="5" fillId="0" borderId="8" xfId="0" applyNumberFormat="1" applyFont="1" applyBorder="1" applyAlignment="1">
      <alignment horizontal="center" vertical="top"/>
    </xf>
    <xf numFmtId="165" fontId="11" fillId="1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49" fontId="12" fillId="5" borderId="9" xfId="0" applyNumberFormat="1" applyFont="1" applyFill="1" applyBorder="1" applyAlignment="1">
      <alignment horizontal="center" vertical="top" wrapText="1"/>
    </xf>
    <xf numFmtId="165" fontId="5" fillId="0" borderId="38" xfId="0" applyNumberFormat="1" applyFont="1" applyBorder="1" applyAlignment="1">
      <alignment horizontal="center" vertical="top"/>
    </xf>
    <xf numFmtId="0" fontId="11" fillId="0" borderId="34" xfId="0" applyFont="1" applyBorder="1" applyAlignment="1">
      <alignment horizontal="center" vertical="top" wrapText="1"/>
    </xf>
    <xf numFmtId="165" fontId="5" fillId="0" borderId="47" xfId="0" applyNumberFormat="1" applyFont="1" applyBorder="1" applyAlignment="1">
      <alignment horizontal="center" vertical="top"/>
    </xf>
    <xf numFmtId="49" fontId="11" fillId="0" borderId="58" xfId="0" applyNumberFormat="1" applyFont="1" applyBorder="1" applyAlignment="1">
      <alignment horizontal="justify" vertical="center" wrapText="1" shrinkToFit="1"/>
    </xf>
    <xf numFmtId="0" fontId="11" fillId="0" borderId="57" xfId="0" applyFont="1" applyBorder="1" applyAlignment="1">
      <alignment horizontal="center" vertical="center" wrapText="1"/>
    </xf>
    <xf numFmtId="49" fontId="11" fillId="10" borderId="33" xfId="0" applyNumberFormat="1" applyFont="1" applyFill="1" applyBorder="1" applyAlignment="1">
      <alignment horizontal="left" vertical="top" wrapText="1" shrinkToFit="1"/>
    </xf>
    <xf numFmtId="0" fontId="8" fillId="0" borderId="7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left" vertical="top" wrapText="1" shrinkToFit="1"/>
    </xf>
    <xf numFmtId="0" fontId="76" fillId="0" borderId="35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49" fontId="11" fillId="0" borderId="73" xfId="0" applyNumberFormat="1" applyFont="1" applyBorder="1" applyAlignment="1">
      <alignment horizontal="left" vertical="top" wrapText="1" shrinkToFit="1"/>
    </xf>
    <xf numFmtId="0" fontId="11" fillId="0" borderId="64" xfId="0" applyFont="1" applyBorder="1" applyAlignment="1">
      <alignment horizontal="left" vertical="center"/>
    </xf>
    <xf numFmtId="9" fontId="11" fillId="0" borderId="64" xfId="0" applyNumberFormat="1" applyFont="1" applyBorder="1" applyAlignment="1">
      <alignment horizontal="center" vertical="center"/>
    </xf>
    <xf numFmtId="9" fontId="11" fillId="0" borderId="63" xfId="0" applyNumberFormat="1" applyFont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top" wrapText="1"/>
    </xf>
    <xf numFmtId="165" fontId="4" fillId="11" borderId="32" xfId="0" applyNumberFormat="1" applyFont="1" applyFill="1" applyBorder="1" applyAlignment="1">
      <alignment horizontal="center" vertical="top"/>
    </xf>
    <xf numFmtId="0" fontId="11" fillId="0" borderId="52" xfId="0" applyFont="1" applyBorder="1" applyAlignment="1">
      <alignment horizontal="left" vertical="top" wrapText="1"/>
    </xf>
    <xf numFmtId="9" fontId="11" fillId="0" borderId="1" xfId="0" applyNumberFormat="1" applyFont="1" applyBorder="1" applyAlignment="1">
      <alignment horizontal="center" vertical="top"/>
    </xf>
    <xf numFmtId="9" fontId="11" fillId="0" borderId="45" xfId="0" applyNumberFormat="1" applyFont="1" applyBorder="1" applyAlignment="1">
      <alignment horizontal="center" vertical="top"/>
    </xf>
    <xf numFmtId="0" fontId="11" fillId="0" borderId="49" xfId="0" applyFont="1" applyBorder="1" applyAlignment="1">
      <alignment horizontal="center" vertical="top"/>
    </xf>
    <xf numFmtId="165" fontId="11" fillId="0" borderId="5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justify" vertical="center"/>
    </xf>
    <xf numFmtId="0" fontId="4" fillId="11" borderId="53" xfId="0" applyFont="1" applyFill="1" applyBorder="1" applyAlignment="1">
      <alignment horizontal="center" vertical="top"/>
    </xf>
    <xf numFmtId="165" fontId="11" fillId="11" borderId="1" xfId="0" applyNumberFormat="1" applyFont="1" applyFill="1" applyBorder="1" applyAlignment="1">
      <alignment horizontal="center" vertical="top"/>
    </xf>
    <xf numFmtId="0" fontId="11" fillId="0" borderId="52" xfId="0" applyFont="1" applyBorder="1" applyAlignment="1">
      <alignment horizontal="justify" vertical="center"/>
    </xf>
    <xf numFmtId="165" fontId="11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165" fontId="5" fillId="0" borderId="70" xfId="0" applyNumberFormat="1" applyFont="1" applyBorder="1" applyAlignment="1">
      <alignment horizontal="center" vertical="top"/>
    </xf>
    <xf numFmtId="49" fontId="11" fillId="0" borderId="31" xfId="0" applyNumberFormat="1" applyFont="1" applyBorder="1" applyAlignment="1">
      <alignment horizontal="left" wrapText="1" shrinkToFi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49" fontId="11" fillId="0" borderId="36" xfId="0" applyNumberFormat="1" applyFont="1" applyBorder="1" applyAlignment="1">
      <alignment vertical="top" wrapText="1" shrinkToFit="1"/>
    </xf>
    <xf numFmtId="0" fontId="11" fillId="0" borderId="56" xfId="0" applyFont="1" applyBorder="1" applyAlignment="1">
      <alignment horizontal="center" vertical="top" wrapText="1"/>
    </xf>
    <xf numFmtId="0" fontId="11" fillId="0" borderId="56" xfId="0" applyFont="1" applyBorder="1" applyAlignment="1">
      <alignment horizontal="left" vertical="top"/>
    </xf>
    <xf numFmtId="0" fontId="11" fillId="0" borderId="57" xfId="0" applyFont="1" applyBorder="1" applyAlignment="1">
      <alignment horizontal="left" vertical="top" wrapText="1"/>
    </xf>
    <xf numFmtId="0" fontId="8" fillId="0" borderId="37" xfId="0" applyFont="1" applyBorder="1"/>
    <xf numFmtId="0" fontId="8" fillId="0" borderId="35" xfId="0" applyFont="1" applyBorder="1"/>
    <xf numFmtId="0" fontId="8" fillId="0" borderId="34" xfId="0" applyFont="1" applyBorder="1"/>
    <xf numFmtId="0" fontId="8" fillId="0" borderId="73" xfId="0" applyFont="1" applyBorder="1"/>
    <xf numFmtId="0" fontId="8" fillId="0" borderId="64" xfId="0" applyFont="1" applyBorder="1"/>
    <xf numFmtId="0" fontId="8" fillId="0" borderId="63" xfId="0" applyFont="1" applyBorder="1"/>
    <xf numFmtId="49" fontId="11" fillId="0" borderId="32" xfId="0" applyNumberFormat="1" applyFont="1" applyBorder="1" applyAlignment="1">
      <alignment horizontal="left" vertical="top" wrapText="1" shrinkToFit="1"/>
    </xf>
    <xf numFmtId="0" fontId="11" fillId="0" borderId="1" xfId="0" applyFont="1" applyBorder="1" applyAlignment="1">
      <alignment horizontal="left" vertical="top"/>
    </xf>
    <xf numFmtId="2" fontId="79" fillId="0" borderId="30" xfId="0" applyNumberFormat="1" applyFont="1" applyBorder="1" applyAlignment="1">
      <alignment horizontal="center" vertical="top" wrapText="1"/>
    </xf>
    <xf numFmtId="49" fontId="6" fillId="2" borderId="36" xfId="0" applyNumberFormat="1" applyFont="1" applyFill="1" applyBorder="1" applyAlignment="1">
      <alignment horizontal="center" vertical="top"/>
    </xf>
    <xf numFmtId="49" fontId="6" fillId="2" borderId="21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top"/>
    </xf>
    <xf numFmtId="49" fontId="4" fillId="5" borderId="29" xfId="0" applyNumberFormat="1" applyFont="1" applyFill="1" applyBorder="1" applyAlignment="1">
      <alignment horizontal="center" vertical="top" wrapText="1"/>
    </xf>
    <xf numFmtId="49" fontId="4" fillId="5" borderId="21" xfId="0" applyNumberFormat="1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49" fontId="4" fillId="8" borderId="21" xfId="0" applyNumberFormat="1" applyFont="1" applyFill="1" applyBorder="1" applyAlignment="1">
      <alignment horizontal="center" vertical="top" wrapText="1"/>
    </xf>
    <xf numFmtId="165" fontId="5" fillId="0" borderId="59" xfId="0" applyNumberFormat="1" applyFont="1" applyBorder="1" applyAlignment="1">
      <alignment horizontal="center" vertical="top"/>
    </xf>
    <xf numFmtId="165" fontId="11" fillId="0" borderId="59" xfId="0" applyNumberFormat="1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49" fontId="27" fillId="5" borderId="29" xfId="7" applyNumberFormat="1" applyFont="1" applyFill="1" applyBorder="1" applyAlignment="1">
      <alignment horizontal="center" vertical="top" wrapText="1"/>
    </xf>
    <xf numFmtId="49" fontId="27" fillId="5" borderId="9" xfId="7" applyNumberFormat="1" applyFont="1" applyFill="1" applyBorder="1" applyAlignment="1">
      <alignment horizontal="center" vertical="top" wrapText="1"/>
    </xf>
    <xf numFmtId="49" fontId="27" fillId="5" borderId="21" xfId="7" applyNumberFormat="1" applyFont="1" applyFill="1" applyBorder="1" applyAlignment="1">
      <alignment horizontal="center" vertical="top" wrapText="1"/>
    </xf>
    <xf numFmtId="49" fontId="64" fillId="3" borderId="29" xfId="7" applyNumberFormat="1" applyFont="1" applyFill="1" applyBorder="1" applyAlignment="1">
      <alignment horizontal="center" vertical="top"/>
    </xf>
    <xf numFmtId="49" fontId="64" fillId="3" borderId="9" xfId="7" applyNumberFormat="1" applyFont="1" applyFill="1" applyBorder="1" applyAlignment="1">
      <alignment horizontal="center" vertical="top"/>
    </xf>
    <xf numFmtId="49" fontId="64" fillId="3" borderId="21" xfId="7" applyNumberFormat="1" applyFont="1" applyFill="1" applyBorder="1" applyAlignment="1">
      <alignment horizontal="center" vertical="top"/>
    </xf>
    <xf numFmtId="49" fontId="64" fillId="2" borderId="29" xfId="7" applyNumberFormat="1" applyFont="1" applyFill="1" applyBorder="1" applyAlignment="1">
      <alignment horizontal="center" vertical="top"/>
    </xf>
    <xf numFmtId="49" fontId="64" fillId="2" borderId="9" xfId="7" applyNumberFormat="1" applyFont="1" applyFill="1" applyBorder="1" applyAlignment="1">
      <alignment horizontal="center" vertical="top"/>
    </xf>
    <xf numFmtId="49" fontId="64" fillId="2" borderId="21" xfId="7" applyNumberFormat="1" applyFont="1" applyFill="1" applyBorder="1" applyAlignment="1">
      <alignment horizontal="center" vertical="top"/>
    </xf>
    <xf numFmtId="49" fontId="30" fillId="5" borderId="9" xfId="7" applyNumberFormat="1" applyFont="1" applyFill="1" applyBorder="1" applyAlignment="1">
      <alignment horizontal="center" vertical="top"/>
    </xf>
    <xf numFmtId="49" fontId="30" fillId="5" borderId="21" xfId="7" applyNumberFormat="1" applyFont="1" applyFill="1" applyBorder="1" applyAlignment="1">
      <alignment horizontal="center" vertical="top"/>
    </xf>
    <xf numFmtId="0" fontId="32" fillId="5" borderId="29" xfId="7" applyFont="1" applyFill="1" applyBorder="1" applyAlignment="1">
      <alignment horizontal="center" vertical="top" wrapText="1"/>
    </xf>
    <xf numFmtId="0" fontId="32" fillId="5" borderId="9" xfId="7" applyFont="1" applyFill="1" applyBorder="1" applyAlignment="1">
      <alignment horizontal="center" vertical="top" wrapText="1"/>
    </xf>
    <xf numFmtId="0" fontId="32" fillId="5" borderId="21" xfId="7" applyFont="1" applyFill="1" applyBorder="1" applyAlignment="1">
      <alignment horizontal="center" vertical="top" wrapText="1"/>
    </xf>
    <xf numFmtId="0" fontId="30" fillId="5" borderId="9" xfId="7" applyFont="1" applyFill="1" applyBorder="1" applyAlignment="1">
      <alignment horizontal="left" vertical="top" wrapText="1"/>
    </xf>
    <xf numFmtId="0" fontId="37" fillId="5" borderId="9" xfId="7" applyFont="1" applyFill="1" applyBorder="1" applyAlignment="1">
      <alignment horizontal="left" vertical="top" wrapText="1"/>
    </xf>
    <xf numFmtId="0" fontId="30" fillId="5" borderId="21" xfId="7" applyFont="1" applyFill="1" applyBorder="1" applyAlignment="1">
      <alignment horizontal="left" vertical="top" wrapText="1"/>
    </xf>
    <xf numFmtId="0" fontId="30" fillId="5" borderId="17" xfId="7" applyFont="1" applyFill="1" applyBorder="1" applyAlignment="1">
      <alignment horizontal="center" vertical="center"/>
    </xf>
    <xf numFmtId="49" fontId="28" fillId="5" borderId="29" xfId="7" applyNumberFormat="1" applyFont="1" applyFill="1" applyBorder="1" applyAlignment="1">
      <alignment horizontal="center" vertical="top" wrapText="1"/>
    </xf>
    <xf numFmtId="49" fontId="28" fillId="5" borderId="9" xfId="7" applyNumberFormat="1" applyFont="1" applyFill="1" applyBorder="1" applyAlignment="1">
      <alignment horizontal="center" vertical="top" wrapText="1"/>
    </xf>
    <xf numFmtId="0" fontId="68" fillId="5" borderId="21" xfId="7" applyFont="1" applyFill="1" applyBorder="1" applyAlignment="1">
      <alignment horizontal="center" vertical="top" wrapText="1"/>
    </xf>
    <xf numFmtId="49" fontId="69" fillId="3" borderId="9" xfId="7" applyNumberFormat="1" applyFont="1" applyFill="1" applyBorder="1" applyAlignment="1">
      <alignment horizontal="center" vertical="top"/>
    </xf>
    <xf numFmtId="0" fontId="29" fillId="5" borderId="67" xfId="7" applyFont="1" applyFill="1" applyBorder="1" applyAlignment="1">
      <alignment horizontal="left" vertical="top" wrapText="1"/>
    </xf>
    <xf numFmtId="0" fontId="29" fillId="5" borderId="71" xfId="7" applyFont="1" applyFill="1" applyBorder="1" applyAlignment="1">
      <alignment horizontal="left" vertical="top" wrapText="1"/>
    </xf>
    <xf numFmtId="0" fontId="36" fillId="0" borderId="42" xfId="7" applyFont="1" applyBorder="1" applyAlignment="1">
      <alignment horizontal="center" vertical="top"/>
    </xf>
    <xf numFmtId="0" fontId="30" fillId="5" borderId="67" xfId="7" applyFont="1" applyFill="1" applyBorder="1" applyAlignment="1">
      <alignment horizontal="left" vertical="top" wrapText="1"/>
    </xf>
    <xf numFmtId="0" fontId="30" fillId="5" borderId="71" xfId="7" applyFont="1" applyFill="1" applyBorder="1" applyAlignment="1">
      <alignment horizontal="left" vertical="top" wrapText="1"/>
    </xf>
    <xf numFmtId="0" fontId="9" fillId="0" borderId="0" xfId="7" applyFont="1" applyAlignment="1">
      <alignment horizontal="left" vertical="top" wrapText="1"/>
    </xf>
    <xf numFmtId="0" fontId="30" fillId="5" borderId="46" xfId="7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center" vertical="top"/>
    </xf>
    <xf numFmtId="0" fontId="5" fillId="6" borderId="11" xfId="0" applyFont="1" applyFill="1" applyBorder="1" applyAlignment="1">
      <alignment horizontal="center" vertical="top"/>
    </xf>
    <xf numFmtId="0" fontId="5" fillId="6" borderId="12" xfId="0" applyFont="1" applyFill="1" applyBorder="1" applyAlignment="1">
      <alignment horizontal="center" vertical="top"/>
    </xf>
    <xf numFmtId="49" fontId="6" fillId="2" borderId="21" xfId="0" applyNumberFormat="1" applyFont="1" applyFill="1" applyBorder="1" applyAlignment="1">
      <alignment horizontal="center" vertical="top"/>
    </xf>
    <xf numFmtId="49" fontId="27" fillId="5" borderId="40" xfId="7" applyNumberFormat="1" applyFont="1" applyFill="1" applyBorder="1" applyAlignment="1">
      <alignment horizontal="center" vertical="top" wrapText="1"/>
    </xf>
    <xf numFmtId="0" fontId="32" fillId="5" borderId="22" xfId="7" applyFont="1" applyFill="1" applyBorder="1" applyAlignment="1">
      <alignment horizontal="center" vertical="top" wrapText="1"/>
    </xf>
    <xf numFmtId="49" fontId="27" fillId="2" borderId="21" xfId="7" applyNumberFormat="1" applyFont="1" applyFill="1" applyBorder="1" applyAlignment="1">
      <alignment horizontal="center" vertical="top"/>
    </xf>
    <xf numFmtId="0" fontId="30" fillId="0" borderId="9" xfId="7" applyFont="1" applyBorder="1" applyAlignment="1">
      <alignment horizontal="left" vertical="top" wrapText="1"/>
    </xf>
    <xf numFmtId="0" fontId="11" fillId="5" borderId="29" xfId="0" applyFont="1" applyFill="1" applyBorder="1" applyAlignment="1">
      <alignment vertical="top" wrapText="1"/>
    </xf>
    <xf numFmtId="0" fontId="11" fillId="5" borderId="9" xfId="0" applyFont="1" applyFill="1" applyBorder="1" applyAlignment="1">
      <alignment vertical="top" wrapText="1"/>
    </xf>
    <xf numFmtId="0" fontId="11" fillId="5" borderId="21" xfId="0" applyFont="1" applyFill="1" applyBorder="1" applyAlignment="1">
      <alignment vertical="top" wrapText="1"/>
    </xf>
    <xf numFmtId="0" fontId="11" fillId="0" borderId="18" xfId="0" applyFont="1" applyBorder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49" fontId="4" fillId="8" borderId="15" xfId="0" applyNumberFormat="1" applyFont="1" applyFill="1" applyBorder="1" applyAlignment="1">
      <alignment horizontal="center" vertical="top" wrapText="1"/>
    </xf>
    <xf numFmtId="0" fontId="5" fillId="0" borderId="65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left" vertical="top"/>
    </xf>
    <xf numFmtId="0" fontId="5" fillId="0" borderId="66" xfId="0" applyFont="1" applyBorder="1" applyAlignment="1">
      <alignment horizontal="left" vertical="top"/>
    </xf>
    <xf numFmtId="49" fontId="4" fillId="7" borderId="15" xfId="0" applyNumberFormat="1" applyFont="1" applyFill="1" applyBorder="1" applyAlignment="1">
      <alignment horizontal="center" vertical="top"/>
    </xf>
    <xf numFmtId="0" fontId="4" fillId="5" borderId="12" xfId="0" applyFont="1" applyFill="1" applyBorder="1" applyAlignment="1">
      <alignment vertical="top" wrapText="1"/>
    </xf>
    <xf numFmtId="0" fontId="4" fillId="5" borderId="22" xfId="0" applyFont="1" applyFill="1" applyBorder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5" fillId="0" borderId="51" xfId="0" applyFont="1" applyBorder="1" applyAlignment="1">
      <alignment vertical="center" wrapText="1"/>
    </xf>
    <xf numFmtId="0" fontId="5" fillId="0" borderId="51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49" fontId="22" fillId="2" borderId="29" xfId="0" applyNumberFormat="1" applyFont="1" applyFill="1" applyBorder="1" applyAlignment="1">
      <alignment vertical="top"/>
    </xf>
    <xf numFmtId="49" fontId="12" fillId="3" borderId="29" xfId="0" applyNumberFormat="1" applyFont="1" applyFill="1" applyBorder="1" applyAlignment="1">
      <alignment vertical="top"/>
    </xf>
    <xf numFmtId="49" fontId="12" fillId="5" borderId="55" xfId="0" applyNumberFormat="1" applyFont="1" applyFill="1" applyBorder="1" applyAlignment="1">
      <alignment vertical="top" wrapText="1"/>
    </xf>
    <xf numFmtId="49" fontId="34" fillId="5" borderId="29" xfId="0" applyNumberFormat="1" applyFont="1" applyFill="1" applyBorder="1" applyAlignment="1">
      <alignment vertical="top"/>
    </xf>
    <xf numFmtId="0" fontId="11" fillId="5" borderId="6" xfId="0" applyFont="1" applyFill="1" applyBorder="1" applyAlignment="1">
      <alignment horizontal="center" vertical="top"/>
    </xf>
    <xf numFmtId="2" fontId="11" fillId="5" borderId="5" xfId="0" applyNumberFormat="1" applyFont="1" applyFill="1" applyBorder="1" applyAlignment="1">
      <alignment horizontal="center" vertical="top"/>
    </xf>
    <xf numFmtId="2" fontId="11" fillId="5" borderId="7" xfId="0" applyNumberFormat="1" applyFont="1" applyFill="1" applyBorder="1" applyAlignment="1">
      <alignment horizontal="center" vertical="top"/>
    </xf>
    <xf numFmtId="0" fontId="11" fillId="5" borderId="6" xfId="0" applyFont="1" applyFill="1" applyBorder="1" applyAlignment="1">
      <alignment vertical="top"/>
    </xf>
    <xf numFmtId="0" fontId="11" fillId="5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49" fontId="22" fillId="2" borderId="9" xfId="0" applyNumberFormat="1" applyFont="1" applyFill="1" applyBorder="1" applyAlignment="1">
      <alignment vertical="top"/>
    </xf>
    <xf numFmtId="49" fontId="12" fillId="3" borderId="9" xfId="0" applyNumberFormat="1" applyFont="1" applyFill="1" applyBorder="1" applyAlignment="1">
      <alignment vertical="top"/>
    </xf>
    <xf numFmtId="49" fontId="12" fillId="5" borderId="46" xfId="0" applyNumberFormat="1" applyFont="1" applyFill="1" applyBorder="1" applyAlignment="1">
      <alignment vertical="top" wrapText="1"/>
    </xf>
    <xf numFmtId="49" fontId="34" fillId="5" borderId="9" xfId="0" applyNumberFormat="1" applyFont="1" applyFill="1" applyBorder="1" applyAlignment="1">
      <alignment vertical="top"/>
    </xf>
    <xf numFmtId="49" fontId="11" fillId="5" borderId="36" xfId="0" applyNumberFormat="1" applyFont="1" applyFill="1" applyBorder="1" applyAlignment="1">
      <alignment vertical="top"/>
    </xf>
    <xf numFmtId="0" fontId="11" fillId="5" borderId="37" xfId="0" applyFont="1" applyFill="1" applyBorder="1" applyAlignment="1">
      <alignment horizontal="center" vertical="top"/>
    </xf>
    <xf numFmtId="2" fontId="11" fillId="5" borderId="35" xfId="0" applyNumberFormat="1" applyFont="1" applyFill="1" applyBorder="1" applyAlignment="1">
      <alignment horizontal="center" vertical="top"/>
    </xf>
    <xf numFmtId="2" fontId="11" fillId="5" borderId="34" xfId="0" applyNumberFormat="1" applyFont="1" applyFill="1" applyBorder="1" applyAlignment="1">
      <alignment horizontal="center" vertical="top"/>
    </xf>
    <xf numFmtId="0" fontId="11" fillId="5" borderId="37" xfId="0" applyFont="1" applyFill="1" applyBorder="1" applyAlignment="1">
      <alignment vertical="top" wrapText="1"/>
    </xf>
    <xf numFmtId="0" fontId="11" fillId="5" borderId="35" xfId="0" applyFont="1" applyFill="1" applyBorder="1" applyAlignment="1">
      <alignment horizontal="center" vertical="top"/>
    </xf>
    <xf numFmtId="0" fontId="11" fillId="0" borderId="34" xfId="0" applyFont="1" applyBorder="1" applyAlignment="1">
      <alignment horizontal="center" vertical="top"/>
    </xf>
    <xf numFmtId="0" fontId="11" fillId="5" borderId="46" xfId="0" applyFont="1" applyFill="1" applyBorder="1" applyAlignment="1">
      <alignment vertical="top"/>
    </xf>
    <xf numFmtId="2" fontId="11" fillId="5" borderId="56" xfId="0" applyNumberFormat="1" applyFont="1" applyFill="1" applyBorder="1" applyAlignment="1">
      <alignment vertical="top"/>
    </xf>
    <xf numFmtId="2" fontId="11" fillId="5" borderId="57" xfId="0" applyNumberFormat="1" applyFont="1" applyFill="1" applyBorder="1" applyAlignment="1">
      <alignment vertical="top"/>
    </xf>
    <xf numFmtId="0" fontId="11" fillId="5" borderId="35" xfId="0" applyFont="1" applyFill="1" applyBorder="1" applyAlignment="1">
      <alignment vertical="top" wrapText="1"/>
    </xf>
    <xf numFmtId="0" fontId="11" fillId="5" borderId="35" xfId="0" applyFont="1" applyFill="1" applyBorder="1" applyAlignment="1">
      <alignment vertical="top"/>
    </xf>
    <xf numFmtId="0" fontId="11" fillId="0" borderId="34" xfId="0" applyFont="1" applyBorder="1" applyAlignment="1">
      <alignment vertical="top"/>
    </xf>
    <xf numFmtId="2" fontId="11" fillId="5" borderId="44" xfId="0" applyNumberFormat="1" applyFont="1" applyFill="1" applyBorder="1" applyAlignment="1">
      <alignment vertical="top"/>
    </xf>
    <xf numFmtId="49" fontId="22" fillId="2" borderId="21" xfId="0" applyNumberFormat="1" applyFont="1" applyFill="1" applyBorder="1" applyAlignment="1">
      <alignment vertical="top"/>
    </xf>
    <xf numFmtId="49" fontId="12" fillId="3" borderId="21" xfId="0" applyNumberFormat="1" applyFont="1" applyFill="1" applyBorder="1" applyAlignment="1">
      <alignment vertical="top"/>
    </xf>
    <xf numFmtId="49" fontId="12" fillId="5" borderId="18" xfId="0" applyNumberFormat="1" applyFont="1" applyFill="1" applyBorder="1" applyAlignment="1">
      <alignment vertical="top" wrapText="1"/>
    </xf>
    <xf numFmtId="49" fontId="34" fillId="5" borderId="21" xfId="0" applyNumberFormat="1" applyFont="1" applyFill="1" applyBorder="1" applyAlignment="1">
      <alignment vertical="top"/>
    </xf>
    <xf numFmtId="49" fontId="11" fillId="5" borderId="23" xfId="0" applyNumberFormat="1" applyFont="1" applyFill="1" applyBorder="1" applyAlignment="1">
      <alignment vertical="top"/>
    </xf>
    <xf numFmtId="0" fontId="11" fillId="13" borderId="69" xfId="0" applyFont="1" applyFill="1" applyBorder="1" applyAlignment="1">
      <alignment horizontal="center" vertical="top"/>
    </xf>
    <xf numFmtId="2" fontId="11" fillId="13" borderId="65" xfId="0" applyNumberFormat="1" applyFont="1" applyFill="1" applyBorder="1" applyAlignment="1">
      <alignment horizontal="center" vertical="top"/>
    </xf>
    <xf numFmtId="0" fontId="11" fillId="5" borderId="18" xfId="0" applyFont="1" applyFill="1" applyBorder="1" applyAlignment="1">
      <alignment vertical="top" wrapText="1"/>
    </xf>
    <xf numFmtId="0" fontId="11" fillId="5" borderId="51" xfId="0" applyFont="1" applyFill="1" applyBorder="1" applyAlignment="1">
      <alignment vertical="top" wrapText="1"/>
    </xf>
    <xf numFmtId="0" fontId="11" fillId="5" borderId="51" xfId="0" applyFont="1" applyFill="1" applyBorder="1" applyAlignment="1">
      <alignment vertical="top"/>
    </xf>
    <xf numFmtId="0" fontId="11" fillId="0" borderId="14" xfId="0" applyFont="1" applyBorder="1" applyAlignment="1">
      <alignment vertical="top"/>
    </xf>
    <xf numFmtId="0" fontId="11" fillId="5" borderId="71" xfId="0" applyFont="1" applyFill="1" applyBorder="1" applyAlignment="1">
      <alignment horizontal="center" vertical="top"/>
    </xf>
    <xf numFmtId="2" fontId="11" fillId="5" borderId="17" xfId="0" applyNumberFormat="1" applyFont="1" applyFill="1" applyBorder="1" applyAlignment="1">
      <alignment horizontal="center" vertical="top"/>
    </xf>
    <xf numFmtId="2" fontId="11" fillId="5" borderId="42" xfId="0" applyNumberFormat="1" applyFont="1" applyFill="1" applyBorder="1" applyAlignment="1">
      <alignment horizontal="center" vertical="top"/>
    </xf>
    <xf numFmtId="165" fontId="11" fillId="5" borderId="35" xfId="0" applyNumberFormat="1" applyFont="1" applyFill="1" applyBorder="1" applyAlignment="1">
      <alignment horizontal="center" vertical="top"/>
    </xf>
    <xf numFmtId="165" fontId="11" fillId="5" borderId="34" xfId="0" applyNumberFormat="1" applyFont="1" applyFill="1" applyBorder="1" applyAlignment="1">
      <alignment horizontal="center" vertical="top"/>
    </xf>
    <xf numFmtId="0" fontId="11" fillId="5" borderId="52" xfId="0" applyFont="1" applyFill="1" applyBorder="1" applyAlignment="1">
      <alignment horizontal="center" vertical="top"/>
    </xf>
    <xf numFmtId="2" fontId="11" fillId="5" borderId="1" xfId="0" applyNumberFormat="1" applyFont="1" applyFill="1" applyBorder="1" applyAlignment="1">
      <alignment horizontal="center" vertical="top"/>
    </xf>
    <xf numFmtId="165" fontId="11" fillId="5" borderId="1" xfId="0" applyNumberFormat="1" applyFont="1" applyFill="1" applyBorder="1" applyAlignment="1">
      <alignment horizontal="center" vertical="top"/>
    </xf>
    <xf numFmtId="165" fontId="11" fillId="5" borderId="45" xfId="0" applyNumberFormat="1" applyFont="1" applyFill="1" applyBorder="1" applyAlignment="1">
      <alignment horizontal="center" vertical="top"/>
    </xf>
    <xf numFmtId="0" fontId="11" fillId="5" borderId="56" xfId="0" applyFont="1" applyFill="1" applyBorder="1" applyAlignment="1">
      <alignment horizontal="center" vertical="top"/>
    </xf>
    <xf numFmtId="0" fontId="11" fillId="21" borderId="55" xfId="0" applyFont="1" applyFill="1" applyBorder="1" applyAlignment="1">
      <alignment horizontal="center" vertical="top"/>
    </xf>
    <xf numFmtId="2" fontId="11" fillId="21" borderId="50" xfId="0" applyNumberFormat="1" applyFont="1" applyFill="1" applyBorder="1" applyAlignment="1">
      <alignment horizontal="center" vertical="top"/>
    </xf>
    <xf numFmtId="2" fontId="11" fillId="21" borderId="54" xfId="0" applyNumberFormat="1" applyFont="1" applyFill="1" applyBorder="1" applyAlignment="1">
      <alignment horizontal="center" vertical="top"/>
    </xf>
    <xf numFmtId="0" fontId="11" fillId="5" borderId="51" xfId="0" applyFont="1" applyFill="1" applyBorder="1" applyAlignment="1">
      <alignment horizontal="center" vertical="top"/>
    </xf>
    <xf numFmtId="0" fontId="11" fillId="5" borderId="14" xfId="0" applyFont="1" applyFill="1" applyBorder="1" applyAlignment="1">
      <alignment horizontal="center" vertical="top"/>
    </xf>
    <xf numFmtId="0" fontId="11" fillId="5" borderId="40" xfId="0" applyFont="1" applyFill="1" applyBorder="1" applyAlignment="1">
      <alignment vertical="top" wrapText="1"/>
    </xf>
    <xf numFmtId="0" fontId="11" fillId="5" borderId="61" xfId="0" applyFont="1" applyFill="1" applyBorder="1" applyAlignment="1">
      <alignment horizontal="left" vertical="top" wrapText="1"/>
    </xf>
    <xf numFmtId="0" fontId="11" fillId="5" borderId="61" xfId="0" applyFont="1" applyFill="1" applyBorder="1" applyAlignment="1">
      <alignment horizontal="center" vertical="top" wrapText="1"/>
    </xf>
    <xf numFmtId="2" fontId="11" fillId="5" borderId="45" xfId="0" applyNumberFormat="1" applyFont="1" applyFill="1" applyBorder="1" applyAlignment="1">
      <alignment horizontal="center" vertical="top"/>
    </xf>
    <xf numFmtId="0" fontId="11" fillId="21" borderId="51" xfId="0" applyFont="1" applyFill="1" applyBorder="1" applyAlignment="1">
      <alignment horizontal="center" vertical="top"/>
    </xf>
    <xf numFmtId="2" fontId="11" fillId="21" borderId="51" xfId="0" applyNumberFormat="1" applyFont="1" applyFill="1" applyBorder="1" applyAlignment="1">
      <alignment horizontal="center" vertical="top"/>
    </xf>
    <xf numFmtId="2" fontId="11" fillId="21" borderId="14" xfId="0" applyNumberFormat="1" applyFont="1" applyFill="1" applyBorder="1" applyAlignment="1">
      <alignment horizontal="center" vertical="top"/>
    </xf>
    <xf numFmtId="0" fontId="11" fillId="5" borderId="51" xfId="0" applyFont="1" applyFill="1" applyBorder="1" applyAlignment="1">
      <alignment horizontal="center" vertical="top" wrapText="1"/>
    </xf>
    <xf numFmtId="0" fontId="12" fillId="7" borderId="23" xfId="0" applyFont="1" applyFill="1" applyBorder="1" applyAlignment="1">
      <alignment horizontal="center" vertical="top"/>
    </xf>
    <xf numFmtId="165" fontId="12" fillId="7" borderId="21" xfId="0" applyNumberFormat="1" applyFont="1" applyFill="1" applyBorder="1" applyAlignment="1">
      <alignment horizontal="center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7" borderId="24" xfId="0" applyFont="1" applyFill="1" applyBorder="1" applyAlignment="1">
      <alignment horizontal="left" vertical="top" wrapText="1"/>
    </xf>
    <xf numFmtId="49" fontId="22" fillId="2" borderId="15" xfId="0" applyNumberFormat="1" applyFont="1" applyFill="1" applyBorder="1" applyAlignment="1">
      <alignment horizontal="center" vertical="top"/>
    </xf>
    <xf numFmtId="49" fontId="22" fillId="7" borderId="15" xfId="0" applyNumberFormat="1" applyFont="1" applyFill="1" applyBorder="1" applyAlignment="1">
      <alignment horizontal="center" vertical="top"/>
    </xf>
    <xf numFmtId="0" fontId="12" fillId="5" borderId="12" xfId="0" applyFont="1" applyFill="1" applyBorder="1" applyAlignment="1">
      <alignment vertical="top" wrapText="1"/>
    </xf>
    <xf numFmtId="0" fontId="11" fillId="5" borderId="69" xfId="0" applyFont="1" applyFill="1" applyBorder="1" applyAlignment="1">
      <alignment horizontal="left" vertical="top"/>
    </xf>
    <xf numFmtId="0" fontId="11" fillId="5" borderId="65" xfId="0" applyFont="1" applyFill="1" applyBorder="1" applyAlignment="1">
      <alignment horizontal="center" vertical="top"/>
    </xf>
    <xf numFmtId="0" fontId="11" fillId="5" borderId="66" xfId="0" applyFont="1" applyFill="1" applyBorder="1" applyAlignment="1">
      <alignment horizontal="center" vertical="top" wrapText="1"/>
    </xf>
    <xf numFmtId="49" fontId="22" fillId="2" borderId="21" xfId="0" applyNumberFormat="1" applyFont="1" applyFill="1" applyBorder="1" applyAlignment="1">
      <alignment horizontal="center" vertical="top"/>
    </xf>
    <xf numFmtId="49" fontId="22" fillId="7" borderId="21" xfId="0" applyNumberFormat="1" applyFont="1" applyFill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12" fillId="5" borderId="16" xfId="0" applyNumberFormat="1" applyFont="1" applyFill="1" applyBorder="1" applyAlignment="1">
      <alignment horizontal="center" vertical="top" wrapText="1"/>
    </xf>
    <xf numFmtId="49" fontId="11" fillId="5" borderId="39" xfId="0" applyNumberFormat="1" applyFont="1" applyFill="1" applyBorder="1" applyAlignment="1">
      <alignment horizontal="center" vertical="top"/>
    </xf>
    <xf numFmtId="0" fontId="11" fillId="5" borderId="6" xfId="0" applyFont="1" applyFill="1" applyBorder="1" applyAlignment="1">
      <alignment vertical="top" wrapText="1"/>
    </xf>
    <xf numFmtId="49" fontId="12" fillId="5" borderId="44" xfId="0" applyNumberFormat="1" applyFont="1" applyFill="1" applyBorder="1" applyAlignment="1">
      <alignment horizontal="center" vertical="top" wrapText="1"/>
    </xf>
    <xf numFmtId="0" fontId="11" fillId="5" borderId="67" xfId="0" applyFont="1" applyFill="1" applyBorder="1" applyAlignment="1">
      <alignment vertical="top" wrapText="1"/>
    </xf>
    <xf numFmtId="0" fontId="11" fillId="5" borderId="56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horizontal="center" vertical="top" wrapText="1"/>
    </xf>
    <xf numFmtId="0" fontId="12" fillId="21" borderId="0" xfId="0" applyFont="1" applyFill="1" applyAlignment="1">
      <alignment horizontal="center" vertical="top"/>
    </xf>
    <xf numFmtId="2" fontId="12" fillId="21" borderId="9" xfId="0" applyNumberFormat="1" applyFont="1" applyFill="1" applyBorder="1" applyAlignment="1">
      <alignment horizontal="center" vertical="top"/>
    </xf>
    <xf numFmtId="2" fontId="12" fillId="21" borderId="28" xfId="0" applyNumberFormat="1" applyFont="1" applyFill="1" applyBorder="1" applyAlignment="1">
      <alignment horizontal="center" vertical="top"/>
    </xf>
    <xf numFmtId="49" fontId="6" fillId="7" borderId="21" xfId="0" applyNumberFormat="1" applyFont="1" applyFill="1" applyBorder="1" applyAlignment="1">
      <alignment horizontal="center" vertical="top"/>
    </xf>
    <xf numFmtId="2" fontId="12" fillId="7" borderId="21" xfId="0" applyNumberFormat="1" applyFont="1" applyFill="1" applyBorder="1" applyAlignment="1">
      <alignment horizontal="center" vertical="top" wrapText="1"/>
    </xf>
    <xf numFmtId="2" fontId="4" fillId="22" borderId="21" xfId="0" applyNumberFormat="1" applyFont="1" applyFill="1" applyBorder="1" applyAlignment="1">
      <alignment horizontal="center" vertical="top"/>
    </xf>
    <xf numFmtId="0" fontId="23" fillId="22" borderId="22" xfId="0" applyFont="1" applyFill="1" applyBorder="1" applyAlignment="1">
      <alignment horizontal="center" vertical="top"/>
    </xf>
    <xf numFmtId="0" fontId="23" fillId="22" borderId="24" xfId="0" applyFont="1" applyFill="1" applyBorder="1" applyAlignment="1">
      <alignment horizontal="center" vertical="top"/>
    </xf>
    <xf numFmtId="2" fontId="4" fillId="5" borderId="21" xfId="0" applyNumberFormat="1" applyFont="1" applyFill="1" applyBorder="1" applyAlignment="1">
      <alignment horizontal="center" vertical="top"/>
    </xf>
    <xf numFmtId="0" fontId="23" fillId="5" borderId="22" xfId="0" applyFont="1" applyFill="1" applyBorder="1" applyAlignment="1">
      <alignment horizontal="center" vertical="top"/>
    </xf>
    <xf numFmtId="0" fontId="23" fillId="5" borderId="24" xfId="0" applyFont="1" applyFill="1" applyBorder="1" applyAlignment="1">
      <alignment horizontal="center" vertical="top"/>
    </xf>
    <xf numFmtId="2" fontId="4" fillId="23" borderId="21" xfId="0" applyNumberFormat="1" applyFont="1" applyFill="1" applyBorder="1" applyAlignment="1">
      <alignment horizontal="center" vertical="top"/>
    </xf>
    <xf numFmtId="0" fontId="23" fillId="23" borderId="22" xfId="0" applyFont="1" applyFill="1" applyBorder="1" applyAlignment="1">
      <alignment horizontal="center" vertical="top"/>
    </xf>
    <xf numFmtId="0" fontId="23" fillId="23" borderId="24" xfId="0" applyFont="1" applyFill="1" applyBorder="1" applyAlignment="1">
      <alignment horizontal="center" vertical="top"/>
    </xf>
    <xf numFmtId="2" fontId="19" fillId="4" borderId="28" xfId="7" applyNumberFormat="1" applyFont="1" applyFill="1" applyBorder="1" applyAlignment="1">
      <alignment horizontal="center" vertical="top" wrapText="1"/>
    </xf>
    <xf numFmtId="2" fontId="20" fillId="0" borderId="2" xfId="7" applyNumberFormat="1" applyFont="1" applyBorder="1" applyAlignment="1">
      <alignment horizontal="center" vertical="top" wrapText="1"/>
    </xf>
    <xf numFmtId="2" fontId="20" fillId="0" borderId="30" xfId="7" applyNumberFormat="1" applyFont="1" applyBorder="1" applyAlignment="1">
      <alignment horizontal="center" vertical="top" wrapText="1"/>
    </xf>
    <xf numFmtId="2" fontId="20" fillId="0" borderId="38" xfId="7" applyNumberFormat="1" applyFont="1" applyBorder="1" applyAlignment="1">
      <alignment horizontal="center" vertical="top" wrapText="1"/>
    </xf>
    <xf numFmtId="2" fontId="20" fillId="0" borderId="3" xfId="7" applyNumberFormat="1" applyFont="1" applyBorder="1" applyAlignment="1">
      <alignment horizontal="center" vertical="top" wrapText="1"/>
    </xf>
    <xf numFmtId="2" fontId="20" fillId="0" borderId="47" xfId="7" applyNumberFormat="1" applyFont="1" applyBorder="1" applyAlignment="1">
      <alignment horizontal="center" vertical="top" wrapText="1"/>
    </xf>
    <xf numFmtId="2" fontId="20" fillId="0" borderId="4" xfId="7" applyNumberFormat="1" applyFont="1" applyBorder="1" applyAlignment="1">
      <alignment horizontal="center" vertical="top" wrapText="1"/>
    </xf>
    <xf numFmtId="2" fontId="20" fillId="0" borderId="32" xfId="7" applyNumberFormat="1" applyFont="1" applyBorder="1" applyAlignment="1">
      <alignment horizontal="center" vertical="top" wrapText="1"/>
    </xf>
    <xf numFmtId="2" fontId="19" fillId="4" borderId="15" xfId="7" applyNumberFormat="1" applyFont="1" applyFill="1" applyBorder="1" applyAlignment="1">
      <alignment vertical="top" wrapText="1"/>
    </xf>
    <xf numFmtId="2" fontId="20" fillId="0" borderId="31" xfId="7" applyNumberFormat="1" applyFont="1" applyBorder="1" applyAlignment="1">
      <alignment vertical="top" wrapText="1"/>
    </xf>
    <xf numFmtId="2" fontId="13" fillId="9" borderId="15" xfId="7" applyNumberFormat="1" applyFont="1" applyFill="1" applyBorder="1" applyAlignment="1">
      <alignment vertical="top" wrapText="1"/>
    </xf>
    <xf numFmtId="165" fontId="55" fillId="0" borderId="59" xfId="0" applyNumberFormat="1" applyFont="1" applyBorder="1" applyAlignment="1">
      <alignment horizontal="center" vertical="top"/>
    </xf>
    <xf numFmtId="165" fontId="55" fillId="0" borderId="21" xfId="0" applyNumberFormat="1" applyFont="1" applyBorder="1" applyAlignment="1">
      <alignment horizontal="center" vertical="top"/>
    </xf>
    <xf numFmtId="165" fontId="80" fillId="11" borderId="21" xfId="0" applyNumberFormat="1" applyFont="1" applyFill="1" applyBorder="1" applyAlignment="1">
      <alignment horizontal="center" vertical="top"/>
    </xf>
    <xf numFmtId="165" fontId="55" fillId="0" borderId="2" xfId="0" applyNumberFormat="1" applyFont="1" applyBorder="1" applyAlignment="1">
      <alignment horizontal="center" vertical="top"/>
    </xf>
    <xf numFmtId="165" fontId="80" fillId="11" borderId="4" xfId="0" applyNumberFormat="1" applyFont="1" applyFill="1" applyBorder="1" applyAlignment="1">
      <alignment horizontal="center" vertical="top"/>
    </xf>
    <xf numFmtId="165" fontId="80" fillId="7" borderId="28" xfId="0" applyNumberFormat="1" applyFont="1" applyFill="1" applyBorder="1" applyAlignment="1">
      <alignment horizontal="center" vertical="top"/>
    </xf>
    <xf numFmtId="165" fontId="80" fillId="7" borderId="21" xfId="0" applyNumberFormat="1" applyFont="1" applyFill="1" applyBorder="1" applyAlignment="1">
      <alignment horizontal="center" vertical="top"/>
    </xf>
    <xf numFmtId="165" fontId="80" fillId="8" borderId="21" xfId="7" applyNumberFormat="1" applyFont="1" applyFill="1" applyBorder="1" applyAlignment="1">
      <alignment horizontal="center" vertical="top"/>
    </xf>
    <xf numFmtId="165" fontId="80" fillId="6" borderId="28" xfId="0" applyNumberFormat="1" applyFont="1" applyFill="1" applyBorder="1" applyAlignment="1">
      <alignment horizontal="center" vertical="top"/>
    </xf>
    <xf numFmtId="165" fontId="81" fillId="4" borderId="28" xfId="0" applyNumberFormat="1" applyFont="1" applyFill="1" applyBorder="1" applyAlignment="1">
      <alignment vertical="top" wrapText="1"/>
    </xf>
    <xf numFmtId="165" fontId="82" fillId="0" borderId="30" xfId="0" applyNumberFormat="1" applyFont="1" applyBorder="1" applyAlignment="1">
      <alignment vertical="top" wrapText="1"/>
    </xf>
    <xf numFmtId="165" fontId="82" fillId="0" borderId="2" xfId="0" applyNumberFormat="1" applyFont="1" applyBorder="1" applyAlignment="1">
      <alignment vertical="top" wrapText="1"/>
    </xf>
    <xf numFmtId="165" fontId="81" fillId="9" borderId="28" xfId="0" applyNumberFormat="1" applyFont="1" applyFill="1" applyBorder="1" applyAlignment="1">
      <alignment vertical="top" wrapText="1"/>
    </xf>
    <xf numFmtId="0" fontId="11" fillId="5" borderId="37" xfId="0" applyFont="1" applyFill="1" applyBorder="1" applyAlignment="1">
      <alignment vertical="top"/>
    </xf>
    <xf numFmtId="0" fontId="11" fillId="5" borderId="34" xfId="0" applyFont="1" applyFill="1" applyBorder="1" applyAlignment="1">
      <alignment horizontal="center" vertical="top"/>
    </xf>
    <xf numFmtId="0" fontId="31" fillId="5" borderId="5" xfId="0" applyFont="1" applyFill="1" applyBorder="1" applyAlignment="1">
      <alignment horizontal="center" vertical="top"/>
    </xf>
    <xf numFmtId="2" fontId="79" fillId="0" borderId="2" xfId="7" applyNumberFormat="1" applyFont="1" applyBorder="1" applyAlignment="1">
      <alignment horizontal="center" vertical="top" wrapText="1"/>
    </xf>
    <xf numFmtId="2" fontId="79" fillId="0" borderId="30" xfId="7" applyNumberFormat="1" applyFont="1" applyBorder="1" applyAlignment="1">
      <alignment horizontal="center" vertical="top" wrapText="1"/>
    </xf>
    <xf numFmtId="2" fontId="82" fillId="5" borderId="1" xfId="0" applyNumberFormat="1" applyFont="1" applyFill="1" applyBorder="1" applyAlignment="1">
      <alignment horizontal="center" vertical="top"/>
    </xf>
    <xf numFmtId="2" fontId="81" fillId="21" borderId="28" xfId="0" applyNumberFormat="1" applyFont="1" applyFill="1" applyBorder="1" applyAlignment="1">
      <alignment horizontal="center" vertical="top"/>
    </xf>
    <xf numFmtId="2" fontId="81" fillId="21" borderId="9" xfId="0" applyNumberFormat="1" applyFont="1" applyFill="1" applyBorder="1" applyAlignment="1">
      <alignment horizontal="center" vertical="top"/>
    </xf>
    <xf numFmtId="2" fontId="82" fillId="21" borderId="51" xfId="0" applyNumberFormat="1" applyFont="1" applyFill="1" applyBorder="1" applyAlignment="1">
      <alignment horizontal="center" vertical="top"/>
    </xf>
    <xf numFmtId="2" fontId="82" fillId="21" borderId="50" xfId="0" applyNumberFormat="1" applyFont="1" applyFill="1" applyBorder="1" applyAlignment="1">
      <alignment horizontal="center" vertical="top"/>
    </xf>
    <xf numFmtId="2" fontId="82" fillId="5" borderId="5" xfId="0" applyNumberFormat="1" applyFont="1" applyFill="1" applyBorder="1" applyAlignment="1">
      <alignment horizontal="center" vertical="top"/>
    </xf>
    <xf numFmtId="0" fontId="82" fillId="5" borderId="18" xfId="0" applyFont="1" applyFill="1" applyBorder="1" applyAlignment="1">
      <alignment vertical="top"/>
    </xf>
    <xf numFmtId="0" fontId="82" fillId="5" borderId="51" xfId="0" applyFont="1" applyFill="1" applyBorder="1" applyAlignment="1">
      <alignment horizontal="center" vertical="top"/>
    </xf>
    <xf numFmtId="2" fontId="82" fillId="5" borderId="17" xfId="0" applyNumberFormat="1" applyFont="1" applyFill="1" applyBorder="1" applyAlignment="1">
      <alignment horizontal="center" vertical="top"/>
    </xf>
    <xf numFmtId="2" fontId="82" fillId="5" borderId="35" xfId="0" applyNumberFormat="1" applyFont="1" applyFill="1" applyBorder="1" applyAlignment="1">
      <alignment horizontal="center" vertical="top"/>
    </xf>
    <xf numFmtId="0" fontId="8" fillId="0" borderId="0" xfId="7" applyAlignment="1">
      <alignment horizontal="right" vertical="top" wrapText="1"/>
    </xf>
    <xf numFmtId="165" fontId="27" fillId="0" borderId="2" xfId="7" applyNumberFormat="1" applyFont="1" applyBorder="1" applyAlignment="1">
      <alignment horizontal="center" vertical="top"/>
    </xf>
    <xf numFmtId="0" fontId="30" fillId="5" borderId="31" xfId="7" applyFont="1" applyFill="1" applyBorder="1" applyAlignment="1">
      <alignment horizontal="left" vertical="top" wrapText="1"/>
    </xf>
    <xf numFmtId="0" fontId="30" fillId="5" borderId="5" xfId="7" applyFont="1" applyFill="1" applyBorder="1" applyAlignment="1">
      <alignment horizontal="center" vertical="top" wrapText="1"/>
    </xf>
    <xf numFmtId="9" fontId="30" fillId="0" borderId="77" xfId="7" applyNumberFormat="1" applyFont="1" applyBorder="1" applyAlignment="1">
      <alignment horizontal="center" vertical="top"/>
    </xf>
    <xf numFmtId="9" fontId="30" fillId="0" borderId="5" xfId="7" applyNumberFormat="1" applyFont="1" applyBorder="1" applyAlignment="1">
      <alignment horizontal="center" vertical="top"/>
    </xf>
    <xf numFmtId="1" fontId="30" fillId="0" borderId="7" xfId="7" applyNumberFormat="1" applyFont="1" applyBorder="1" applyAlignment="1">
      <alignment horizontal="center" vertical="top"/>
    </xf>
    <xf numFmtId="0" fontId="83" fillId="0" borderId="0" xfId="7" applyFont="1"/>
    <xf numFmtId="165" fontId="27" fillId="0" borderId="30" xfId="7" applyNumberFormat="1" applyFont="1" applyBorder="1" applyAlignment="1">
      <alignment horizontal="center" vertical="top"/>
    </xf>
    <xf numFmtId="0" fontId="30" fillId="0" borderId="33" xfId="7" applyFont="1" applyBorder="1" applyAlignment="1">
      <alignment horizontal="left" vertical="top"/>
    </xf>
    <xf numFmtId="9" fontId="30" fillId="0" borderId="38" xfId="7" applyNumberFormat="1" applyFont="1" applyBorder="1" applyAlignment="1">
      <alignment horizontal="center" vertical="top"/>
    </xf>
    <xf numFmtId="9" fontId="30" fillId="0" borderId="35" xfId="7" applyNumberFormat="1" applyFont="1" applyBorder="1" applyAlignment="1">
      <alignment horizontal="center" vertical="top"/>
    </xf>
    <xf numFmtId="1" fontId="30" fillId="0" borderId="60" xfId="7" applyNumberFormat="1" applyFont="1" applyBorder="1" applyAlignment="1">
      <alignment horizontal="center" vertical="top"/>
    </xf>
    <xf numFmtId="9" fontId="30" fillId="0" borderId="41" xfId="7" applyNumberFormat="1" applyFont="1" applyBorder="1" applyAlignment="1">
      <alignment horizontal="center" vertical="top"/>
    </xf>
    <xf numFmtId="165" fontId="30" fillId="0" borderId="21" xfId="7" applyNumberFormat="1" applyFont="1" applyBorder="1" applyAlignment="1">
      <alignment horizontal="center" vertical="top"/>
    </xf>
    <xf numFmtId="0" fontId="36" fillId="0" borderId="22" xfId="7" applyFont="1" applyBorder="1" applyAlignment="1">
      <alignment horizontal="left" vertical="top"/>
    </xf>
    <xf numFmtId="0" fontId="36" fillId="0" borderId="51" xfId="7" applyFont="1" applyBorder="1" applyAlignment="1">
      <alignment horizontal="center" vertical="center"/>
    </xf>
    <xf numFmtId="9" fontId="36" fillId="0" borderId="22" xfId="7" applyNumberFormat="1" applyFont="1" applyBorder="1" applyAlignment="1">
      <alignment horizontal="center" vertical="top"/>
    </xf>
    <xf numFmtId="9" fontId="36" fillId="0" borderId="51" xfId="7" applyNumberFormat="1" applyFont="1" applyBorder="1" applyAlignment="1">
      <alignment horizontal="center" vertical="top"/>
    </xf>
    <xf numFmtId="9" fontId="36" fillId="0" borderId="24" xfId="7" applyNumberFormat="1" applyFont="1" applyBorder="1" applyAlignment="1">
      <alignment horizontal="center" vertical="top"/>
    </xf>
    <xf numFmtId="0" fontId="36" fillId="0" borderId="5" xfId="7" applyFont="1" applyBorder="1" applyAlignment="1">
      <alignment horizontal="center" vertical="top"/>
    </xf>
    <xf numFmtId="9" fontId="36" fillId="0" borderId="5" xfId="7" applyNumberFormat="1" applyFont="1" applyBorder="1" applyAlignment="1">
      <alignment horizontal="center" vertical="top"/>
    </xf>
    <xf numFmtId="9" fontId="36" fillId="0" borderId="7" xfId="7" applyNumberFormat="1" applyFont="1" applyBorder="1" applyAlignment="1">
      <alignment horizontal="center" vertical="top"/>
    </xf>
    <xf numFmtId="0" fontId="36" fillId="0" borderId="46" xfId="7" applyFont="1" applyBorder="1" applyAlignment="1">
      <alignment horizontal="left" vertical="top"/>
    </xf>
    <xf numFmtId="0" fontId="36" fillId="0" borderId="13" xfId="7" applyFont="1" applyBorder="1" applyAlignment="1">
      <alignment horizontal="center" vertical="center"/>
    </xf>
    <xf numFmtId="9" fontId="36" fillId="0" borderId="56" xfId="7" applyNumberFormat="1" applyFont="1" applyBorder="1" applyAlignment="1">
      <alignment horizontal="center" vertical="top"/>
    </xf>
    <xf numFmtId="9" fontId="36" fillId="0" borderId="57" xfId="7" applyNumberFormat="1" applyFont="1" applyBorder="1" applyAlignment="1">
      <alignment horizontal="center" vertical="top"/>
    </xf>
    <xf numFmtId="165" fontId="27" fillId="0" borderId="9" xfId="7" applyNumberFormat="1" applyFont="1" applyBorder="1" applyAlignment="1">
      <alignment horizontal="center" vertical="top"/>
    </xf>
    <xf numFmtId="0" fontId="8" fillId="8" borderId="40" xfId="7" applyFill="1" applyBorder="1"/>
    <xf numFmtId="0" fontId="84" fillId="0" borderId="0" xfId="7" applyFont="1"/>
    <xf numFmtId="0" fontId="83" fillId="0" borderId="0" xfId="7" applyFont="1" applyAlignment="1">
      <alignment horizontal="left"/>
    </xf>
    <xf numFmtId="0" fontId="85" fillId="0" borderId="0" xfId="7" applyFont="1"/>
    <xf numFmtId="0" fontId="86" fillId="0" borderId="0" xfId="7" applyFont="1"/>
    <xf numFmtId="0" fontId="87" fillId="0" borderId="0" xfId="7" applyFont="1"/>
    <xf numFmtId="0" fontId="88" fillId="0" borderId="0" xfId="7" applyFont="1"/>
    <xf numFmtId="0" fontId="64" fillId="0" borderId="9" xfId="7" applyFont="1" applyBorder="1" applyAlignment="1">
      <alignment vertical="top" wrapText="1"/>
    </xf>
    <xf numFmtId="0" fontId="27" fillId="0" borderId="21" xfId="7" applyFont="1" applyBorder="1" applyAlignment="1">
      <alignment vertical="top" wrapText="1"/>
    </xf>
    <xf numFmtId="0" fontId="36" fillId="0" borderId="8" xfId="7" applyFont="1" applyBorder="1" applyAlignment="1">
      <alignment horizontal="center" vertical="top"/>
    </xf>
    <xf numFmtId="9" fontId="36" fillId="0" borderId="25" xfId="7" applyNumberFormat="1" applyFont="1" applyBorder="1" applyAlignment="1">
      <alignment horizontal="center" vertical="top"/>
    </xf>
    <xf numFmtId="0" fontId="36" fillId="0" borderId="38" xfId="7" applyFont="1" applyBorder="1" applyAlignment="1">
      <alignment horizontal="left" vertical="top"/>
    </xf>
    <xf numFmtId="0" fontId="36" fillId="0" borderId="35" xfId="7" applyFont="1" applyBorder="1" applyAlignment="1">
      <alignment horizontal="center" vertical="center"/>
    </xf>
    <xf numFmtId="9" fontId="36" fillId="0" borderId="38" xfId="7" applyNumberFormat="1" applyFont="1" applyBorder="1" applyAlignment="1">
      <alignment horizontal="center" vertical="top"/>
    </xf>
    <xf numFmtId="9" fontId="36" fillId="0" borderId="35" xfId="7" applyNumberFormat="1" applyFont="1" applyBorder="1" applyAlignment="1">
      <alignment horizontal="center" vertical="top"/>
    </xf>
    <xf numFmtId="9" fontId="36" fillId="0" borderId="41" xfId="7" applyNumberFormat="1" applyFont="1" applyBorder="1" applyAlignment="1">
      <alignment horizontal="center" vertical="top"/>
    </xf>
    <xf numFmtId="165" fontId="27" fillId="0" borderId="21" xfId="7" applyNumberFormat="1" applyFont="1" applyBorder="1" applyAlignment="1">
      <alignment horizontal="center" vertical="top"/>
    </xf>
    <xf numFmtId="2" fontId="30" fillId="5" borderId="59" xfId="7" applyNumberFormat="1" applyFont="1" applyFill="1" applyBorder="1" applyAlignment="1">
      <alignment horizontal="center" vertical="top"/>
    </xf>
    <xf numFmtId="0" fontId="89" fillId="0" borderId="0" xfId="7" applyFont="1"/>
    <xf numFmtId="0" fontId="54" fillId="0" borderId="0" xfId="7" applyFont="1" applyAlignment="1">
      <alignment vertical="top"/>
    </xf>
    <xf numFmtId="165" fontId="54" fillId="0" borderId="0" xfId="7" applyNumberFormat="1" applyFont="1"/>
    <xf numFmtId="0" fontId="30" fillId="0" borderId="17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left" vertical="top"/>
    </xf>
    <xf numFmtId="0" fontId="30" fillId="0" borderId="33" xfId="0" applyFont="1" applyBorder="1" applyAlignment="1">
      <alignment horizontal="left" vertical="top" wrapText="1"/>
    </xf>
    <xf numFmtId="0" fontId="30" fillId="0" borderId="32" xfId="0" applyFont="1" applyBorder="1" applyAlignment="1">
      <alignment horizontal="left" vertical="top" wrapText="1"/>
    </xf>
    <xf numFmtId="49" fontId="64" fillId="3" borderId="9" xfId="7" applyNumberFormat="1" applyFont="1" applyFill="1" applyBorder="1" applyAlignment="1">
      <alignment horizontal="center" vertical="top"/>
    </xf>
    <xf numFmtId="49" fontId="27" fillId="5" borderId="29" xfId="7" applyNumberFormat="1" applyFont="1" applyFill="1" applyBorder="1" applyAlignment="1">
      <alignment horizontal="center" vertical="top" wrapText="1"/>
    </xf>
    <xf numFmtId="49" fontId="27" fillId="5" borderId="9" xfId="7" applyNumberFormat="1" applyFont="1" applyFill="1" applyBorder="1" applyAlignment="1">
      <alignment horizontal="center" vertical="top" wrapText="1"/>
    </xf>
    <xf numFmtId="0" fontId="32" fillId="5" borderId="21" xfId="7" applyFont="1" applyFill="1" applyBorder="1" applyAlignment="1">
      <alignment horizontal="center" vertical="top" wrapText="1"/>
    </xf>
    <xf numFmtId="49" fontId="30" fillId="5" borderId="21" xfId="7" applyNumberFormat="1" applyFont="1" applyFill="1" applyBorder="1" applyAlignment="1">
      <alignment horizontal="center" vertical="top"/>
    </xf>
    <xf numFmtId="49" fontId="64" fillId="2" borderId="29" xfId="7" applyNumberFormat="1" applyFont="1" applyFill="1" applyBorder="1" applyAlignment="1">
      <alignment horizontal="center" vertical="top"/>
    </xf>
    <xf numFmtId="49" fontId="64" fillId="2" borderId="9" xfId="7" applyNumberFormat="1" applyFont="1" applyFill="1" applyBorder="1" applyAlignment="1">
      <alignment horizontal="center" vertical="top"/>
    </xf>
    <xf numFmtId="49" fontId="64" fillId="2" borderId="21" xfId="7" applyNumberFormat="1" applyFont="1" applyFill="1" applyBorder="1" applyAlignment="1">
      <alignment horizontal="center" vertical="top"/>
    </xf>
    <xf numFmtId="49" fontId="64" fillId="3" borderId="29" xfId="7" applyNumberFormat="1" applyFont="1" applyFill="1" applyBorder="1" applyAlignment="1">
      <alignment horizontal="center" vertical="top"/>
    </xf>
    <xf numFmtId="49" fontId="64" fillId="3" borderId="21" xfId="7" applyNumberFormat="1" applyFont="1" applyFill="1" applyBorder="1" applyAlignment="1">
      <alignment horizontal="center" vertical="top"/>
    </xf>
    <xf numFmtId="0" fontId="30" fillId="5" borderId="67" xfId="7" applyFont="1" applyFill="1" applyBorder="1" applyAlignment="1">
      <alignment horizontal="left" vertical="top" wrapText="1"/>
    </xf>
    <xf numFmtId="0" fontId="30" fillId="5" borderId="71" xfId="7" applyFont="1" applyFill="1" applyBorder="1" applyAlignment="1">
      <alignment horizontal="left" vertical="top" wrapText="1"/>
    </xf>
    <xf numFmtId="0" fontId="36" fillId="0" borderId="42" xfId="7" applyFont="1" applyBorder="1" applyAlignment="1">
      <alignment horizontal="center" vertical="top"/>
    </xf>
    <xf numFmtId="49" fontId="27" fillId="5" borderId="21" xfId="7" applyNumberFormat="1" applyFont="1" applyFill="1" applyBorder="1" applyAlignment="1">
      <alignment horizontal="center" vertical="top" wrapText="1"/>
    </xf>
    <xf numFmtId="0" fontId="30" fillId="5" borderId="46" xfId="7" applyFont="1" applyFill="1" applyBorder="1" applyAlignment="1">
      <alignment horizontal="left" vertical="top" wrapText="1"/>
    </xf>
    <xf numFmtId="49" fontId="27" fillId="3" borderId="29" xfId="0" applyNumberFormat="1" applyFont="1" applyFill="1" applyBorder="1" applyAlignment="1">
      <alignment horizontal="center" vertical="top"/>
    </xf>
    <xf numFmtId="49" fontId="27" fillId="3" borderId="21" xfId="0" applyNumberFormat="1" applyFont="1" applyFill="1" applyBorder="1" applyAlignment="1">
      <alignment horizontal="center" vertical="top"/>
    </xf>
    <xf numFmtId="49" fontId="27" fillId="2" borderId="29" xfId="0" applyNumberFormat="1" applyFont="1" applyFill="1" applyBorder="1" applyAlignment="1">
      <alignment horizontal="center" vertical="top"/>
    </xf>
    <xf numFmtId="49" fontId="27" fillId="2" borderId="21" xfId="0" applyNumberFormat="1" applyFont="1" applyFill="1" applyBorder="1" applyAlignment="1">
      <alignment horizontal="center" vertical="top"/>
    </xf>
    <xf numFmtId="0" fontId="30" fillId="5" borderId="19" xfId="0" applyFont="1" applyFill="1" applyBorder="1" applyAlignment="1">
      <alignment horizontal="center" vertical="top" wrapText="1"/>
    </xf>
    <xf numFmtId="49" fontId="27" fillId="5" borderId="29" xfId="0" applyNumberFormat="1" applyFont="1" applyFill="1" applyBorder="1" applyAlignment="1">
      <alignment horizontal="center" vertical="top" wrapText="1"/>
    </xf>
    <xf numFmtId="49" fontId="27" fillId="5" borderId="9" xfId="0" applyNumberFormat="1" applyFont="1" applyFill="1" applyBorder="1" applyAlignment="1">
      <alignment horizontal="center" vertical="top" wrapText="1"/>
    </xf>
    <xf numFmtId="165" fontId="30" fillId="10" borderId="3" xfId="0" applyNumberFormat="1" applyFont="1" applyFill="1" applyBorder="1" applyAlignment="1">
      <alignment horizontal="center" vertical="top"/>
    </xf>
    <xf numFmtId="165" fontId="30" fillId="0" borderId="3" xfId="0" applyNumberFormat="1" applyFont="1" applyBorder="1" applyAlignment="1">
      <alignment horizontal="center" vertical="top"/>
    </xf>
    <xf numFmtId="165" fontId="30" fillId="0" borderId="59" xfId="0" applyNumberFormat="1" applyFont="1" applyBorder="1" applyAlignment="1">
      <alignment horizontal="center" vertical="top"/>
    </xf>
    <xf numFmtId="165" fontId="30" fillId="10" borderId="59" xfId="0" applyNumberFormat="1" applyFont="1" applyFill="1" applyBorder="1" applyAlignment="1">
      <alignment horizontal="center" vertical="top"/>
    </xf>
    <xf numFmtId="0" fontId="30" fillId="0" borderId="59" xfId="0" applyFont="1" applyBorder="1" applyAlignment="1">
      <alignment horizontal="center" vertical="top"/>
    </xf>
    <xf numFmtId="49" fontId="4" fillId="5" borderId="29" xfId="0" applyNumberFormat="1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49" fontId="27" fillId="5" borderId="40" xfId="7" applyNumberFormat="1" applyFont="1" applyFill="1" applyBorder="1" applyAlignment="1">
      <alignment horizontal="center" vertical="top" wrapText="1"/>
    </xf>
    <xf numFmtId="49" fontId="27" fillId="5" borderId="0" xfId="7" applyNumberFormat="1" applyFont="1" applyFill="1" applyBorder="1" applyAlignment="1">
      <alignment horizontal="center" vertical="top" wrapText="1"/>
    </xf>
    <xf numFmtId="0" fontId="32" fillId="5" borderId="22" xfId="7" applyFont="1" applyFill="1" applyBorder="1" applyAlignment="1">
      <alignment horizontal="center" vertical="top" wrapText="1"/>
    </xf>
    <xf numFmtId="49" fontId="27" fillId="2" borderId="21" xfId="7" applyNumberFormat="1" applyFont="1" applyFill="1" applyBorder="1" applyAlignment="1">
      <alignment horizontal="center" vertical="top"/>
    </xf>
    <xf numFmtId="165" fontId="5" fillId="0" borderId="59" xfId="0" applyNumberFormat="1" applyFont="1" applyBorder="1" applyAlignment="1">
      <alignment horizontal="center" vertical="top"/>
    </xf>
    <xf numFmtId="165" fontId="11" fillId="0" borderId="59" xfId="0" applyNumberFormat="1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49" fontId="10" fillId="8" borderId="28" xfId="0" applyNumberFormat="1" applyFont="1" applyFill="1" applyBorder="1" applyAlignment="1">
      <alignment horizontal="center" vertical="top" wrapText="1"/>
    </xf>
    <xf numFmtId="0" fontId="10" fillId="8" borderId="11" xfId="0" applyFont="1" applyFill="1" applyBorder="1" applyAlignment="1">
      <alignment vertical="top"/>
    </xf>
    <xf numFmtId="0" fontId="9" fillId="2" borderId="11" xfId="0" applyFont="1" applyFill="1" applyBorder="1" applyAlignment="1">
      <alignment horizontal="left" vertical="top"/>
    </xf>
    <xf numFmtId="0" fontId="91" fillId="8" borderId="11" xfId="0" applyFont="1" applyFill="1" applyBorder="1"/>
    <xf numFmtId="0" fontId="10" fillId="2" borderId="12" xfId="0" applyFont="1" applyFill="1" applyBorder="1" applyAlignment="1">
      <alignment horizontal="left" vertical="top"/>
    </xf>
    <xf numFmtId="49" fontId="10" fillId="8" borderId="36" xfId="0" applyNumberFormat="1" applyFont="1" applyFill="1" applyBorder="1" applyAlignment="1">
      <alignment horizontal="center" vertical="top" wrapText="1"/>
    </xf>
    <xf numFmtId="0" fontId="10" fillId="0" borderId="36" xfId="0" applyFont="1" applyBorder="1" applyAlignment="1">
      <alignment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5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5" borderId="56" xfId="0" applyFont="1" applyFill="1" applyBorder="1" applyAlignment="1">
      <alignment horizontal="center" vertical="top"/>
    </xf>
    <xf numFmtId="0" fontId="9" fillId="5" borderId="57" xfId="0" applyFont="1" applyFill="1" applyBorder="1" applyAlignment="1">
      <alignment horizontal="center" vertical="top"/>
    </xf>
    <xf numFmtId="49" fontId="10" fillId="2" borderId="15" xfId="0" applyNumberFormat="1" applyFont="1" applyFill="1" applyBorder="1" applyAlignment="1">
      <alignment horizontal="center" vertical="top"/>
    </xf>
    <xf numFmtId="49" fontId="10" fillId="7" borderId="28" xfId="0" applyNumberFormat="1" applyFont="1" applyFill="1" applyBorder="1" applyAlignment="1">
      <alignment horizontal="center" vertical="top"/>
    </xf>
    <xf numFmtId="0" fontId="10" fillId="7" borderId="11" xfId="0" applyFont="1" applyFill="1" applyBorder="1" applyAlignment="1">
      <alignment vertical="center"/>
    </xf>
    <xf numFmtId="49" fontId="10" fillId="7" borderId="11" xfId="0" applyNumberFormat="1" applyFont="1" applyFill="1" applyBorder="1" applyAlignment="1">
      <alignment vertical="top" wrapText="1"/>
    </xf>
    <xf numFmtId="0" fontId="91" fillId="7" borderId="11" xfId="0" applyFont="1" applyFill="1" applyBorder="1" applyAlignment="1">
      <alignment vertical="top" wrapText="1"/>
    </xf>
    <xf numFmtId="0" fontId="91" fillId="5" borderId="11" xfId="0" applyFont="1" applyFill="1" applyBorder="1" applyAlignment="1">
      <alignment horizontal="center" vertical="top" wrapText="1"/>
    </xf>
    <xf numFmtId="0" fontId="91" fillId="5" borderId="12" xfId="0" applyFont="1" applyFill="1" applyBorder="1" applyAlignment="1">
      <alignment horizontal="center" vertical="top" wrapText="1"/>
    </xf>
    <xf numFmtId="49" fontId="10" fillId="2" borderId="39" xfId="0" applyNumberFormat="1" applyFont="1" applyFill="1" applyBorder="1" applyAlignment="1">
      <alignment horizontal="center" vertical="top"/>
    </xf>
    <xf numFmtId="49" fontId="10" fillId="7" borderId="9" xfId="0" applyNumberFormat="1" applyFont="1" applyFill="1" applyBorder="1" applyAlignment="1">
      <alignment horizontal="center" vertical="top"/>
    </xf>
    <xf numFmtId="0" fontId="10" fillId="0" borderId="39" xfId="0" applyFont="1" applyBorder="1" applyAlignment="1">
      <alignment vertical="center"/>
    </xf>
    <xf numFmtId="49" fontId="10" fillId="0" borderId="40" xfId="0" applyNumberFormat="1" applyFont="1" applyBorder="1" applyAlignment="1">
      <alignment vertical="top" wrapText="1"/>
    </xf>
    <xf numFmtId="0" fontId="91" fillId="0" borderId="40" xfId="0" applyFont="1" applyBorder="1" applyAlignment="1">
      <alignment vertical="top" wrapText="1"/>
    </xf>
    <xf numFmtId="0" fontId="9" fillId="0" borderId="50" xfId="0" applyFont="1" applyBorder="1" applyAlignment="1">
      <alignment vertical="center" wrapText="1"/>
    </xf>
    <xf numFmtId="0" fontId="9" fillId="0" borderId="50" xfId="0" applyFont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165" fontId="9" fillId="0" borderId="2" xfId="0" applyNumberFormat="1" applyFont="1" applyBorder="1" applyAlignment="1">
      <alignment horizontal="center" vertical="top"/>
    </xf>
    <xf numFmtId="165" fontId="9" fillId="10" borderId="2" xfId="0" applyNumberFormat="1" applyFont="1" applyFill="1" applyBorder="1" applyAlignment="1">
      <alignment horizontal="center" vertical="top"/>
    </xf>
    <xf numFmtId="165" fontId="9" fillId="0" borderId="25" xfId="0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 wrapText="1"/>
    </xf>
    <xf numFmtId="165" fontId="9" fillId="10" borderId="5" xfId="0" applyNumberFormat="1" applyFont="1" applyFill="1" applyBorder="1" applyAlignment="1">
      <alignment horizontal="center" vertical="center" wrapText="1"/>
    </xf>
    <xf numFmtId="49" fontId="9" fillId="10" borderId="5" xfId="0" applyNumberFormat="1" applyFont="1" applyFill="1" applyBorder="1" applyAlignment="1">
      <alignment vertical="center" wrapText="1"/>
    </xf>
    <xf numFmtId="2" fontId="9" fillId="10" borderId="5" xfId="0" applyNumberFormat="1" applyFont="1" applyFill="1" applyBorder="1" applyAlignment="1">
      <alignment vertical="center" wrapText="1"/>
    </xf>
    <xf numFmtId="2" fontId="9" fillId="10" borderId="7" xfId="0" applyNumberFormat="1" applyFont="1" applyFill="1" applyBorder="1" applyAlignment="1">
      <alignment vertical="center" wrapText="1"/>
    </xf>
    <xf numFmtId="49" fontId="10" fillId="5" borderId="9" xfId="0" applyNumberFormat="1" applyFont="1" applyFill="1" applyBorder="1" applyAlignment="1">
      <alignment horizontal="center" vertical="top" wrapText="1"/>
    </xf>
    <xf numFmtId="0" fontId="9" fillId="0" borderId="59" xfId="0" applyFont="1" applyBorder="1" applyAlignment="1">
      <alignment horizontal="center" vertical="top"/>
    </xf>
    <xf numFmtId="165" fontId="9" fillId="0" borderId="59" xfId="0" applyNumberFormat="1" applyFont="1" applyBorder="1" applyAlignment="1">
      <alignment horizontal="center" vertical="top"/>
    </xf>
    <xf numFmtId="165" fontId="9" fillId="10" borderId="59" xfId="0" applyNumberFormat="1" applyFont="1" applyFill="1" applyBorder="1" applyAlignment="1">
      <alignment horizontal="center" vertical="top"/>
    </xf>
    <xf numFmtId="165" fontId="9" fillId="0" borderId="60" xfId="0" applyNumberFormat="1" applyFont="1" applyBorder="1" applyAlignment="1">
      <alignment horizontal="center" vertical="top"/>
    </xf>
    <xf numFmtId="0" fontId="9" fillId="5" borderId="37" xfId="0" applyFont="1" applyFill="1" applyBorder="1" applyAlignment="1">
      <alignment vertical="center" wrapText="1"/>
    </xf>
    <xf numFmtId="165" fontId="9" fillId="10" borderId="61" xfId="0" applyNumberFormat="1" applyFont="1" applyFill="1" applyBorder="1" applyAlignment="1">
      <alignment horizontal="center" vertical="center" wrapText="1"/>
    </xf>
    <xf numFmtId="49" fontId="9" fillId="10" borderId="17" xfId="0" applyNumberFormat="1" applyFont="1" applyFill="1" applyBorder="1" applyAlignment="1">
      <alignment vertical="center" wrapText="1"/>
    </xf>
    <xf numFmtId="49" fontId="9" fillId="10" borderId="42" xfId="0" applyNumberFormat="1" applyFont="1" applyFill="1" applyBorder="1" applyAlignment="1">
      <alignment vertical="center" wrapText="1"/>
    </xf>
    <xf numFmtId="165" fontId="9" fillId="10" borderId="17" xfId="0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/>
    </xf>
    <xf numFmtId="165" fontId="9" fillId="10" borderId="62" xfId="0" applyNumberFormat="1" applyFont="1" applyFill="1" applyBorder="1" applyAlignment="1">
      <alignment horizontal="center" vertical="center" wrapText="1"/>
    </xf>
    <xf numFmtId="49" fontId="9" fillId="10" borderId="17" xfId="0" applyNumberFormat="1" applyFont="1" applyFill="1" applyBorder="1" applyAlignment="1">
      <alignment horizontal="left" vertical="center" wrapText="1"/>
    </xf>
    <xf numFmtId="49" fontId="9" fillId="10" borderId="42" xfId="0" applyNumberFormat="1" applyFont="1" applyFill="1" applyBorder="1" applyAlignment="1">
      <alignment horizontal="left" vertical="center" wrapText="1"/>
    </xf>
    <xf numFmtId="0" fontId="91" fillId="5" borderId="21" xfId="0" applyFont="1" applyFill="1" applyBorder="1" applyAlignment="1">
      <alignment horizontal="center" vertical="top" wrapText="1"/>
    </xf>
    <xf numFmtId="0" fontId="10" fillId="11" borderId="22" xfId="0" applyFont="1" applyFill="1" applyBorder="1" applyAlignment="1">
      <alignment horizontal="center" vertical="top"/>
    </xf>
    <xf numFmtId="165" fontId="10" fillId="11" borderId="4" xfId="0" applyNumberFormat="1" applyFont="1" applyFill="1" applyBorder="1" applyAlignment="1">
      <alignment horizontal="center" vertical="top"/>
    </xf>
    <xf numFmtId="0" fontId="9" fillId="0" borderId="53" xfId="0" applyFont="1" applyBorder="1" applyAlignment="1">
      <alignment horizontal="left" vertical="top"/>
    </xf>
    <xf numFmtId="9" fontId="9" fillId="0" borderId="1" xfId="0" applyNumberFormat="1" applyFont="1" applyBorder="1" applyAlignment="1">
      <alignment horizontal="left" vertical="top"/>
    </xf>
    <xf numFmtId="9" fontId="9" fillId="0" borderId="45" xfId="0" applyNumberFormat="1" applyFont="1" applyBorder="1" applyAlignment="1">
      <alignment horizontal="left" vertical="top"/>
    </xf>
    <xf numFmtId="0" fontId="93" fillId="5" borderId="2" xfId="0" applyFont="1" applyFill="1" applyBorder="1" applyAlignment="1">
      <alignment vertical="center" wrapText="1"/>
    </xf>
    <xf numFmtId="49" fontId="93" fillId="5" borderId="9" xfId="0" applyNumberFormat="1" applyFont="1" applyFill="1" applyBorder="1" applyAlignment="1">
      <alignment vertical="top"/>
    </xf>
    <xf numFmtId="0" fontId="93" fillId="5" borderId="30" xfId="0" applyFont="1" applyFill="1" applyBorder="1" applyAlignment="1">
      <alignment horizontal="center" vertical="top"/>
    </xf>
    <xf numFmtId="2" fontId="93" fillId="5" borderId="3" xfId="0" applyNumberFormat="1" applyFont="1" applyFill="1" applyBorder="1" applyAlignment="1">
      <alignment horizontal="center" vertical="top"/>
    </xf>
    <xf numFmtId="165" fontId="93" fillId="5" borderId="3" xfId="0" applyNumberFormat="1" applyFont="1" applyFill="1" applyBorder="1" applyAlignment="1">
      <alignment horizontal="center" vertical="top"/>
    </xf>
    <xf numFmtId="165" fontId="93" fillId="5" borderId="47" xfId="0" applyNumberFormat="1" applyFont="1" applyFill="1" applyBorder="1" applyAlignment="1">
      <alignment horizontal="center" vertical="top"/>
    </xf>
    <xf numFmtId="0" fontId="93" fillId="5" borderId="55" xfId="0" applyFont="1" applyFill="1" applyBorder="1" applyAlignment="1">
      <alignment vertical="top" wrapText="1"/>
    </xf>
    <xf numFmtId="165" fontId="93" fillId="5" borderId="50" xfId="0" applyNumberFormat="1" applyFont="1" applyFill="1" applyBorder="1" applyAlignment="1">
      <alignment horizontal="center" vertical="top" wrapText="1"/>
    </xf>
    <xf numFmtId="0" fontId="93" fillId="5" borderId="50" xfId="0" applyFont="1" applyFill="1" applyBorder="1" applyAlignment="1">
      <alignment horizontal="center" vertical="top" wrapText="1"/>
    </xf>
    <xf numFmtId="0" fontId="93" fillId="5" borderId="54" xfId="0" applyFont="1" applyFill="1" applyBorder="1" applyAlignment="1">
      <alignment horizontal="center" vertical="top" wrapText="1"/>
    </xf>
    <xf numFmtId="0" fontId="94" fillId="5" borderId="30" xfId="0" applyFont="1" applyFill="1" applyBorder="1" applyAlignment="1">
      <alignment vertical="center" wrapText="1"/>
    </xf>
    <xf numFmtId="0" fontId="93" fillId="5" borderId="37" xfId="0" applyFont="1" applyFill="1" applyBorder="1" applyAlignment="1">
      <alignment vertical="top" wrapText="1"/>
    </xf>
    <xf numFmtId="165" fontId="93" fillId="5" borderId="35" xfId="0" applyNumberFormat="1" applyFont="1" applyFill="1" applyBorder="1" applyAlignment="1">
      <alignment horizontal="center" vertical="top" wrapText="1"/>
    </xf>
    <xf numFmtId="0" fontId="93" fillId="5" borderId="35" xfId="0" applyFont="1" applyFill="1" applyBorder="1" applyAlignment="1">
      <alignment horizontal="center" vertical="top"/>
    </xf>
    <xf numFmtId="0" fontId="93" fillId="5" borderId="35" xfId="0" applyFont="1" applyFill="1" applyBorder="1" applyAlignment="1">
      <alignment horizontal="center" vertical="top" wrapText="1"/>
    </xf>
    <xf numFmtId="0" fontId="93" fillId="5" borderId="34" xfId="0" applyFont="1" applyFill="1" applyBorder="1" applyAlignment="1">
      <alignment horizontal="center" vertical="top" wrapText="1"/>
    </xf>
    <xf numFmtId="0" fontId="94" fillId="5" borderId="35" xfId="0" applyFont="1" applyFill="1" applyBorder="1" applyAlignment="1">
      <alignment vertical="center" wrapText="1"/>
    </xf>
    <xf numFmtId="2" fontId="95" fillId="5" borderId="3" xfId="0" applyNumberFormat="1" applyFont="1" applyFill="1" applyBorder="1" applyAlignment="1">
      <alignment horizontal="center" vertical="top"/>
    </xf>
    <xf numFmtId="165" fontId="95" fillId="5" borderId="3" xfId="0" applyNumberFormat="1" applyFont="1" applyFill="1" applyBorder="1" applyAlignment="1">
      <alignment horizontal="center" vertical="top"/>
    </xf>
    <xf numFmtId="0" fontId="93" fillId="5" borderId="63" xfId="0" applyFont="1" applyFill="1" applyBorder="1" applyAlignment="1">
      <alignment horizontal="center" vertical="top" wrapText="1"/>
    </xf>
    <xf numFmtId="0" fontId="93" fillId="5" borderId="64" xfId="0" applyFont="1" applyFill="1" applyBorder="1" applyAlignment="1">
      <alignment horizontal="center" vertical="top"/>
    </xf>
    <xf numFmtId="0" fontId="93" fillId="5" borderId="35" xfId="0" applyFont="1" applyFill="1" applyBorder="1" applyAlignment="1">
      <alignment vertical="center" wrapText="1"/>
    </xf>
    <xf numFmtId="165" fontId="95" fillId="5" borderId="47" xfId="0" applyNumberFormat="1" applyFont="1" applyFill="1" applyBorder="1" applyAlignment="1">
      <alignment horizontal="center" vertical="top"/>
    </xf>
    <xf numFmtId="0" fontId="93" fillId="5" borderId="30" xfId="0" applyFont="1" applyFill="1" applyBorder="1" applyAlignment="1">
      <alignment vertical="center" wrapText="1"/>
    </xf>
    <xf numFmtId="0" fontId="93" fillId="5" borderId="64" xfId="0" applyFont="1" applyFill="1" applyBorder="1" applyAlignment="1">
      <alignment vertical="center" wrapText="1"/>
    </xf>
    <xf numFmtId="0" fontId="93" fillId="5" borderId="3" xfId="0" applyFont="1" applyFill="1" applyBorder="1" applyAlignment="1">
      <alignment horizontal="center" vertical="top"/>
    </xf>
    <xf numFmtId="0" fontId="93" fillId="5" borderId="63" xfId="0" applyFont="1" applyFill="1" applyBorder="1" applyAlignment="1">
      <alignment horizontal="center" vertical="top"/>
    </xf>
    <xf numFmtId="49" fontId="18" fillId="2" borderId="28" xfId="0" applyNumberFormat="1" applyFont="1" applyFill="1" applyBorder="1" applyAlignment="1">
      <alignment horizontal="center" vertical="top"/>
    </xf>
    <xf numFmtId="49" fontId="18" fillId="3" borderId="21" xfId="0" applyNumberFormat="1" applyFont="1" applyFill="1" applyBorder="1" applyAlignment="1">
      <alignment horizontal="center" vertical="top"/>
    </xf>
    <xf numFmtId="0" fontId="91" fillId="7" borderId="15" xfId="0" applyFont="1" applyFill="1" applyBorder="1" applyAlignment="1">
      <alignment horizontal="center" vertical="top" wrapText="1"/>
    </xf>
    <xf numFmtId="0" fontId="91" fillId="7" borderId="11" xfId="0" applyFont="1" applyFill="1" applyBorder="1" applyAlignment="1">
      <alignment horizontal="center" vertical="top" wrapText="1"/>
    </xf>
    <xf numFmtId="0" fontId="10" fillId="7" borderId="28" xfId="0" applyFont="1" applyFill="1" applyBorder="1" applyAlignment="1">
      <alignment horizontal="center" vertical="top"/>
    </xf>
    <xf numFmtId="165" fontId="10" fillId="7" borderId="28" xfId="0" applyNumberFormat="1" applyFont="1" applyFill="1" applyBorder="1" applyAlignment="1">
      <alignment horizontal="center" vertical="top"/>
    </xf>
    <xf numFmtId="0" fontId="9" fillId="7" borderId="23" xfId="0" applyFont="1" applyFill="1" applyBorder="1" applyAlignment="1">
      <alignment horizontal="left" vertical="top"/>
    </xf>
    <xf numFmtId="0" fontId="9" fillId="7" borderId="22" xfId="0" applyFont="1" applyFill="1" applyBorder="1" applyAlignment="1">
      <alignment horizontal="left" vertical="top"/>
    </xf>
    <xf numFmtId="9" fontId="9" fillId="7" borderId="22" xfId="0" applyNumberFormat="1" applyFont="1" applyFill="1" applyBorder="1" applyAlignment="1">
      <alignment horizontal="center" vertical="top"/>
    </xf>
    <xf numFmtId="9" fontId="9" fillId="7" borderId="24" xfId="0" applyNumberFormat="1" applyFont="1" applyFill="1" applyBorder="1" applyAlignment="1">
      <alignment horizontal="center" vertical="top"/>
    </xf>
    <xf numFmtId="49" fontId="18" fillId="2" borderId="15" xfId="0" applyNumberFormat="1" applyFont="1" applyFill="1" applyBorder="1" applyAlignment="1">
      <alignment horizontal="center" vertical="top"/>
    </xf>
    <xf numFmtId="49" fontId="18" fillId="3" borderId="28" xfId="0" applyNumberFormat="1" applyFont="1" applyFill="1" applyBorder="1" applyAlignment="1">
      <alignment horizontal="center" vertical="top"/>
    </xf>
    <xf numFmtId="0" fontId="10" fillId="7" borderId="39" xfId="0" applyFont="1" applyFill="1" applyBorder="1" applyAlignment="1">
      <alignment vertical="top"/>
    </xf>
    <xf numFmtId="49" fontId="10" fillId="7" borderId="40" xfId="0" applyNumberFormat="1" applyFont="1" applyFill="1" applyBorder="1" applyAlignment="1">
      <alignment vertical="top" wrapText="1"/>
    </xf>
    <xf numFmtId="0" fontId="97" fillId="7" borderId="40" xfId="0" applyFont="1" applyFill="1" applyBorder="1" applyAlignment="1">
      <alignment vertical="top" wrapText="1"/>
    </xf>
    <xf numFmtId="0" fontId="97" fillId="7" borderId="43" xfId="0" applyFont="1" applyFill="1" applyBorder="1" applyAlignment="1">
      <alignment vertical="top" wrapText="1"/>
    </xf>
    <xf numFmtId="0" fontId="10" fillId="0" borderId="15" xfId="0" applyFont="1" applyBorder="1" applyAlignment="1">
      <alignment vertical="top"/>
    </xf>
    <xf numFmtId="49" fontId="10" fillId="0" borderId="11" xfId="0" applyNumberFormat="1" applyFont="1" applyBorder="1" applyAlignment="1">
      <alignment vertical="top" wrapText="1"/>
    </xf>
    <xf numFmtId="0" fontId="97" fillId="0" borderId="11" xfId="0" applyFont="1" applyBorder="1" applyAlignment="1">
      <alignment vertical="top" wrapText="1"/>
    </xf>
    <xf numFmtId="0" fontId="9" fillId="0" borderId="65" xfId="0" applyFont="1" applyBorder="1" applyAlignment="1">
      <alignment horizontal="justify" vertical="center"/>
    </xf>
    <xf numFmtId="0" fontId="9" fillId="0" borderId="65" xfId="0" applyFont="1" applyBorder="1" applyAlignment="1">
      <alignment horizontal="center" vertical="top" wrapText="1"/>
    </xf>
    <xf numFmtId="0" fontId="30" fillId="0" borderId="65" xfId="0" applyFont="1" applyBorder="1" applyAlignment="1">
      <alignment horizontal="center" vertical="top" wrapText="1"/>
    </xf>
    <xf numFmtId="0" fontId="30" fillId="0" borderId="66" xfId="0" applyFont="1" applyBorder="1" applyAlignment="1">
      <alignment horizontal="center" vertical="top" wrapText="1"/>
    </xf>
    <xf numFmtId="49" fontId="10" fillId="5" borderId="39" xfId="0" applyNumberFormat="1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165" fontId="98" fillId="5" borderId="2" xfId="0" applyNumberFormat="1" applyFont="1" applyFill="1" applyBorder="1" applyAlignment="1">
      <alignment horizontal="center" vertical="top"/>
    </xf>
    <xf numFmtId="165" fontId="9" fillId="5" borderId="2" xfId="0" applyNumberFormat="1" applyFont="1" applyFill="1" applyBorder="1" applyAlignment="1">
      <alignment horizontal="center" vertical="top"/>
    </xf>
    <xf numFmtId="165" fontId="9" fillId="5" borderId="8" xfId="0" applyNumberFormat="1" applyFont="1" applyFill="1" applyBorder="1" applyAlignment="1">
      <alignment horizontal="center" vertical="top"/>
    </xf>
    <xf numFmtId="49" fontId="10" fillId="5" borderId="36" xfId="0" applyNumberFormat="1" applyFont="1" applyFill="1" applyBorder="1" applyAlignment="1">
      <alignment horizontal="center" vertical="top" wrapText="1"/>
    </xf>
    <xf numFmtId="0" fontId="9" fillId="5" borderId="30" xfId="0" applyFont="1" applyFill="1" applyBorder="1" applyAlignment="1">
      <alignment horizontal="center" vertical="top"/>
    </xf>
    <xf numFmtId="165" fontId="9" fillId="5" borderId="30" xfId="0" applyNumberFormat="1" applyFont="1" applyFill="1" applyBorder="1" applyAlignment="1">
      <alignment horizontal="center" vertical="top"/>
    </xf>
    <xf numFmtId="165" fontId="9" fillId="5" borderId="38" xfId="0" applyNumberFormat="1" applyFont="1" applyFill="1" applyBorder="1" applyAlignment="1">
      <alignment horizontal="center" vertical="top"/>
    </xf>
    <xf numFmtId="0" fontId="9" fillId="5" borderId="30" xfId="0" applyFont="1" applyFill="1" applyBorder="1" applyAlignment="1">
      <alignment vertical="top" wrapText="1"/>
    </xf>
    <xf numFmtId="0" fontId="10" fillId="5" borderId="33" xfId="0" applyFont="1" applyFill="1" applyBorder="1" applyAlignment="1">
      <alignment horizontal="center" vertical="top"/>
    </xf>
    <xf numFmtId="165" fontId="10" fillId="5" borderId="30" xfId="0" applyNumberFormat="1" applyFont="1" applyFill="1" applyBorder="1" applyAlignment="1">
      <alignment horizontal="center" vertical="top"/>
    </xf>
    <xf numFmtId="165" fontId="10" fillId="5" borderId="41" xfId="0" applyNumberFormat="1" applyFont="1" applyFill="1" applyBorder="1" applyAlignment="1">
      <alignment horizontal="center" vertical="top"/>
    </xf>
    <xf numFmtId="0" fontId="9" fillId="0" borderId="37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top"/>
    </xf>
    <xf numFmtId="0" fontId="9" fillId="0" borderId="64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2" fontId="9" fillId="0" borderId="9" xfId="0" applyNumberFormat="1" applyFont="1" applyBorder="1" applyAlignment="1">
      <alignment horizontal="center" vertical="top"/>
    </xf>
    <xf numFmtId="165" fontId="9" fillId="0" borderId="9" xfId="0" applyNumberFormat="1" applyFont="1" applyBorder="1" applyAlignment="1">
      <alignment horizontal="center" vertical="top"/>
    </xf>
    <xf numFmtId="165" fontId="9" fillId="0" borderId="30" xfId="0" applyNumberFormat="1" applyFont="1" applyBorder="1" applyAlignment="1">
      <alignment horizontal="center" vertical="top"/>
    </xf>
    <xf numFmtId="0" fontId="9" fillId="5" borderId="47" xfId="0" applyFont="1" applyFill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top"/>
    </xf>
    <xf numFmtId="165" fontId="9" fillId="0" borderId="3" xfId="0" applyNumberFormat="1" applyFont="1" applyBorder="1" applyAlignment="1">
      <alignment horizontal="center" vertical="top"/>
    </xf>
    <xf numFmtId="0" fontId="9" fillId="0" borderId="61" xfId="0" applyFont="1" applyBorder="1" applyAlignment="1">
      <alignment vertical="center" wrapText="1"/>
    </xf>
    <xf numFmtId="0" fontId="9" fillId="5" borderId="3" xfId="0" applyFont="1" applyFill="1" applyBorder="1" applyAlignment="1">
      <alignment vertical="top" wrapText="1"/>
    </xf>
    <xf numFmtId="0" fontId="9" fillId="0" borderId="35" xfId="0" applyFont="1" applyBorder="1" applyAlignment="1">
      <alignment horizontal="center" vertical="top"/>
    </xf>
    <xf numFmtId="0" fontId="9" fillId="0" borderId="34" xfId="0" applyFont="1" applyBorder="1" applyAlignment="1">
      <alignment horizontal="center" vertical="top" wrapText="1"/>
    </xf>
    <xf numFmtId="0" fontId="9" fillId="5" borderId="62" xfId="36" applyFont="1" applyFill="1" applyBorder="1" applyAlignment="1">
      <alignment vertical="top" wrapText="1"/>
    </xf>
    <xf numFmtId="0" fontId="30" fillId="5" borderId="17" xfId="36" applyFont="1" applyFill="1" applyBorder="1" applyAlignment="1">
      <alignment horizontal="center" vertical="top" wrapText="1"/>
    </xf>
    <xf numFmtId="0" fontId="30" fillId="5" borderId="17" xfId="36" applyFont="1" applyFill="1" applyBorder="1" applyAlignment="1">
      <alignment horizontal="center" vertical="top"/>
    </xf>
    <xf numFmtId="0" fontId="75" fillId="5" borderId="42" xfId="36" applyFont="1" applyFill="1" applyBorder="1" applyAlignment="1">
      <alignment horizontal="center" vertical="top"/>
    </xf>
    <xf numFmtId="0" fontId="9" fillId="0" borderId="17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165" fontId="9" fillId="0" borderId="4" xfId="0" applyNumberFormat="1" applyFont="1" applyBorder="1" applyAlignment="1">
      <alignment horizontal="center" vertical="top"/>
    </xf>
    <xf numFmtId="165" fontId="9" fillId="10" borderId="61" xfId="0" applyNumberFormat="1" applyFont="1" applyFill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49" fontId="10" fillId="5" borderId="23" xfId="0" applyNumberFormat="1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center" vertical="top"/>
    </xf>
    <xf numFmtId="165" fontId="10" fillId="11" borderId="21" xfId="0" applyNumberFormat="1" applyFont="1" applyFill="1" applyBorder="1" applyAlignment="1">
      <alignment horizontal="center" vertical="top"/>
    </xf>
    <xf numFmtId="0" fontId="9" fillId="0" borderId="5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top" wrapText="1"/>
    </xf>
    <xf numFmtId="0" fontId="9" fillId="0" borderId="33" xfId="0" applyFont="1" applyBorder="1" applyAlignment="1">
      <alignment wrapText="1"/>
    </xf>
    <xf numFmtId="165" fontId="9" fillId="10" borderId="35" xfId="0" applyNumberFormat="1" applyFont="1" applyFill="1" applyBorder="1" applyAlignment="1">
      <alignment horizontal="center" vertical="center" wrapText="1"/>
    </xf>
    <xf numFmtId="49" fontId="10" fillId="5" borderId="44" xfId="0" applyNumberFormat="1" applyFont="1" applyFill="1" applyBorder="1" applyAlignment="1">
      <alignment horizontal="center" vertical="top" wrapText="1"/>
    </xf>
    <xf numFmtId="165" fontId="9" fillId="10" borderId="30" xfId="0" applyNumberFormat="1" applyFont="1" applyFill="1" applyBorder="1" applyAlignment="1">
      <alignment horizontal="center" vertical="top"/>
    </xf>
    <xf numFmtId="165" fontId="9" fillId="0" borderId="41" xfId="0" applyNumberFormat="1" applyFont="1" applyBorder="1" applyAlignment="1">
      <alignment horizontal="center" vertical="top"/>
    </xf>
    <xf numFmtId="0" fontId="9" fillId="0" borderId="33" xfId="0" applyFont="1" applyBorder="1" applyAlignment="1">
      <alignment horizontal="justify" vertical="center"/>
    </xf>
    <xf numFmtId="0" fontId="99" fillId="5" borderId="9" xfId="0" applyFont="1" applyFill="1" applyBorder="1" applyAlignment="1">
      <alignment vertical="top" wrapText="1"/>
    </xf>
    <xf numFmtId="2" fontId="9" fillId="0" borderId="30" xfId="0" applyNumberFormat="1" applyFont="1" applyBorder="1" applyAlignment="1">
      <alignment horizontal="center" vertical="top"/>
    </xf>
    <xf numFmtId="0" fontId="9" fillId="0" borderId="58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42" xfId="0" applyFont="1" applyBorder="1" applyAlignment="1">
      <alignment horizontal="center" vertical="top" wrapText="1"/>
    </xf>
    <xf numFmtId="0" fontId="91" fillId="5" borderId="19" xfId="0" applyFont="1" applyFill="1" applyBorder="1" applyAlignment="1">
      <alignment horizontal="center" vertical="top" wrapText="1"/>
    </xf>
    <xf numFmtId="0" fontId="9" fillId="5" borderId="21" xfId="0" applyFont="1" applyFill="1" applyBorder="1" applyAlignment="1">
      <alignment vertical="top" wrapText="1"/>
    </xf>
    <xf numFmtId="0" fontId="9" fillId="0" borderId="32" xfId="0" applyFont="1" applyBorder="1" applyAlignment="1">
      <alignment horizontal="left" vertical="top"/>
    </xf>
    <xf numFmtId="9" fontId="9" fillId="0" borderId="1" xfId="0" applyNumberFormat="1" applyFont="1" applyBorder="1" applyAlignment="1">
      <alignment horizontal="center" vertical="top"/>
    </xf>
    <xf numFmtId="9" fontId="9" fillId="0" borderId="45" xfId="0" applyNumberFormat="1" applyFont="1" applyBorder="1" applyAlignment="1">
      <alignment horizontal="center" vertical="top"/>
    </xf>
    <xf numFmtId="49" fontId="10" fillId="3" borderId="28" xfId="0" applyNumberFormat="1" applyFont="1" applyFill="1" applyBorder="1" applyAlignment="1">
      <alignment horizontal="center" vertical="top"/>
    </xf>
    <xf numFmtId="0" fontId="10" fillId="7" borderId="0" xfId="0" applyFont="1" applyFill="1"/>
    <xf numFmtId="0" fontId="10" fillId="0" borderId="15" xfId="0" applyFont="1" applyBorder="1"/>
    <xf numFmtId="0" fontId="97" fillId="5" borderId="65" xfId="0" applyFont="1" applyFill="1" applyBorder="1" applyAlignment="1">
      <alignment vertical="top" wrapText="1"/>
    </xf>
    <xf numFmtId="0" fontId="91" fillId="5" borderId="66" xfId="0" applyFont="1" applyFill="1" applyBorder="1" applyAlignment="1">
      <alignment horizontal="center" vertical="top" wrapText="1"/>
    </xf>
    <xf numFmtId="0" fontId="9" fillId="0" borderId="40" xfId="0" applyFont="1" applyBorder="1" applyAlignment="1">
      <alignment horizontal="left" vertical="top" wrapText="1"/>
    </xf>
    <xf numFmtId="165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7" borderId="15" xfId="0" applyFont="1" applyFill="1" applyBorder="1" applyAlignment="1">
      <alignment vertical="center"/>
    </xf>
    <xf numFmtId="49" fontId="10" fillId="7" borderId="12" xfId="0" applyNumberFormat="1" applyFont="1" applyFill="1" applyBorder="1" applyAlignment="1">
      <alignment vertical="top" wrapText="1"/>
    </xf>
    <xf numFmtId="0" fontId="9" fillId="0" borderId="49" xfId="0" applyFont="1" applyBorder="1" applyAlignment="1">
      <alignment horizontal="left" vertical="top" wrapText="1"/>
    </xf>
    <xf numFmtId="49" fontId="30" fillId="5" borderId="5" xfId="0" applyNumberFormat="1" applyFont="1" applyFill="1" applyBorder="1" applyAlignment="1">
      <alignment horizontal="center" vertical="top" wrapText="1"/>
    </xf>
    <xf numFmtId="49" fontId="30" fillId="5" borderId="7" xfId="0" applyNumberFormat="1" applyFont="1" applyFill="1" applyBorder="1" applyAlignment="1">
      <alignment horizontal="center" vertical="top" wrapText="1"/>
    </xf>
    <xf numFmtId="0" fontId="9" fillId="0" borderId="61" xfId="0" applyFont="1" applyBorder="1" applyAlignment="1">
      <alignment horizontal="left" vertical="top" wrapText="1"/>
    </xf>
    <xf numFmtId="49" fontId="9" fillId="0" borderId="35" xfId="0" applyNumberFormat="1" applyFont="1" applyBorder="1" applyAlignment="1">
      <alignment horizontal="center" vertical="center" wrapText="1"/>
    </xf>
    <xf numFmtId="49" fontId="30" fillId="5" borderId="35" xfId="0" applyNumberFormat="1" applyFont="1" applyFill="1" applyBorder="1" applyAlignment="1">
      <alignment horizontal="center" vertical="top" wrapText="1"/>
    </xf>
    <xf numFmtId="49" fontId="30" fillId="5" borderId="34" xfId="0" applyNumberFormat="1" applyFont="1" applyFill="1" applyBorder="1" applyAlignment="1">
      <alignment horizontal="center" vertical="top" wrapText="1"/>
    </xf>
    <xf numFmtId="0" fontId="9" fillId="0" borderId="53" xfId="0" applyFont="1" applyBorder="1" applyAlignment="1">
      <alignment horizontal="left" vertical="top" wrapText="1"/>
    </xf>
    <xf numFmtId="165" fontId="9" fillId="10" borderId="1" xfId="0" applyNumberFormat="1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center" vertical="top" wrapText="1"/>
    </xf>
    <xf numFmtId="49" fontId="30" fillId="5" borderId="45" xfId="0" applyNumberFormat="1" applyFont="1" applyFill="1" applyBorder="1" applyAlignment="1">
      <alignment horizontal="center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165" fontId="100" fillId="0" borderId="41" xfId="0" applyNumberFormat="1" applyFont="1" applyBorder="1" applyAlignment="1">
      <alignment horizontal="center" vertical="top"/>
    </xf>
    <xf numFmtId="0" fontId="9" fillId="0" borderId="33" xfId="0" applyFont="1" applyBorder="1" applyAlignment="1">
      <alignment vertical="top" wrapText="1"/>
    </xf>
    <xf numFmtId="0" fontId="9" fillId="0" borderId="35" xfId="0" applyFont="1" applyBorder="1" applyAlignment="1">
      <alignment horizontal="center" vertical="top" wrapText="1"/>
    </xf>
    <xf numFmtId="0" fontId="9" fillId="0" borderId="21" xfId="0" applyFont="1" applyBorder="1" applyAlignment="1">
      <alignment vertical="top" wrapText="1"/>
    </xf>
    <xf numFmtId="0" fontId="10" fillId="7" borderId="21" xfId="0" applyFont="1" applyFill="1" applyBorder="1" applyAlignment="1">
      <alignment horizontal="center" vertical="top"/>
    </xf>
    <xf numFmtId="165" fontId="10" fillId="7" borderId="21" xfId="0" applyNumberFormat="1" applyFont="1" applyFill="1" applyBorder="1" applyAlignment="1">
      <alignment horizontal="center" vertical="top"/>
    </xf>
    <xf numFmtId="0" fontId="9" fillId="7" borderId="23" xfId="0" applyFont="1" applyFill="1" applyBorder="1" applyAlignment="1">
      <alignment horizontal="center" vertical="top"/>
    </xf>
    <xf numFmtId="0" fontId="9" fillId="7" borderId="22" xfId="0" applyFont="1" applyFill="1" applyBorder="1" applyAlignment="1">
      <alignment horizontal="center" vertical="top"/>
    </xf>
    <xf numFmtId="0" fontId="9" fillId="7" borderId="24" xfId="0" applyFont="1" applyFill="1" applyBorder="1" applyAlignment="1">
      <alignment horizontal="center" vertical="top"/>
    </xf>
    <xf numFmtId="0" fontId="10" fillId="7" borderId="15" xfId="0" applyFont="1" applyFill="1" applyBorder="1" applyAlignment="1">
      <alignment vertical="top"/>
    </xf>
    <xf numFmtId="0" fontId="9" fillId="0" borderId="74" xfId="0" applyFont="1" applyBorder="1" applyAlignment="1">
      <alignment wrapText="1"/>
    </xf>
    <xf numFmtId="49" fontId="9" fillId="5" borderId="65" xfId="0" applyNumberFormat="1" applyFont="1" applyFill="1" applyBorder="1" applyAlignment="1">
      <alignment horizontal="center" vertical="top" wrapText="1"/>
    </xf>
    <xf numFmtId="49" fontId="9" fillId="5" borderId="66" xfId="0" applyNumberFormat="1" applyFont="1" applyFill="1" applyBorder="1" applyAlignment="1">
      <alignment horizontal="center" vertical="top" wrapText="1"/>
    </xf>
    <xf numFmtId="0" fontId="9" fillId="0" borderId="74" xfId="0" applyFont="1" applyBorder="1" applyAlignment="1">
      <alignment horizontal="left" vertical="top" wrapText="1"/>
    </xf>
    <xf numFmtId="165" fontId="9" fillId="10" borderId="65" xfId="0" applyNumberFormat="1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top"/>
    </xf>
    <xf numFmtId="0" fontId="9" fillId="5" borderId="66" xfId="0" applyFont="1" applyFill="1" applyBorder="1" applyAlignment="1">
      <alignment horizontal="center" vertical="top"/>
    </xf>
    <xf numFmtId="0" fontId="9" fillId="0" borderId="40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40" xfId="0" applyFont="1" applyBorder="1"/>
    <xf numFmtId="165" fontId="10" fillId="11" borderId="27" xfId="0" applyNumberFormat="1" applyFont="1" applyFill="1" applyBorder="1" applyAlignment="1">
      <alignment horizontal="center" vertical="top"/>
    </xf>
    <xf numFmtId="165" fontId="97" fillId="7" borderId="11" xfId="0" applyNumberFormat="1" applyFont="1" applyFill="1" applyBorder="1" applyAlignment="1">
      <alignment horizontal="left" vertical="top" wrapText="1"/>
    </xf>
    <xf numFmtId="165" fontId="97" fillId="7" borderId="28" xfId="0" applyNumberFormat="1" applyFont="1" applyFill="1" applyBorder="1" applyAlignment="1">
      <alignment horizontal="left" vertical="top" wrapText="1"/>
    </xf>
    <xf numFmtId="165" fontId="97" fillId="7" borderId="28" xfId="0" applyNumberFormat="1" applyFont="1" applyFill="1" applyBorder="1" applyAlignment="1">
      <alignment horizontal="center" vertical="top" wrapText="1"/>
    </xf>
    <xf numFmtId="0" fontId="97" fillId="7" borderId="11" xfId="0" applyFont="1" applyFill="1" applyBorder="1" applyAlignment="1">
      <alignment horizontal="left" vertical="top" wrapText="1"/>
    </xf>
    <xf numFmtId="0" fontId="97" fillId="7" borderId="12" xfId="0" applyFont="1" applyFill="1" applyBorder="1" applyAlignment="1">
      <alignment horizontal="left" vertical="top" wrapText="1"/>
    </xf>
    <xf numFmtId="49" fontId="10" fillId="2" borderId="28" xfId="0" applyNumberFormat="1" applyFont="1" applyFill="1" applyBorder="1" applyAlignment="1">
      <alignment horizontal="center" vertical="top" wrapText="1"/>
    </xf>
    <xf numFmtId="165" fontId="10" fillId="8" borderId="28" xfId="7" applyNumberFormat="1" applyFont="1" applyFill="1" applyBorder="1" applyAlignment="1">
      <alignment horizontal="center" vertical="top"/>
    </xf>
    <xf numFmtId="49" fontId="10" fillId="8" borderId="15" xfId="7" applyNumberFormat="1" applyFont="1" applyFill="1" applyBorder="1" applyAlignment="1">
      <alignment vertical="top"/>
    </xf>
    <xf numFmtId="49" fontId="10" fillId="8" borderId="11" xfId="7" applyNumberFormat="1" applyFont="1" applyFill="1" applyBorder="1" applyAlignment="1">
      <alignment vertical="top"/>
    </xf>
    <xf numFmtId="49" fontId="10" fillId="8" borderId="12" xfId="7" applyNumberFormat="1" applyFont="1" applyFill="1" applyBorder="1" applyAlignment="1">
      <alignment vertical="top"/>
    </xf>
    <xf numFmtId="0" fontId="10" fillId="0" borderId="23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1" fillId="0" borderId="13" xfId="0" applyFont="1" applyBorder="1" applyAlignment="1">
      <alignment vertical="top"/>
    </xf>
    <xf numFmtId="0" fontId="9" fillId="0" borderId="56" xfId="0" applyFont="1" applyBorder="1" applyAlignment="1">
      <alignment horizontal="center" vertical="center"/>
    </xf>
    <xf numFmtId="0" fontId="9" fillId="5" borderId="56" xfId="0" applyFont="1" applyFill="1" applyBorder="1" applyAlignment="1">
      <alignment horizontal="left" vertical="top"/>
    </xf>
    <xf numFmtId="0" fontId="9" fillId="5" borderId="57" xfId="0" applyFont="1" applyFill="1" applyBorder="1" applyAlignment="1">
      <alignment horizontal="left" vertical="top"/>
    </xf>
    <xf numFmtId="49" fontId="10" fillId="7" borderId="23" xfId="0" applyNumberFormat="1" applyFont="1" applyFill="1" applyBorder="1" applyAlignment="1">
      <alignment horizontal="center" vertical="top"/>
    </xf>
    <xf numFmtId="0" fontId="10" fillId="7" borderId="11" xfId="0" applyFont="1" applyFill="1" applyBorder="1" applyAlignment="1">
      <alignment vertical="top" wrapText="1"/>
    </xf>
    <xf numFmtId="0" fontId="9" fillId="7" borderId="11" xfId="0" applyFont="1" applyFill="1" applyBorder="1" applyAlignment="1">
      <alignment vertical="top" wrapText="1"/>
    </xf>
    <xf numFmtId="0" fontId="10" fillId="7" borderId="12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10" fillId="0" borderId="1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69" xfId="0" applyFont="1" applyBorder="1" applyAlignment="1">
      <alignment horizontal="left" vertical="top" wrapText="1"/>
    </xf>
    <xf numFmtId="0" fontId="10" fillId="5" borderId="65" xfId="0" applyFont="1" applyFill="1" applyBorder="1" applyAlignment="1">
      <alignment vertical="top" wrapText="1"/>
    </xf>
    <xf numFmtId="0" fontId="9" fillId="5" borderId="65" xfId="0" applyFont="1" applyFill="1" applyBorder="1" applyAlignment="1">
      <alignment horizontal="center" vertical="top" wrapText="1"/>
    </xf>
    <xf numFmtId="0" fontId="9" fillId="5" borderId="66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top"/>
    </xf>
    <xf numFmtId="0" fontId="9" fillId="5" borderId="7" xfId="0" applyFont="1" applyFill="1" applyBorder="1" applyAlignment="1">
      <alignment horizontal="center" vertical="top"/>
    </xf>
    <xf numFmtId="0" fontId="9" fillId="0" borderId="58" xfId="0" applyFont="1" applyBorder="1" applyAlignment="1">
      <alignment horizontal="left" vertical="top" wrapText="1"/>
    </xf>
    <xf numFmtId="0" fontId="100" fillId="0" borderId="17" xfId="0" applyFont="1" applyBorder="1" applyAlignment="1">
      <alignment horizontal="center" vertical="top"/>
    </xf>
    <xf numFmtId="0" fontId="100" fillId="0" borderId="42" xfId="0" applyFont="1" applyBorder="1" applyAlignment="1">
      <alignment horizontal="center" vertical="top"/>
    </xf>
    <xf numFmtId="0" fontId="10" fillId="20" borderId="10" xfId="0" applyFont="1" applyFill="1" applyBorder="1" applyAlignment="1">
      <alignment horizontal="center" vertical="top"/>
    </xf>
    <xf numFmtId="165" fontId="10" fillId="20" borderId="4" xfId="0" applyNumberFormat="1" applyFont="1" applyFill="1" applyBorder="1" applyAlignment="1">
      <alignment horizontal="center" vertical="top"/>
    </xf>
    <xf numFmtId="0" fontId="100" fillId="0" borderId="52" xfId="0" applyFont="1" applyBorder="1" applyAlignment="1">
      <alignment horizontal="left" vertical="top"/>
    </xf>
    <xf numFmtId="0" fontId="100" fillId="0" borderId="53" xfId="0" applyFont="1" applyBorder="1" applyAlignment="1">
      <alignment horizontal="center" vertical="center"/>
    </xf>
    <xf numFmtId="9" fontId="100" fillId="0" borderId="1" xfId="0" applyNumberFormat="1" applyFont="1" applyBorder="1" applyAlignment="1">
      <alignment horizontal="center" vertical="top"/>
    </xf>
    <xf numFmtId="9" fontId="100" fillId="0" borderId="45" xfId="0" applyNumberFormat="1" applyFont="1" applyBorder="1" applyAlignment="1">
      <alignment horizontal="center" vertical="top"/>
    </xf>
    <xf numFmtId="49" fontId="10" fillId="2" borderId="9" xfId="0" applyNumberFormat="1" applyFont="1" applyFill="1" applyBorder="1" applyAlignment="1">
      <alignment vertical="top"/>
    </xf>
    <xf numFmtId="49" fontId="10" fillId="3" borderId="9" xfId="0" applyNumberFormat="1" applyFont="1" applyFill="1" applyBorder="1" applyAlignment="1">
      <alignment vertical="top"/>
    </xf>
    <xf numFmtId="49" fontId="10" fillId="5" borderId="46" xfId="0" applyNumberFormat="1" applyFont="1" applyFill="1" applyBorder="1" applyAlignment="1">
      <alignment vertical="top" wrapText="1"/>
    </xf>
    <xf numFmtId="0" fontId="91" fillId="5" borderId="44" xfId="0" applyFont="1" applyFill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wrapText="1"/>
    </xf>
    <xf numFmtId="0" fontId="9" fillId="0" borderId="5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99" fillId="0" borderId="7" xfId="0" applyFont="1" applyBorder="1" applyAlignment="1">
      <alignment horizontal="center" vertical="center"/>
    </xf>
    <xf numFmtId="49" fontId="10" fillId="2" borderId="21" xfId="0" applyNumberFormat="1" applyFont="1" applyFill="1" applyBorder="1" applyAlignment="1">
      <alignment vertical="top"/>
    </xf>
    <xf numFmtId="49" fontId="10" fillId="3" borderId="21" xfId="0" applyNumberFormat="1" applyFont="1" applyFill="1" applyBorder="1" applyAlignment="1">
      <alignment vertical="top"/>
    </xf>
    <xf numFmtId="49" fontId="10" fillId="5" borderId="18" xfId="0" applyNumberFormat="1" applyFont="1" applyFill="1" applyBorder="1" applyAlignment="1">
      <alignment vertical="top" wrapText="1"/>
    </xf>
    <xf numFmtId="165" fontId="9" fillId="20" borderId="4" xfId="0" applyNumberFormat="1" applyFont="1" applyFill="1" applyBorder="1" applyAlignment="1">
      <alignment horizontal="center" vertical="top"/>
    </xf>
    <xf numFmtId="0" fontId="9" fillId="0" borderId="40" xfId="0" applyFont="1" applyBorder="1" applyAlignment="1">
      <alignment horizontal="justify" vertical="center"/>
    </xf>
    <xf numFmtId="0" fontId="9" fillId="0" borderId="52" xfId="0" applyFont="1" applyBorder="1" applyAlignment="1">
      <alignment horizontal="left" vertical="top"/>
    </xf>
    <xf numFmtId="0" fontId="9" fillId="0" borderId="53" xfId="0" applyFont="1" applyBorder="1" applyAlignment="1">
      <alignment horizontal="center" vertical="center"/>
    </xf>
    <xf numFmtId="49" fontId="10" fillId="2" borderId="29" xfId="0" applyNumberFormat="1" applyFont="1" applyFill="1" applyBorder="1" applyAlignment="1">
      <alignment vertical="top"/>
    </xf>
    <xf numFmtId="49" fontId="10" fillId="3" borderId="29" xfId="0" applyNumberFormat="1" applyFont="1" applyFill="1" applyBorder="1" applyAlignment="1">
      <alignment vertical="top"/>
    </xf>
    <xf numFmtId="49" fontId="10" fillId="5" borderId="55" xfId="0" applyNumberFormat="1" applyFont="1" applyFill="1" applyBorder="1" applyAlignment="1">
      <alignment vertical="top" wrapText="1"/>
    </xf>
    <xf numFmtId="0" fontId="91" fillId="5" borderId="16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9" fontId="9" fillId="0" borderId="7" xfId="0" applyNumberFormat="1" applyFont="1" applyBorder="1" applyAlignment="1">
      <alignment horizontal="center" vertical="top"/>
    </xf>
    <xf numFmtId="9" fontId="9" fillId="0" borderId="24" xfId="0" applyNumberFormat="1" applyFont="1" applyBorder="1" applyAlignment="1">
      <alignment horizontal="center" vertical="top"/>
    </xf>
    <xf numFmtId="0" fontId="10" fillId="0" borderId="39" xfId="0" applyFont="1" applyBorder="1" applyAlignment="1">
      <alignment vertical="top"/>
    </xf>
    <xf numFmtId="0" fontId="10" fillId="0" borderId="40" xfId="0" applyFont="1" applyBorder="1" applyAlignment="1">
      <alignment vertical="top" wrapText="1"/>
    </xf>
    <xf numFmtId="0" fontId="10" fillId="5" borderId="5" xfId="0" applyFont="1" applyFill="1" applyBorder="1" applyAlignment="1">
      <alignment vertical="top" wrapText="1"/>
    </xf>
    <xf numFmtId="0" fontId="9" fillId="5" borderId="5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vertical="top" wrapText="1"/>
    </xf>
    <xf numFmtId="0" fontId="10" fillId="0" borderId="23" xfId="0" applyFont="1" applyBorder="1" applyAlignment="1">
      <alignment vertical="top"/>
    </xf>
    <xf numFmtId="0" fontId="10" fillId="0" borderId="22" xfId="0" applyFont="1" applyBorder="1" applyAlignment="1">
      <alignment vertical="top" wrapText="1"/>
    </xf>
    <xf numFmtId="0" fontId="9" fillId="0" borderId="52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vertical="top" wrapText="1"/>
    </xf>
    <xf numFmtId="0" fontId="9" fillId="5" borderId="45" xfId="0" applyFont="1" applyFill="1" applyBorder="1" applyAlignment="1">
      <alignment horizontal="center" vertical="top" wrapText="1"/>
    </xf>
    <xf numFmtId="49" fontId="102" fillId="5" borderId="16" xfId="0" applyNumberFormat="1" applyFont="1" applyFill="1" applyBorder="1" applyAlignment="1">
      <alignment horizontal="center" vertical="top" wrapText="1"/>
    </xf>
    <xf numFmtId="165" fontId="9" fillId="10" borderId="6" xfId="0" applyNumberFormat="1" applyFont="1" applyFill="1" applyBorder="1" applyAlignment="1">
      <alignment horizontal="left" vertical="center" wrapText="1"/>
    </xf>
    <xf numFmtId="165" fontId="9" fillId="10" borderId="49" xfId="0" applyNumberFormat="1" applyFont="1" applyFill="1" applyBorder="1" applyAlignment="1">
      <alignment horizontal="center" vertical="center" wrapText="1"/>
    </xf>
    <xf numFmtId="49" fontId="102" fillId="5" borderId="44" xfId="0" applyNumberFormat="1" applyFont="1" applyFill="1" applyBorder="1" applyAlignment="1">
      <alignment horizontal="center" vertical="top" wrapText="1"/>
    </xf>
    <xf numFmtId="165" fontId="99" fillId="10" borderId="30" xfId="0" applyNumberFormat="1" applyFont="1" applyFill="1" applyBorder="1" applyAlignment="1">
      <alignment horizontal="center" vertical="top"/>
    </xf>
    <xf numFmtId="165" fontId="99" fillId="0" borderId="41" xfId="0" applyNumberFormat="1" applyFont="1" applyBorder="1" applyAlignment="1">
      <alignment horizontal="center" vertical="top"/>
    </xf>
    <xf numFmtId="0" fontId="9" fillId="0" borderId="35" xfId="0" applyFont="1" applyBorder="1" applyAlignment="1">
      <alignment vertical="top" wrapText="1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104" fillId="0" borderId="30" xfId="0" applyFont="1" applyBorder="1" applyAlignment="1">
      <alignment horizontal="center" vertical="top"/>
    </xf>
    <xf numFmtId="165" fontId="102" fillId="0" borderId="30" xfId="0" applyNumberFormat="1" applyFont="1" applyBorder="1" applyAlignment="1">
      <alignment horizontal="center" vertical="top"/>
    </xf>
    <xf numFmtId="165" fontId="102" fillId="10" borderId="30" xfId="0" applyNumberFormat="1" applyFont="1" applyFill="1" applyBorder="1" applyAlignment="1">
      <alignment horizontal="center" vertical="top"/>
    </xf>
    <xf numFmtId="165" fontId="102" fillId="0" borderId="41" xfId="0" applyNumberFormat="1" applyFont="1" applyBorder="1" applyAlignment="1">
      <alignment horizontal="center" vertical="top"/>
    </xf>
    <xf numFmtId="0" fontId="9" fillId="0" borderId="35" xfId="0" applyFont="1" applyBorder="1" applyAlignment="1">
      <alignment horizontal="left" vertical="top"/>
    </xf>
    <xf numFmtId="0" fontId="102" fillId="0" borderId="30" xfId="0" applyFont="1" applyBorder="1" applyAlignment="1">
      <alignment horizontal="center" vertical="top"/>
    </xf>
    <xf numFmtId="2" fontId="102" fillId="0" borderId="30" xfId="0" applyNumberFormat="1" applyFont="1" applyBorder="1" applyAlignment="1">
      <alignment horizontal="center" vertical="top"/>
    </xf>
    <xf numFmtId="0" fontId="91" fillId="5" borderId="20" xfId="0" applyFont="1" applyFill="1" applyBorder="1" applyAlignment="1">
      <alignment vertical="top" wrapText="1"/>
    </xf>
    <xf numFmtId="0" fontId="102" fillId="0" borderId="2" xfId="0" applyFont="1" applyBorder="1" applyAlignment="1">
      <alignment horizontal="center" vertical="top"/>
    </xf>
    <xf numFmtId="165" fontId="102" fillId="0" borderId="2" xfId="0" applyNumberFormat="1" applyFont="1" applyBorder="1" applyAlignment="1">
      <alignment horizontal="center" vertical="top"/>
    </xf>
    <xf numFmtId="165" fontId="102" fillId="10" borderId="2" xfId="0" applyNumberFormat="1" applyFont="1" applyFill="1" applyBorder="1" applyAlignment="1">
      <alignment horizontal="center" vertical="top"/>
    </xf>
    <xf numFmtId="165" fontId="102" fillId="0" borderId="8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165" fontId="102" fillId="0" borderId="38" xfId="0" applyNumberFormat="1" applyFont="1" applyBorder="1" applyAlignment="1">
      <alignment horizontal="center" vertical="top"/>
    </xf>
    <xf numFmtId="165" fontId="9" fillId="10" borderId="52" xfId="0" applyNumberFormat="1" applyFont="1" applyFill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top"/>
    </xf>
    <xf numFmtId="49" fontId="106" fillId="5" borderId="16" xfId="0" applyNumberFormat="1" applyFont="1" applyFill="1" applyBorder="1" applyAlignment="1">
      <alignment horizontal="center" vertical="top" wrapText="1"/>
    </xf>
    <xf numFmtId="0" fontId="102" fillId="5" borderId="2" xfId="0" applyFont="1" applyFill="1" applyBorder="1" applyAlignment="1">
      <alignment horizontal="center" vertical="top"/>
    </xf>
    <xf numFmtId="165" fontId="102" fillId="5" borderId="29" xfId="0" applyNumberFormat="1" applyFont="1" applyFill="1" applyBorder="1" applyAlignment="1">
      <alignment horizontal="center" vertical="top"/>
    </xf>
    <xf numFmtId="165" fontId="102" fillId="5" borderId="39" xfId="0" applyNumberFormat="1" applyFont="1" applyFill="1" applyBorder="1" applyAlignment="1">
      <alignment horizontal="center" vertical="top"/>
    </xf>
    <xf numFmtId="0" fontId="9" fillId="0" borderId="46" xfId="0" applyFont="1" applyBorder="1" applyAlignment="1">
      <alignment vertical="top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49" fontId="106" fillId="5" borderId="44" xfId="0" applyNumberFormat="1" applyFont="1" applyFill="1" applyBorder="1" applyAlignment="1">
      <alignment horizontal="center" vertical="top" wrapText="1"/>
    </xf>
    <xf numFmtId="0" fontId="102" fillId="0" borderId="59" xfId="0" applyFont="1" applyBorder="1" applyAlignment="1">
      <alignment horizontal="center" vertical="top"/>
    </xf>
    <xf numFmtId="165" fontId="102" fillId="0" borderId="33" xfId="0" applyNumberFormat="1" applyFont="1" applyBorder="1" applyAlignment="1">
      <alignment horizontal="center" vertical="top"/>
    </xf>
    <xf numFmtId="0" fontId="9" fillId="0" borderId="69" xfId="0" applyFont="1" applyBorder="1" applyAlignment="1">
      <alignment vertical="top" wrapText="1"/>
    </xf>
    <xf numFmtId="0" fontId="9" fillId="0" borderId="6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49" fontId="105" fillId="2" borderId="31" xfId="0" applyNumberFormat="1" applyFont="1" applyFill="1" applyBorder="1" applyAlignment="1">
      <alignment horizontal="center" vertical="top"/>
    </xf>
    <xf numFmtId="49" fontId="102" fillId="0" borderId="2" xfId="0" applyNumberFormat="1" applyFont="1" applyBorder="1" applyAlignment="1">
      <alignment vertical="top"/>
    </xf>
    <xf numFmtId="165" fontId="9" fillId="10" borderId="69" xfId="0" applyNumberFormat="1" applyFont="1" applyFill="1" applyBorder="1" applyAlignment="1">
      <alignment vertical="top" wrapText="1"/>
    </xf>
    <xf numFmtId="49" fontId="107" fillId="5" borderId="16" xfId="0" applyNumberFormat="1" applyFont="1" applyFill="1" applyBorder="1" applyAlignment="1">
      <alignment horizontal="center" vertical="top" wrapText="1"/>
    </xf>
    <xf numFmtId="0" fontId="104" fillId="0" borderId="2" xfId="0" applyFont="1" applyBorder="1" applyAlignment="1">
      <alignment horizontal="center" vertical="top"/>
    </xf>
    <xf numFmtId="165" fontId="104" fillId="0" borderId="2" xfId="0" applyNumberFormat="1" applyFont="1" applyBorder="1" applyAlignment="1">
      <alignment horizontal="center" vertical="top"/>
    </xf>
    <xf numFmtId="165" fontId="104" fillId="10" borderId="2" xfId="0" applyNumberFormat="1" applyFont="1" applyFill="1" applyBorder="1" applyAlignment="1">
      <alignment horizontal="center" vertical="top"/>
    </xf>
    <xf numFmtId="165" fontId="104" fillId="0" borderId="8" xfId="0" applyNumberFormat="1" applyFont="1" applyBorder="1" applyAlignment="1">
      <alignment horizontal="center" vertical="top"/>
    </xf>
    <xf numFmtId="0" fontId="9" fillId="0" borderId="17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49" fontId="107" fillId="5" borderId="44" xfId="0" applyNumberFormat="1" applyFont="1" applyFill="1" applyBorder="1" applyAlignment="1">
      <alignment horizontal="center" vertical="top" wrapText="1"/>
    </xf>
    <xf numFmtId="165" fontId="104" fillId="0" borderId="30" xfId="0" applyNumberFormat="1" applyFont="1" applyBorder="1" applyAlignment="1">
      <alignment horizontal="center" vertical="top"/>
    </xf>
    <xf numFmtId="165" fontId="104" fillId="10" borderId="30" xfId="0" applyNumberFormat="1" applyFont="1" applyFill="1" applyBorder="1" applyAlignment="1">
      <alignment horizontal="center" vertical="top"/>
    </xf>
    <xf numFmtId="165" fontId="104" fillId="0" borderId="38" xfId="0" applyNumberFormat="1" applyFont="1" applyBorder="1" applyAlignment="1">
      <alignment horizontal="center" vertical="top"/>
    </xf>
    <xf numFmtId="0" fontId="104" fillId="0" borderId="4" xfId="0" applyFont="1" applyBorder="1" applyAlignment="1">
      <alignment horizontal="center" vertical="top"/>
    </xf>
    <xf numFmtId="2" fontId="104" fillId="0" borderId="4" xfId="0" applyNumberFormat="1" applyFont="1" applyBorder="1" applyAlignment="1">
      <alignment horizontal="center" vertical="top"/>
    </xf>
    <xf numFmtId="165" fontId="104" fillId="10" borderId="4" xfId="0" applyNumberFormat="1" applyFont="1" applyFill="1" applyBorder="1" applyAlignment="1">
      <alignment horizontal="center" vertical="top"/>
    </xf>
    <xf numFmtId="165" fontId="104" fillId="0" borderId="10" xfId="0" applyNumberFormat="1" applyFont="1" applyBorder="1" applyAlignment="1">
      <alignment horizontal="center" vertical="top"/>
    </xf>
    <xf numFmtId="0" fontId="91" fillId="0" borderId="35" xfId="0" applyFont="1" applyBorder="1" applyAlignment="1">
      <alignment horizontal="center" vertical="center"/>
    </xf>
    <xf numFmtId="0" fontId="91" fillId="0" borderId="34" xfId="0" applyFont="1" applyBorder="1" applyAlignment="1">
      <alignment horizontal="center" vertical="center"/>
    </xf>
    <xf numFmtId="0" fontId="9" fillId="5" borderId="9" xfId="0" applyFont="1" applyFill="1" applyBorder="1" applyAlignment="1">
      <alignment vertical="top" wrapText="1"/>
    </xf>
    <xf numFmtId="2" fontId="104" fillId="0" borderId="30" xfId="0" applyNumberFormat="1" applyFont="1" applyBorder="1" applyAlignment="1">
      <alignment horizontal="center" vertical="top"/>
    </xf>
    <xf numFmtId="0" fontId="91" fillId="0" borderId="64" xfId="0" applyFont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top"/>
    </xf>
    <xf numFmtId="49" fontId="4" fillId="5" borderId="69" xfId="0" applyNumberFormat="1" applyFont="1" applyFill="1" applyBorder="1" applyAlignment="1">
      <alignment horizontal="center" vertical="top" wrapText="1"/>
    </xf>
    <xf numFmtId="49" fontId="107" fillId="5" borderId="66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vertical="top" wrapText="1"/>
    </xf>
    <xf numFmtId="49" fontId="104" fillId="0" borderId="2" xfId="0" applyNumberFormat="1" applyFont="1" applyBorder="1" applyAlignment="1">
      <alignment vertical="top"/>
    </xf>
    <xf numFmtId="165" fontId="9" fillId="10" borderId="69" xfId="0" applyNumberFormat="1" applyFont="1" applyFill="1" applyBorder="1" applyAlignment="1">
      <alignment horizontal="left" vertical="top" wrapText="1"/>
    </xf>
    <xf numFmtId="49" fontId="107" fillId="5" borderId="54" xfId="0" applyNumberFormat="1" applyFont="1" applyFill="1" applyBorder="1" applyAlignment="1">
      <alignment horizontal="center" vertical="top" wrapText="1"/>
    </xf>
    <xf numFmtId="49" fontId="107" fillId="5" borderId="57" xfId="0" applyNumberFormat="1" applyFont="1" applyFill="1" applyBorder="1" applyAlignment="1">
      <alignment horizontal="center" vertical="top" wrapText="1"/>
    </xf>
    <xf numFmtId="165" fontId="104" fillId="0" borderId="4" xfId="0" applyNumberFormat="1" applyFont="1" applyBorder="1" applyAlignment="1">
      <alignment horizontal="center" vertical="top"/>
    </xf>
    <xf numFmtId="0" fontId="91" fillId="0" borderId="1" xfId="0" applyFont="1" applyBorder="1" applyAlignment="1">
      <alignment horizontal="center" vertical="center"/>
    </xf>
    <xf numFmtId="0" fontId="91" fillId="0" borderId="45" xfId="0" applyFont="1" applyBorder="1" applyAlignment="1">
      <alignment horizontal="center" vertical="center"/>
    </xf>
    <xf numFmtId="49" fontId="6" fillId="2" borderId="15" xfId="0" applyNumberFormat="1" applyFont="1" applyFill="1" applyBorder="1" applyAlignment="1">
      <alignment vertical="top"/>
    </xf>
    <xf numFmtId="49" fontId="4" fillId="3" borderId="15" xfId="0" applyNumberFormat="1" applyFont="1" applyFill="1" applyBorder="1" applyAlignment="1">
      <alignment vertical="top"/>
    </xf>
    <xf numFmtId="49" fontId="4" fillId="5" borderId="15" xfId="0" applyNumberFormat="1" applyFont="1" applyFill="1" applyBorder="1" applyAlignment="1">
      <alignment vertical="top" wrapText="1"/>
    </xf>
    <xf numFmtId="49" fontId="4" fillId="5" borderId="66" xfId="0" applyNumberFormat="1" applyFont="1" applyFill="1" applyBorder="1" applyAlignment="1">
      <alignment horizontal="center" vertical="top" wrapText="1"/>
    </xf>
    <xf numFmtId="0" fontId="9" fillId="5" borderId="28" xfId="0" applyFont="1" applyFill="1" applyBorder="1" applyAlignment="1">
      <alignment vertical="top" wrapText="1"/>
    </xf>
    <xf numFmtId="49" fontId="9" fillId="0" borderId="2" xfId="0" applyNumberFormat="1" applyFont="1" applyBorder="1" applyAlignment="1">
      <alignment vertical="top"/>
    </xf>
    <xf numFmtId="165" fontId="9" fillId="0" borderId="8" xfId="0" applyNumberFormat="1" applyFont="1" applyBorder="1" applyAlignment="1">
      <alignment horizontal="center" vertical="top"/>
    </xf>
    <xf numFmtId="0" fontId="9" fillId="0" borderId="69" xfId="0" applyFont="1" applyBorder="1" applyAlignment="1">
      <alignment horizontal="justify" vertical="center"/>
    </xf>
    <xf numFmtId="0" fontId="9" fillId="0" borderId="65" xfId="0" applyFont="1" applyBorder="1" applyAlignment="1">
      <alignment horizontal="left" vertical="top" wrapText="1"/>
    </xf>
    <xf numFmtId="0" fontId="9" fillId="0" borderId="66" xfId="0" applyFont="1" applyBorder="1" applyAlignment="1">
      <alignment horizontal="left" vertical="top" wrapText="1"/>
    </xf>
    <xf numFmtId="49" fontId="108" fillId="5" borderId="16" xfId="0" applyNumberFormat="1" applyFont="1" applyFill="1" applyBorder="1" applyAlignment="1">
      <alignment horizontal="center" vertical="top" wrapText="1"/>
    </xf>
    <xf numFmtId="49" fontId="109" fillId="0" borderId="9" xfId="0" applyNumberFormat="1" applyFont="1" applyBorder="1" applyAlignment="1">
      <alignment horizontal="center" vertical="top"/>
    </xf>
    <xf numFmtId="49" fontId="109" fillId="0" borderId="59" xfId="0" applyNumberFormat="1" applyFont="1" applyBorder="1" applyAlignment="1">
      <alignment vertical="top"/>
    </xf>
    <xf numFmtId="0" fontId="109" fillId="0" borderId="59" xfId="0" applyFont="1" applyBorder="1" applyAlignment="1">
      <alignment horizontal="center" vertical="top"/>
    </xf>
    <xf numFmtId="165" fontId="109" fillId="0" borderId="59" xfId="0" applyNumberFormat="1" applyFont="1" applyBorder="1" applyAlignment="1">
      <alignment horizontal="center" vertical="top"/>
    </xf>
    <xf numFmtId="165" fontId="109" fillId="10" borderId="59" xfId="0" applyNumberFormat="1" applyFont="1" applyFill="1" applyBorder="1" applyAlignment="1">
      <alignment horizontal="center" vertical="top"/>
    </xf>
    <xf numFmtId="165" fontId="109" fillId="0" borderId="70" xfId="0" applyNumberFormat="1" applyFont="1" applyBorder="1" applyAlignment="1">
      <alignment horizontal="center" vertical="top"/>
    </xf>
    <xf numFmtId="165" fontId="9" fillId="10" borderId="71" xfId="0" applyNumberFormat="1" applyFont="1" applyFill="1" applyBorder="1" applyAlignment="1">
      <alignment horizontal="left" vertical="top" wrapText="1"/>
    </xf>
    <xf numFmtId="49" fontId="107" fillId="5" borderId="76" xfId="0" applyNumberFormat="1" applyFont="1" applyFill="1" applyBorder="1" applyAlignment="1">
      <alignment horizontal="center" vertical="top" wrapText="1"/>
    </xf>
    <xf numFmtId="0" fontId="93" fillId="5" borderId="28" xfId="0" applyFont="1" applyFill="1" applyBorder="1" applyAlignment="1">
      <alignment vertical="top" wrapText="1"/>
    </xf>
    <xf numFmtId="49" fontId="110" fillId="0" borderId="28" xfId="0" applyNumberFormat="1" applyFont="1" applyBorder="1" applyAlignment="1">
      <alignment horizontal="center" vertical="top"/>
    </xf>
    <xf numFmtId="49" fontId="110" fillId="0" borderId="28" xfId="0" applyNumberFormat="1" applyFont="1" applyBorder="1" applyAlignment="1">
      <alignment vertical="top"/>
    </xf>
    <xf numFmtId="0" fontId="110" fillId="0" borderId="28" xfId="0" applyFont="1" applyBorder="1" applyAlignment="1">
      <alignment horizontal="center" vertical="top"/>
    </xf>
    <xf numFmtId="165" fontId="110" fillId="0" borderId="28" xfId="0" applyNumberFormat="1" applyFont="1" applyBorder="1" applyAlignment="1">
      <alignment horizontal="center" vertical="top"/>
    </xf>
    <xf numFmtId="165" fontId="110" fillId="10" borderId="28" xfId="0" applyNumberFormat="1" applyFont="1" applyFill="1" applyBorder="1" applyAlignment="1">
      <alignment horizontal="center" vertical="top"/>
    </xf>
    <xf numFmtId="165" fontId="110" fillId="0" borderId="11" xfId="0" applyNumberFormat="1" applyFont="1" applyBorder="1" applyAlignment="1">
      <alignment horizontal="center" vertical="top"/>
    </xf>
    <xf numFmtId="165" fontId="11" fillId="10" borderId="65" xfId="0" applyNumberFormat="1" applyFont="1" applyFill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5" fontId="9" fillId="0" borderId="70" xfId="0" applyNumberFormat="1" applyFont="1" applyBorder="1" applyAlignment="1">
      <alignment horizontal="center" vertical="top"/>
    </xf>
    <xf numFmtId="0" fontId="9" fillId="0" borderId="37" xfId="0" applyFont="1" applyBorder="1" applyAlignment="1">
      <alignment horizontal="left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2" fontId="9" fillId="0" borderId="59" xfId="0" applyNumberFormat="1" applyFont="1" applyBorder="1" applyAlignment="1">
      <alignment horizontal="center" vertical="top"/>
    </xf>
    <xf numFmtId="0" fontId="91" fillId="0" borderId="33" xfId="0" applyFont="1" applyBorder="1"/>
    <xf numFmtId="165" fontId="9" fillId="0" borderId="38" xfId="0" applyNumberFormat="1" applyFont="1" applyBorder="1" applyAlignment="1">
      <alignment horizontal="center" vertical="top"/>
    </xf>
    <xf numFmtId="0" fontId="10" fillId="5" borderId="30" xfId="0" applyFont="1" applyFill="1" applyBorder="1" applyAlignment="1">
      <alignment horizontal="center" vertical="top"/>
    </xf>
    <xf numFmtId="165" fontId="9" fillId="5" borderId="59" xfId="0" applyNumberFormat="1" applyFont="1" applyFill="1" applyBorder="1" applyAlignment="1">
      <alignment horizontal="center" vertical="top"/>
    </xf>
    <xf numFmtId="165" fontId="9" fillId="5" borderId="58" xfId="0" applyNumberFormat="1" applyFont="1" applyFill="1" applyBorder="1" applyAlignment="1">
      <alignment horizontal="center" vertical="top"/>
    </xf>
    <xf numFmtId="49" fontId="10" fillId="8" borderId="21" xfId="0" applyNumberFormat="1" applyFont="1" applyFill="1" applyBorder="1" applyAlignment="1">
      <alignment horizontal="center" vertical="top"/>
    </xf>
    <xf numFmtId="49" fontId="10" fillId="0" borderId="21" xfId="0" applyNumberFormat="1" applyFont="1" applyBorder="1" applyAlignment="1">
      <alignment horizontal="center" vertical="top"/>
    </xf>
    <xf numFmtId="49" fontId="10" fillId="0" borderId="18" xfId="0" applyNumberFormat="1" applyFont="1" applyBorder="1" applyAlignment="1">
      <alignment horizontal="center" vertical="top" wrapText="1"/>
    </xf>
    <xf numFmtId="0" fontId="10" fillId="20" borderId="22" xfId="0" applyFont="1" applyFill="1" applyBorder="1" applyAlignment="1">
      <alignment horizontal="center" vertical="top"/>
    </xf>
    <xf numFmtId="165" fontId="10" fillId="20" borderId="21" xfId="0" applyNumberFormat="1" applyFont="1" applyFill="1" applyBorder="1" applyAlignment="1">
      <alignment horizontal="center" vertical="top"/>
    </xf>
    <xf numFmtId="165" fontId="10" fillId="20" borderId="23" xfId="0" applyNumberFormat="1" applyFont="1" applyFill="1" applyBorder="1" applyAlignment="1">
      <alignment horizontal="center" vertical="top"/>
    </xf>
    <xf numFmtId="0" fontId="9" fillId="0" borderId="52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top" wrapText="1"/>
    </xf>
    <xf numFmtId="49" fontId="18" fillId="0" borderId="16" xfId="0" applyNumberFormat="1" applyFont="1" applyBorder="1" applyAlignment="1">
      <alignment horizontal="center" vertical="top" wrapText="1"/>
    </xf>
    <xf numFmtId="0" fontId="93" fillId="0" borderId="2" xfId="0" applyFont="1" applyBorder="1" applyAlignment="1">
      <alignment horizontal="left" vertical="center" wrapText="1"/>
    </xf>
    <xf numFmtId="165" fontId="93" fillId="0" borderId="49" xfId="0" applyNumberFormat="1" applyFont="1" applyBorder="1" applyAlignment="1">
      <alignment horizontal="center" vertical="center" wrapText="1"/>
    </xf>
    <xf numFmtId="0" fontId="93" fillId="0" borderId="5" xfId="0" applyFont="1" applyBorder="1" applyAlignment="1">
      <alignment horizontal="center" vertical="top" wrapText="1"/>
    </xf>
    <xf numFmtId="0" fontId="93" fillId="0" borderId="7" xfId="0" applyFont="1" applyBorder="1" applyAlignment="1">
      <alignment horizontal="center" vertical="top" wrapText="1"/>
    </xf>
    <xf numFmtId="49" fontId="18" fillId="0" borderId="19" xfId="0" applyNumberFormat="1" applyFont="1" applyBorder="1" applyAlignment="1">
      <alignment horizontal="center" vertical="top" wrapText="1"/>
    </xf>
    <xf numFmtId="0" fontId="93" fillId="0" borderId="4" xfId="0" applyFont="1" applyBorder="1" applyAlignment="1">
      <alignment horizontal="left" vertical="center" wrapText="1"/>
    </xf>
    <xf numFmtId="165" fontId="93" fillId="0" borderId="53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top" wrapText="1"/>
    </xf>
    <xf numFmtId="0" fontId="93" fillId="0" borderId="45" xfId="0" applyFont="1" applyBorder="1" applyAlignment="1">
      <alignment horizontal="center" vertical="top" wrapText="1"/>
    </xf>
    <xf numFmtId="49" fontId="6" fillId="8" borderId="9" xfId="0" applyNumberFormat="1" applyFont="1" applyFill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46" xfId="0" applyNumberFormat="1" applyFont="1" applyBorder="1" applyAlignment="1">
      <alignment horizontal="center" vertical="top" wrapText="1"/>
    </xf>
    <xf numFmtId="49" fontId="4" fillId="0" borderId="44" xfId="0" applyNumberFormat="1" applyFont="1" applyBorder="1" applyAlignment="1">
      <alignment horizontal="center" vertical="top" wrapText="1"/>
    </xf>
    <xf numFmtId="49" fontId="93" fillId="0" borderId="28" xfId="0" applyNumberFormat="1" applyFont="1" applyBorder="1" applyAlignment="1">
      <alignment horizontal="center" vertical="top"/>
    </xf>
    <xf numFmtId="0" fontId="93" fillId="0" borderId="28" xfId="0" applyFont="1" applyBorder="1" applyAlignment="1">
      <alignment horizontal="center" vertical="center"/>
    </xf>
    <xf numFmtId="165" fontId="93" fillId="0" borderId="28" xfId="0" applyNumberFormat="1" applyFont="1" applyBorder="1" applyAlignment="1">
      <alignment horizontal="center" vertical="top"/>
    </xf>
    <xf numFmtId="165" fontId="93" fillId="0" borderId="11" xfId="0" applyNumberFormat="1" applyFont="1" applyBorder="1" applyAlignment="1">
      <alignment horizontal="center" vertical="top"/>
    </xf>
    <xf numFmtId="0" fontId="93" fillId="0" borderId="28" xfId="0" applyFont="1" applyBorder="1" applyAlignment="1">
      <alignment horizontal="left" vertical="center" wrapText="1"/>
    </xf>
    <xf numFmtId="165" fontId="93" fillId="0" borderId="74" xfId="0" applyNumberFormat="1" applyFont="1" applyBorder="1" applyAlignment="1">
      <alignment horizontal="center" vertical="center" wrapText="1"/>
    </xf>
    <xf numFmtId="0" fontId="93" fillId="0" borderId="65" xfId="0" applyFont="1" applyBorder="1" applyAlignment="1">
      <alignment horizontal="left" vertical="top" wrapText="1"/>
    </xf>
    <xf numFmtId="0" fontId="93" fillId="0" borderId="66" xfId="0" applyFont="1" applyBorder="1" applyAlignment="1">
      <alignment horizontal="left" vertical="top" wrapText="1"/>
    </xf>
    <xf numFmtId="49" fontId="6" fillId="8" borderId="29" xfId="0" applyNumberFormat="1" applyFont="1" applyFill="1" applyBorder="1" applyAlignment="1">
      <alignment horizontal="center" vertical="top"/>
    </xf>
    <xf numFmtId="49" fontId="4" fillId="0" borderId="29" xfId="0" applyNumberFormat="1" applyFont="1" applyBorder="1" applyAlignment="1">
      <alignment horizontal="center" vertical="top"/>
    </xf>
    <xf numFmtId="49" fontId="4" fillId="0" borderId="55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0" fontId="93" fillId="5" borderId="9" xfId="0" applyFont="1" applyFill="1" applyBorder="1" applyAlignment="1">
      <alignment horizontal="left" vertical="top" wrapText="1"/>
    </xf>
    <xf numFmtId="49" fontId="93" fillId="0" borderId="9" xfId="0" applyNumberFormat="1" applyFont="1" applyBorder="1" applyAlignment="1">
      <alignment horizontal="center" vertical="top"/>
    </xf>
    <xf numFmtId="0" fontId="93" fillId="0" borderId="9" xfId="0" applyFont="1" applyBorder="1" applyAlignment="1">
      <alignment horizontal="center" vertical="center"/>
    </xf>
    <xf numFmtId="165" fontId="93" fillId="0" borderId="59" xfId="0" applyNumberFormat="1" applyFont="1" applyBorder="1" applyAlignment="1">
      <alignment horizontal="center" vertical="top"/>
    </xf>
    <xf numFmtId="165" fontId="93" fillId="0" borderId="70" xfId="0" applyNumberFormat="1" applyFont="1" applyBorder="1" applyAlignment="1">
      <alignment horizontal="center" vertical="top"/>
    </xf>
    <xf numFmtId="0" fontId="93" fillId="0" borderId="59" xfId="0" applyFont="1" applyBorder="1" applyAlignment="1">
      <alignment vertical="top" wrapText="1"/>
    </xf>
    <xf numFmtId="165" fontId="93" fillId="0" borderId="62" xfId="0" applyNumberFormat="1" applyFont="1" applyBorder="1" applyAlignment="1">
      <alignment horizontal="center" vertical="center" wrapText="1"/>
    </xf>
    <xf numFmtId="0" fontId="93" fillId="0" borderId="17" xfId="0" applyFont="1" applyBorder="1" applyAlignment="1">
      <alignment horizontal="left" vertical="top" wrapText="1"/>
    </xf>
    <xf numFmtId="0" fontId="93" fillId="0" borderId="42" xfId="0" applyFont="1" applyBorder="1" applyAlignment="1">
      <alignment horizontal="left" vertical="top" wrapText="1"/>
    </xf>
    <xf numFmtId="165" fontId="93" fillId="0" borderId="2" xfId="0" applyNumberFormat="1" applyFont="1" applyBorder="1" applyAlignment="1">
      <alignment horizontal="center" vertical="top"/>
    </xf>
    <xf numFmtId="165" fontId="93" fillId="0" borderId="8" xfId="0" applyNumberFormat="1" applyFont="1" applyBorder="1" applyAlignment="1">
      <alignment horizontal="center" vertical="top"/>
    </xf>
    <xf numFmtId="0" fontId="93" fillId="0" borderId="28" xfId="0" applyFont="1" applyBorder="1" applyAlignment="1">
      <alignment vertical="top" wrapText="1"/>
    </xf>
    <xf numFmtId="0" fontId="93" fillId="0" borderId="5" xfId="0" applyFont="1" applyBorder="1" applyAlignment="1">
      <alignment horizontal="left" vertical="top" wrapText="1"/>
    </xf>
    <xf numFmtId="0" fontId="93" fillId="0" borderId="7" xfId="0" applyFont="1" applyBorder="1" applyAlignment="1">
      <alignment horizontal="left" vertical="top" wrapText="1"/>
    </xf>
    <xf numFmtId="49" fontId="10" fillId="2" borderId="28" xfId="0" applyNumberFormat="1" applyFont="1" applyFill="1" applyBorder="1" applyAlignment="1">
      <alignment horizontal="center" vertical="top"/>
    </xf>
    <xf numFmtId="0" fontId="100" fillId="7" borderId="11" xfId="0" applyFont="1" applyFill="1" applyBorder="1" applyAlignment="1">
      <alignment horizontal="center" vertical="top"/>
    </xf>
    <xf numFmtId="0" fontId="100" fillId="7" borderId="12" xfId="0" applyFont="1" applyFill="1" applyBorder="1" applyAlignment="1">
      <alignment horizontal="center" vertical="top"/>
    </xf>
    <xf numFmtId="49" fontId="10" fillId="2" borderId="55" xfId="0" applyNumberFormat="1" applyFont="1" applyFill="1" applyBorder="1" applyAlignment="1">
      <alignment horizontal="center" vertical="top" wrapText="1"/>
    </xf>
    <xf numFmtId="165" fontId="10" fillId="8" borderId="21" xfId="7" applyNumberFormat="1" applyFont="1" applyFill="1" applyBorder="1" applyAlignment="1">
      <alignment horizontal="center" vertical="top"/>
    </xf>
    <xf numFmtId="49" fontId="10" fillId="8" borderId="22" xfId="7" applyNumberFormat="1" applyFont="1" applyFill="1" applyBorder="1" applyAlignment="1">
      <alignment vertical="top"/>
    </xf>
    <xf numFmtId="49" fontId="10" fillId="8" borderId="24" xfId="7" applyNumberFormat="1" applyFont="1" applyFill="1" applyBorder="1" applyAlignment="1">
      <alignment vertical="top"/>
    </xf>
    <xf numFmtId="49" fontId="10" fillId="8" borderId="40" xfId="7" applyNumberFormat="1" applyFont="1" applyFill="1" applyBorder="1" applyAlignment="1">
      <alignment horizontal="right" vertical="top"/>
    </xf>
    <xf numFmtId="49" fontId="10" fillId="8" borderId="43" xfId="7" applyNumberFormat="1" applyFont="1" applyFill="1" applyBorder="1" applyAlignment="1">
      <alignment horizontal="right" vertical="top"/>
    </xf>
    <xf numFmtId="165" fontId="10" fillId="8" borderId="9" xfId="7" applyNumberFormat="1" applyFont="1" applyFill="1" applyBorder="1" applyAlignment="1">
      <alignment horizontal="center" vertical="top"/>
    </xf>
    <xf numFmtId="49" fontId="10" fillId="8" borderId="0" xfId="7" applyNumberFormat="1" applyFont="1" applyFill="1" applyAlignment="1">
      <alignment vertical="top"/>
    </xf>
    <xf numFmtId="49" fontId="10" fillId="8" borderId="26" xfId="7" applyNumberFormat="1" applyFont="1" applyFill="1" applyBorder="1" applyAlignment="1">
      <alignment vertical="top"/>
    </xf>
    <xf numFmtId="49" fontId="10" fillId="0" borderId="15" xfId="7" applyNumberFormat="1" applyFont="1" applyBorder="1" applyAlignment="1">
      <alignment horizontal="right" vertical="top"/>
    </xf>
    <xf numFmtId="49" fontId="10" fillId="0" borderId="11" xfId="7" applyNumberFormat="1" applyFont="1" applyBorder="1" applyAlignment="1">
      <alignment horizontal="right" vertical="top"/>
    </xf>
    <xf numFmtId="165" fontId="10" fillId="0" borderId="11" xfId="7" applyNumberFormat="1" applyFont="1" applyBorder="1" applyAlignment="1">
      <alignment horizontal="center" vertical="top"/>
    </xf>
    <xf numFmtId="165" fontId="10" fillId="0" borderId="12" xfId="7" applyNumberFormat="1" applyFont="1" applyBorder="1" applyAlignment="1">
      <alignment horizontal="center" vertical="top"/>
    </xf>
    <xf numFmtId="0" fontId="9" fillId="5" borderId="15" xfId="7" applyFont="1" applyFill="1" applyBorder="1" applyAlignment="1">
      <alignment horizontal="left" vertical="top" wrapText="1"/>
    </xf>
    <xf numFmtId="49" fontId="9" fillId="0" borderId="69" xfId="7" applyNumberFormat="1" applyFont="1" applyBorder="1" applyAlignment="1">
      <alignment vertical="top" wrapText="1"/>
    </xf>
    <xf numFmtId="49" fontId="9" fillId="0" borderId="65" xfId="7" applyNumberFormat="1" applyFont="1" applyBorder="1" applyAlignment="1">
      <alignment horizontal="center" vertical="top"/>
    </xf>
    <xf numFmtId="49" fontId="10" fillId="0" borderId="65" xfId="7" applyNumberFormat="1" applyFont="1" applyBorder="1" applyAlignment="1">
      <alignment vertical="top"/>
    </xf>
    <xf numFmtId="49" fontId="10" fillId="0" borderId="66" xfId="7" applyNumberFormat="1" applyFont="1" applyBorder="1" applyAlignment="1">
      <alignment vertical="top"/>
    </xf>
    <xf numFmtId="49" fontId="10" fillId="7" borderId="9" xfId="0" applyNumberFormat="1" applyFont="1" applyFill="1" applyBorder="1" applyAlignment="1">
      <alignment horizontal="center" vertical="top" wrapText="1"/>
    </xf>
    <xf numFmtId="0" fontId="111" fillId="7" borderId="21" xfId="0" applyFont="1" applyFill="1" applyBorder="1"/>
    <xf numFmtId="49" fontId="100" fillId="0" borderId="15" xfId="7" applyNumberFormat="1" applyFont="1" applyBorder="1" applyAlignment="1">
      <alignment vertical="top"/>
    </xf>
    <xf numFmtId="49" fontId="18" fillId="5" borderId="55" xfId="0" applyNumberFormat="1" applyFont="1" applyFill="1" applyBorder="1" applyAlignment="1">
      <alignment vertical="top" wrapText="1"/>
    </xf>
    <xf numFmtId="49" fontId="18" fillId="5" borderId="16" xfId="0" applyNumberFormat="1" applyFont="1" applyFill="1" applyBorder="1" applyAlignment="1">
      <alignment horizontal="center" vertical="top" wrapText="1"/>
    </xf>
    <xf numFmtId="165" fontId="9" fillId="5" borderId="50" xfId="0" applyNumberFormat="1" applyFont="1" applyFill="1" applyBorder="1" applyAlignment="1">
      <alignment vertical="center" wrapText="1"/>
    </xf>
    <xf numFmtId="0" fontId="9" fillId="5" borderId="50" xfId="0" applyFont="1" applyFill="1" applyBorder="1" applyAlignment="1">
      <alignment vertical="center" wrapText="1"/>
    </xf>
    <xf numFmtId="0" fontId="9" fillId="5" borderId="54" xfId="0" applyFont="1" applyFill="1" applyBorder="1" applyAlignment="1">
      <alignment vertical="center" wrapText="1"/>
    </xf>
    <xf numFmtId="49" fontId="18" fillId="5" borderId="46" xfId="0" applyNumberFormat="1" applyFont="1" applyFill="1" applyBorder="1" applyAlignment="1">
      <alignment vertical="top" wrapText="1"/>
    </xf>
    <xf numFmtId="49" fontId="18" fillId="5" borderId="44" xfId="0" applyNumberFormat="1" applyFont="1" applyFill="1" applyBorder="1" applyAlignment="1">
      <alignment horizontal="center" vertical="top" wrapText="1"/>
    </xf>
    <xf numFmtId="49" fontId="6" fillId="2" borderId="23" xfId="0" applyNumberFormat="1" applyFont="1" applyFill="1" applyBorder="1" applyAlignment="1">
      <alignment horizontal="center" vertical="top"/>
    </xf>
    <xf numFmtId="49" fontId="10" fillId="5" borderId="19" xfId="0" applyNumberFormat="1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left" vertical="center" wrapText="1"/>
    </xf>
    <xf numFmtId="165" fontId="9" fillId="5" borderId="51" xfId="0" applyNumberFormat="1" applyFont="1" applyFill="1" applyBorder="1" applyAlignment="1">
      <alignment horizontal="center" vertical="center" wrapText="1"/>
    </xf>
    <xf numFmtId="0" fontId="9" fillId="5" borderId="51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vertical="top"/>
    </xf>
    <xf numFmtId="49" fontId="4" fillId="5" borderId="13" xfId="0" applyNumberFormat="1" applyFont="1" applyFill="1" applyBorder="1" applyAlignment="1">
      <alignment vertical="top" wrapText="1"/>
    </xf>
    <xf numFmtId="0" fontId="93" fillId="5" borderId="59" xfId="0" applyFont="1" applyFill="1" applyBorder="1" applyAlignment="1">
      <alignment vertical="center" wrapText="1"/>
    </xf>
    <xf numFmtId="49" fontId="93" fillId="0" borderId="26" xfId="0" applyNumberFormat="1" applyFont="1" applyBorder="1" applyAlignment="1">
      <alignment vertical="top"/>
    </xf>
    <xf numFmtId="49" fontId="93" fillId="0" borderId="9" xfId="0" applyNumberFormat="1" applyFont="1" applyBorder="1" applyAlignment="1">
      <alignment vertical="top"/>
    </xf>
    <xf numFmtId="0" fontId="18" fillId="5" borderId="2" xfId="0" applyFont="1" applyFill="1" applyBorder="1" applyAlignment="1">
      <alignment horizontal="center" vertical="top"/>
    </xf>
    <xf numFmtId="165" fontId="93" fillId="5" borderId="59" xfId="0" applyNumberFormat="1" applyFont="1" applyFill="1" applyBorder="1" applyAlignment="1">
      <alignment horizontal="center" vertical="top"/>
    </xf>
    <xf numFmtId="0" fontId="93" fillId="5" borderId="46" xfId="0" applyFont="1" applyFill="1" applyBorder="1" applyAlignment="1">
      <alignment vertical="center" wrapText="1"/>
    </xf>
    <xf numFmtId="165" fontId="93" fillId="5" borderId="56" xfId="0" applyNumberFormat="1" applyFont="1" applyFill="1" applyBorder="1" applyAlignment="1">
      <alignment horizontal="center" vertical="center" wrapText="1"/>
    </xf>
    <xf numFmtId="0" fontId="93" fillId="5" borderId="56" xfId="0" applyFont="1" applyFill="1" applyBorder="1" applyAlignment="1">
      <alignment vertical="center" wrapText="1"/>
    </xf>
    <xf numFmtId="0" fontId="93" fillId="5" borderId="57" xfId="0" applyFont="1" applyFill="1" applyBorder="1" applyAlignment="1">
      <alignment vertical="center" wrapText="1"/>
    </xf>
    <xf numFmtId="0" fontId="95" fillId="5" borderId="3" xfId="0" applyFont="1" applyFill="1" applyBorder="1" applyAlignment="1">
      <alignment vertical="center" wrapText="1"/>
    </xf>
    <xf numFmtId="0" fontId="93" fillId="5" borderId="59" xfId="0" applyFont="1" applyFill="1" applyBorder="1" applyAlignment="1">
      <alignment horizontal="center" vertical="top"/>
    </xf>
    <xf numFmtId="165" fontId="93" fillId="5" borderId="41" xfId="0" applyNumberFormat="1" applyFont="1" applyFill="1" applyBorder="1" applyAlignment="1">
      <alignment horizontal="center" vertical="top"/>
    </xf>
    <xf numFmtId="165" fontId="93" fillId="5" borderId="30" xfId="0" applyNumberFormat="1" applyFont="1" applyFill="1" applyBorder="1" applyAlignment="1">
      <alignment horizontal="center" vertical="top"/>
    </xf>
    <xf numFmtId="0" fontId="93" fillId="5" borderId="67" xfId="0" applyFont="1" applyFill="1" applyBorder="1" applyAlignment="1">
      <alignment vertical="center" wrapText="1"/>
    </xf>
    <xf numFmtId="165" fontId="93" fillId="5" borderId="64" xfId="0" applyNumberFormat="1" applyFont="1" applyFill="1" applyBorder="1" applyAlignment="1">
      <alignment horizontal="center" vertical="center" wrapText="1"/>
    </xf>
    <xf numFmtId="165" fontId="93" fillId="5" borderId="64" xfId="0" applyNumberFormat="1" applyFont="1" applyFill="1" applyBorder="1" applyAlignment="1">
      <alignment vertical="center" wrapText="1"/>
    </xf>
    <xf numFmtId="0" fontId="93" fillId="5" borderId="63" xfId="0" applyFont="1" applyFill="1" applyBorder="1" applyAlignment="1">
      <alignment vertical="center" wrapText="1"/>
    </xf>
    <xf numFmtId="0" fontId="93" fillId="5" borderId="3" xfId="0" applyFont="1" applyFill="1" applyBorder="1" applyAlignment="1">
      <alignment vertical="center" wrapText="1"/>
    </xf>
    <xf numFmtId="0" fontId="93" fillId="5" borderId="37" xfId="0" applyFont="1" applyFill="1" applyBorder="1" applyAlignment="1">
      <alignment vertical="center" wrapText="1"/>
    </xf>
    <xf numFmtId="165" fontId="93" fillId="5" borderId="35" xfId="0" applyNumberFormat="1" applyFont="1" applyFill="1" applyBorder="1" applyAlignment="1">
      <alignment horizontal="center" vertical="center" wrapText="1"/>
    </xf>
    <xf numFmtId="0" fontId="93" fillId="5" borderId="34" xfId="0" applyFont="1" applyFill="1" applyBorder="1" applyAlignment="1">
      <alignment vertical="center" wrapText="1"/>
    </xf>
    <xf numFmtId="0" fontId="93" fillId="5" borderId="30" xfId="0" applyFont="1" applyFill="1" applyBorder="1" applyAlignment="1">
      <alignment vertical="top" wrapText="1"/>
    </xf>
    <xf numFmtId="0" fontId="93" fillId="5" borderId="71" xfId="0" applyFont="1" applyFill="1" applyBorder="1" applyAlignment="1">
      <alignment horizontal="left" vertical="center" wrapText="1"/>
    </xf>
    <xf numFmtId="165" fontId="93" fillId="5" borderId="62" xfId="0" applyNumberFormat="1" applyFont="1" applyFill="1" applyBorder="1" applyAlignment="1">
      <alignment horizontal="center" vertical="center" wrapText="1"/>
    </xf>
    <xf numFmtId="0" fontId="93" fillId="5" borderId="17" xfId="0" applyFont="1" applyFill="1" applyBorder="1" applyAlignment="1">
      <alignment horizontal="center" vertical="center" wrapText="1"/>
    </xf>
    <xf numFmtId="0" fontId="93" fillId="5" borderId="42" xfId="0" applyFont="1" applyFill="1" applyBorder="1" applyAlignment="1">
      <alignment horizontal="center" vertical="center" wrapText="1"/>
    </xf>
    <xf numFmtId="0" fontId="93" fillId="5" borderId="35" xfId="0" applyFont="1" applyFill="1" applyBorder="1" applyAlignment="1">
      <alignment horizontal="center" vertical="center" wrapText="1"/>
    </xf>
    <xf numFmtId="0" fontId="93" fillId="5" borderId="34" xfId="0" applyFont="1" applyFill="1" applyBorder="1" applyAlignment="1">
      <alignment horizontal="center" vertical="center" wrapText="1"/>
    </xf>
    <xf numFmtId="0" fontId="93" fillId="5" borderId="64" xfId="0" applyFont="1" applyFill="1" applyBorder="1" applyAlignment="1">
      <alignment horizontal="center" vertical="center" wrapText="1"/>
    </xf>
    <xf numFmtId="165" fontId="93" fillId="5" borderId="34" xfId="0" applyNumberFormat="1" applyFont="1" applyFill="1" applyBorder="1" applyAlignment="1">
      <alignment vertical="center" wrapText="1"/>
    </xf>
    <xf numFmtId="0" fontId="93" fillId="5" borderId="30" xfId="0" applyFont="1" applyFill="1" applyBorder="1" applyAlignment="1">
      <alignment horizontal="left" vertical="center" wrapText="1"/>
    </xf>
    <xf numFmtId="165" fontId="93" fillId="5" borderId="17" xfId="0" applyNumberFormat="1" applyFont="1" applyFill="1" applyBorder="1" applyAlignment="1">
      <alignment horizontal="center" vertical="center" wrapText="1"/>
    </xf>
    <xf numFmtId="165" fontId="93" fillId="5" borderId="42" xfId="0" applyNumberFormat="1" applyFont="1" applyFill="1" applyBorder="1" applyAlignment="1">
      <alignment horizontal="center" vertical="center" wrapText="1"/>
    </xf>
    <xf numFmtId="2" fontId="93" fillId="5" borderId="35" xfId="0" applyNumberFormat="1" applyFont="1" applyFill="1" applyBorder="1" applyAlignment="1">
      <alignment horizontal="center" vertical="center" wrapText="1"/>
    </xf>
    <xf numFmtId="165" fontId="93" fillId="5" borderId="34" xfId="0" applyNumberFormat="1" applyFont="1" applyFill="1" applyBorder="1" applyAlignment="1">
      <alignment horizontal="center" vertical="center" wrapText="1"/>
    </xf>
    <xf numFmtId="2" fontId="93" fillId="5" borderId="34" xfId="0" applyNumberFormat="1" applyFont="1" applyFill="1" applyBorder="1" applyAlignment="1">
      <alignment horizontal="center" vertical="center" wrapText="1"/>
    </xf>
    <xf numFmtId="165" fontId="95" fillId="5" borderId="30" xfId="0" applyNumberFormat="1" applyFont="1" applyFill="1" applyBorder="1" applyAlignment="1">
      <alignment horizontal="center" vertical="top"/>
    </xf>
    <xf numFmtId="0" fontId="93" fillId="5" borderId="17" xfId="0" applyFont="1" applyFill="1" applyBorder="1" applyAlignment="1">
      <alignment horizontal="left" vertical="top" wrapText="1"/>
    </xf>
    <xf numFmtId="2" fontId="93" fillId="5" borderId="17" xfId="0" applyNumberFormat="1" applyFont="1" applyFill="1" applyBorder="1" applyAlignment="1">
      <alignment horizontal="center" vertical="center" wrapText="1"/>
    </xf>
    <xf numFmtId="0" fontId="93" fillId="5" borderId="35" xfId="0" applyFont="1" applyFill="1" applyBorder="1" applyAlignment="1">
      <alignment horizontal="left" vertical="center" wrapText="1"/>
    </xf>
    <xf numFmtId="165" fontId="93" fillId="5" borderId="13" xfId="0" applyNumberFormat="1" applyFont="1" applyFill="1" applyBorder="1" applyAlignment="1">
      <alignment horizontal="center" vertical="center" wrapText="1"/>
    </xf>
    <xf numFmtId="1" fontId="93" fillId="5" borderId="35" xfId="0" applyNumberFormat="1" applyFont="1" applyFill="1" applyBorder="1" applyAlignment="1">
      <alignment horizontal="center" vertical="center" wrapText="1"/>
    </xf>
    <xf numFmtId="1" fontId="93" fillId="5" borderId="34" xfId="0" applyNumberFormat="1" applyFont="1" applyFill="1" applyBorder="1" applyAlignment="1">
      <alignment horizontal="center" vertical="center" wrapText="1"/>
    </xf>
    <xf numFmtId="0" fontId="93" fillId="5" borderId="9" xfId="0" applyFont="1" applyFill="1" applyBorder="1" applyAlignment="1">
      <alignment horizontal="left" vertical="center" wrapText="1"/>
    </xf>
    <xf numFmtId="165" fontId="93" fillId="5" borderId="68" xfId="0" applyNumberFormat="1" applyFont="1" applyFill="1" applyBorder="1" applyAlignment="1">
      <alignment horizontal="center" vertical="top"/>
    </xf>
    <xf numFmtId="0" fontId="93" fillId="5" borderId="46" xfId="0" applyFont="1" applyFill="1" applyBorder="1" applyAlignment="1">
      <alignment horizontal="left" vertical="center" wrapText="1"/>
    </xf>
    <xf numFmtId="0" fontId="93" fillId="5" borderId="56" xfId="0" applyFont="1" applyFill="1" applyBorder="1" applyAlignment="1">
      <alignment horizontal="left" vertical="top" wrapText="1"/>
    </xf>
    <xf numFmtId="2" fontId="93" fillId="5" borderId="56" xfId="0" applyNumberFormat="1" applyFont="1" applyFill="1" applyBorder="1" applyAlignment="1">
      <alignment horizontal="center" vertical="center" wrapText="1"/>
    </xf>
    <xf numFmtId="165" fontId="93" fillId="5" borderId="57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top" wrapText="1"/>
    </xf>
    <xf numFmtId="0" fontId="9" fillId="0" borderId="0" xfId="0" applyFont="1" applyAlignment="1">
      <alignment horizontal="justify" vertical="center" wrapText="1"/>
    </xf>
    <xf numFmtId="165" fontId="9" fillId="0" borderId="34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165" fontId="9" fillId="0" borderId="51" xfId="0" applyNumberFormat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top"/>
    </xf>
    <xf numFmtId="165" fontId="9" fillId="0" borderId="21" xfId="0" applyNumberFormat="1" applyFont="1" applyBorder="1" applyAlignment="1">
      <alignment horizontal="center" vertical="top"/>
    </xf>
    <xf numFmtId="165" fontId="9" fillId="0" borderId="24" xfId="0" applyNumberFormat="1" applyFont="1" applyBorder="1" applyAlignment="1">
      <alignment horizontal="center" vertical="top"/>
    </xf>
    <xf numFmtId="0" fontId="9" fillId="0" borderId="0" xfId="0" applyFont="1" applyAlignment="1">
      <alignment vertical="center" wrapText="1"/>
    </xf>
    <xf numFmtId="165" fontId="9" fillId="0" borderId="56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/>
    </xf>
    <xf numFmtId="9" fontId="9" fillId="0" borderId="51" xfId="0" applyNumberFormat="1" applyFont="1" applyBorder="1" applyAlignment="1">
      <alignment horizontal="center" vertical="top"/>
    </xf>
    <xf numFmtId="9" fontId="9" fillId="0" borderId="14" xfId="0" applyNumberFormat="1" applyFont="1" applyBorder="1" applyAlignment="1">
      <alignment horizontal="center" vertical="top"/>
    </xf>
    <xf numFmtId="165" fontId="9" fillId="5" borderId="25" xfId="0" applyNumberFormat="1" applyFont="1" applyFill="1" applyBorder="1" applyAlignment="1">
      <alignment horizontal="center" vertical="top"/>
    </xf>
    <xf numFmtId="165" fontId="9" fillId="5" borderId="41" xfId="0" applyNumberFormat="1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165" fontId="9" fillId="5" borderId="68" xfId="0" applyNumberFormat="1" applyFont="1" applyFill="1" applyBorder="1" applyAlignment="1">
      <alignment horizontal="center" vertical="top"/>
    </xf>
    <xf numFmtId="165" fontId="9" fillId="5" borderId="3" xfId="0" applyNumberFormat="1" applyFont="1" applyFill="1" applyBorder="1" applyAlignment="1">
      <alignment horizontal="center" vertical="top"/>
    </xf>
    <xf numFmtId="0" fontId="10" fillId="20" borderId="15" xfId="0" applyFont="1" applyFill="1" applyBorder="1" applyAlignment="1">
      <alignment horizontal="center" vertical="top"/>
    </xf>
    <xf numFmtId="165" fontId="10" fillId="20" borderId="28" xfId="0" applyNumberFormat="1" applyFont="1" applyFill="1" applyBorder="1" applyAlignment="1">
      <alignment horizontal="center" vertical="top"/>
    </xf>
    <xf numFmtId="165" fontId="9" fillId="5" borderId="20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112" fillId="5" borderId="21" xfId="0" applyFont="1" applyFill="1" applyBorder="1"/>
    <xf numFmtId="0" fontId="100" fillId="5" borderId="21" xfId="0" applyFont="1" applyFill="1" applyBorder="1" applyAlignment="1">
      <alignment vertical="top" wrapText="1"/>
    </xf>
    <xf numFmtId="0" fontId="9" fillId="5" borderId="52" xfId="0" applyFont="1" applyFill="1" applyBorder="1" applyAlignment="1">
      <alignment vertical="top" wrapText="1"/>
    </xf>
    <xf numFmtId="0" fontId="9" fillId="5" borderId="5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vertical="center" wrapText="1"/>
    </xf>
    <xf numFmtId="165" fontId="9" fillId="5" borderId="5" xfId="0" applyNumberFormat="1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vertical="top" wrapText="1"/>
    </xf>
    <xf numFmtId="0" fontId="9" fillId="5" borderId="61" xfId="0" applyFont="1" applyFill="1" applyBorder="1" applyAlignment="1">
      <alignment horizontal="center" vertical="center" wrapText="1"/>
    </xf>
    <xf numFmtId="0" fontId="9" fillId="5" borderId="64" xfId="0" applyFont="1" applyFill="1" applyBorder="1" applyAlignment="1">
      <alignment horizontal="center" vertical="top"/>
    </xf>
    <xf numFmtId="0" fontId="9" fillId="5" borderId="63" xfId="0" applyFont="1" applyFill="1" applyBorder="1" applyAlignment="1">
      <alignment horizontal="center" vertical="top" wrapText="1"/>
    </xf>
    <xf numFmtId="0" fontId="9" fillId="5" borderId="64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vertical="top" wrapText="1"/>
    </xf>
    <xf numFmtId="0" fontId="9" fillId="5" borderId="5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vertical="top" wrapText="1"/>
    </xf>
    <xf numFmtId="0" fontId="10" fillId="0" borderId="35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10" fillId="5" borderId="2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113" fillId="0" borderId="59" xfId="0" applyFont="1" applyBorder="1" applyAlignment="1">
      <alignment vertical="top"/>
    </xf>
    <xf numFmtId="165" fontId="113" fillId="0" borderId="62" xfId="0" applyNumberFormat="1" applyFont="1" applyBorder="1" applyAlignment="1">
      <alignment horizontal="center" vertical="top"/>
    </xf>
    <xf numFmtId="165" fontId="113" fillId="10" borderId="17" xfId="0" applyNumberFormat="1" applyFont="1" applyFill="1" applyBorder="1" applyAlignment="1">
      <alignment horizontal="center" vertical="top"/>
    </xf>
    <xf numFmtId="165" fontId="113" fillId="0" borderId="42" xfId="0" applyNumberFormat="1" applyFont="1" applyBorder="1" applyAlignment="1">
      <alignment horizontal="center" vertical="top"/>
    </xf>
    <xf numFmtId="0" fontId="9" fillId="0" borderId="62" xfId="0" applyFont="1" applyBorder="1" applyAlignment="1">
      <alignment horizontal="left" vertical="center" wrapText="1"/>
    </xf>
    <xf numFmtId="0" fontId="9" fillId="10" borderId="17" xfId="0" applyFont="1" applyFill="1" applyBorder="1" applyAlignment="1">
      <alignment horizontal="center" vertical="center" wrapText="1"/>
    </xf>
    <xf numFmtId="165" fontId="113" fillId="0" borderId="61" xfId="0" applyNumberFormat="1" applyFont="1" applyBorder="1" applyAlignment="1">
      <alignment horizontal="center" vertical="top"/>
    </xf>
    <xf numFmtId="165" fontId="113" fillId="10" borderId="35" xfId="0" applyNumberFormat="1" applyFont="1" applyFill="1" applyBorder="1" applyAlignment="1">
      <alignment horizontal="center" vertical="top"/>
    </xf>
    <xf numFmtId="165" fontId="113" fillId="0" borderId="34" xfId="0" applyNumberFormat="1" applyFont="1" applyBorder="1" applyAlignment="1">
      <alignment horizontal="center" vertical="top"/>
    </xf>
    <xf numFmtId="0" fontId="9" fillId="0" borderId="61" xfId="0" applyFont="1" applyBorder="1" applyAlignment="1">
      <alignment horizontal="left" vertical="center" wrapText="1"/>
    </xf>
    <xf numFmtId="49" fontId="9" fillId="0" borderId="58" xfId="0" applyNumberFormat="1" applyFont="1" applyBorder="1" applyAlignment="1">
      <alignment vertical="top"/>
    </xf>
    <xf numFmtId="0" fontId="113" fillId="0" borderId="28" xfId="0" applyFont="1" applyBorder="1" applyAlignment="1">
      <alignment horizontal="center" vertical="top"/>
    </xf>
    <xf numFmtId="165" fontId="113" fillId="0" borderId="74" xfId="0" applyNumberFormat="1" applyFont="1" applyBorder="1" applyAlignment="1">
      <alignment horizontal="center" vertical="top"/>
    </xf>
    <xf numFmtId="165" fontId="113" fillId="0" borderId="65" xfId="0" applyNumberFormat="1" applyFont="1" applyBorder="1" applyAlignment="1">
      <alignment horizontal="center" vertical="top"/>
    </xf>
    <xf numFmtId="165" fontId="113" fillId="0" borderId="66" xfId="0" applyNumberFormat="1" applyFont="1" applyBorder="1" applyAlignment="1">
      <alignment horizontal="center" vertical="top"/>
    </xf>
    <xf numFmtId="0" fontId="9" fillId="5" borderId="61" xfId="0" applyFont="1" applyFill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/>
    </xf>
    <xf numFmtId="49" fontId="9" fillId="0" borderId="31" xfId="0" applyNumberFormat="1" applyFont="1" applyBorder="1" applyAlignment="1">
      <alignment vertical="top"/>
    </xf>
    <xf numFmtId="0" fontId="113" fillId="0" borderId="9" xfId="0" applyFont="1" applyBorder="1" applyAlignment="1">
      <alignment horizontal="center" vertical="top"/>
    </xf>
    <xf numFmtId="165" fontId="113" fillId="0" borderId="13" xfId="0" applyNumberFormat="1" applyFont="1" applyBorder="1" applyAlignment="1">
      <alignment horizontal="center" vertical="top"/>
    </xf>
    <xf numFmtId="165" fontId="113" fillId="0" borderId="56" xfId="0" applyNumberFormat="1" applyFont="1" applyBorder="1" applyAlignment="1">
      <alignment horizontal="center" vertical="top"/>
    </xf>
    <xf numFmtId="165" fontId="113" fillId="0" borderId="57" xfId="0" applyNumberFormat="1" applyFont="1" applyBorder="1" applyAlignment="1">
      <alignment horizontal="center" vertical="top"/>
    </xf>
    <xf numFmtId="0" fontId="113" fillId="0" borderId="20" xfId="0" applyFont="1" applyBorder="1" applyAlignment="1">
      <alignment horizontal="left" vertical="top"/>
    </xf>
    <xf numFmtId="9" fontId="113" fillId="0" borderId="51" xfId="0" applyNumberFormat="1" applyFont="1" applyBorder="1" applyAlignment="1">
      <alignment horizontal="center" vertical="top"/>
    </xf>
    <xf numFmtId="9" fontId="113" fillId="0" borderId="14" xfId="0" applyNumberFormat="1" applyFont="1" applyBorder="1" applyAlignment="1">
      <alignment horizontal="center" vertical="top"/>
    </xf>
    <xf numFmtId="0" fontId="10" fillId="0" borderId="1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5" xfId="7" applyFont="1" applyBorder="1" applyAlignment="1">
      <alignment vertical="top" wrapText="1"/>
    </xf>
    <xf numFmtId="49" fontId="9" fillId="0" borderId="15" xfId="0" applyNumberFormat="1" applyFont="1" applyBorder="1" applyAlignment="1">
      <alignment horizontal="center" vertical="center"/>
    </xf>
    <xf numFmtId="49" fontId="9" fillId="0" borderId="65" xfId="0" applyNumberFormat="1" applyFont="1" applyBorder="1" applyAlignment="1">
      <alignment horizontal="center" vertical="center"/>
    </xf>
    <xf numFmtId="0" fontId="91" fillId="5" borderId="65" xfId="0" applyFont="1" applyFill="1" applyBorder="1"/>
    <xf numFmtId="0" fontId="10" fillId="5" borderId="66" xfId="0" applyFont="1" applyFill="1" applyBorder="1" applyAlignment="1">
      <alignment horizontal="left" vertical="top"/>
    </xf>
    <xf numFmtId="0" fontId="9" fillId="10" borderId="49" xfId="0" applyFont="1" applyFill="1" applyBorder="1" applyAlignment="1">
      <alignment horizontal="center" vertical="center" wrapText="1"/>
    </xf>
    <xf numFmtId="165" fontId="10" fillId="0" borderId="30" xfId="0" applyNumberFormat="1" applyFont="1" applyBorder="1" applyAlignment="1">
      <alignment horizontal="center" vertical="top"/>
    </xf>
    <xf numFmtId="165" fontId="10" fillId="10" borderId="30" xfId="0" applyNumberFormat="1" applyFont="1" applyFill="1" applyBorder="1" applyAlignment="1">
      <alignment horizontal="center" vertical="top"/>
    </xf>
    <xf numFmtId="165" fontId="10" fillId="0" borderId="41" xfId="0" applyNumberFormat="1" applyFont="1" applyBorder="1" applyAlignment="1">
      <alignment horizontal="center" vertical="top"/>
    </xf>
    <xf numFmtId="0" fontId="113" fillId="0" borderId="37" xfId="0" applyFont="1" applyBorder="1" applyAlignment="1">
      <alignment horizontal="left" vertical="center" wrapText="1"/>
    </xf>
    <xf numFmtId="165" fontId="113" fillId="10" borderId="17" xfId="0" applyNumberFormat="1" applyFont="1" applyFill="1" applyBorder="1" applyAlignment="1">
      <alignment horizontal="center" vertical="center" wrapText="1"/>
    </xf>
    <xf numFmtId="0" fontId="113" fillId="0" borderId="35" xfId="0" applyFont="1" applyBorder="1" applyAlignment="1">
      <alignment horizontal="center" vertical="center" wrapText="1"/>
    </xf>
    <xf numFmtId="0" fontId="113" fillId="0" borderId="34" xfId="0" applyFont="1" applyBorder="1" applyAlignment="1">
      <alignment horizontal="center" vertical="center" wrapText="1"/>
    </xf>
    <xf numFmtId="165" fontId="113" fillId="10" borderId="18" xfId="0" applyNumberFormat="1" applyFont="1" applyFill="1" applyBorder="1" applyAlignment="1">
      <alignment horizontal="left" vertical="center" wrapText="1"/>
    </xf>
    <xf numFmtId="165" fontId="113" fillId="10" borderId="20" xfId="0" applyNumberFormat="1" applyFont="1" applyFill="1" applyBorder="1" applyAlignment="1">
      <alignment horizontal="left" vertical="center" wrapText="1"/>
    </xf>
    <xf numFmtId="0" fontId="113" fillId="0" borderId="51" xfId="0" applyFont="1" applyBorder="1" applyAlignment="1">
      <alignment horizontal="left" vertical="top" wrapText="1"/>
    </xf>
    <xf numFmtId="0" fontId="113" fillId="0" borderId="14" xfId="0" applyFont="1" applyBorder="1" applyAlignment="1">
      <alignment horizontal="left" vertical="top" wrapText="1"/>
    </xf>
    <xf numFmtId="49" fontId="10" fillId="5" borderId="16" xfId="0" applyNumberFormat="1" applyFont="1" applyFill="1" applyBorder="1" applyAlignment="1">
      <alignment vertical="top" wrapText="1"/>
    </xf>
    <xf numFmtId="0" fontId="9" fillId="0" borderId="49" xfId="0" applyFont="1" applyBorder="1" applyAlignment="1">
      <alignment vertical="top" wrapText="1"/>
    </xf>
    <xf numFmtId="165" fontId="9" fillId="10" borderId="49" xfId="0" applyNumberFormat="1" applyFont="1" applyFill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49" fontId="10" fillId="5" borderId="44" xfId="0" applyNumberFormat="1" applyFont="1" applyFill="1" applyBorder="1" applyAlignment="1">
      <alignment vertical="top" wrapText="1"/>
    </xf>
    <xf numFmtId="165" fontId="113" fillId="0" borderId="59" xfId="0" applyNumberFormat="1" applyFont="1" applyBorder="1" applyAlignment="1">
      <alignment horizontal="center" vertical="top"/>
    </xf>
    <xf numFmtId="165" fontId="113" fillId="10" borderId="59" xfId="0" applyNumberFormat="1" applyFont="1" applyFill="1" applyBorder="1" applyAlignment="1">
      <alignment horizontal="center" vertical="top"/>
    </xf>
    <xf numFmtId="0" fontId="9" fillId="0" borderId="61" xfId="0" applyFont="1" applyBorder="1" applyAlignment="1">
      <alignment vertical="top" wrapText="1"/>
    </xf>
    <xf numFmtId="165" fontId="9" fillId="10" borderId="61" xfId="0" applyNumberFormat="1" applyFont="1" applyFill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49" fontId="10" fillId="5" borderId="19" xfId="0" applyNumberFormat="1" applyFont="1" applyFill="1" applyBorder="1" applyAlignment="1">
      <alignment vertical="top" wrapText="1"/>
    </xf>
    <xf numFmtId="0" fontId="114" fillId="0" borderId="53" xfId="0" applyFont="1" applyBorder="1" applyAlignment="1">
      <alignment vertical="top" wrapText="1"/>
    </xf>
    <xf numFmtId="0" fontId="91" fillId="0" borderId="53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9" fillId="0" borderId="31" xfId="0" applyFont="1" applyBorder="1" applyAlignment="1">
      <alignment horizontal="center" vertical="top"/>
    </xf>
    <xf numFmtId="165" fontId="9" fillId="0" borderId="2" xfId="0" applyNumberFormat="1" applyFont="1" applyBorder="1" applyAlignment="1">
      <alignment horizontal="center"/>
    </xf>
    <xf numFmtId="0" fontId="9" fillId="0" borderId="49" xfId="0" applyFont="1" applyBorder="1" applyAlignment="1">
      <alignment vertical="center" wrapText="1"/>
    </xf>
    <xf numFmtId="165" fontId="10" fillId="10" borderId="52" xfId="0" applyNumberFormat="1" applyFont="1" applyFill="1" applyBorder="1" applyAlignment="1">
      <alignment horizontal="left" vertical="center" wrapText="1"/>
    </xf>
    <xf numFmtId="165" fontId="9" fillId="10" borderId="53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5" fontId="9" fillId="10" borderId="31" xfId="0" applyNumberFormat="1" applyFont="1" applyFill="1" applyBorder="1" applyAlignment="1">
      <alignment horizontal="left" vertical="center" wrapText="1"/>
    </xf>
    <xf numFmtId="165" fontId="9" fillId="10" borderId="6" xfId="0" applyNumberFormat="1" applyFont="1" applyFill="1" applyBorder="1" applyAlignment="1">
      <alignment horizontal="center" wrapText="1"/>
    </xf>
    <xf numFmtId="165" fontId="9" fillId="10" borderId="33" xfId="0" applyNumberFormat="1" applyFont="1" applyFill="1" applyBorder="1" applyAlignment="1">
      <alignment horizontal="left" vertical="center" wrapText="1"/>
    </xf>
    <xf numFmtId="165" fontId="9" fillId="10" borderId="71" xfId="0" applyNumberFormat="1" applyFont="1" applyFill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1" fillId="0" borderId="33" xfId="0" applyFont="1" applyBorder="1" applyAlignment="1">
      <alignment vertical="center" wrapText="1"/>
    </xf>
    <xf numFmtId="165" fontId="9" fillId="10" borderId="37" xfId="0" applyNumberFormat="1" applyFont="1" applyFill="1" applyBorder="1" applyAlignment="1">
      <alignment horizontal="center" wrapText="1"/>
    </xf>
    <xf numFmtId="165" fontId="113" fillId="10" borderId="58" xfId="0" applyNumberFormat="1" applyFont="1" applyFill="1" applyBorder="1" applyAlignment="1">
      <alignment horizontal="left" vertical="center" wrapText="1"/>
    </xf>
    <xf numFmtId="165" fontId="113" fillId="10" borderId="37" xfId="0" applyNumberFormat="1" applyFont="1" applyFill="1" applyBorder="1" applyAlignment="1">
      <alignment horizontal="left" vertical="center" wrapText="1"/>
    </xf>
    <xf numFmtId="0" fontId="113" fillId="0" borderId="35" xfId="0" applyFont="1" applyBorder="1" applyAlignment="1">
      <alignment horizontal="left" vertical="top" wrapText="1"/>
    </xf>
    <xf numFmtId="0" fontId="113" fillId="0" borderId="34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center" vertical="top"/>
    </xf>
    <xf numFmtId="165" fontId="9" fillId="10" borderId="3" xfId="0" applyNumberFormat="1" applyFont="1" applyFill="1" applyBorder="1" applyAlignment="1">
      <alignment horizontal="center" vertical="top"/>
    </xf>
    <xf numFmtId="165" fontId="9" fillId="0" borderId="68" xfId="0" applyNumberFormat="1" applyFont="1" applyBorder="1" applyAlignment="1">
      <alignment horizontal="center" vertical="top"/>
    </xf>
    <xf numFmtId="165" fontId="113" fillId="10" borderId="32" xfId="0" applyNumberFormat="1" applyFont="1" applyFill="1" applyBorder="1" applyAlignment="1">
      <alignment horizontal="left" vertical="center" wrapText="1"/>
    </xf>
    <xf numFmtId="165" fontId="113" fillId="10" borderId="52" xfId="0" applyNumberFormat="1" applyFont="1" applyFill="1" applyBorder="1" applyAlignment="1">
      <alignment horizontal="left" vertical="center" wrapText="1"/>
    </xf>
    <xf numFmtId="0" fontId="113" fillId="0" borderId="1" xfId="0" applyFont="1" applyBorder="1" applyAlignment="1">
      <alignment horizontal="left" vertical="top" wrapText="1"/>
    </xf>
    <xf numFmtId="0" fontId="113" fillId="0" borderId="45" xfId="0" applyFont="1" applyBorder="1" applyAlignment="1">
      <alignment horizontal="left" vertical="top" wrapText="1"/>
    </xf>
    <xf numFmtId="49" fontId="10" fillId="5" borderId="74" xfId="0" applyNumberFormat="1" applyFont="1" applyFill="1" applyBorder="1" applyAlignment="1">
      <alignment horizontal="center" vertical="top" wrapText="1"/>
    </xf>
    <xf numFmtId="49" fontId="10" fillId="5" borderId="76" xfId="0" applyNumberFormat="1" applyFont="1" applyFill="1" applyBorder="1" applyAlignment="1">
      <alignment horizontal="center" vertical="top" wrapText="1"/>
    </xf>
    <xf numFmtId="49" fontId="9" fillId="0" borderId="28" xfId="0" applyNumberFormat="1" applyFont="1" applyBorder="1" applyAlignment="1">
      <alignment horizontal="center" vertical="top"/>
    </xf>
    <xf numFmtId="49" fontId="9" fillId="0" borderId="15" xfId="0" applyNumberFormat="1" applyFont="1" applyBorder="1" applyAlignment="1">
      <alignment vertical="top"/>
    </xf>
    <xf numFmtId="0" fontId="10" fillId="0" borderId="65" xfId="0" applyFont="1" applyBorder="1" applyAlignment="1">
      <alignment horizontal="center" vertical="top"/>
    </xf>
    <xf numFmtId="165" fontId="10" fillId="0" borderId="65" xfId="0" applyNumberFormat="1" applyFont="1" applyBorder="1" applyAlignment="1">
      <alignment horizontal="center" vertical="top"/>
    </xf>
    <xf numFmtId="165" fontId="10" fillId="0" borderId="76" xfId="0" applyNumberFormat="1" applyFont="1" applyBorder="1" applyAlignment="1">
      <alignment horizontal="center" vertical="top"/>
    </xf>
    <xf numFmtId="0" fontId="9" fillId="0" borderId="28" xfId="0" applyFont="1" applyBorder="1" applyAlignment="1">
      <alignment wrapText="1"/>
    </xf>
    <xf numFmtId="165" fontId="9" fillId="10" borderId="74" xfId="0" applyNumberFormat="1" applyFont="1" applyFill="1" applyBorder="1" applyAlignment="1">
      <alignment horizontal="center" vertical="center" wrapText="1"/>
    </xf>
    <xf numFmtId="0" fontId="91" fillId="0" borderId="11" xfId="0" applyFont="1" applyBorder="1"/>
    <xf numFmtId="0" fontId="113" fillId="0" borderId="65" xfId="0" applyFont="1" applyBorder="1" applyAlignment="1">
      <alignment horizontal="center" vertical="top"/>
    </xf>
    <xf numFmtId="165" fontId="113" fillId="0" borderId="76" xfId="0" applyNumberFormat="1" applyFont="1" applyBorder="1" applyAlignment="1">
      <alignment horizontal="center" vertical="top"/>
    </xf>
    <xf numFmtId="0" fontId="9" fillId="0" borderId="28" xfId="0" applyFont="1" applyBorder="1" applyAlignment="1">
      <alignment vertical="center" wrapText="1"/>
    </xf>
    <xf numFmtId="0" fontId="9" fillId="5" borderId="28" xfId="0" applyFont="1" applyFill="1" applyBorder="1" applyAlignment="1">
      <alignment horizontal="left" vertical="top" wrapText="1"/>
    </xf>
    <xf numFmtId="9" fontId="9" fillId="0" borderId="66" xfId="0" applyNumberFormat="1" applyFont="1" applyBorder="1" applyAlignment="1">
      <alignment horizontal="center" vertical="top"/>
    </xf>
    <xf numFmtId="9" fontId="9" fillId="0" borderId="65" xfId="0" applyNumberFormat="1" applyFont="1" applyBorder="1" applyAlignment="1">
      <alignment horizontal="center" vertical="top"/>
    </xf>
    <xf numFmtId="49" fontId="9" fillId="0" borderId="36" xfId="0" applyNumberFormat="1" applyFont="1" applyBorder="1" applyAlignment="1">
      <alignment vertical="top"/>
    </xf>
    <xf numFmtId="0" fontId="113" fillId="0" borderId="56" xfId="0" applyFont="1" applyBorder="1" applyAlignment="1">
      <alignment horizontal="center" vertical="top"/>
    </xf>
    <xf numFmtId="165" fontId="113" fillId="0" borderId="44" xfId="0" applyNumberFormat="1" applyFont="1" applyBorder="1" applyAlignment="1">
      <alignment horizontal="center" vertical="top"/>
    </xf>
    <xf numFmtId="0" fontId="9" fillId="0" borderId="3" xfId="0" applyFont="1" applyBorder="1" applyAlignment="1">
      <alignment vertical="center" wrapText="1"/>
    </xf>
    <xf numFmtId="165" fontId="9" fillId="10" borderId="75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vertical="top"/>
    </xf>
    <xf numFmtId="49" fontId="10" fillId="3" borderId="28" xfId="0" applyNumberFormat="1" applyFont="1" applyFill="1" applyBorder="1" applyAlignment="1">
      <alignment vertical="top"/>
    </xf>
    <xf numFmtId="49" fontId="10" fillId="5" borderId="74" xfId="0" applyNumberFormat="1" applyFont="1" applyFill="1" applyBorder="1" applyAlignment="1">
      <alignment vertical="top" wrapText="1"/>
    </xf>
    <xf numFmtId="49" fontId="10" fillId="5" borderId="66" xfId="0" applyNumberFormat="1" applyFont="1" applyFill="1" applyBorder="1" applyAlignment="1">
      <alignment horizontal="center" vertical="top" wrapText="1"/>
    </xf>
    <xf numFmtId="49" fontId="9" fillId="0" borderId="28" xfId="0" applyNumberFormat="1" applyFont="1" applyBorder="1" applyAlignment="1">
      <alignment vertical="top"/>
    </xf>
    <xf numFmtId="49" fontId="10" fillId="2" borderId="36" xfId="0" applyNumberFormat="1" applyFont="1" applyFill="1" applyBorder="1" applyAlignment="1">
      <alignment vertical="top"/>
    </xf>
    <xf numFmtId="49" fontId="10" fillId="5" borderId="13" xfId="0" applyNumberFormat="1" applyFont="1" applyFill="1" applyBorder="1" applyAlignment="1">
      <alignment vertical="top" wrapText="1"/>
    </xf>
    <xf numFmtId="49" fontId="9" fillId="0" borderId="69" xfId="0" applyNumberFormat="1" applyFont="1" applyBorder="1" applyAlignment="1">
      <alignment horizontal="center" vertical="top"/>
    </xf>
    <xf numFmtId="0" fontId="9" fillId="5" borderId="28" xfId="0" applyFont="1" applyFill="1" applyBorder="1" applyAlignment="1">
      <alignment vertical="center" wrapText="1"/>
    </xf>
    <xf numFmtId="165" fontId="9" fillId="5" borderId="74" xfId="0" applyNumberFormat="1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center" wrapText="1"/>
    </xf>
    <xf numFmtId="49" fontId="10" fillId="5" borderId="69" xfId="0" applyNumberFormat="1" applyFont="1" applyFill="1" applyBorder="1" applyAlignment="1">
      <alignment horizontal="center" vertical="top" wrapText="1"/>
    </xf>
    <xf numFmtId="0" fontId="10" fillId="7" borderId="69" xfId="0" applyFont="1" applyFill="1" applyBorder="1" applyAlignment="1">
      <alignment horizontal="left" vertical="top"/>
    </xf>
    <xf numFmtId="49" fontId="10" fillId="8" borderId="23" xfId="7" applyNumberFormat="1" applyFont="1" applyFill="1" applyBorder="1" applyAlignment="1">
      <alignment vertical="top"/>
    </xf>
    <xf numFmtId="165" fontId="10" fillId="6" borderId="21" xfId="7" applyNumberFormat="1" applyFont="1" applyFill="1" applyBorder="1" applyAlignment="1">
      <alignment horizontal="center" vertical="top"/>
    </xf>
    <xf numFmtId="49" fontId="10" fillId="6" borderId="23" xfId="7" applyNumberFormat="1" applyFont="1" applyFill="1" applyBorder="1" applyAlignment="1">
      <alignment vertical="top"/>
    </xf>
    <xf numFmtId="49" fontId="10" fillId="6" borderId="22" xfId="7" applyNumberFormat="1" applyFont="1" applyFill="1" applyBorder="1" applyAlignment="1">
      <alignment vertical="top"/>
    </xf>
    <xf numFmtId="49" fontId="10" fillId="6" borderId="24" xfId="7" applyNumberFormat="1" applyFont="1" applyFill="1" applyBorder="1" applyAlignment="1">
      <alignment vertical="top"/>
    </xf>
    <xf numFmtId="2" fontId="10" fillId="6" borderId="28" xfId="0" applyNumberFormat="1" applyFont="1" applyFill="1" applyBorder="1" applyAlignment="1">
      <alignment horizontal="center" vertical="top"/>
    </xf>
    <xf numFmtId="2" fontId="27" fillId="4" borderId="15" xfId="0" applyNumberFormat="1" applyFont="1" applyFill="1" applyBorder="1" applyAlignment="1">
      <alignment horizontal="center" vertical="top" wrapText="1"/>
    </xf>
    <xf numFmtId="2" fontId="27" fillId="4" borderId="29" xfId="0" applyNumberFormat="1" applyFont="1" applyFill="1" applyBorder="1" applyAlignment="1">
      <alignment horizontal="center" vertical="top" wrapText="1"/>
    </xf>
    <xf numFmtId="0" fontId="30" fillId="0" borderId="30" xfId="33" applyFont="1" applyBorder="1" applyAlignment="1">
      <alignment horizontal="center" vertical="top" wrapText="1"/>
    </xf>
    <xf numFmtId="165" fontId="30" fillId="0" borderId="38" xfId="33" applyNumberFormat="1" applyFont="1" applyBorder="1" applyAlignment="1">
      <alignment horizontal="center" vertical="top" wrapText="1"/>
    </xf>
    <xf numFmtId="165" fontId="30" fillId="0" borderId="30" xfId="33" applyNumberFormat="1" applyFont="1" applyBorder="1" applyAlignment="1">
      <alignment horizontal="center" vertical="top" wrapText="1"/>
    </xf>
    <xf numFmtId="2" fontId="30" fillId="0" borderId="3" xfId="0" applyNumberFormat="1" applyFont="1" applyBorder="1" applyAlignment="1">
      <alignment horizontal="center" vertical="top" wrapText="1"/>
    </xf>
    <xf numFmtId="2" fontId="30" fillId="0" borderId="47" xfId="0" applyNumberFormat="1" applyFont="1" applyBorder="1" applyAlignment="1">
      <alignment horizontal="center" vertical="top" wrapText="1"/>
    </xf>
    <xf numFmtId="2" fontId="30" fillId="0" borderId="4" xfId="0" applyNumberFormat="1" applyFont="1" applyBorder="1" applyAlignment="1">
      <alignment horizontal="center" vertical="top" wrapText="1"/>
    </xf>
    <xf numFmtId="2" fontId="30" fillId="0" borderId="10" xfId="0" applyNumberFormat="1" applyFont="1" applyBorder="1" applyAlignment="1">
      <alignment horizontal="center" vertical="top" wrapText="1"/>
    </xf>
    <xf numFmtId="2" fontId="27" fillId="4" borderId="24" xfId="0" applyNumberFormat="1" applyFont="1" applyFill="1" applyBorder="1" applyAlignment="1">
      <alignment vertical="top" wrapText="1"/>
    </xf>
    <xf numFmtId="2" fontId="9" fillId="5" borderId="30" xfId="0" applyNumberFormat="1" applyFont="1" applyFill="1" applyBorder="1" applyAlignment="1">
      <alignment horizontal="center" vertical="top"/>
    </xf>
    <xf numFmtId="165" fontId="9" fillId="5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7" borderId="11" xfId="0" applyFont="1" applyFill="1" applyBorder="1" applyAlignment="1">
      <alignment horizontal="center" vertical="top"/>
    </xf>
    <xf numFmtId="49" fontId="10" fillId="5" borderId="48" xfId="0" applyNumberFormat="1" applyFont="1" applyFill="1" applyBorder="1" applyAlignment="1">
      <alignment horizontal="center" vertical="top" wrapText="1"/>
    </xf>
    <xf numFmtId="49" fontId="10" fillId="5" borderId="13" xfId="0" applyNumberFormat="1" applyFont="1" applyFill="1" applyBorder="1" applyAlignment="1">
      <alignment horizontal="center" vertical="top" wrapText="1"/>
    </xf>
    <xf numFmtId="0" fontId="91" fillId="5" borderId="20" xfId="0" applyFont="1" applyFill="1" applyBorder="1" applyAlignment="1">
      <alignment horizontal="center" vertical="top" wrapText="1"/>
    </xf>
    <xf numFmtId="0" fontId="10" fillId="5" borderId="29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0" fontId="10" fillId="5" borderId="21" xfId="0" applyFont="1" applyFill="1" applyBorder="1" applyAlignment="1">
      <alignment horizontal="left" vertical="top" wrapText="1"/>
    </xf>
    <xf numFmtId="49" fontId="9" fillId="0" borderId="9" xfId="0" applyNumberFormat="1" applyFont="1" applyBorder="1" applyAlignment="1">
      <alignment horizontal="center" vertical="top"/>
    </xf>
    <xf numFmtId="49" fontId="10" fillId="2" borderId="31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2" borderId="29" xfId="0" applyNumberFormat="1" applyFont="1" applyFill="1" applyBorder="1" applyAlignment="1">
      <alignment horizontal="center" vertical="top"/>
    </xf>
    <xf numFmtId="49" fontId="10" fillId="2" borderId="21" xfId="0" applyNumberFormat="1" applyFont="1" applyFill="1" applyBorder="1" applyAlignment="1">
      <alignment horizontal="center" vertical="top"/>
    </xf>
    <xf numFmtId="49" fontId="10" fillId="3" borderId="29" xfId="0" applyNumberFormat="1" applyFont="1" applyFill="1" applyBorder="1" applyAlignment="1">
      <alignment horizontal="center" vertical="top"/>
    </xf>
    <xf numFmtId="49" fontId="10" fillId="3" borderId="9" xfId="0" applyNumberFormat="1" applyFont="1" applyFill="1" applyBorder="1" applyAlignment="1">
      <alignment horizontal="center" vertical="top"/>
    </xf>
    <xf numFmtId="49" fontId="10" fillId="3" borderId="21" xfId="0" applyNumberFormat="1" applyFont="1" applyFill="1" applyBorder="1" applyAlignment="1">
      <alignment horizontal="center" vertical="top"/>
    </xf>
    <xf numFmtId="49" fontId="10" fillId="5" borderId="55" xfId="0" applyNumberFormat="1" applyFont="1" applyFill="1" applyBorder="1" applyAlignment="1">
      <alignment horizontal="center" vertical="top" wrapText="1"/>
    </xf>
    <xf numFmtId="0" fontId="10" fillId="7" borderId="15" xfId="0" applyFont="1" applyFill="1" applyBorder="1" applyAlignment="1">
      <alignment horizontal="center" vertical="top" wrapText="1"/>
    </xf>
    <xf numFmtId="49" fontId="10" fillId="2" borderId="58" xfId="0" applyNumberFormat="1" applyFont="1" applyFill="1" applyBorder="1" applyAlignment="1">
      <alignment horizontal="center" vertical="top"/>
    </xf>
    <xf numFmtId="49" fontId="10" fillId="2" borderId="36" xfId="0" applyNumberFormat="1" applyFont="1" applyFill="1" applyBorder="1" applyAlignment="1">
      <alignment horizontal="center" vertical="top"/>
    </xf>
    <xf numFmtId="49" fontId="10" fillId="3" borderId="59" xfId="0" applyNumberFormat="1" applyFont="1" applyFill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5" borderId="50" xfId="0" applyFont="1" applyFill="1" applyBorder="1" applyAlignment="1">
      <alignment horizontal="center" vertical="top" wrapText="1"/>
    </xf>
    <xf numFmtId="49" fontId="10" fillId="2" borderId="23" xfId="0" applyNumberFormat="1" applyFont="1" applyFill="1" applyBorder="1" applyAlignment="1">
      <alignment horizontal="center" vertical="top"/>
    </xf>
    <xf numFmtId="49" fontId="10" fillId="2" borderId="39" xfId="0" applyNumberFormat="1" applyFont="1" applyFill="1" applyBorder="1" applyAlignment="1">
      <alignment horizontal="center" vertical="top" wrapText="1"/>
    </xf>
    <xf numFmtId="0" fontId="9" fillId="5" borderId="55" xfId="0" applyFont="1" applyFill="1" applyBorder="1" applyAlignment="1">
      <alignment vertical="center" wrapText="1"/>
    </xf>
    <xf numFmtId="0" fontId="93" fillId="0" borderId="29" xfId="0" applyFont="1" applyBorder="1" applyAlignment="1">
      <alignment horizontal="center" vertical="center"/>
    </xf>
    <xf numFmtId="0" fontId="93" fillId="5" borderId="29" xfId="0" applyFont="1" applyFill="1" applyBorder="1" applyAlignment="1">
      <alignment horizontal="left" vertical="top" wrapText="1"/>
    </xf>
    <xf numFmtId="49" fontId="93" fillId="0" borderId="29" xfId="0" applyNumberFormat="1" applyFont="1" applyBorder="1" applyAlignment="1">
      <alignment horizontal="center" vertical="top"/>
    </xf>
    <xf numFmtId="0" fontId="9" fillId="5" borderId="29" xfId="0" applyFont="1" applyFill="1" applyBorder="1" applyAlignment="1">
      <alignment horizontal="left" vertical="top" wrapText="1"/>
    </xf>
    <xf numFmtId="49" fontId="104" fillId="0" borderId="29" xfId="0" applyNumberFormat="1" applyFont="1" applyBorder="1" applyAlignment="1">
      <alignment horizontal="center" vertical="top"/>
    </xf>
    <xf numFmtId="49" fontId="6" fillId="2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top"/>
    </xf>
    <xf numFmtId="49" fontId="4" fillId="5" borderId="55" xfId="0" applyNumberFormat="1" applyFont="1" applyFill="1" applyBorder="1" applyAlignment="1">
      <alignment horizontal="center" vertical="top" wrapText="1"/>
    </xf>
    <xf numFmtId="49" fontId="106" fillId="3" borderId="2" xfId="0" applyNumberFormat="1" applyFont="1" applyFill="1" applyBorder="1" applyAlignment="1">
      <alignment horizontal="center" vertical="top"/>
    </xf>
    <xf numFmtId="49" fontId="106" fillId="5" borderId="48" xfId="0" applyNumberFormat="1" applyFont="1" applyFill="1" applyBorder="1" applyAlignment="1">
      <alignment horizontal="center" vertical="top" wrapText="1"/>
    </xf>
    <xf numFmtId="49" fontId="102" fillId="0" borderId="2" xfId="0" applyNumberFormat="1" applyFont="1" applyBorder="1" applyAlignment="1">
      <alignment horizontal="center" vertical="top"/>
    </xf>
    <xf numFmtId="49" fontId="10" fillId="7" borderId="21" xfId="0" applyNumberFormat="1" applyFont="1" applyFill="1" applyBorder="1" applyAlignment="1">
      <alignment horizontal="center" vertical="top"/>
    </xf>
    <xf numFmtId="0" fontId="10" fillId="8" borderId="11" xfId="0" applyFont="1" applyFill="1" applyBorder="1" applyAlignment="1">
      <alignment horizontal="left" vertical="top"/>
    </xf>
    <xf numFmtId="0" fontId="9" fillId="5" borderId="63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49" fontId="4" fillId="3" borderId="9" xfId="0" applyNumberFormat="1" applyFont="1" applyFill="1" applyBorder="1" applyAlignment="1">
      <alignment vertical="top"/>
    </xf>
    <xf numFmtId="49" fontId="27" fillId="5" borderId="50" xfId="0" applyNumberFormat="1" applyFont="1" applyFill="1" applyBorder="1" applyAlignment="1">
      <alignment vertical="top" wrapText="1"/>
    </xf>
    <xf numFmtId="49" fontId="27" fillId="5" borderId="51" xfId="0" applyNumberFormat="1" applyFont="1" applyFill="1" applyBorder="1" applyAlignment="1">
      <alignment vertical="top" wrapText="1"/>
    </xf>
    <xf numFmtId="0" fontId="43" fillId="5" borderId="33" xfId="0" applyFont="1" applyFill="1" applyBorder="1" applyAlignment="1">
      <alignment horizontal="center" vertical="top"/>
    </xf>
    <xf numFmtId="165" fontId="43" fillId="5" borderId="30" xfId="0" applyNumberFormat="1" applyFont="1" applyFill="1" applyBorder="1" applyAlignment="1">
      <alignment horizontal="center" vertical="top"/>
    </xf>
    <xf numFmtId="2" fontId="115" fillId="0" borderId="30" xfId="0" applyNumberFormat="1" applyFont="1" applyBorder="1" applyAlignment="1">
      <alignment horizontal="center" vertical="top" wrapText="1"/>
    </xf>
    <xf numFmtId="16" fontId="30" fillId="5" borderId="51" xfId="0" applyNumberFormat="1" applyFont="1" applyFill="1" applyBorder="1" applyAlignment="1">
      <alignment horizontal="center" vertical="top"/>
    </xf>
    <xf numFmtId="0" fontId="30" fillId="5" borderId="51" xfId="0" applyFont="1" applyFill="1" applyBorder="1" applyAlignment="1">
      <alignment horizontal="center" vertical="top"/>
    </xf>
    <xf numFmtId="165" fontId="43" fillId="5" borderId="59" xfId="7" applyNumberFormat="1" applyFont="1" applyFill="1" applyBorder="1" applyAlignment="1">
      <alignment horizontal="center" vertical="top"/>
    </xf>
    <xf numFmtId="0" fontId="43" fillId="5" borderId="6" xfId="7" applyFont="1" applyFill="1" applyBorder="1" applyAlignment="1">
      <alignment horizontal="left" vertical="top" wrapText="1"/>
    </xf>
    <xf numFmtId="0" fontId="43" fillId="5" borderId="49" xfId="7" applyFont="1" applyFill="1" applyBorder="1" applyAlignment="1">
      <alignment horizontal="center" vertical="top" wrapText="1"/>
    </xf>
    <xf numFmtId="0" fontId="43" fillId="5" borderId="33" xfId="7" applyFont="1" applyFill="1" applyBorder="1" applyAlignment="1">
      <alignment wrapText="1"/>
    </xf>
    <xf numFmtId="0" fontId="43" fillId="5" borderId="35" xfId="7" applyFont="1" applyFill="1" applyBorder="1" applyAlignment="1">
      <alignment horizontal="center" vertical="center" wrapText="1"/>
    </xf>
    <xf numFmtId="0" fontId="43" fillId="5" borderId="5" xfId="7" applyFont="1" applyFill="1" applyBorder="1" applyAlignment="1">
      <alignment horizontal="center" vertical="top"/>
    </xf>
    <xf numFmtId="0" fontId="43" fillId="5" borderId="17" xfId="7" applyFont="1" applyFill="1" applyBorder="1" applyAlignment="1">
      <alignment horizontal="center" vertical="top"/>
    </xf>
    <xf numFmtId="165" fontId="116" fillId="5" borderId="59" xfId="7" applyNumberFormat="1" applyFont="1" applyFill="1" applyBorder="1" applyAlignment="1">
      <alignment horizontal="center" vertical="top"/>
    </xf>
    <xf numFmtId="165" fontId="55" fillId="5" borderId="59" xfId="7" applyNumberFormat="1" applyFont="1" applyFill="1" applyBorder="1" applyAlignment="1">
      <alignment horizontal="center" vertical="top"/>
    </xf>
    <xf numFmtId="165" fontId="43" fillId="5" borderId="9" xfId="7" applyNumberFormat="1" applyFont="1" applyFill="1" applyBorder="1" applyAlignment="1">
      <alignment horizontal="center" vertical="top"/>
    </xf>
    <xf numFmtId="165" fontId="43" fillId="5" borderId="2" xfId="7" applyNumberFormat="1" applyFont="1" applyFill="1" applyBorder="1" applyAlignment="1">
      <alignment horizontal="center" vertical="top"/>
    </xf>
    <xf numFmtId="165" fontId="118" fillId="0" borderId="0" xfId="7" applyNumberFormat="1" applyFont="1"/>
    <xf numFmtId="2" fontId="82" fillId="0" borderId="0" xfId="7" applyNumberFormat="1" applyFont="1"/>
    <xf numFmtId="165" fontId="82" fillId="0" borderId="0" xfId="7" applyNumberFormat="1" applyFont="1"/>
    <xf numFmtId="0" fontId="82" fillId="0" borderId="0" xfId="7" applyFont="1"/>
    <xf numFmtId="2" fontId="119" fillId="4" borderId="28" xfId="7" applyNumberFormat="1" applyFont="1" applyFill="1" applyBorder="1" applyAlignment="1">
      <alignment horizontal="right" vertical="top" wrapText="1"/>
    </xf>
    <xf numFmtId="165" fontId="43" fillId="0" borderId="2" xfId="7" applyNumberFormat="1" applyFont="1" applyBorder="1" applyAlignment="1">
      <alignment vertical="top" wrapText="1"/>
    </xf>
    <xf numFmtId="2" fontId="43" fillId="0" borderId="30" xfId="7" applyNumberFormat="1" applyFont="1" applyBorder="1" applyAlignment="1">
      <alignment vertical="top" wrapText="1"/>
    </xf>
    <xf numFmtId="165" fontId="43" fillId="0" borderId="30" xfId="33" applyNumberFormat="1" applyFont="1" applyBorder="1" applyAlignment="1">
      <alignment vertical="top" wrapText="1"/>
    </xf>
    <xf numFmtId="165" fontId="43" fillId="0" borderId="3" xfId="7" applyNumberFormat="1" applyFont="1" applyBorder="1" applyAlignment="1">
      <alignment vertical="top" wrapText="1"/>
    </xf>
    <xf numFmtId="49" fontId="27" fillId="18" borderId="15" xfId="7" applyNumberFormat="1" applyFont="1" applyFill="1" applyBorder="1" applyAlignment="1">
      <alignment horizontal="center" vertical="top"/>
    </xf>
    <xf numFmtId="49" fontId="27" fillId="5" borderId="0" xfId="7" applyNumberFormat="1" applyFont="1" applyFill="1" applyBorder="1" applyAlignment="1">
      <alignment vertical="top" wrapText="1"/>
    </xf>
    <xf numFmtId="0" fontId="30" fillId="5" borderId="51" xfId="0" applyFont="1" applyFill="1" applyBorder="1" applyAlignment="1">
      <alignment horizontal="center" vertical="center" wrapText="1"/>
    </xf>
    <xf numFmtId="0" fontId="30" fillId="0" borderId="49" xfId="0" applyFont="1" applyBorder="1" applyAlignment="1">
      <alignment vertical="center" wrapText="1"/>
    </xf>
    <xf numFmtId="49" fontId="30" fillId="0" borderId="6" xfId="0" applyNumberFormat="1" applyFont="1" applyBorder="1" applyAlignment="1">
      <alignment vertical="top" wrapText="1"/>
    </xf>
    <xf numFmtId="165" fontId="30" fillId="0" borderId="5" xfId="0" applyNumberFormat="1" applyFont="1" applyBorder="1" applyAlignment="1">
      <alignment horizontal="center" vertical="center" wrapText="1"/>
    </xf>
    <xf numFmtId="0" fontId="37" fillId="5" borderId="5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 wrapText="1"/>
    </xf>
    <xf numFmtId="165" fontId="43" fillId="0" borderId="59" xfId="0" applyNumberFormat="1" applyFont="1" applyBorder="1" applyAlignment="1">
      <alignment horizontal="center" vertical="top"/>
    </xf>
    <xf numFmtId="2" fontId="79" fillId="0" borderId="3" xfId="0" applyNumberFormat="1" applyFont="1" applyBorder="1" applyAlignment="1">
      <alignment horizontal="center" vertical="top" wrapText="1"/>
    </xf>
    <xf numFmtId="2" fontId="117" fillId="6" borderId="28" xfId="0" applyNumberFormat="1" applyFont="1" applyFill="1" applyBorder="1" applyAlignment="1">
      <alignment horizontal="center" vertical="top"/>
    </xf>
    <xf numFmtId="2" fontId="120" fillId="4" borderId="28" xfId="0" applyNumberFormat="1" applyFont="1" applyFill="1" applyBorder="1" applyAlignment="1">
      <alignment horizontal="center" vertical="top" wrapText="1"/>
    </xf>
    <xf numFmtId="2" fontId="79" fillId="0" borderId="2" xfId="0" applyNumberFormat="1" applyFont="1" applyBorder="1" applyAlignment="1">
      <alignment horizontal="center" vertical="top" wrapText="1"/>
    </xf>
    <xf numFmtId="0" fontId="55" fillId="0" borderId="38" xfId="0" applyFont="1" applyBorder="1" applyAlignment="1">
      <alignment horizontal="center" vertical="top"/>
    </xf>
    <xf numFmtId="2" fontId="55" fillId="0" borderId="30" xfId="0" applyNumberFormat="1" applyFont="1" applyBorder="1" applyAlignment="1">
      <alignment horizontal="center" vertical="top"/>
    </xf>
    <xf numFmtId="0" fontId="55" fillId="0" borderId="2" xfId="0" applyFont="1" applyBorder="1" applyAlignment="1">
      <alignment horizontal="center" vertical="top"/>
    </xf>
    <xf numFmtId="0" fontId="55" fillId="0" borderId="59" xfId="0" applyFont="1" applyBorder="1" applyAlignment="1">
      <alignment horizontal="center" vertical="top"/>
    </xf>
    <xf numFmtId="0" fontId="55" fillId="0" borderId="47" xfId="0" applyFont="1" applyBorder="1" applyAlignment="1">
      <alignment horizontal="center" vertical="top"/>
    </xf>
    <xf numFmtId="2" fontId="55" fillId="0" borderId="3" xfId="0" applyNumberFormat="1" applyFont="1" applyBorder="1" applyAlignment="1">
      <alignment horizontal="center" vertical="top"/>
    </xf>
    <xf numFmtId="2" fontId="80" fillId="6" borderId="28" xfId="0" applyNumberFormat="1" applyFont="1" applyFill="1" applyBorder="1" applyAlignment="1">
      <alignment horizontal="center" vertical="top"/>
    </xf>
    <xf numFmtId="2" fontId="55" fillId="0" borderId="0" xfId="0" applyNumberFormat="1" applyFont="1" applyAlignment="1">
      <alignment horizontal="center" vertical="top"/>
    </xf>
    <xf numFmtId="49" fontId="4" fillId="5" borderId="29" xfId="0" applyNumberFormat="1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165" fontId="5" fillId="0" borderId="59" xfId="0" applyNumberFormat="1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165" fontId="121" fillId="0" borderId="0" xfId="0" applyNumberFormat="1" applyFont="1"/>
    <xf numFmtId="2" fontId="43" fillId="0" borderId="2" xfId="0" applyNumberFormat="1" applyFont="1" applyBorder="1" applyAlignment="1">
      <alignment horizontal="center" vertical="top" wrapText="1"/>
    </xf>
    <xf numFmtId="2" fontId="43" fillId="0" borderId="30" xfId="0" applyNumberFormat="1" applyFont="1" applyBorder="1" applyAlignment="1">
      <alignment horizontal="center" vertical="top" wrapText="1"/>
    </xf>
    <xf numFmtId="165" fontId="98" fillId="0" borderId="2" xfId="0" applyNumberFormat="1" applyFont="1" applyBorder="1" applyAlignment="1">
      <alignment horizontal="center" vertical="top"/>
    </xf>
    <xf numFmtId="165" fontId="98" fillId="5" borderId="59" xfId="0" applyNumberFormat="1" applyFont="1" applyFill="1" applyBorder="1" applyAlignment="1">
      <alignment horizontal="center" vertical="top"/>
    </xf>
    <xf numFmtId="2" fontId="122" fillId="6" borderId="28" xfId="0" applyNumberFormat="1" applyFont="1" applyFill="1" applyBorder="1" applyAlignment="1">
      <alignment horizontal="center" vertical="top"/>
    </xf>
    <xf numFmtId="2" fontId="117" fillId="4" borderId="28" xfId="0" applyNumberFormat="1" applyFont="1" applyFill="1" applyBorder="1" applyAlignment="1">
      <alignment horizontal="center" vertical="top" wrapText="1"/>
    </xf>
    <xf numFmtId="0" fontId="55" fillId="0" borderId="9" xfId="0" applyFont="1" applyBorder="1" applyAlignment="1">
      <alignment horizontal="center" vertical="top"/>
    </xf>
    <xf numFmtId="165" fontId="55" fillId="0" borderId="9" xfId="0" applyNumberFormat="1" applyFont="1" applyBorder="1" applyAlignment="1">
      <alignment horizontal="center" vertical="top"/>
    </xf>
    <xf numFmtId="0" fontId="9" fillId="0" borderId="0" xfId="7" applyFont="1" applyAlignment="1">
      <alignment horizontal="left" vertical="top" wrapText="1"/>
    </xf>
    <xf numFmtId="49" fontId="27" fillId="2" borderId="31" xfId="0" applyNumberFormat="1" applyFont="1" applyFill="1" applyBorder="1" applyAlignment="1">
      <alignment horizontal="center" vertical="top"/>
    </xf>
    <xf numFmtId="49" fontId="27" fillId="2" borderId="32" xfId="0" applyNumberFormat="1" applyFont="1" applyFill="1" applyBorder="1" applyAlignment="1">
      <alignment horizontal="center" vertical="top"/>
    </xf>
    <xf numFmtId="49" fontId="27" fillId="3" borderId="2" xfId="0" applyNumberFormat="1" applyFont="1" applyFill="1" applyBorder="1" applyAlignment="1">
      <alignment horizontal="center" vertical="top"/>
    </xf>
    <xf numFmtId="49" fontId="27" fillId="3" borderId="4" xfId="0" applyNumberFormat="1" applyFont="1" applyFill="1" applyBorder="1" applyAlignment="1">
      <alignment horizontal="center" vertical="top"/>
    </xf>
    <xf numFmtId="49" fontId="27" fillId="5" borderId="48" xfId="0" applyNumberFormat="1" applyFont="1" applyFill="1" applyBorder="1" applyAlignment="1">
      <alignment horizontal="center" vertical="top" wrapText="1"/>
    </xf>
    <xf numFmtId="0" fontId="32" fillId="5" borderId="20" xfId="0" applyFont="1" applyFill="1" applyBorder="1" applyAlignment="1">
      <alignment horizontal="center" vertical="top" wrapText="1"/>
    </xf>
    <xf numFmtId="0" fontId="30" fillId="5" borderId="29" xfId="0" applyFont="1" applyFill="1" applyBorder="1" applyAlignment="1">
      <alignment horizontal="left" vertical="top" wrapText="1"/>
    </xf>
    <xf numFmtId="0" fontId="30" fillId="5" borderId="21" xfId="0" applyFont="1" applyFill="1" applyBorder="1" applyAlignment="1">
      <alignment horizontal="left" vertical="top" wrapText="1"/>
    </xf>
    <xf numFmtId="49" fontId="30" fillId="5" borderId="2" xfId="0" applyNumberFormat="1" applyFont="1" applyFill="1" applyBorder="1" applyAlignment="1">
      <alignment horizontal="center" vertical="top"/>
    </xf>
    <xf numFmtId="49" fontId="30" fillId="5" borderId="4" xfId="0" applyNumberFormat="1" applyFont="1" applyFill="1" applyBorder="1" applyAlignment="1">
      <alignment horizontal="center" vertical="top"/>
    </xf>
    <xf numFmtId="49" fontId="30" fillId="5" borderId="29" xfId="0" applyNumberFormat="1" applyFont="1" applyFill="1" applyBorder="1" applyAlignment="1">
      <alignment horizontal="center" vertical="top"/>
    </xf>
    <xf numFmtId="49" fontId="30" fillId="5" borderId="21" xfId="0" applyNumberFormat="1" applyFont="1" applyFill="1" applyBorder="1" applyAlignment="1">
      <alignment horizontal="center" vertical="top"/>
    </xf>
    <xf numFmtId="0" fontId="30" fillId="5" borderId="9" xfId="0" applyFont="1" applyFill="1" applyBorder="1" applyAlignment="1">
      <alignment horizontal="left" vertical="top" wrapText="1"/>
    </xf>
    <xf numFmtId="0" fontId="30" fillId="5" borderId="55" xfId="0" applyFont="1" applyFill="1" applyBorder="1" applyAlignment="1">
      <alignment horizontal="left" vertical="top" wrapText="1"/>
    </xf>
    <xf numFmtId="0" fontId="30" fillId="5" borderId="18" xfId="0" applyFont="1" applyFill="1" applyBorder="1" applyAlignment="1">
      <alignment horizontal="left" vertical="top" wrapText="1"/>
    </xf>
    <xf numFmtId="0" fontId="27" fillId="7" borderId="22" xfId="0" applyFont="1" applyFill="1" applyBorder="1" applyAlignment="1">
      <alignment horizontal="center" vertical="top" wrapText="1"/>
    </xf>
    <xf numFmtId="0" fontId="27" fillId="7" borderId="24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30" fillId="0" borderId="2" xfId="0" applyFont="1" applyBorder="1" applyAlignment="1">
      <alignment horizontal="center" vertical="center" textRotation="90" wrapText="1"/>
    </xf>
    <xf numFmtId="0" fontId="30" fillId="0" borderId="30" xfId="0" applyFont="1" applyBorder="1" applyAlignment="1">
      <alignment horizontal="center" vertical="center" textRotation="90" wrapText="1"/>
    </xf>
    <xf numFmtId="0" fontId="30" fillId="0" borderId="4" xfId="0" applyFont="1" applyBorder="1" applyAlignment="1">
      <alignment horizontal="center" vertical="center" textRotation="90" wrapText="1"/>
    </xf>
    <xf numFmtId="0" fontId="30" fillId="0" borderId="8" xfId="0" applyFont="1" applyBorder="1" applyAlignment="1">
      <alignment horizontal="center" vertical="center" textRotation="90" wrapText="1"/>
    </xf>
    <xf numFmtId="0" fontId="30" fillId="0" borderId="38" xfId="0" applyFont="1" applyBorder="1" applyAlignment="1">
      <alignment horizontal="center" vertical="center" textRotation="90" wrapText="1"/>
    </xf>
    <xf numFmtId="0" fontId="30" fillId="0" borderId="10" xfId="0" applyFont="1" applyBorder="1" applyAlignment="1">
      <alignment horizontal="center" vertical="center" textRotation="90" wrapText="1"/>
    </xf>
    <xf numFmtId="0" fontId="30" fillId="0" borderId="54" xfId="0" applyFont="1" applyBorder="1" applyAlignment="1">
      <alignment vertical="top" wrapText="1"/>
    </xf>
    <xf numFmtId="0" fontId="30" fillId="0" borderId="14" xfId="0" applyFont="1" applyBorder="1" applyAlignment="1">
      <alignment vertical="top" wrapText="1"/>
    </xf>
    <xf numFmtId="49" fontId="27" fillId="2" borderId="36" xfId="0" applyNumberFormat="1" applyFont="1" applyFill="1" applyBorder="1" applyAlignment="1">
      <alignment horizontal="center" vertical="top"/>
    </xf>
    <xf numFmtId="49" fontId="27" fillId="3" borderId="9" xfId="0" applyNumberFormat="1" applyFont="1" applyFill="1" applyBorder="1" applyAlignment="1">
      <alignment horizontal="center" vertical="top"/>
    </xf>
    <xf numFmtId="49" fontId="27" fillId="5" borderId="13" xfId="0" applyNumberFormat="1" applyFont="1" applyFill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27" fillId="0" borderId="1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49" fontId="30" fillId="5" borderId="9" xfId="0" applyNumberFormat="1" applyFont="1" applyFill="1" applyBorder="1" applyAlignment="1">
      <alignment horizontal="center" vertical="top"/>
    </xf>
    <xf numFmtId="49" fontId="27" fillId="2" borderId="73" xfId="0" applyNumberFormat="1" applyFont="1" applyFill="1" applyBorder="1" applyAlignment="1">
      <alignment horizontal="center" vertical="top"/>
    </xf>
    <xf numFmtId="49" fontId="27" fillId="3" borderId="3" xfId="0" applyNumberFormat="1" applyFont="1" applyFill="1" applyBorder="1" applyAlignment="1">
      <alignment horizontal="center" vertical="top"/>
    </xf>
    <xf numFmtId="49" fontId="27" fillId="3" borderId="55" xfId="0" applyNumberFormat="1" applyFont="1" applyFill="1" applyBorder="1" applyAlignment="1">
      <alignment horizontal="center" vertical="top"/>
    </xf>
    <xf numFmtId="49" fontId="27" fillId="3" borderId="18" xfId="0" applyNumberFormat="1" applyFont="1" applyFill="1" applyBorder="1" applyAlignment="1">
      <alignment horizontal="center" vertical="top"/>
    </xf>
    <xf numFmtId="49" fontId="27" fillId="2" borderId="29" xfId="0" applyNumberFormat="1" applyFont="1" applyFill="1" applyBorder="1" applyAlignment="1">
      <alignment horizontal="center" vertical="top"/>
    </xf>
    <xf numFmtId="49" fontId="27" fillId="2" borderId="21" xfId="0" applyNumberFormat="1" applyFont="1" applyFill="1" applyBorder="1" applyAlignment="1">
      <alignment horizontal="center" vertical="top"/>
    </xf>
    <xf numFmtId="0" fontId="30" fillId="0" borderId="4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27" fillId="19" borderId="15" xfId="0" applyFont="1" applyFill="1" applyBorder="1" applyAlignment="1">
      <alignment horizontal="left" vertical="top"/>
    </xf>
    <xf numFmtId="0" fontId="27" fillId="19" borderId="11" xfId="0" applyFont="1" applyFill="1" applyBorder="1" applyAlignment="1">
      <alignment horizontal="left" vertical="top"/>
    </xf>
    <xf numFmtId="0" fontId="30" fillId="0" borderId="50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left" vertical="top"/>
    </xf>
    <xf numFmtId="0" fontId="27" fillId="5" borderId="11" xfId="0" applyFont="1" applyFill="1" applyBorder="1" applyAlignment="1">
      <alignment horizontal="left" vertical="top"/>
    </xf>
    <xf numFmtId="0" fontId="27" fillId="0" borderId="39" xfId="0" applyFont="1" applyBorder="1" applyAlignment="1">
      <alignment horizontal="center" vertical="center" textRotation="90"/>
    </xf>
    <xf numFmtId="0" fontId="27" fillId="0" borderId="36" xfId="0" applyFont="1" applyBorder="1" applyAlignment="1">
      <alignment horizontal="center" vertical="center" textRotation="90"/>
    </xf>
    <xf numFmtId="0" fontId="27" fillId="0" borderId="23" xfId="0" applyFont="1" applyBorder="1" applyAlignment="1">
      <alignment horizontal="center" vertical="center" textRotation="90"/>
    </xf>
    <xf numFmtId="0" fontId="32" fillId="0" borderId="9" xfId="0" applyFont="1" applyBorder="1" applyAlignment="1">
      <alignment vertical="top" wrapText="1"/>
    </xf>
    <xf numFmtId="0" fontId="32" fillId="0" borderId="21" xfId="0" applyFont="1" applyBorder="1" applyAlignment="1">
      <alignment vertical="top" wrapText="1"/>
    </xf>
    <xf numFmtId="0" fontId="30" fillId="5" borderId="50" xfId="0" applyFont="1" applyFill="1" applyBorder="1" applyAlignment="1">
      <alignment horizontal="left" vertical="top" wrapText="1"/>
    </xf>
    <xf numFmtId="0" fontId="30" fillId="5" borderId="51" xfId="0" applyFont="1" applyFill="1" applyBorder="1" applyAlignment="1">
      <alignment horizontal="left" vertical="top" wrapText="1"/>
    </xf>
    <xf numFmtId="0" fontId="30" fillId="5" borderId="50" xfId="0" applyFont="1" applyFill="1" applyBorder="1" applyAlignment="1">
      <alignment horizontal="center" vertical="top" wrapText="1"/>
    </xf>
    <xf numFmtId="0" fontId="30" fillId="5" borderId="51" xfId="0" applyFont="1" applyFill="1" applyBorder="1" applyAlignment="1">
      <alignment horizontal="center" vertical="top" wrapText="1"/>
    </xf>
    <xf numFmtId="0" fontId="30" fillId="5" borderId="50" xfId="0" applyFont="1" applyFill="1" applyBorder="1" applyAlignment="1">
      <alignment horizontal="left" vertical="top"/>
    </xf>
    <xf numFmtId="0" fontId="30" fillId="5" borderId="51" xfId="0" applyFont="1" applyFill="1" applyBorder="1" applyAlignment="1">
      <alignment horizontal="left" vertical="top"/>
    </xf>
    <xf numFmtId="0" fontId="32" fillId="9" borderId="15" xfId="0" applyFont="1" applyFill="1" applyBorder="1" applyAlignment="1">
      <alignment horizontal="center" vertical="top" wrapText="1"/>
    </xf>
    <xf numFmtId="0" fontId="32" fillId="9" borderId="11" xfId="0" applyFont="1" applyFill="1" applyBorder="1" applyAlignment="1">
      <alignment horizontal="center" vertical="top" wrapText="1"/>
    </xf>
    <xf numFmtId="0" fontId="32" fillId="9" borderId="12" xfId="0" applyFont="1" applyFill="1" applyBorder="1" applyAlignment="1">
      <alignment horizontal="center" vertical="top" wrapText="1"/>
    </xf>
    <xf numFmtId="0" fontId="30" fillId="4" borderId="15" xfId="0" applyFont="1" applyFill="1" applyBorder="1" applyAlignment="1">
      <alignment horizontal="right" vertical="top" wrapText="1"/>
    </xf>
    <xf numFmtId="0" fontId="30" fillId="4" borderId="11" xfId="0" applyFont="1" applyFill="1" applyBorder="1" applyAlignment="1">
      <alignment horizontal="right" vertical="top" wrapText="1"/>
    </xf>
    <xf numFmtId="0" fontId="30" fillId="0" borderId="33" xfId="0" applyFont="1" applyBorder="1" applyAlignment="1">
      <alignment horizontal="left" vertical="top" wrapText="1"/>
    </xf>
    <xf numFmtId="0" fontId="30" fillId="0" borderId="38" xfId="0" applyFont="1" applyBorder="1" applyAlignment="1">
      <alignment horizontal="left" vertical="top" wrapText="1"/>
    </xf>
    <xf numFmtId="0" fontId="30" fillId="0" borderId="41" xfId="0" applyFont="1" applyBorder="1" applyAlignment="1">
      <alignment horizontal="left" vertical="top" wrapText="1"/>
    </xf>
    <xf numFmtId="0" fontId="30" fillId="0" borderId="33" xfId="33" applyFont="1" applyBorder="1" applyAlignment="1">
      <alignment horizontal="left" vertical="top" wrapText="1"/>
    </xf>
    <xf numFmtId="0" fontId="30" fillId="0" borderId="38" xfId="33" applyFont="1" applyBorder="1" applyAlignment="1">
      <alignment horizontal="left" vertical="top" wrapText="1"/>
    </xf>
    <xf numFmtId="0" fontId="30" fillId="0" borderId="41" xfId="33" applyFont="1" applyBorder="1" applyAlignment="1">
      <alignment horizontal="left" vertical="top" wrapText="1"/>
    </xf>
    <xf numFmtId="0" fontId="30" fillId="0" borderId="31" xfId="0" applyFont="1" applyBorder="1" applyAlignment="1">
      <alignment horizontal="left" vertical="top" wrapText="1"/>
    </xf>
    <xf numFmtId="0" fontId="30" fillId="0" borderId="8" xfId="0" applyFont="1" applyBorder="1" applyAlignment="1">
      <alignment horizontal="left" vertical="top" wrapText="1"/>
    </xf>
    <xf numFmtId="0" fontId="30" fillId="0" borderId="25" xfId="0" applyFont="1" applyBorder="1" applyAlignment="1">
      <alignment horizontal="left" vertical="top" wrapText="1"/>
    </xf>
    <xf numFmtId="49" fontId="27" fillId="0" borderId="22" xfId="0" applyNumberFormat="1" applyFont="1" applyBorder="1" applyAlignment="1">
      <alignment horizontal="center" vertical="top" wrapText="1"/>
    </xf>
    <xf numFmtId="49" fontId="27" fillId="6" borderId="15" xfId="0" applyNumberFormat="1" applyFont="1" applyFill="1" applyBorder="1" applyAlignment="1">
      <alignment horizontal="right" vertical="top"/>
    </xf>
    <xf numFmtId="49" fontId="27" fillId="6" borderId="11" xfId="0" applyNumberFormat="1" applyFont="1" applyFill="1" applyBorder="1" applyAlignment="1">
      <alignment horizontal="right" vertical="top"/>
    </xf>
    <xf numFmtId="49" fontId="27" fillId="6" borderId="12" xfId="0" applyNumberFormat="1" applyFont="1" applyFill="1" applyBorder="1" applyAlignment="1">
      <alignment horizontal="right" vertical="top"/>
    </xf>
    <xf numFmtId="0" fontId="27" fillId="7" borderId="22" xfId="0" applyFont="1" applyFill="1" applyBorder="1" applyAlignment="1">
      <alignment horizontal="right" vertical="top" wrapText="1"/>
    </xf>
    <xf numFmtId="0" fontId="27" fillId="7" borderId="24" xfId="0" applyFont="1" applyFill="1" applyBorder="1" applyAlignment="1">
      <alignment horizontal="right" vertical="top" wrapText="1"/>
    </xf>
    <xf numFmtId="0" fontId="27" fillId="4" borderId="31" xfId="0" applyFont="1" applyFill="1" applyBorder="1" applyAlignment="1">
      <alignment horizontal="right" vertical="top" wrapText="1"/>
    </xf>
    <xf numFmtId="0" fontId="27" fillId="4" borderId="8" xfId="0" applyFont="1" applyFill="1" applyBorder="1" applyAlignment="1">
      <alignment horizontal="right" vertical="top" wrapText="1"/>
    </xf>
    <xf numFmtId="0" fontId="27" fillId="4" borderId="25" xfId="0" applyFont="1" applyFill="1" applyBorder="1" applyAlignment="1">
      <alignment horizontal="right" vertical="top" wrapText="1"/>
    </xf>
    <xf numFmtId="0" fontId="27" fillId="12" borderId="22" xfId="0" applyFont="1" applyFill="1" applyBorder="1" applyAlignment="1">
      <alignment horizontal="right" vertical="top" wrapText="1"/>
    </xf>
    <xf numFmtId="0" fontId="27" fillId="12" borderId="24" xfId="0" applyFont="1" applyFill="1" applyBorder="1" applyAlignment="1">
      <alignment horizontal="right" vertical="top" wrapText="1"/>
    </xf>
    <xf numFmtId="0" fontId="36" fillId="0" borderId="0" xfId="0" applyFont="1" applyBorder="1" applyAlignment="1">
      <alignment horizontal="left" vertical="top" wrapText="1"/>
    </xf>
    <xf numFmtId="0" fontId="30" fillId="0" borderId="32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0" fontId="30" fillId="0" borderId="27" xfId="0" applyFont="1" applyBorder="1" applyAlignment="1">
      <alignment horizontal="left" vertical="top" wrapText="1"/>
    </xf>
    <xf numFmtId="0" fontId="30" fillId="0" borderId="33" xfId="0" applyFont="1" applyFill="1" applyBorder="1" applyAlignment="1">
      <alignment horizontal="left" vertical="top" wrapText="1"/>
    </xf>
    <xf numFmtId="0" fontId="30" fillId="0" borderId="38" xfId="0" applyFont="1" applyFill="1" applyBorder="1" applyAlignment="1">
      <alignment horizontal="left" vertical="top" wrapText="1"/>
    </xf>
    <xf numFmtId="0" fontId="30" fillId="0" borderId="41" xfId="0" applyFont="1" applyFill="1" applyBorder="1" applyAlignment="1">
      <alignment horizontal="left" vertical="top" wrapText="1"/>
    </xf>
    <xf numFmtId="0" fontId="30" fillId="0" borderId="29" xfId="0" applyFont="1" applyBorder="1" applyAlignment="1">
      <alignment horizontal="left" vertical="top" wrapText="1"/>
    </xf>
    <xf numFmtId="0" fontId="30" fillId="0" borderId="21" xfId="0" applyFont="1" applyBorder="1" applyAlignment="1">
      <alignment horizontal="left" vertical="top" wrapText="1"/>
    </xf>
    <xf numFmtId="0" fontId="32" fillId="5" borderId="40" xfId="0" applyFont="1" applyFill="1" applyBorder="1" applyAlignment="1">
      <alignment horizontal="center" vertical="top" wrapText="1"/>
    </xf>
    <xf numFmtId="0" fontId="32" fillId="5" borderId="22" xfId="0" applyFont="1" applyFill="1" applyBorder="1" applyAlignment="1">
      <alignment horizontal="center" vertical="top" wrapText="1"/>
    </xf>
    <xf numFmtId="0" fontId="30" fillId="6" borderId="15" xfId="0" applyFont="1" applyFill="1" applyBorder="1" applyAlignment="1">
      <alignment horizontal="center" vertical="top"/>
    </xf>
    <xf numFmtId="0" fontId="30" fillId="6" borderId="11" xfId="0" applyFont="1" applyFill="1" applyBorder="1" applyAlignment="1">
      <alignment horizontal="center" vertical="top"/>
    </xf>
    <xf numFmtId="0" fontId="30" fillId="6" borderId="12" xfId="0" applyFont="1" applyFill="1" applyBorder="1" applyAlignment="1">
      <alignment horizontal="center" vertical="top"/>
    </xf>
    <xf numFmtId="0" fontId="30" fillId="0" borderId="54" xfId="0" applyFont="1" applyBorder="1" applyAlignment="1">
      <alignment horizontal="left" vertical="top"/>
    </xf>
    <xf numFmtId="0" fontId="30" fillId="0" borderId="14" xfId="0" applyFont="1" applyBorder="1" applyAlignment="1">
      <alignment horizontal="left" vertical="top"/>
    </xf>
    <xf numFmtId="49" fontId="30" fillId="5" borderId="3" xfId="0" applyNumberFormat="1" applyFont="1" applyFill="1" applyBorder="1" applyAlignment="1">
      <alignment horizontal="center" vertical="top"/>
    </xf>
    <xf numFmtId="0" fontId="30" fillId="0" borderId="43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textRotation="90" wrapText="1"/>
    </xf>
    <xf numFmtId="0" fontId="30" fillId="0" borderId="9" xfId="0" applyFont="1" applyBorder="1" applyAlignment="1">
      <alignment horizontal="center" vertical="center" textRotation="90" wrapText="1"/>
    </xf>
    <xf numFmtId="0" fontId="30" fillId="0" borderId="21" xfId="0" applyFont="1" applyBorder="1" applyAlignment="1">
      <alignment horizontal="center" vertical="center" textRotation="90" wrapText="1"/>
    </xf>
    <xf numFmtId="0" fontId="30" fillId="0" borderId="32" xfId="7" applyFont="1" applyBorder="1" applyAlignment="1">
      <alignment horizontal="left" vertical="top" wrapText="1"/>
    </xf>
    <xf numFmtId="0" fontId="30" fillId="0" borderId="10" xfId="7" applyFont="1" applyBorder="1" applyAlignment="1">
      <alignment horizontal="left" vertical="top" wrapText="1"/>
    </xf>
    <xf numFmtId="0" fontId="30" fillId="0" borderId="27" xfId="7" applyFont="1" applyBorder="1" applyAlignment="1">
      <alignment horizontal="left" vertical="top" wrapText="1"/>
    </xf>
    <xf numFmtId="0" fontId="27" fillId="4" borderId="15" xfId="7" applyFont="1" applyFill="1" applyBorder="1" applyAlignment="1">
      <alignment horizontal="right" vertical="top" wrapText="1"/>
    </xf>
    <xf numFmtId="0" fontId="27" fillId="4" borderId="11" xfId="7" applyFont="1" applyFill="1" applyBorder="1" applyAlignment="1">
      <alignment horizontal="right" vertical="top" wrapText="1"/>
    </xf>
    <xf numFmtId="0" fontId="29" fillId="0" borderId="31" xfId="7" applyFont="1" applyBorder="1" applyAlignment="1">
      <alignment horizontal="left" vertical="top" wrapText="1"/>
    </xf>
    <xf numFmtId="0" fontId="29" fillId="0" borderId="8" xfId="7" applyFont="1" applyBorder="1" applyAlignment="1">
      <alignment horizontal="left" vertical="top" wrapText="1"/>
    </xf>
    <xf numFmtId="0" fontId="29" fillId="0" borderId="25" xfId="7" applyFont="1" applyBorder="1" applyAlignment="1">
      <alignment horizontal="left" vertical="top" wrapText="1"/>
    </xf>
    <xf numFmtId="0" fontId="32" fillId="9" borderId="15" xfId="7" applyFont="1" applyFill="1" applyBorder="1" applyAlignment="1">
      <alignment horizontal="center" vertical="top" wrapText="1"/>
    </xf>
    <xf numFmtId="0" fontId="32" fillId="9" borderId="11" xfId="7" applyFont="1" applyFill="1" applyBorder="1" applyAlignment="1">
      <alignment horizontal="center" vertical="top" wrapText="1"/>
    </xf>
    <xf numFmtId="0" fontId="32" fillId="9" borderId="12" xfId="7" applyFont="1" applyFill="1" applyBorder="1" applyAlignment="1">
      <alignment horizontal="center" vertical="top" wrapText="1"/>
    </xf>
    <xf numFmtId="0" fontId="27" fillId="7" borderId="22" xfId="7" applyFont="1" applyFill="1" applyBorder="1" applyAlignment="1">
      <alignment horizontal="right" vertical="top" wrapText="1"/>
    </xf>
    <xf numFmtId="0" fontId="27" fillId="7" borderId="24" xfId="7" applyFont="1" applyFill="1" applyBorder="1" applyAlignment="1">
      <alignment horizontal="right" vertical="top" wrapText="1"/>
    </xf>
    <xf numFmtId="0" fontId="27" fillId="15" borderId="22" xfId="7" applyFont="1" applyFill="1" applyBorder="1" applyAlignment="1">
      <alignment horizontal="right" vertical="top" wrapText="1"/>
    </xf>
    <xf numFmtId="0" fontId="27" fillId="15" borderId="24" xfId="7" applyFont="1" applyFill="1" applyBorder="1" applyAlignment="1">
      <alignment horizontal="right" vertical="top" wrapText="1"/>
    </xf>
    <xf numFmtId="0" fontId="27" fillId="14" borderId="22" xfId="7" applyFont="1" applyFill="1" applyBorder="1" applyAlignment="1">
      <alignment horizontal="right" vertical="top" wrapText="1"/>
    </xf>
    <xf numFmtId="0" fontId="27" fillId="14" borderId="24" xfId="7" applyFont="1" applyFill="1" applyBorder="1" applyAlignment="1">
      <alignment horizontal="right" vertical="top" wrapText="1"/>
    </xf>
    <xf numFmtId="0" fontId="58" fillId="0" borderId="0" xfId="7" applyFont="1" applyAlignment="1">
      <alignment horizontal="center"/>
    </xf>
    <xf numFmtId="0" fontId="30" fillId="0" borderId="33" xfId="7" applyFont="1" applyBorder="1" applyAlignment="1">
      <alignment horizontal="left" vertical="top" wrapText="1"/>
    </xf>
    <xf numFmtId="0" fontId="30" fillId="0" borderId="38" xfId="7" applyFont="1" applyBorder="1" applyAlignment="1">
      <alignment horizontal="left" vertical="top" wrapText="1"/>
    </xf>
    <xf numFmtId="0" fontId="30" fillId="0" borderId="41" xfId="7" applyFont="1" applyBorder="1" applyAlignment="1">
      <alignment horizontal="left" vertical="top" wrapText="1"/>
    </xf>
    <xf numFmtId="0" fontId="28" fillId="4" borderId="31" xfId="7" applyFont="1" applyFill="1" applyBorder="1" applyAlignment="1">
      <alignment horizontal="right" vertical="top" wrapText="1"/>
    </xf>
    <xf numFmtId="0" fontId="28" fillId="4" borderId="8" xfId="7" applyFont="1" applyFill="1" applyBorder="1" applyAlignment="1">
      <alignment horizontal="right" vertical="top" wrapText="1"/>
    </xf>
    <xf numFmtId="0" fontId="28" fillId="4" borderId="25" xfId="7" applyFont="1" applyFill="1" applyBorder="1" applyAlignment="1">
      <alignment horizontal="right" vertical="top" wrapText="1"/>
    </xf>
    <xf numFmtId="49" fontId="64" fillId="2" borderId="31" xfId="7" applyNumberFormat="1" applyFont="1" applyFill="1" applyBorder="1" applyAlignment="1">
      <alignment horizontal="center" vertical="top"/>
    </xf>
    <xf numFmtId="49" fontId="64" fillId="2" borderId="36" xfId="7" applyNumberFormat="1" applyFont="1" applyFill="1" applyBorder="1" applyAlignment="1">
      <alignment horizontal="center" vertical="top"/>
    </xf>
    <xf numFmtId="49" fontId="64" fillId="2" borderId="32" xfId="7" applyNumberFormat="1" applyFont="1" applyFill="1" applyBorder="1" applyAlignment="1">
      <alignment horizontal="center" vertical="top"/>
    </xf>
    <xf numFmtId="49" fontId="64" fillId="3" borderId="2" xfId="7" applyNumberFormat="1" applyFont="1" applyFill="1" applyBorder="1" applyAlignment="1">
      <alignment horizontal="center" vertical="top"/>
    </xf>
    <xf numFmtId="49" fontId="64" fillId="3" borderId="9" xfId="7" applyNumberFormat="1" applyFont="1" applyFill="1" applyBorder="1" applyAlignment="1">
      <alignment horizontal="center" vertical="top"/>
    </xf>
    <xf numFmtId="49" fontId="64" fillId="3" borderId="4" xfId="7" applyNumberFormat="1" applyFont="1" applyFill="1" applyBorder="1" applyAlignment="1">
      <alignment horizontal="center" vertical="top"/>
    </xf>
    <xf numFmtId="49" fontId="27" fillId="5" borderId="29" xfId="7" applyNumberFormat="1" applyFont="1" applyFill="1" applyBorder="1" applyAlignment="1">
      <alignment horizontal="center" vertical="top" wrapText="1"/>
    </xf>
    <xf numFmtId="49" fontId="27" fillId="5" borderId="9" xfId="7" applyNumberFormat="1" applyFont="1" applyFill="1" applyBorder="1" applyAlignment="1">
      <alignment horizontal="center" vertical="top" wrapText="1"/>
    </xf>
    <xf numFmtId="0" fontId="32" fillId="5" borderId="21" xfId="7" applyFont="1" applyFill="1" applyBorder="1" applyAlignment="1">
      <alignment horizontal="center" vertical="top" wrapText="1"/>
    </xf>
    <xf numFmtId="0" fontId="37" fillId="5" borderId="29" xfId="7" applyFont="1" applyFill="1" applyBorder="1" applyAlignment="1">
      <alignment horizontal="left" vertical="top" wrapText="1"/>
    </xf>
    <xf numFmtId="0" fontId="37" fillId="5" borderId="9" xfId="7" applyFont="1" applyFill="1" applyBorder="1" applyAlignment="1">
      <alignment horizontal="left" vertical="top" wrapText="1"/>
    </xf>
    <xf numFmtId="49" fontId="11" fillId="5" borderId="2" xfId="7" applyNumberFormat="1" applyFont="1" applyFill="1" applyBorder="1" applyAlignment="1">
      <alignment horizontal="center" vertical="center" textRotation="90"/>
    </xf>
    <xf numFmtId="49" fontId="11" fillId="5" borderId="9" xfId="7" applyNumberFormat="1" applyFont="1" applyFill="1" applyBorder="1" applyAlignment="1">
      <alignment horizontal="center" vertical="center" textRotation="90"/>
    </xf>
    <xf numFmtId="49" fontId="11" fillId="5" borderId="4" xfId="7" applyNumberFormat="1" applyFont="1" applyFill="1" applyBorder="1" applyAlignment="1">
      <alignment horizontal="center" vertical="center" textRotation="90"/>
    </xf>
    <xf numFmtId="49" fontId="30" fillId="5" borderId="29" xfId="7" applyNumberFormat="1" applyFont="1" applyFill="1" applyBorder="1" applyAlignment="1">
      <alignment horizontal="center" vertical="top"/>
    </xf>
    <xf numFmtId="49" fontId="30" fillId="5" borderId="9" xfId="7" applyNumberFormat="1" applyFont="1" applyFill="1" applyBorder="1" applyAlignment="1">
      <alignment horizontal="center" vertical="top"/>
    </xf>
    <xf numFmtId="49" fontId="30" fillId="5" borderId="21" xfId="7" applyNumberFormat="1" applyFont="1" applyFill="1" applyBorder="1" applyAlignment="1">
      <alignment horizontal="center" vertical="top"/>
    </xf>
    <xf numFmtId="0" fontId="37" fillId="5" borderId="21" xfId="7" applyFont="1" applyFill="1" applyBorder="1" applyAlignment="1">
      <alignment horizontal="left" vertical="top" wrapText="1"/>
    </xf>
    <xf numFmtId="0" fontId="30" fillId="5" borderId="29" xfId="7" applyFont="1" applyFill="1" applyBorder="1" applyAlignment="1">
      <alignment horizontal="left" vertical="top" wrapText="1"/>
    </xf>
    <xf numFmtId="0" fontId="30" fillId="5" borderId="9" xfId="7" applyFont="1" applyFill="1" applyBorder="1" applyAlignment="1">
      <alignment horizontal="left" vertical="top" wrapText="1"/>
    </xf>
    <xf numFmtId="0" fontId="30" fillId="5" borderId="21" xfId="7" applyFont="1" applyFill="1" applyBorder="1" applyAlignment="1">
      <alignment horizontal="left" vertical="top" wrapText="1"/>
    </xf>
    <xf numFmtId="49" fontId="11" fillId="5" borderId="2" xfId="7" applyNumberFormat="1" applyFont="1" applyFill="1" applyBorder="1" applyAlignment="1">
      <alignment horizontal="center" vertical="center" textRotation="89"/>
    </xf>
    <xf numFmtId="49" fontId="11" fillId="5" borderId="9" xfId="7" applyNumberFormat="1" applyFont="1" applyFill="1" applyBorder="1" applyAlignment="1">
      <alignment horizontal="center" vertical="center" textRotation="89"/>
    </xf>
    <xf numFmtId="49" fontId="11" fillId="5" borderId="4" xfId="7" applyNumberFormat="1" applyFont="1" applyFill="1" applyBorder="1" applyAlignment="1">
      <alignment horizontal="center" vertical="center" textRotation="89"/>
    </xf>
    <xf numFmtId="0" fontId="27" fillId="18" borderId="11" xfId="7" applyFont="1" applyFill="1" applyBorder="1" applyAlignment="1">
      <alignment horizontal="center" vertical="top"/>
    </xf>
    <xf numFmtId="0" fontId="27" fillId="18" borderId="12" xfId="7" applyFont="1" applyFill="1" applyBorder="1" applyAlignment="1">
      <alignment horizontal="center" vertical="top"/>
    </xf>
    <xf numFmtId="49" fontId="27" fillId="2" borderId="31" xfId="7" applyNumberFormat="1" applyFont="1" applyFill="1" applyBorder="1" applyAlignment="1">
      <alignment horizontal="center" vertical="top"/>
    </xf>
    <xf numFmtId="49" fontId="27" fillId="2" borderId="36" xfId="7" applyNumberFormat="1" applyFont="1" applyFill="1" applyBorder="1" applyAlignment="1">
      <alignment horizontal="center" vertical="top"/>
    </xf>
    <xf numFmtId="49" fontId="27" fillId="2" borderId="32" xfId="7" applyNumberFormat="1" applyFont="1" applyFill="1" applyBorder="1" applyAlignment="1">
      <alignment horizontal="center" vertical="top"/>
    </xf>
    <xf numFmtId="49" fontId="27" fillId="3" borderId="2" xfId="7" applyNumberFormat="1" applyFont="1" applyFill="1" applyBorder="1" applyAlignment="1">
      <alignment horizontal="center" vertical="top"/>
    </xf>
    <xf numFmtId="49" fontId="27" fillId="3" borderId="9" xfId="7" applyNumberFormat="1" applyFont="1" applyFill="1" applyBorder="1" applyAlignment="1">
      <alignment horizontal="center" vertical="top"/>
    </xf>
    <xf numFmtId="49" fontId="27" fillId="3" borderId="4" xfId="7" applyNumberFormat="1" applyFont="1" applyFill="1" applyBorder="1" applyAlignment="1">
      <alignment horizontal="center" vertical="top"/>
    </xf>
    <xf numFmtId="49" fontId="4" fillId="3" borderId="29" xfId="7" applyNumberFormat="1" applyFont="1" applyFill="1" applyBorder="1" applyAlignment="1">
      <alignment horizontal="center" vertical="top"/>
    </xf>
    <xf numFmtId="49" fontId="4" fillId="3" borderId="9" xfId="7" applyNumberFormat="1" applyFont="1" applyFill="1" applyBorder="1" applyAlignment="1">
      <alignment horizontal="center" vertical="top"/>
    </xf>
    <xf numFmtId="49" fontId="4" fillId="3" borderId="21" xfId="7" applyNumberFormat="1" applyFont="1" applyFill="1" applyBorder="1" applyAlignment="1">
      <alignment horizontal="center" vertical="top"/>
    </xf>
    <xf numFmtId="0" fontId="11" fillId="5" borderId="29" xfId="7" applyFont="1" applyFill="1" applyBorder="1" applyAlignment="1">
      <alignment horizontal="left" vertical="top" wrapText="1"/>
    </xf>
    <xf numFmtId="0" fontId="11" fillId="5" borderId="9" xfId="7" applyFont="1" applyFill="1" applyBorder="1" applyAlignment="1">
      <alignment horizontal="left" vertical="top" wrapText="1"/>
    </xf>
    <xf numFmtId="0" fontId="11" fillId="5" borderId="21" xfId="7" applyFont="1" applyFill="1" applyBorder="1" applyAlignment="1">
      <alignment horizontal="left" vertical="top" wrapText="1"/>
    </xf>
    <xf numFmtId="49" fontId="5" fillId="5" borderId="29" xfId="7" applyNumberFormat="1" applyFont="1" applyFill="1" applyBorder="1" applyAlignment="1">
      <alignment horizontal="center" vertical="center" textRotation="90"/>
    </xf>
    <xf numFmtId="49" fontId="5" fillId="5" borderId="9" xfId="7" applyNumberFormat="1" applyFont="1" applyFill="1" applyBorder="1" applyAlignment="1">
      <alignment horizontal="center" vertical="center" textRotation="90"/>
    </xf>
    <xf numFmtId="49" fontId="5" fillId="5" borderId="21" xfId="7" applyNumberFormat="1" applyFont="1" applyFill="1" applyBorder="1" applyAlignment="1">
      <alignment horizontal="center" vertical="center" textRotation="90"/>
    </xf>
    <xf numFmtId="49" fontId="5" fillId="5" borderId="29" xfId="7" applyNumberFormat="1" applyFont="1" applyFill="1" applyBorder="1" applyAlignment="1">
      <alignment horizontal="center" vertical="top"/>
    </xf>
    <xf numFmtId="49" fontId="5" fillId="5" borderId="9" xfId="7" applyNumberFormat="1" applyFont="1" applyFill="1" applyBorder="1" applyAlignment="1">
      <alignment horizontal="center" vertical="top"/>
    </xf>
    <xf numFmtId="49" fontId="5" fillId="5" borderId="21" xfId="7" applyNumberFormat="1" applyFont="1" applyFill="1" applyBorder="1" applyAlignment="1">
      <alignment horizontal="center" vertical="top"/>
    </xf>
    <xf numFmtId="0" fontId="4" fillId="7" borderId="22" xfId="7" applyFont="1" applyFill="1" applyBorder="1" applyAlignment="1">
      <alignment horizontal="right" vertical="top" wrapText="1"/>
    </xf>
    <xf numFmtId="0" fontId="4" fillId="7" borderId="24" xfId="7" applyFont="1" applyFill="1" applyBorder="1" applyAlignment="1">
      <alignment horizontal="right" vertical="top" wrapText="1"/>
    </xf>
    <xf numFmtId="0" fontId="4" fillId="15" borderId="22" xfId="7" applyFont="1" applyFill="1" applyBorder="1" applyAlignment="1">
      <alignment horizontal="right" vertical="top" wrapText="1"/>
    </xf>
    <xf numFmtId="0" fontId="4" fillId="15" borderId="24" xfId="7" applyFont="1" applyFill="1" applyBorder="1" applyAlignment="1">
      <alignment horizontal="right" vertical="top" wrapText="1"/>
    </xf>
    <xf numFmtId="0" fontId="58" fillId="18" borderId="11" xfId="7" applyFont="1" applyFill="1" applyBorder="1" applyAlignment="1">
      <alignment horizontal="center" vertical="top"/>
    </xf>
    <xf numFmtId="0" fontId="58" fillId="18" borderId="12" xfId="7" applyFont="1" applyFill="1" applyBorder="1" applyAlignment="1">
      <alignment horizontal="center" vertical="top"/>
    </xf>
    <xf numFmtId="49" fontId="27" fillId="3" borderId="29" xfId="7" applyNumberFormat="1" applyFont="1" applyFill="1" applyBorder="1" applyAlignment="1">
      <alignment horizontal="center" vertical="top"/>
    </xf>
    <xf numFmtId="49" fontId="27" fillId="3" borderId="21" xfId="7" applyNumberFormat="1" applyFont="1" applyFill="1" applyBorder="1" applyAlignment="1">
      <alignment horizontal="center" vertical="top"/>
    </xf>
    <xf numFmtId="49" fontId="11" fillId="5" borderId="29" xfId="7" applyNumberFormat="1" applyFont="1" applyFill="1" applyBorder="1" applyAlignment="1">
      <alignment horizontal="center" vertical="center" textRotation="88"/>
    </xf>
    <xf numFmtId="49" fontId="11" fillId="5" borderId="9" xfId="7" applyNumberFormat="1" applyFont="1" applyFill="1" applyBorder="1" applyAlignment="1">
      <alignment horizontal="center" vertical="center" textRotation="88"/>
    </xf>
    <xf numFmtId="49" fontId="11" fillId="5" borderId="21" xfId="7" applyNumberFormat="1" applyFont="1" applyFill="1" applyBorder="1" applyAlignment="1">
      <alignment horizontal="center" vertical="center" textRotation="88"/>
    </xf>
    <xf numFmtId="0" fontId="28" fillId="7" borderId="22" xfId="7" applyFont="1" applyFill="1" applyBorder="1" applyAlignment="1">
      <alignment horizontal="right" vertical="top" wrapText="1"/>
    </xf>
    <xf numFmtId="0" fontId="28" fillId="7" borderId="24" xfId="7" applyFont="1" applyFill="1" applyBorder="1" applyAlignment="1">
      <alignment horizontal="right" vertical="top" wrapText="1"/>
    </xf>
    <xf numFmtId="49" fontId="64" fillId="2" borderId="29" xfId="7" applyNumberFormat="1" applyFont="1" applyFill="1" applyBorder="1" applyAlignment="1">
      <alignment horizontal="center" vertical="top"/>
    </xf>
    <xf numFmtId="49" fontId="64" fillId="2" borderId="9" xfId="7" applyNumberFormat="1" applyFont="1" applyFill="1" applyBorder="1" applyAlignment="1">
      <alignment horizontal="center" vertical="top"/>
    </xf>
    <xf numFmtId="49" fontId="64" fillId="2" borderId="21" xfId="7" applyNumberFormat="1" applyFont="1" applyFill="1" applyBorder="1" applyAlignment="1">
      <alignment horizontal="center" vertical="top"/>
    </xf>
    <xf numFmtId="49" fontId="64" fillId="3" borderId="29" xfId="7" applyNumberFormat="1" applyFont="1" applyFill="1" applyBorder="1" applyAlignment="1">
      <alignment horizontal="center" vertical="top"/>
    </xf>
    <xf numFmtId="49" fontId="64" fillId="3" borderId="21" xfId="7" applyNumberFormat="1" applyFont="1" applyFill="1" applyBorder="1" applyAlignment="1">
      <alignment horizontal="center" vertical="top"/>
    </xf>
    <xf numFmtId="0" fontId="32" fillId="5" borderId="29" xfId="7" applyFont="1" applyFill="1" applyBorder="1" applyAlignment="1">
      <alignment horizontal="center" vertical="top" wrapText="1"/>
    </xf>
    <xf numFmtId="0" fontId="32" fillId="5" borderId="9" xfId="7" applyFont="1" applyFill="1" applyBorder="1" applyAlignment="1">
      <alignment horizontal="center" vertical="top" wrapText="1"/>
    </xf>
    <xf numFmtId="0" fontId="30" fillId="0" borderId="9" xfId="0" applyFont="1" applyBorder="1" applyAlignment="1">
      <alignment horizontal="left" vertical="top" wrapText="1"/>
    </xf>
    <xf numFmtId="49" fontId="11" fillId="5" borderId="2" xfId="7" applyNumberFormat="1" applyFont="1" applyFill="1" applyBorder="1" applyAlignment="1">
      <alignment horizontal="center" vertical="center" textRotation="87"/>
    </xf>
    <xf numFmtId="49" fontId="11" fillId="5" borderId="9" xfId="7" applyNumberFormat="1" applyFont="1" applyFill="1" applyBorder="1" applyAlignment="1">
      <alignment horizontal="center" vertical="center" textRotation="87"/>
    </xf>
    <xf numFmtId="49" fontId="11" fillId="5" borderId="4" xfId="7" applyNumberFormat="1" applyFont="1" applyFill="1" applyBorder="1" applyAlignment="1">
      <alignment horizontal="center" vertical="center" textRotation="87"/>
    </xf>
    <xf numFmtId="49" fontId="69" fillId="2" borderId="31" xfId="7" applyNumberFormat="1" applyFont="1" applyFill="1" applyBorder="1" applyAlignment="1">
      <alignment horizontal="center" vertical="top"/>
    </xf>
    <xf numFmtId="49" fontId="69" fillId="2" borderId="36" xfId="7" applyNumberFormat="1" applyFont="1" applyFill="1" applyBorder="1" applyAlignment="1">
      <alignment horizontal="center" vertical="top"/>
    </xf>
    <xf numFmtId="49" fontId="69" fillId="2" borderId="32" xfId="7" applyNumberFormat="1" applyFont="1" applyFill="1" applyBorder="1" applyAlignment="1">
      <alignment horizontal="center" vertical="top"/>
    </xf>
    <xf numFmtId="49" fontId="69" fillId="3" borderId="2" xfId="7" applyNumberFormat="1" applyFont="1" applyFill="1" applyBorder="1" applyAlignment="1">
      <alignment horizontal="center" vertical="top"/>
    </xf>
    <xf numFmtId="49" fontId="69" fillId="3" borderId="9" xfId="7" applyNumberFormat="1" applyFont="1" applyFill="1" applyBorder="1" applyAlignment="1">
      <alignment horizontal="center" vertical="top"/>
    </xf>
    <xf numFmtId="49" fontId="69" fillId="3" borderId="4" xfId="7" applyNumberFormat="1" applyFont="1" applyFill="1" applyBorder="1" applyAlignment="1">
      <alignment horizontal="center" vertical="top"/>
    </xf>
    <xf numFmtId="49" fontId="28" fillId="5" borderId="29" xfId="7" applyNumberFormat="1" applyFont="1" applyFill="1" applyBorder="1" applyAlignment="1">
      <alignment horizontal="center" vertical="top" wrapText="1"/>
    </xf>
    <xf numFmtId="49" fontId="28" fillId="5" borderId="9" xfId="7" applyNumberFormat="1" applyFont="1" applyFill="1" applyBorder="1" applyAlignment="1">
      <alignment horizontal="center" vertical="top" wrapText="1"/>
    </xf>
    <xf numFmtId="0" fontId="68" fillId="5" borderId="21" xfId="7" applyFont="1" applyFill="1" applyBorder="1" applyAlignment="1">
      <alignment horizontal="center" vertical="top" wrapText="1"/>
    </xf>
    <xf numFmtId="49" fontId="5" fillId="5" borderId="2" xfId="7" applyNumberFormat="1" applyFont="1" applyFill="1" applyBorder="1" applyAlignment="1">
      <alignment horizontal="center" vertical="center" textRotation="90"/>
    </xf>
    <xf numFmtId="49" fontId="5" fillId="5" borderId="4" xfId="7" applyNumberFormat="1" applyFont="1" applyFill="1" applyBorder="1" applyAlignment="1">
      <alignment horizontal="center" vertical="center" textRotation="90"/>
    </xf>
    <xf numFmtId="49" fontId="29" fillId="5" borderId="29" xfId="7" applyNumberFormat="1" applyFont="1" applyFill="1" applyBorder="1" applyAlignment="1">
      <alignment horizontal="center" vertical="top"/>
    </xf>
    <xf numFmtId="49" fontId="29" fillId="5" borderId="9" xfId="7" applyNumberFormat="1" applyFont="1" applyFill="1" applyBorder="1" applyAlignment="1">
      <alignment horizontal="center" vertical="top"/>
    </xf>
    <xf numFmtId="49" fontId="29" fillId="5" borderId="21" xfId="7" applyNumberFormat="1" applyFont="1" applyFill="1" applyBorder="1" applyAlignment="1">
      <alignment horizontal="center" vertical="top"/>
    </xf>
    <xf numFmtId="0" fontId="29" fillId="5" borderId="67" xfId="7" applyFont="1" applyFill="1" applyBorder="1" applyAlignment="1">
      <alignment horizontal="left" vertical="top" wrapText="1"/>
    </xf>
    <xf numFmtId="0" fontId="29" fillId="5" borderId="71" xfId="7" applyFont="1" applyFill="1" applyBorder="1" applyAlignment="1">
      <alignment horizontal="left" vertical="top" wrapText="1"/>
    </xf>
    <xf numFmtId="49" fontId="28" fillId="2" borderId="31" xfId="7" applyNumberFormat="1" applyFont="1" applyFill="1" applyBorder="1" applyAlignment="1">
      <alignment horizontal="center" vertical="top"/>
    </xf>
    <xf numFmtId="49" fontId="28" fillId="2" borderId="36" xfId="7" applyNumberFormat="1" applyFont="1" applyFill="1" applyBorder="1" applyAlignment="1">
      <alignment horizontal="center" vertical="top"/>
    </xf>
    <xf numFmtId="49" fontId="28" fillId="2" borderId="32" xfId="7" applyNumberFormat="1" applyFont="1" applyFill="1" applyBorder="1" applyAlignment="1">
      <alignment horizontal="center" vertical="top"/>
    </xf>
    <xf numFmtId="49" fontId="28" fillId="3" borderId="2" xfId="7" applyNumberFormat="1" applyFont="1" applyFill="1" applyBorder="1" applyAlignment="1">
      <alignment horizontal="center" vertical="top"/>
    </xf>
    <xf numFmtId="49" fontId="28" fillId="3" borderId="9" xfId="7" applyNumberFormat="1" applyFont="1" applyFill="1" applyBorder="1" applyAlignment="1">
      <alignment horizontal="center" vertical="top"/>
    </xf>
    <xf numFmtId="49" fontId="28" fillId="3" borderId="4" xfId="7" applyNumberFormat="1" applyFont="1" applyFill="1" applyBorder="1" applyAlignment="1">
      <alignment horizontal="center" vertical="top"/>
    </xf>
    <xf numFmtId="0" fontId="59" fillId="18" borderId="11" xfId="7" applyFont="1" applyFill="1" applyBorder="1" applyAlignment="1">
      <alignment horizontal="center" vertical="top"/>
    </xf>
    <xf numFmtId="0" fontId="59" fillId="18" borderId="12" xfId="7" applyFont="1" applyFill="1" applyBorder="1" applyAlignment="1">
      <alignment horizontal="center" vertical="top"/>
    </xf>
    <xf numFmtId="49" fontId="3" fillId="5" borderId="29" xfId="7" applyNumberFormat="1" applyFont="1" applyFill="1" applyBorder="1" applyAlignment="1">
      <alignment horizontal="center" vertical="center" textRotation="90"/>
    </xf>
    <xf numFmtId="49" fontId="3" fillId="5" borderId="9" xfId="7" applyNumberFormat="1" applyFont="1" applyFill="1" applyBorder="1" applyAlignment="1">
      <alignment horizontal="center" vertical="center" textRotation="90"/>
    </xf>
    <xf numFmtId="49" fontId="3" fillId="5" borderId="21" xfId="7" applyNumberFormat="1" applyFont="1" applyFill="1" applyBorder="1" applyAlignment="1">
      <alignment horizontal="center" vertical="center" textRotation="90"/>
    </xf>
    <xf numFmtId="0" fontId="30" fillId="5" borderId="67" xfId="7" applyFont="1" applyFill="1" applyBorder="1" applyAlignment="1">
      <alignment horizontal="left" vertical="top" wrapText="1"/>
    </xf>
    <xf numFmtId="0" fontId="30" fillId="5" borderId="71" xfId="7" applyFont="1" applyFill="1" applyBorder="1" applyAlignment="1">
      <alignment horizontal="left" vertical="top" wrapText="1"/>
    </xf>
    <xf numFmtId="0" fontId="30" fillId="5" borderId="64" xfId="7" applyFont="1" applyFill="1" applyBorder="1" applyAlignment="1">
      <alignment horizontal="center" vertical="center" wrapText="1"/>
    </xf>
    <xf numFmtId="0" fontId="30" fillId="5" borderId="17" xfId="7" applyFont="1" applyFill="1" applyBorder="1" applyAlignment="1">
      <alignment horizontal="center" vertical="center" wrapText="1"/>
    </xf>
    <xf numFmtId="0" fontId="30" fillId="5" borderId="64" xfId="7" applyFont="1" applyFill="1" applyBorder="1" applyAlignment="1">
      <alignment horizontal="center" vertical="center"/>
    </xf>
    <xf numFmtId="0" fontId="30" fillId="5" borderId="17" xfId="7" applyFont="1" applyFill="1" applyBorder="1" applyAlignment="1">
      <alignment horizontal="center" vertical="center"/>
    </xf>
    <xf numFmtId="0" fontId="36" fillId="0" borderId="63" xfId="7" applyFont="1" applyBorder="1" applyAlignment="1">
      <alignment horizontal="center" vertical="top"/>
    </xf>
    <xf numFmtId="0" fontId="36" fillId="0" borderId="42" xfId="7" applyFont="1" applyBorder="1" applyAlignment="1">
      <alignment horizontal="center" vertical="top"/>
    </xf>
    <xf numFmtId="49" fontId="11" fillId="5" borderId="29" xfId="7" applyNumberFormat="1" applyFont="1" applyFill="1" applyBorder="1" applyAlignment="1">
      <alignment horizontal="center" vertical="center" textRotation="89"/>
    </xf>
    <xf numFmtId="49" fontId="11" fillId="5" borderId="21" xfId="7" applyNumberFormat="1" applyFont="1" applyFill="1" applyBorder="1" applyAlignment="1">
      <alignment horizontal="center" vertical="center" textRotation="89"/>
    </xf>
    <xf numFmtId="0" fontId="30" fillId="0" borderId="29" xfId="7" applyFont="1" applyBorder="1" applyAlignment="1">
      <alignment horizontal="left" vertical="top" wrapText="1"/>
    </xf>
    <xf numFmtId="0" fontId="30" fillId="0" borderId="9" xfId="7" applyFont="1" applyBorder="1" applyAlignment="1">
      <alignment horizontal="left" vertical="top" wrapText="1"/>
    </xf>
    <xf numFmtId="0" fontId="30" fillId="0" borderId="21" xfId="7" applyFont="1" applyBorder="1" applyAlignment="1">
      <alignment horizontal="left" vertical="top" wrapText="1"/>
    </xf>
    <xf numFmtId="49" fontId="11" fillId="5" borderId="29" xfId="7" applyNumberFormat="1" applyFont="1" applyFill="1" applyBorder="1" applyAlignment="1">
      <alignment horizontal="center" vertical="center" textRotation="90"/>
    </xf>
    <xf numFmtId="49" fontId="11" fillId="5" borderId="21" xfId="7" applyNumberFormat="1" applyFont="1" applyFill="1" applyBorder="1" applyAlignment="1">
      <alignment horizontal="center" vertical="center" textRotation="90"/>
    </xf>
    <xf numFmtId="0" fontId="32" fillId="5" borderId="43" xfId="7" applyFont="1" applyFill="1" applyBorder="1" applyAlignment="1">
      <alignment horizontal="center" vertical="top" wrapText="1"/>
    </xf>
    <xf numFmtId="0" fontId="32" fillId="5" borderId="26" xfId="7" applyFont="1" applyFill="1" applyBorder="1" applyAlignment="1">
      <alignment horizontal="center" vertical="top" wrapText="1"/>
    </xf>
    <xf numFmtId="0" fontId="32" fillId="5" borderId="24" xfId="7" applyFont="1" applyFill="1" applyBorder="1" applyAlignment="1">
      <alignment horizontal="center" vertical="top" wrapText="1"/>
    </xf>
    <xf numFmtId="0" fontId="59" fillId="5" borderId="29" xfId="7" applyFont="1" applyFill="1" applyBorder="1" applyAlignment="1">
      <alignment horizontal="left" vertical="top" wrapText="1"/>
    </xf>
    <xf numFmtId="0" fontId="59" fillId="5" borderId="9" xfId="7" applyFont="1" applyFill="1" applyBorder="1" applyAlignment="1">
      <alignment horizontal="left" vertical="top" wrapText="1"/>
    </xf>
    <xf numFmtId="0" fontId="59" fillId="5" borderId="21" xfId="7" applyFont="1" applyFill="1" applyBorder="1" applyAlignment="1">
      <alignment horizontal="left" vertical="top" wrapText="1"/>
    </xf>
    <xf numFmtId="49" fontId="28" fillId="3" borderId="29" xfId="7" applyNumberFormat="1" applyFont="1" applyFill="1" applyBorder="1" applyAlignment="1">
      <alignment horizontal="center" vertical="top"/>
    </xf>
    <xf numFmtId="49" fontId="28" fillId="3" borderId="21" xfId="7" applyNumberFormat="1" applyFont="1" applyFill="1" applyBorder="1" applyAlignment="1">
      <alignment horizontal="center" vertical="top"/>
    </xf>
    <xf numFmtId="0" fontId="8" fillId="0" borderId="9" xfId="7" applyFont="1" applyBorder="1" applyAlignment="1">
      <alignment vertical="top" wrapText="1"/>
    </xf>
    <xf numFmtId="0" fontId="8" fillId="0" borderId="21" xfId="7" applyFont="1" applyBorder="1" applyAlignment="1">
      <alignment vertical="top" wrapText="1"/>
    </xf>
    <xf numFmtId="49" fontId="30" fillId="5" borderId="29" xfId="7" applyNumberFormat="1" applyFont="1" applyFill="1" applyBorder="1" applyAlignment="1">
      <alignment horizontal="center" vertical="center" textRotation="90"/>
    </xf>
    <xf numFmtId="49" fontId="30" fillId="5" borderId="9" xfId="7" applyNumberFormat="1" applyFont="1" applyFill="1" applyBorder="1" applyAlignment="1">
      <alignment horizontal="center" vertical="center" textRotation="90"/>
    </xf>
    <xf numFmtId="49" fontId="30" fillId="5" borderId="21" xfId="7" applyNumberFormat="1" applyFont="1" applyFill="1" applyBorder="1" applyAlignment="1">
      <alignment horizontal="center" vertical="center" textRotation="90"/>
    </xf>
    <xf numFmtId="0" fontId="62" fillId="5" borderId="29" xfId="7" applyFont="1" applyFill="1" applyBorder="1" applyAlignment="1">
      <alignment horizontal="left" vertical="top" wrapText="1"/>
    </xf>
    <xf numFmtId="0" fontId="62" fillId="5" borderId="9" xfId="7" applyFont="1" applyFill="1" applyBorder="1" applyAlignment="1">
      <alignment horizontal="left" vertical="top" wrapText="1"/>
    </xf>
    <xf numFmtId="0" fontId="62" fillId="5" borderId="21" xfId="7" applyFont="1" applyFill="1" applyBorder="1" applyAlignment="1">
      <alignment horizontal="left" vertical="top" wrapText="1"/>
    </xf>
    <xf numFmtId="49" fontId="27" fillId="5" borderId="21" xfId="7" applyNumberFormat="1" applyFont="1" applyFill="1" applyBorder="1" applyAlignment="1">
      <alignment horizontal="center" vertical="top" wrapText="1"/>
    </xf>
    <xf numFmtId="0" fontId="9" fillId="0" borderId="0" xfId="7" applyFont="1" applyAlignment="1">
      <alignment horizontal="left" vertical="top" wrapText="1"/>
    </xf>
    <xf numFmtId="0" fontId="8" fillId="0" borderId="0" xfId="7" applyAlignment="1">
      <alignment horizontal="left" vertical="top" wrapText="1"/>
    </xf>
    <xf numFmtId="0" fontId="28" fillId="0" borderId="0" xfId="7" applyFont="1" applyAlignment="1">
      <alignment horizontal="center" vertical="top" wrapText="1"/>
    </xf>
    <xf numFmtId="0" fontId="28" fillId="0" borderId="0" xfId="7" applyFont="1" applyAlignment="1">
      <alignment horizontal="center" vertical="center"/>
    </xf>
    <xf numFmtId="0" fontId="56" fillId="0" borderId="22" xfId="7" applyFont="1" applyBorder="1" applyAlignment="1">
      <alignment horizontal="center"/>
    </xf>
    <xf numFmtId="0" fontId="30" fillId="0" borderId="8" xfId="7" applyFont="1" applyBorder="1" applyAlignment="1">
      <alignment horizontal="center" vertical="center" textRotation="90" wrapText="1"/>
    </xf>
    <xf numFmtId="0" fontId="30" fillId="0" borderId="38" xfId="7" applyFont="1" applyBorder="1" applyAlignment="1">
      <alignment horizontal="center" vertical="center" textRotation="90" wrapText="1"/>
    </xf>
    <xf numFmtId="0" fontId="30" fillId="0" borderId="10" xfId="7" applyFont="1" applyBorder="1" applyAlignment="1">
      <alignment horizontal="center" vertical="center" textRotation="90" wrapText="1"/>
    </xf>
    <xf numFmtId="0" fontId="30" fillId="0" borderId="29" xfId="7" applyFont="1" applyBorder="1" applyAlignment="1">
      <alignment horizontal="center" vertical="center" textRotation="90" wrapText="1"/>
    </xf>
    <xf numFmtId="0" fontId="30" fillId="0" borderId="9" xfId="7" applyFont="1" applyBorder="1" applyAlignment="1">
      <alignment horizontal="center" vertical="center" textRotation="90" wrapText="1"/>
    </xf>
    <xf numFmtId="0" fontId="30" fillId="0" borderId="21" xfId="7" applyFont="1" applyBorder="1" applyAlignment="1">
      <alignment horizontal="center" vertical="center" textRotation="90" wrapText="1"/>
    </xf>
    <xf numFmtId="0" fontId="27" fillId="0" borderId="39" xfId="7" applyFont="1" applyBorder="1" applyAlignment="1">
      <alignment horizontal="center" vertical="center" textRotation="90"/>
    </xf>
    <xf numFmtId="0" fontId="27" fillId="0" borderId="36" xfId="7" applyFont="1" applyBorder="1" applyAlignment="1">
      <alignment horizontal="center" vertical="center" textRotation="90"/>
    </xf>
    <xf numFmtId="0" fontId="27" fillId="0" borderId="23" xfId="7" applyFont="1" applyBorder="1" applyAlignment="1">
      <alignment horizontal="center" vertical="center" textRotation="90"/>
    </xf>
    <xf numFmtId="0" fontId="30" fillId="0" borderId="2" xfId="7" applyFont="1" applyBorder="1" applyAlignment="1">
      <alignment horizontal="center" vertical="center" textRotation="90" wrapText="1"/>
    </xf>
    <xf numFmtId="0" fontId="30" fillId="0" borderId="30" xfId="7" applyFont="1" applyBorder="1" applyAlignment="1">
      <alignment horizontal="center" vertical="center" textRotation="90" wrapText="1"/>
    </xf>
    <xf numFmtId="0" fontId="30" fillId="0" borderId="4" xfId="7" applyFont="1" applyBorder="1" applyAlignment="1">
      <alignment horizontal="center" vertical="center" textRotation="90" wrapText="1"/>
    </xf>
    <xf numFmtId="0" fontId="30" fillId="0" borderId="43" xfId="7" applyFont="1" applyBorder="1" applyAlignment="1">
      <alignment horizontal="center" vertical="center" wrapText="1"/>
    </xf>
    <xf numFmtId="0" fontId="30" fillId="0" borderId="26" xfId="7" applyFont="1" applyBorder="1" applyAlignment="1">
      <alignment horizontal="center" vertical="center" wrapText="1"/>
    </xf>
    <xf numFmtId="0" fontId="30" fillId="0" borderId="24" xfId="7" applyFont="1" applyBorder="1" applyAlignment="1">
      <alignment horizontal="center" vertical="center" wrapText="1"/>
    </xf>
    <xf numFmtId="0" fontId="27" fillId="0" borderId="15" xfId="7" applyFont="1" applyBorder="1" applyAlignment="1">
      <alignment horizontal="center" vertical="center"/>
    </xf>
    <xf numFmtId="0" fontId="27" fillId="0" borderId="11" xfId="7" applyFont="1" applyBorder="1" applyAlignment="1">
      <alignment horizontal="center" vertical="center"/>
    </xf>
    <xf numFmtId="0" fontId="27" fillId="0" borderId="12" xfId="7" applyFont="1" applyBorder="1" applyAlignment="1">
      <alignment horizontal="center" vertical="center"/>
    </xf>
    <xf numFmtId="0" fontId="30" fillId="0" borderId="46" xfId="7" applyFont="1" applyBorder="1" applyAlignment="1">
      <alignment horizontal="center" vertical="center" wrapText="1"/>
    </xf>
    <xf numFmtId="0" fontId="30" fillId="0" borderId="18" xfId="7" applyFont="1" applyBorder="1" applyAlignment="1">
      <alignment horizontal="center" vertical="center" wrapText="1"/>
    </xf>
    <xf numFmtId="0" fontId="30" fillId="0" borderId="50" xfId="7" applyFont="1" applyBorder="1" applyAlignment="1">
      <alignment horizontal="center" vertical="center" wrapText="1"/>
    </xf>
    <xf numFmtId="0" fontId="30" fillId="0" borderId="51" xfId="7" applyFont="1" applyBorder="1" applyAlignment="1">
      <alignment horizontal="center" vertical="center" wrapText="1"/>
    </xf>
    <xf numFmtId="0" fontId="30" fillId="0" borderId="17" xfId="7" applyFont="1" applyBorder="1" applyAlignment="1">
      <alignment horizontal="center" vertical="center"/>
    </xf>
    <xf numFmtId="0" fontId="30" fillId="0" borderId="42" xfId="7" applyFont="1" applyBorder="1" applyAlignment="1">
      <alignment horizontal="center" vertical="center"/>
    </xf>
    <xf numFmtId="49" fontId="34" fillId="5" borderId="29" xfId="7" applyNumberFormat="1" applyFont="1" applyFill="1" applyBorder="1" applyAlignment="1">
      <alignment horizontal="center" vertical="center" textRotation="90"/>
    </xf>
    <xf numFmtId="49" fontId="34" fillId="5" borderId="9" xfId="7" applyNumberFormat="1" applyFont="1" applyFill="1" applyBorder="1" applyAlignment="1">
      <alignment horizontal="center" vertical="center" textRotation="90"/>
    </xf>
    <xf numFmtId="49" fontId="34" fillId="5" borderId="21" xfId="7" applyNumberFormat="1" applyFont="1" applyFill="1" applyBorder="1" applyAlignment="1">
      <alignment horizontal="center" vertical="center" textRotation="90"/>
    </xf>
    <xf numFmtId="49" fontId="30" fillId="5" borderId="29" xfId="7" applyNumberFormat="1" applyFont="1" applyFill="1" applyBorder="1" applyAlignment="1">
      <alignment horizontal="center" vertical="top" wrapText="1"/>
    </xf>
    <xf numFmtId="0" fontId="30" fillId="5" borderId="46" xfId="7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/>
    </xf>
    <xf numFmtId="49" fontId="12" fillId="5" borderId="54" xfId="0" applyNumberFormat="1" applyFont="1" applyFill="1" applyBorder="1" applyAlignment="1">
      <alignment horizontal="center" vertical="top" wrapText="1"/>
    </xf>
    <xf numFmtId="49" fontId="12" fillId="5" borderId="57" xfId="0" applyNumberFormat="1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top" wrapText="1"/>
    </xf>
    <xf numFmtId="0" fontId="11" fillId="5" borderId="67" xfId="0" applyFont="1" applyFill="1" applyBorder="1" applyAlignment="1">
      <alignment horizontal="left" vertical="top" wrapText="1"/>
    </xf>
    <xf numFmtId="0" fontId="11" fillId="5" borderId="71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center" vertical="top" wrapText="1"/>
    </xf>
    <xf numFmtId="0" fontId="11" fillId="5" borderId="17" xfId="0" applyFont="1" applyFill="1" applyBorder="1" applyAlignment="1">
      <alignment horizontal="center" vertical="top" wrapText="1"/>
    </xf>
    <xf numFmtId="0" fontId="11" fillId="5" borderId="64" xfId="0" applyFont="1" applyFill="1" applyBorder="1" applyAlignment="1">
      <alignment horizontal="center" vertical="top"/>
    </xf>
    <xf numFmtId="0" fontId="11" fillId="5" borderId="17" xfId="0" applyFont="1" applyFill="1" applyBorder="1" applyAlignment="1">
      <alignment horizontal="center" vertical="top"/>
    </xf>
    <xf numFmtId="0" fontId="11" fillId="0" borderId="63" xfId="0" applyFont="1" applyBorder="1" applyAlignment="1">
      <alignment horizontal="center" vertical="top"/>
    </xf>
    <xf numFmtId="0" fontId="11" fillId="0" borderId="4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74" xfId="0" applyFont="1" applyBorder="1" applyAlignment="1">
      <alignment horizontal="center" vertical="top"/>
    </xf>
    <xf numFmtId="0" fontId="4" fillId="5" borderId="15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/>
    </xf>
    <xf numFmtId="0" fontId="11" fillId="5" borderId="54" xfId="0" applyFont="1" applyFill="1" applyBorder="1" applyAlignment="1">
      <alignment horizontal="center" vertical="top"/>
    </xf>
    <xf numFmtId="0" fontId="11" fillId="5" borderId="42" xfId="0" applyFont="1" applyFill="1" applyBorder="1" applyAlignment="1">
      <alignment horizontal="center" vertical="top"/>
    </xf>
    <xf numFmtId="49" fontId="22" fillId="2" borderId="29" xfId="0" applyNumberFormat="1" applyFont="1" applyFill="1" applyBorder="1" applyAlignment="1">
      <alignment horizontal="center" vertical="top"/>
    </xf>
    <xf numFmtId="49" fontId="22" fillId="2" borderId="9" xfId="0" applyNumberFormat="1" applyFont="1" applyFill="1" applyBorder="1" applyAlignment="1">
      <alignment horizontal="center" vertical="top"/>
    </xf>
    <xf numFmtId="49" fontId="12" fillId="3" borderId="29" xfId="0" applyNumberFormat="1" applyFont="1" applyFill="1" applyBorder="1" applyAlignment="1">
      <alignment horizontal="center" vertical="top"/>
    </xf>
    <xf numFmtId="49" fontId="12" fillId="3" borderId="9" xfId="0" applyNumberFormat="1" applyFont="1" applyFill="1" applyBorder="1" applyAlignment="1">
      <alignment horizontal="center" vertical="top"/>
    </xf>
    <xf numFmtId="49" fontId="12" fillId="5" borderId="55" xfId="0" applyNumberFormat="1" applyFont="1" applyFill="1" applyBorder="1" applyAlignment="1">
      <alignment horizontal="center" vertical="top" wrapText="1"/>
    </xf>
    <xf numFmtId="49" fontId="12" fillId="5" borderId="46" xfId="0" applyNumberFormat="1" applyFont="1" applyFill="1" applyBorder="1" applyAlignment="1">
      <alignment horizontal="center" vertical="top" wrapText="1"/>
    </xf>
    <xf numFmtId="0" fontId="11" fillId="5" borderId="29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left" vertical="top" wrapText="1"/>
    </xf>
    <xf numFmtId="49" fontId="34" fillId="5" borderId="29" xfId="0" applyNumberFormat="1" applyFont="1" applyFill="1" applyBorder="1" applyAlignment="1">
      <alignment horizontal="center" vertical="top"/>
    </xf>
    <xf numFmtId="49" fontId="34" fillId="5" borderId="9" xfId="0" applyNumberFormat="1" applyFont="1" applyFill="1" applyBorder="1" applyAlignment="1">
      <alignment horizontal="center" vertical="top"/>
    </xf>
    <xf numFmtId="49" fontId="11" fillId="5" borderId="29" xfId="0" applyNumberFormat="1" applyFont="1" applyFill="1" applyBorder="1" applyAlignment="1">
      <alignment horizontal="center" vertical="top"/>
    </xf>
    <xf numFmtId="49" fontId="11" fillId="5" borderId="9" xfId="0" applyNumberFormat="1" applyFont="1" applyFill="1" applyBorder="1" applyAlignment="1">
      <alignment horizontal="center" vertical="top"/>
    </xf>
    <xf numFmtId="0" fontId="11" fillId="5" borderId="55" xfId="0" applyFont="1" applyFill="1" applyBorder="1" applyAlignment="1">
      <alignment horizontal="left" vertical="top"/>
    </xf>
    <xf numFmtId="0" fontId="11" fillId="5" borderId="71" xfId="0" applyFont="1" applyFill="1" applyBorder="1" applyAlignment="1">
      <alignment horizontal="left" vertical="top"/>
    </xf>
    <xf numFmtId="0" fontId="11" fillId="5" borderId="50" xfId="0" applyFont="1" applyFill="1" applyBorder="1" applyAlignment="1">
      <alignment horizontal="center" vertical="top"/>
    </xf>
    <xf numFmtId="0" fontId="82" fillId="5" borderId="50" xfId="0" applyFont="1" applyFill="1" applyBorder="1" applyAlignment="1">
      <alignment horizontal="center" vertical="top"/>
    </xf>
    <xf numFmtId="0" fontId="82" fillId="5" borderId="17" xfId="0" applyFont="1" applyFill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22" fillId="2" borderId="2" xfId="0" applyNumberFormat="1" applyFont="1" applyFill="1" applyBorder="1" applyAlignment="1">
      <alignment horizontal="center" vertical="top"/>
    </xf>
    <xf numFmtId="49" fontId="22" fillId="2" borderId="30" xfId="0" applyNumberFormat="1" applyFont="1" applyFill="1" applyBorder="1" applyAlignment="1">
      <alignment horizontal="center" vertical="top"/>
    </xf>
    <xf numFmtId="49" fontId="22" fillId="2" borderId="4" xfId="0" applyNumberFormat="1" applyFont="1" applyFill="1" applyBorder="1" applyAlignment="1">
      <alignment horizontal="center" vertical="top"/>
    </xf>
    <xf numFmtId="49" fontId="12" fillId="3" borderId="2" xfId="0" applyNumberFormat="1" applyFont="1" applyFill="1" applyBorder="1" applyAlignment="1">
      <alignment horizontal="center" vertical="top"/>
    </xf>
    <xf numFmtId="49" fontId="12" fillId="3" borderId="30" xfId="0" applyNumberFormat="1" applyFont="1" applyFill="1" applyBorder="1" applyAlignment="1">
      <alignment horizontal="center" vertical="top"/>
    </xf>
    <xf numFmtId="49" fontId="12" fillId="3" borderId="4" xfId="0" applyNumberFormat="1" applyFont="1" applyFill="1" applyBorder="1" applyAlignment="1">
      <alignment horizontal="center" vertical="top"/>
    </xf>
    <xf numFmtId="49" fontId="12" fillId="5" borderId="49" xfId="0" applyNumberFormat="1" applyFont="1" applyFill="1" applyBorder="1" applyAlignment="1">
      <alignment horizontal="center" vertical="top" wrapText="1"/>
    </xf>
    <xf numFmtId="49" fontId="12" fillId="5" borderId="61" xfId="0" applyNumberFormat="1" applyFont="1" applyFill="1" applyBorder="1" applyAlignment="1">
      <alignment horizontal="center" vertical="top" wrapText="1"/>
    </xf>
    <xf numFmtId="49" fontId="12" fillId="5" borderId="53" xfId="0" applyNumberFormat="1" applyFont="1" applyFill="1" applyBorder="1" applyAlignment="1">
      <alignment horizontal="center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38" xfId="0" applyFont="1" applyFill="1" applyBorder="1" applyAlignment="1">
      <alignment horizontal="left" vertical="top" wrapText="1"/>
    </xf>
    <xf numFmtId="0" fontId="11" fillId="5" borderId="10" xfId="0" applyFont="1" applyFill="1" applyBorder="1" applyAlignment="1">
      <alignment horizontal="left" vertical="top" wrapText="1"/>
    </xf>
    <xf numFmtId="49" fontId="34" fillId="5" borderId="2" xfId="0" applyNumberFormat="1" applyFont="1" applyFill="1" applyBorder="1" applyAlignment="1">
      <alignment horizontal="center" vertical="top"/>
    </xf>
    <xf numFmtId="49" fontId="34" fillId="5" borderId="30" xfId="0" applyNumberFormat="1" applyFont="1" applyFill="1" applyBorder="1" applyAlignment="1">
      <alignment horizontal="center" vertical="top"/>
    </xf>
    <xf numFmtId="49" fontId="34" fillId="5" borderId="4" xfId="0" applyNumberFormat="1" applyFont="1" applyFill="1" applyBorder="1" applyAlignment="1">
      <alignment horizontal="center" vertical="top"/>
    </xf>
    <xf numFmtId="49" fontId="11" fillId="5" borderId="8" xfId="0" applyNumberFormat="1" applyFont="1" applyFill="1" applyBorder="1" applyAlignment="1">
      <alignment horizontal="center" vertical="top"/>
    </xf>
    <xf numFmtId="49" fontId="11" fillId="5" borderId="38" xfId="0" applyNumberFormat="1" applyFont="1" applyFill="1" applyBorder="1" applyAlignment="1">
      <alignment horizontal="center" vertical="top"/>
    </xf>
    <xf numFmtId="49" fontId="11" fillId="5" borderId="53" xfId="0" applyNumberFormat="1" applyFont="1" applyFill="1" applyBorder="1" applyAlignment="1">
      <alignment horizontal="center" vertical="top"/>
    </xf>
    <xf numFmtId="0" fontId="11" fillId="5" borderId="47" xfId="0" applyFont="1" applyFill="1" applyBorder="1" applyAlignment="1">
      <alignment horizontal="left" vertical="top" wrapText="1"/>
    </xf>
    <xf numFmtId="0" fontId="11" fillId="5" borderId="22" xfId="0" applyFont="1" applyFill="1" applyBorder="1" applyAlignment="1">
      <alignment horizontal="left" vertical="top" wrapText="1"/>
    </xf>
    <xf numFmtId="0" fontId="11" fillId="5" borderId="51" xfId="0" applyFont="1" applyFill="1" applyBorder="1" applyAlignment="1">
      <alignment horizontal="center" vertical="top" wrapText="1"/>
    </xf>
    <xf numFmtId="0" fontId="11" fillId="5" borderId="51" xfId="0" applyFont="1" applyFill="1" applyBorder="1" applyAlignment="1">
      <alignment horizontal="center" vertical="top"/>
    </xf>
    <xf numFmtId="0" fontId="12" fillId="7" borderId="22" xfId="0" applyFont="1" applyFill="1" applyBorder="1" applyAlignment="1">
      <alignment horizontal="center" vertical="top" wrapText="1"/>
    </xf>
    <xf numFmtId="0" fontId="12" fillId="7" borderId="24" xfId="0" applyFont="1" applyFill="1" applyBorder="1" applyAlignment="1">
      <alignment horizontal="center" vertical="top" wrapText="1"/>
    </xf>
    <xf numFmtId="0" fontId="12" fillId="5" borderId="15" xfId="0" applyFont="1" applyFill="1" applyBorder="1" applyAlignment="1">
      <alignment horizontal="left" vertical="top"/>
    </xf>
    <xf numFmtId="0" fontId="12" fillId="5" borderId="11" xfId="0" applyFont="1" applyFill="1" applyBorder="1" applyAlignment="1">
      <alignment horizontal="left" vertical="top"/>
    </xf>
    <xf numFmtId="49" fontId="22" fillId="2" borderId="21" xfId="0" applyNumberFormat="1" applyFont="1" applyFill="1" applyBorder="1" applyAlignment="1">
      <alignment horizontal="center" vertical="top"/>
    </xf>
    <xf numFmtId="49" fontId="22" fillId="7" borderId="29" xfId="0" applyNumberFormat="1" applyFont="1" applyFill="1" applyBorder="1" applyAlignment="1">
      <alignment horizontal="center" vertical="top"/>
    </xf>
    <xf numFmtId="49" fontId="22" fillId="7" borderId="21" xfId="0" applyNumberFormat="1" applyFont="1" applyFill="1" applyBorder="1" applyAlignment="1">
      <alignment horizontal="center" vertical="top"/>
    </xf>
    <xf numFmtId="0" fontId="12" fillId="5" borderId="39" xfId="0" applyFont="1" applyFill="1" applyBorder="1" applyAlignment="1">
      <alignment horizontal="center" vertical="top"/>
    </xf>
    <xf numFmtId="0" fontId="12" fillId="5" borderId="40" xfId="0" applyFont="1" applyFill="1" applyBorder="1" applyAlignment="1">
      <alignment horizontal="center" vertical="top"/>
    </xf>
    <xf numFmtId="0" fontId="12" fillId="5" borderId="43" xfId="0" applyFont="1" applyFill="1" applyBorder="1" applyAlignment="1">
      <alignment horizontal="center" vertical="top"/>
    </xf>
    <xf numFmtId="0" fontId="12" fillId="5" borderId="23" xfId="0" applyFont="1" applyFill="1" applyBorder="1" applyAlignment="1">
      <alignment horizontal="center" vertical="top"/>
    </xf>
    <xf numFmtId="0" fontId="12" fillId="5" borderId="22" xfId="0" applyFont="1" applyFill="1" applyBorder="1" applyAlignment="1">
      <alignment horizontal="center" vertical="top"/>
    </xf>
    <xf numFmtId="0" fontId="12" fillId="5" borderId="24" xfId="0" applyFont="1" applyFill="1" applyBorder="1" applyAlignment="1">
      <alignment horizontal="center" vertical="top"/>
    </xf>
    <xf numFmtId="49" fontId="11" fillId="5" borderId="39" xfId="0" applyNumberFormat="1" applyFont="1" applyFill="1" applyBorder="1" applyAlignment="1">
      <alignment horizontal="center" vertical="top"/>
    </xf>
    <xf numFmtId="49" fontId="11" fillId="5" borderId="36" xfId="0" applyNumberFormat="1" applyFont="1" applyFill="1" applyBorder="1" applyAlignment="1">
      <alignment horizontal="center" vertical="top"/>
    </xf>
    <xf numFmtId="49" fontId="11" fillId="5" borderId="21" xfId="0" applyNumberFormat="1" applyFont="1" applyFill="1" applyBorder="1" applyAlignment="1">
      <alignment horizontal="center" vertical="top"/>
    </xf>
    <xf numFmtId="49" fontId="6" fillId="2" borderId="31" xfId="0" applyNumberFormat="1" applyFont="1" applyFill="1" applyBorder="1" applyAlignment="1">
      <alignment horizontal="center" vertical="top"/>
    </xf>
    <xf numFmtId="49" fontId="6" fillId="2" borderId="36" xfId="0" applyNumberFormat="1" applyFont="1" applyFill="1" applyBorder="1" applyAlignment="1">
      <alignment horizontal="center" vertical="top"/>
    </xf>
    <xf numFmtId="49" fontId="6" fillId="2" borderId="32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49" fontId="4" fillId="3" borderId="9" xfId="0" applyNumberFormat="1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top"/>
    </xf>
    <xf numFmtId="49" fontId="12" fillId="5" borderId="48" xfId="0" applyNumberFormat="1" applyFont="1" applyFill="1" applyBorder="1" applyAlignment="1">
      <alignment horizontal="center" vertical="top" wrapText="1"/>
    </xf>
    <xf numFmtId="49" fontId="12" fillId="5" borderId="13" xfId="0" applyNumberFormat="1" applyFont="1" applyFill="1" applyBorder="1" applyAlignment="1">
      <alignment horizontal="center" vertical="top" wrapText="1"/>
    </xf>
    <xf numFmtId="0" fontId="8" fillId="5" borderId="20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49" fontId="34" fillId="5" borderId="21" xfId="0" applyNumberFormat="1" applyFont="1" applyFill="1" applyBorder="1" applyAlignment="1">
      <alignment horizontal="center" vertical="top"/>
    </xf>
    <xf numFmtId="0" fontId="11" fillId="5" borderId="55" xfId="0" applyFont="1" applyFill="1" applyBorder="1" applyAlignment="1">
      <alignment horizontal="left" vertical="top" wrapText="1"/>
    </xf>
    <xf numFmtId="0" fontId="11" fillId="5" borderId="50" xfId="0" applyFont="1" applyFill="1" applyBorder="1" applyAlignment="1">
      <alignment horizontal="center" vertical="top" wrapText="1"/>
    </xf>
    <xf numFmtId="49" fontId="22" fillId="2" borderId="31" xfId="0" applyNumberFormat="1" applyFont="1" applyFill="1" applyBorder="1" applyAlignment="1">
      <alignment horizontal="center" vertical="top"/>
    </xf>
    <xf numFmtId="49" fontId="22" fillId="2" borderId="36" xfId="0" applyNumberFormat="1" applyFont="1" applyFill="1" applyBorder="1" applyAlignment="1">
      <alignment horizontal="center" vertical="top"/>
    </xf>
    <xf numFmtId="49" fontId="22" fillId="2" borderId="32" xfId="0" applyNumberFormat="1" applyFont="1" applyFill="1" applyBorder="1" applyAlignment="1">
      <alignment horizontal="center" vertical="top"/>
    </xf>
    <xf numFmtId="0" fontId="11" fillId="5" borderId="2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49" fontId="18" fillId="0" borderId="22" xfId="7" applyNumberFormat="1" applyFont="1" applyBorder="1" applyAlignment="1">
      <alignment horizontal="center" vertical="top" wrapText="1"/>
    </xf>
    <xf numFmtId="0" fontId="11" fillId="0" borderId="54" xfId="0" applyFont="1" applyBorder="1" applyAlignment="1">
      <alignment horizontal="center" vertical="top"/>
    </xf>
    <xf numFmtId="0" fontId="11" fillId="5" borderId="18" xfId="0" applyFont="1" applyFill="1" applyBorder="1" applyAlignment="1">
      <alignment horizontal="left" vertical="top" wrapText="1"/>
    </xf>
    <xf numFmtId="0" fontId="4" fillId="7" borderId="15" xfId="0" applyFont="1" applyFill="1" applyBorder="1" applyAlignment="1">
      <alignment horizontal="right" vertical="top" wrapText="1"/>
    </xf>
    <xf numFmtId="0" fontId="4" fillId="7" borderId="11" xfId="0" applyFont="1" applyFill="1" applyBorder="1" applyAlignment="1">
      <alignment horizontal="right" vertical="top" wrapText="1"/>
    </xf>
    <xf numFmtId="0" fontId="4" fillId="7" borderId="12" xfId="0" applyFont="1" applyFill="1" applyBorder="1" applyAlignment="1">
      <alignment horizontal="right" vertical="top" wrapText="1"/>
    </xf>
    <xf numFmtId="0" fontId="4" fillId="22" borderId="15" xfId="0" applyFont="1" applyFill="1" applyBorder="1" applyAlignment="1">
      <alignment horizontal="right" vertical="top" wrapText="1"/>
    </xf>
    <xf numFmtId="0" fontId="4" fillId="22" borderId="11" xfId="0" applyFont="1" applyFill="1" applyBorder="1" applyAlignment="1">
      <alignment horizontal="right" vertical="top" wrapText="1"/>
    </xf>
    <xf numFmtId="0" fontId="4" fillId="22" borderId="12" xfId="0" applyFont="1" applyFill="1" applyBorder="1" applyAlignment="1">
      <alignment horizontal="right" vertical="top" wrapText="1"/>
    </xf>
    <xf numFmtId="49" fontId="6" fillId="5" borderId="15" xfId="0" applyNumberFormat="1" applyFont="1" applyFill="1" applyBorder="1" applyAlignment="1">
      <alignment horizontal="right" vertical="top"/>
    </xf>
    <xf numFmtId="49" fontId="6" fillId="5" borderId="11" xfId="0" applyNumberFormat="1" applyFont="1" applyFill="1" applyBorder="1" applyAlignment="1">
      <alignment horizontal="right" vertical="top"/>
    </xf>
    <xf numFmtId="49" fontId="6" fillId="5" borderId="12" xfId="0" applyNumberFormat="1" applyFont="1" applyFill="1" applyBorder="1" applyAlignment="1">
      <alignment horizontal="right" vertical="top"/>
    </xf>
    <xf numFmtId="49" fontId="6" fillId="23" borderId="15" xfId="0" applyNumberFormat="1" applyFont="1" applyFill="1" applyBorder="1" applyAlignment="1">
      <alignment horizontal="right" vertical="top"/>
    </xf>
    <xf numFmtId="49" fontId="6" fillId="23" borderId="11" xfId="0" applyNumberFormat="1" applyFont="1" applyFill="1" applyBorder="1" applyAlignment="1">
      <alignment horizontal="right" vertical="top"/>
    </xf>
    <xf numFmtId="49" fontId="6" fillId="23" borderId="12" xfId="0" applyNumberFormat="1" applyFont="1" applyFill="1" applyBorder="1" applyAlignment="1">
      <alignment horizontal="right" vertical="top"/>
    </xf>
    <xf numFmtId="49" fontId="4" fillId="6" borderId="15" xfId="0" applyNumberFormat="1" applyFont="1" applyFill="1" applyBorder="1" applyAlignment="1">
      <alignment horizontal="right" vertical="top"/>
    </xf>
    <xf numFmtId="49" fontId="4" fillId="6" borderId="11" xfId="0" applyNumberFormat="1" applyFont="1" applyFill="1" applyBorder="1" applyAlignment="1">
      <alignment horizontal="right" vertical="top"/>
    </xf>
    <xf numFmtId="49" fontId="4" fillId="6" borderId="12" xfId="0" applyNumberFormat="1" applyFont="1" applyFill="1" applyBorder="1" applyAlignment="1">
      <alignment horizontal="right" vertical="top"/>
    </xf>
    <xf numFmtId="0" fontId="7" fillId="0" borderId="31" xfId="7" applyFont="1" applyBorder="1" applyAlignment="1">
      <alignment horizontal="left" vertical="top" wrapText="1"/>
    </xf>
    <xf numFmtId="0" fontId="7" fillId="0" borderId="8" xfId="7" applyFont="1" applyBorder="1" applyAlignment="1">
      <alignment horizontal="left" vertical="top" wrapText="1"/>
    </xf>
    <xf numFmtId="0" fontId="7" fillId="0" borderId="25" xfId="7" applyFont="1" applyBorder="1" applyAlignment="1">
      <alignment horizontal="left" vertical="top" wrapText="1"/>
    </xf>
    <xf numFmtId="0" fontId="8" fillId="9" borderId="15" xfId="7" applyFill="1" applyBorder="1" applyAlignment="1">
      <alignment horizontal="center" vertical="top" wrapText="1"/>
    </xf>
    <xf numFmtId="0" fontId="8" fillId="9" borderId="11" xfId="7" applyFill="1" applyBorder="1" applyAlignment="1">
      <alignment horizontal="center" vertical="top" wrapText="1"/>
    </xf>
    <xf numFmtId="0" fontId="8" fillId="9" borderId="12" xfId="7" applyFill="1" applyBorder="1" applyAlignment="1">
      <alignment horizontal="center" vertical="top" wrapText="1"/>
    </xf>
    <xf numFmtId="0" fontId="26" fillId="0" borderId="33" xfId="7" applyFont="1" applyBorder="1" applyAlignment="1">
      <alignment horizontal="left" vertical="top" wrapText="1"/>
    </xf>
    <xf numFmtId="0" fontId="26" fillId="0" borderId="38" xfId="7" applyFont="1" applyBorder="1" applyAlignment="1">
      <alignment horizontal="left" vertical="top" wrapText="1"/>
    </xf>
    <xf numFmtId="0" fontId="26" fillId="0" borderId="41" xfId="7" applyFont="1" applyBorder="1" applyAlignment="1">
      <alignment horizontal="left" vertical="top" wrapText="1"/>
    </xf>
    <xf numFmtId="0" fontId="26" fillId="0" borderId="32" xfId="7" applyFont="1" applyBorder="1" applyAlignment="1">
      <alignment horizontal="left" vertical="top" wrapText="1"/>
    </xf>
    <xf numFmtId="0" fontId="26" fillId="0" borderId="10" xfId="7" applyFont="1" applyBorder="1" applyAlignment="1">
      <alignment horizontal="left" vertical="top" wrapText="1"/>
    </xf>
    <xf numFmtId="0" fontId="26" fillId="0" borderId="27" xfId="7" applyFont="1" applyBorder="1" applyAlignment="1">
      <alignment horizontal="left" vertical="top" wrapText="1"/>
    </xf>
    <xf numFmtId="0" fontId="11" fillId="4" borderId="15" xfId="7" applyFont="1" applyFill="1" applyBorder="1" applyAlignment="1">
      <alignment horizontal="right" vertical="top" wrapText="1"/>
    </xf>
    <xf numFmtId="0" fontId="11" fillId="4" borderId="11" xfId="7" applyFont="1" applyFill="1" applyBorder="1" applyAlignment="1">
      <alignment horizontal="right" vertical="top" wrapText="1"/>
    </xf>
    <xf numFmtId="0" fontId="26" fillId="0" borderId="33" xfId="33" applyFont="1" applyBorder="1" applyAlignment="1">
      <alignment horizontal="left" vertical="top" wrapText="1"/>
    </xf>
    <xf numFmtId="0" fontId="26" fillId="0" borderId="38" xfId="33" applyFont="1" applyBorder="1" applyAlignment="1">
      <alignment horizontal="left" vertical="top" wrapText="1"/>
    </xf>
    <xf numFmtId="0" fontId="26" fillId="0" borderId="41" xfId="33" applyFont="1" applyBorder="1" applyAlignment="1">
      <alignment horizontal="left" vertical="top" wrapText="1"/>
    </xf>
    <xf numFmtId="0" fontId="4" fillId="4" borderId="31" xfId="7" applyFont="1" applyFill="1" applyBorder="1" applyAlignment="1">
      <alignment horizontal="right" vertical="top" wrapText="1"/>
    </xf>
    <xf numFmtId="0" fontId="4" fillId="4" borderId="8" xfId="7" applyFont="1" applyFill="1" applyBorder="1" applyAlignment="1">
      <alignment horizontal="right" vertical="top" wrapText="1"/>
    </xf>
    <xf numFmtId="0" fontId="4" fillId="4" borderId="25" xfId="7" applyFont="1" applyFill="1" applyBorder="1" applyAlignment="1">
      <alignment horizontal="right" vertical="top" wrapText="1"/>
    </xf>
    <xf numFmtId="49" fontId="27" fillId="3" borderId="29" xfId="0" applyNumberFormat="1" applyFont="1" applyFill="1" applyBorder="1" applyAlignment="1">
      <alignment horizontal="center" vertical="top"/>
    </xf>
    <xf numFmtId="49" fontId="27" fillId="3" borderId="21" xfId="0" applyNumberFormat="1" applyFont="1" applyFill="1" applyBorder="1" applyAlignment="1">
      <alignment horizontal="center" vertical="top"/>
    </xf>
    <xf numFmtId="49" fontId="27" fillId="5" borderId="55" xfId="0" applyNumberFormat="1" applyFont="1" applyFill="1" applyBorder="1" applyAlignment="1">
      <alignment horizontal="center" vertical="top" wrapText="1"/>
    </xf>
    <xf numFmtId="49" fontId="27" fillId="5" borderId="46" xfId="0" applyNumberFormat="1" applyFont="1" applyFill="1" applyBorder="1" applyAlignment="1">
      <alignment horizontal="center" vertical="top" wrapText="1"/>
    </xf>
    <xf numFmtId="49" fontId="27" fillId="5" borderId="18" xfId="0" applyNumberFormat="1" applyFont="1" applyFill="1" applyBorder="1" applyAlignment="1">
      <alignment horizontal="center" vertical="top" wrapText="1"/>
    </xf>
    <xf numFmtId="49" fontId="27" fillId="2" borderId="9" xfId="0" applyNumberFormat="1" applyFont="1" applyFill="1" applyBorder="1" applyAlignment="1">
      <alignment horizontal="center" vertical="top"/>
    </xf>
    <xf numFmtId="0" fontId="27" fillId="7" borderId="11" xfId="0" applyFont="1" applyFill="1" applyBorder="1" applyAlignment="1">
      <alignment horizontal="center" vertical="top" wrapText="1"/>
    </xf>
    <xf numFmtId="0" fontId="27" fillId="7" borderId="12" xfId="0" applyFont="1" applyFill="1" applyBorder="1" applyAlignment="1">
      <alignment horizontal="center" vertical="top" wrapText="1"/>
    </xf>
    <xf numFmtId="49" fontId="27" fillId="5" borderId="39" xfId="0" applyNumberFormat="1" applyFont="1" applyFill="1" applyBorder="1" applyAlignment="1">
      <alignment horizontal="center" vertical="top" wrapText="1"/>
    </xf>
    <xf numFmtId="49" fontId="27" fillId="5" borderId="36" xfId="0" applyNumberFormat="1" applyFont="1" applyFill="1" applyBorder="1" applyAlignment="1">
      <alignment horizontal="center" vertical="top" wrapText="1"/>
    </xf>
    <xf numFmtId="49" fontId="27" fillId="5" borderId="23" xfId="0" applyNumberFormat="1" applyFont="1" applyFill="1" applyBorder="1" applyAlignment="1">
      <alignment horizontal="center" vertical="top" wrapText="1"/>
    </xf>
    <xf numFmtId="0" fontId="30" fillId="5" borderId="16" xfId="0" applyFont="1" applyFill="1" applyBorder="1" applyAlignment="1">
      <alignment horizontal="center" vertical="top" wrapText="1"/>
    </xf>
    <xf numFmtId="0" fontId="30" fillId="5" borderId="44" xfId="0" applyFont="1" applyFill="1" applyBorder="1" applyAlignment="1">
      <alignment horizontal="center" vertical="top" wrapText="1"/>
    </xf>
    <xf numFmtId="0" fontId="30" fillId="5" borderId="19" xfId="0" applyFont="1" applyFill="1" applyBorder="1" applyAlignment="1">
      <alignment horizontal="center" vertical="top" wrapText="1"/>
    </xf>
    <xf numFmtId="0" fontId="36" fillId="5" borderId="2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27" fillId="12" borderId="22" xfId="0" applyFont="1" applyFill="1" applyBorder="1" applyAlignment="1">
      <alignment horizontal="center" vertical="top" wrapText="1"/>
    </xf>
    <xf numFmtId="0" fontId="27" fillId="12" borderId="24" xfId="0" applyFont="1" applyFill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/>
    </xf>
    <xf numFmtId="0" fontId="27" fillId="0" borderId="11" xfId="0" applyFont="1" applyBorder="1" applyAlignment="1">
      <alignment horizontal="center" vertical="top"/>
    </xf>
    <xf numFmtId="0" fontId="27" fillId="0" borderId="74" xfId="0" applyFont="1" applyBorder="1" applyAlignment="1">
      <alignment horizontal="center" vertical="top"/>
    </xf>
    <xf numFmtId="0" fontId="30" fillId="5" borderId="20" xfId="0" applyFont="1" applyFill="1" applyBorder="1" applyAlignment="1">
      <alignment horizontal="center" vertical="top" wrapText="1"/>
    </xf>
    <xf numFmtId="0" fontId="27" fillId="19" borderId="12" xfId="0" applyFont="1" applyFill="1" applyBorder="1" applyAlignment="1">
      <alignment horizontal="left" vertical="top"/>
    </xf>
    <xf numFmtId="49" fontId="27" fillId="5" borderId="54" xfId="0" applyNumberFormat="1" applyFont="1" applyFill="1" applyBorder="1" applyAlignment="1">
      <alignment horizontal="center" vertical="top" wrapText="1"/>
    </xf>
    <xf numFmtId="49" fontId="27" fillId="5" borderId="57" xfId="0" applyNumberFormat="1" applyFont="1" applyFill="1" applyBorder="1" applyAlignment="1">
      <alignment horizontal="center" vertical="top" wrapText="1"/>
    </xf>
    <xf numFmtId="49" fontId="27" fillId="5" borderId="14" xfId="0" applyNumberFormat="1" applyFont="1" applyFill="1" applyBorder="1" applyAlignment="1">
      <alignment horizontal="center" vertical="top" wrapText="1"/>
    </xf>
    <xf numFmtId="49" fontId="30" fillId="5" borderId="39" xfId="0" applyNumberFormat="1" applyFont="1" applyFill="1" applyBorder="1" applyAlignment="1">
      <alignment horizontal="center" vertical="top"/>
    </xf>
    <xf numFmtId="49" fontId="30" fillId="5" borderId="36" xfId="0" applyNumberFormat="1" applyFont="1" applyFill="1" applyBorder="1" applyAlignment="1">
      <alignment horizontal="center" vertical="top"/>
    </xf>
    <xf numFmtId="49" fontId="30" fillId="5" borderId="23" xfId="0" applyNumberFormat="1" applyFont="1" applyFill="1" applyBorder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30" fillId="0" borderId="22" xfId="0" applyFont="1" applyBorder="1" applyAlignment="1">
      <alignment horizontal="center"/>
    </xf>
    <xf numFmtId="0" fontId="30" fillId="9" borderId="15" xfId="0" applyFont="1" applyFill="1" applyBorder="1" applyAlignment="1">
      <alignment horizontal="center" vertical="top" wrapText="1"/>
    </xf>
    <xf numFmtId="0" fontId="30" fillId="9" borderId="11" xfId="0" applyFont="1" applyFill="1" applyBorder="1" applyAlignment="1">
      <alignment horizontal="center" vertical="top" wrapText="1"/>
    </xf>
    <xf numFmtId="0" fontId="30" fillId="9" borderId="12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/>
    </xf>
    <xf numFmtId="49" fontId="10" fillId="2" borderId="31" xfId="0" applyNumberFormat="1" applyFont="1" applyFill="1" applyBorder="1" applyAlignment="1">
      <alignment horizontal="center" vertical="top"/>
    </xf>
    <xf numFmtId="49" fontId="10" fillId="2" borderId="36" xfId="0" applyNumberFormat="1" applyFont="1" applyFill="1" applyBorder="1" applyAlignment="1">
      <alignment horizontal="center" vertical="top"/>
    </xf>
    <xf numFmtId="49" fontId="10" fillId="2" borderId="32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9" xfId="0" applyNumberFormat="1" applyFont="1" applyFill="1" applyBorder="1" applyAlignment="1">
      <alignment horizontal="center" vertical="top"/>
    </xf>
    <xf numFmtId="49" fontId="10" fillId="3" borderId="4" xfId="0" applyNumberFormat="1" applyFont="1" applyFill="1" applyBorder="1" applyAlignment="1">
      <alignment horizontal="center" vertical="top"/>
    </xf>
    <xf numFmtId="49" fontId="10" fillId="5" borderId="40" xfId="0" applyNumberFormat="1" applyFont="1" applyFill="1" applyBorder="1" applyAlignment="1">
      <alignment horizontal="center" vertical="top" wrapText="1"/>
    </xf>
    <xf numFmtId="49" fontId="10" fillId="5" borderId="0" xfId="0" applyNumberFormat="1" applyFont="1" applyFill="1" applyAlignment="1">
      <alignment horizontal="center" vertical="top" wrapText="1"/>
    </xf>
    <xf numFmtId="0" fontId="91" fillId="5" borderId="22" xfId="0" applyFont="1" applyFill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9" fillId="0" borderId="29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49" fontId="9" fillId="0" borderId="21" xfId="0" applyNumberFormat="1" applyFont="1" applyBorder="1" applyAlignment="1">
      <alignment horizontal="center" vertical="top"/>
    </xf>
    <xf numFmtId="165" fontId="9" fillId="5" borderId="35" xfId="0" applyNumberFormat="1" applyFont="1" applyFill="1" applyBorder="1" applyAlignment="1">
      <alignment horizontal="center" vertical="center" wrapText="1"/>
    </xf>
    <xf numFmtId="0" fontId="9" fillId="5" borderId="64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top"/>
    </xf>
    <xf numFmtId="49" fontId="6" fillId="2" borderId="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top"/>
    </xf>
    <xf numFmtId="49" fontId="4" fillId="5" borderId="29" xfId="0" applyNumberFormat="1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horizontal="center" vertical="top" wrapText="1"/>
    </xf>
    <xf numFmtId="49" fontId="3" fillId="5" borderId="29" xfId="0" applyNumberFormat="1" applyFont="1" applyFill="1" applyBorder="1" applyAlignment="1">
      <alignment horizontal="center" vertical="top"/>
    </xf>
    <xf numFmtId="49" fontId="3" fillId="5" borderId="9" xfId="0" applyNumberFormat="1" applyFont="1" applyFill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 wrapText="1"/>
    </xf>
    <xf numFmtId="0" fontId="10" fillId="7" borderId="12" xfId="0" applyFont="1" applyFill="1" applyBorder="1" applyAlignment="1">
      <alignment horizontal="center" vertical="top" wrapText="1"/>
    </xf>
    <xf numFmtId="49" fontId="18" fillId="2" borderId="31" xfId="0" applyNumberFormat="1" applyFont="1" applyFill="1" applyBorder="1" applyAlignment="1">
      <alignment horizontal="center" vertical="top"/>
    </xf>
    <xf numFmtId="49" fontId="18" fillId="2" borderId="36" xfId="0" applyNumberFormat="1" applyFont="1" applyFill="1" applyBorder="1" applyAlignment="1">
      <alignment horizontal="center" vertical="top"/>
    </xf>
    <xf numFmtId="49" fontId="18" fillId="2" borderId="23" xfId="0" applyNumberFormat="1" applyFont="1" applyFill="1" applyBorder="1" applyAlignment="1">
      <alignment horizontal="center" vertical="top"/>
    </xf>
    <xf numFmtId="49" fontId="10" fillId="3" borderId="21" xfId="0" applyNumberFormat="1" applyFont="1" applyFill="1" applyBorder="1" applyAlignment="1">
      <alignment horizontal="center" vertical="top"/>
    </xf>
    <xf numFmtId="49" fontId="10" fillId="5" borderId="22" xfId="0" applyNumberFormat="1" applyFont="1" applyFill="1" applyBorder="1" applyAlignment="1">
      <alignment horizontal="center" vertical="top" wrapText="1"/>
    </xf>
    <xf numFmtId="0" fontId="10" fillId="5" borderId="29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0" fontId="10" fillId="5" borderId="59" xfId="0" applyFont="1" applyFill="1" applyBorder="1" applyAlignment="1">
      <alignment horizontal="left" vertical="top" wrapText="1"/>
    </xf>
    <xf numFmtId="49" fontId="34" fillId="5" borderId="25" xfId="0" applyNumberFormat="1" applyFont="1" applyFill="1" applyBorder="1" applyAlignment="1">
      <alignment horizontal="center" vertical="top"/>
    </xf>
    <xf numFmtId="49" fontId="34" fillId="5" borderId="26" xfId="0" applyNumberFormat="1" applyFont="1" applyFill="1" applyBorder="1" applyAlignment="1">
      <alignment horizontal="center" vertical="top"/>
    </xf>
    <xf numFmtId="49" fontId="34" fillId="5" borderId="24" xfId="0" applyNumberFormat="1" applyFont="1" applyFill="1" applyBorder="1" applyAlignment="1">
      <alignment horizontal="center" vertical="top"/>
    </xf>
    <xf numFmtId="0" fontId="9" fillId="7" borderId="15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9" fillId="7" borderId="12" xfId="0" applyFont="1" applyFill="1" applyBorder="1" applyAlignment="1">
      <alignment horizontal="center" vertical="top"/>
    </xf>
    <xf numFmtId="49" fontId="10" fillId="5" borderId="48" xfId="0" applyNumberFormat="1" applyFont="1" applyFill="1" applyBorder="1" applyAlignment="1">
      <alignment horizontal="center" vertical="top" wrapText="1"/>
    </xf>
    <xf numFmtId="0" fontId="91" fillId="5" borderId="20" xfId="0" applyFont="1" applyFill="1" applyBorder="1" applyAlignment="1">
      <alignment horizontal="center" vertical="top" wrapText="1"/>
    </xf>
    <xf numFmtId="0" fontId="0" fillId="0" borderId="21" xfId="0" applyBorder="1" applyAlignment="1">
      <alignment vertical="top" wrapText="1"/>
    </xf>
    <xf numFmtId="49" fontId="34" fillId="0" borderId="2" xfId="0" applyNumberFormat="1" applyFont="1" applyBorder="1" applyAlignment="1">
      <alignment horizontal="center" vertical="top"/>
    </xf>
    <xf numFmtId="49" fontId="34" fillId="0" borderId="4" xfId="0" applyNumberFormat="1" applyFont="1" applyBorder="1" applyAlignment="1">
      <alignment horizontal="center" vertical="top"/>
    </xf>
    <xf numFmtId="0" fontId="9" fillId="5" borderId="63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9" fillId="5" borderId="21" xfId="0" applyFont="1" applyFill="1" applyBorder="1" applyAlignment="1">
      <alignment horizontal="left" vertical="top" wrapText="1"/>
    </xf>
    <xf numFmtId="49" fontId="10" fillId="5" borderId="13" xfId="0" applyNumberFormat="1" applyFont="1" applyFill="1" applyBorder="1" applyAlignment="1">
      <alignment horizontal="center" vertical="top" wrapText="1"/>
    </xf>
    <xf numFmtId="49" fontId="34" fillId="0" borderId="9" xfId="0" applyNumberFormat="1" applyFont="1" applyBorder="1" applyAlignment="1">
      <alignment horizontal="center" vertical="top"/>
    </xf>
    <xf numFmtId="49" fontId="9" fillId="5" borderId="29" xfId="0" applyNumberFormat="1" applyFont="1" applyFill="1" applyBorder="1" applyAlignment="1">
      <alignment horizontal="center" vertical="top"/>
    </xf>
    <xf numFmtId="49" fontId="9" fillId="5" borderId="9" xfId="0" applyNumberFormat="1" applyFont="1" applyFill="1" applyBorder="1" applyAlignment="1">
      <alignment horizontal="center" vertical="top"/>
    </xf>
    <xf numFmtId="49" fontId="9" fillId="5" borderId="21" xfId="0" applyNumberFormat="1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left" wrapText="1"/>
    </xf>
    <xf numFmtId="0" fontId="9" fillId="5" borderId="37" xfId="0" applyFont="1" applyFill="1" applyBorder="1" applyAlignment="1">
      <alignment horizontal="left" wrapText="1"/>
    </xf>
    <xf numFmtId="165" fontId="9" fillId="5" borderId="5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0" fontId="9" fillId="5" borderId="54" xfId="0" applyFont="1" applyFill="1" applyBorder="1" applyAlignment="1">
      <alignment horizontal="center" vertical="top" wrapText="1"/>
    </xf>
    <xf numFmtId="0" fontId="9" fillId="5" borderId="42" xfId="0" applyFont="1" applyFill="1" applyBorder="1" applyAlignment="1">
      <alignment horizontal="center" vertical="top" wrapText="1"/>
    </xf>
    <xf numFmtId="0" fontId="9" fillId="5" borderId="37" xfId="0" applyFont="1" applyFill="1" applyBorder="1" applyAlignment="1">
      <alignment horizontal="left" vertical="center" wrapText="1"/>
    </xf>
    <xf numFmtId="49" fontId="10" fillId="2" borderId="29" xfId="0" applyNumberFormat="1" applyFont="1" applyFill="1" applyBorder="1" applyAlignment="1">
      <alignment horizontal="center" vertical="top"/>
    </xf>
    <xf numFmtId="49" fontId="10" fillId="2" borderId="9" xfId="0" applyNumberFormat="1" applyFont="1" applyFill="1" applyBorder="1" applyAlignment="1">
      <alignment horizontal="center" vertical="top"/>
    </xf>
    <xf numFmtId="49" fontId="10" fillId="2" borderId="21" xfId="0" applyNumberFormat="1" applyFont="1" applyFill="1" applyBorder="1" applyAlignment="1">
      <alignment horizontal="center" vertical="top"/>
    </xf>
    <xf numFmtId="49" fontId="10" fillId="3" borderId="29" xfId="0" applyNumberFormat="1" applyFont="1" applyFill="1" applyBorder="1" applyAlignment="1">
      <alignment horizontal="center" vertical="top"/>
    </xf>
    <xf numFmtId="0" fontId="10" fillId="0" borderId="5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top" wrapText="1"/>
    </xf>
    <xf numFmtId="49" fontId="10" fillId="0" borderId="44" xfId="0" applyNumberFormat="1" applyFont="1" applyBorder="1" applyAlignment="1">
      <alignment horizontal="center" vertical="top" wrapText="1"/>
    </xf>
    <xf numFmtId="49" fontId="10" fillId="0" borderId="19" xfId="0" applyNumberFormat="1" applyFont="1" applyBorder="1" applyAlignment="1">
      <alignment horizontal="center" vertical="top" wrapText="1"/>
    </xf>
    <xf numFmtId="49" fontId="10" fillId="0" borderId="39" xfId="0" applyNumberFormat="1" applyFont="1" applyBorder="1" applyAlignment="1">
      <alignment horizontal="center" vertical="top" wrapText="1"/>
    </xf>
    <xf numFmtId="49" fontId="10" fillId="0" borderId="40" xfId="0" applyNumberFormat="1" applyFont="1" applyBorder="1" applyAlignment="1">
      <alignment horizontal="center" vertical="top" wrapText="1"/>
    </xf>
    <xf numFmtId="49" fontId="10" fillId="0" borderId="43" xfId="0" applyNumberFormat="1" applyFont="1" applyBorder="1" applyAlignment="1">
      <alignment horizontal="center" vertical="top" wrapText="1"/>
    </xf>
    <xf numFmtId="49" fontId="10" fillId="0" borderId="36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0" fontId="10" fillId="5" borderId="21" xfId="0" applyFont="1" applyFill="1" applyBorder="1" applyAlignment="1">
      <alignment horizontal="left" vertical="top" wrapText="1"/>
    </xf>
    <xf numFmtId="49" fontId="26" fillId="0" borderId="29" xfId="0" applyNumberFormat="1" applyFont="1" applyBorder="1" applyAlignment="1">
      <alignment horizontal="center" vertical="top" wrapText="1"/>
    </xf>
    <xf numFmtId="49" fontId="26" fillId="0" borderId="21" xfId="0" applyNumberFormat="1" applyFont="1" applyBorder="1" applyAlignment="1">
      <alignment horizontal="center" vertical="top"/>
    </xf>
    <xf numFmtId="0" fontId="10" fillId="7" borderId="22" xfId="0" applyFont="1" applyFill="1" applyBorder="1" applyAlignment="1">
      <alignment horizontal="center" vertical="top" wrapText="1"/>
    </xf>
    <xf numFmtId="0" fontId="10" fillId="7" borderId="24" xfId="0" applyFont="1" applyFill="1" applyBorder="1" applyAlignment="1">
      <alignment horizontal="center" vertical="top" wrapText="1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7" borderId="15" xfId="0" applyFont="1" applyFill="1" applyBorder="1" applyAlignment="1">
      <alignment horizontal="center" vertical="top" wrapText="1"/>
    </xf>
    <xf numFmtId="49" fontId="10" fillId="8" borderId="15" xfId="7" applyNumberFormat="1" applyFont="1" applyFill="1" applyBorder="1" applyAlignment="1">
      <alignment horizontal="right" vertical="top"/>
    </xf>
    <xf numFmtId="49" fontId="10" fillId="8" borderId="11" xfId="7" applyNumberFormat="1" applyFont="1" applyFill="1" applyBorder="1" applyAlignment="1">
      <alignment horizontal="right" vertical="top"/>
    </xf>
    <xf numFmtId="0" fontId="10" fillId="8" borderId="15" xfId="0" applyFont="1" applyFill="1" applyBorder="1" applyAlignment="1">
      <alignment horizontal="left" vertical="top"/>
    </xf>
    <xf numFmtId="0" fontId="10" fillId="8" borderId="11" xfId="0" applyFont="1" applyFill="1" applyBorder="1" applyAlignment="1">
      <alignment horizontal="left" vertical="top"/>
    </xf>
    <xf numFmtId="0" fontId="10" fillId="8" borderId="12" xfId="0" applyFont="1" applyFill="1" applyBorder="1" applyAlignment="1">
      <alignment horizontal="left" vertical="top"/>
    </xf>
    <xf numFmtId="0" fontId="100" fillId="7" borderId="23" xfId="0" applyFont="1" applyFill="1" applyBorder="1" applyAlignment="1">
      <alignment horizontal="center" vertical="top"/>
    </xf>
    <xf numFmtId="0" fontId="100" fillId="7" borderId="22" xfId="0" applyFont="1" applyFill="1" applyBorder="1" applyAlignment="1">
      <alignment horizontal="center" vertical="top"/>
    </xf>
    <xf numFmtId="0" fontId="100" fillId="7" borderId="24" xfId="0" applyFont="1" applyFill="1" applyBorder="1" applyAlignment="1">
      <alignment horizontal="center" vertical="top"/>
    </xf>
    <xf numFmtId="49" fontId="10" fillId="7" borderId="29" xfId="0" applyNumberFormat="1" applyFont="1" applyFill="1" applyBorder="1" applyAlignment="1">
      <alignment horizontal="center" vertical="top"/>
    </xf>
    <xf numFmtId="49" fontId="10" fillId="7" borderId="21" xfId="0" applyNumberFormat="1" applyFont="1" applyFill="1" applyBorder="1" applyAlignment="1">
      <alignment horizontal="center" vertical="top"/>
    </xf>
    <xf numFmtId="0" fontId="10" fillId="0" borderId="29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49" fontId="34" fillId="0" borderId="29" xfId="0" applyNumberFormat="1" applyFont="1" applyBorder="1" applyAlignment="1">
      <alignment horizontal="center" vertical="top"/>
    </xf>
    <xf numFmtId="49" fontId="34" fillId="0" borderId="21" xfId="0" applyNumberFormat="1" applyFont="1" applyBorder="1" applyAlignment="1">
      <alignment horizontal="center" vertical="top"/>
    </xf>
    <xf numFmtId="49" fontId="10" fillId="5" borderId="55" xfId="0" applyNumberFormat="1" applyFont="1" applyFill="1" applyBorder="1" applyAlignment="1">
      <alignment horizontal="center" vertical="top" wrapText="1"/>
    </xf>
    <xf numFmtId="49" fontId="10" fillId="5" borderId="18" xfId="0" applyNumberFormat="1" applyFont="1" applyFill="1" applyBorder="1" applyAlignment="1">
      <alignment horizontal="center" vertical="top" wrapText="1"/>
    </xf>
    <xf numFmtId="49" fontId="102" fillId="2" borderId="58" xfId="0" applyNumberFormat="1" applyFont="1" applyFill="1" applyBorder="1" applyAlignment="1">
      <alignment horizontal="center" vertical="top"/>
    </xf>
    <xf numFmtId="49" fontId="102" fillId="2" borderId="36" xfId="0" applyNumberFormat="1" applyFont="1" applyFill="1" applyBorder="1" applyAlignment="1">
      <alignment horizontal="center" vertical="top"/>
    </xf>
    <xf numFmtId="49" fontId="102" fillId="3" borderId="59" xfId="0" applyNumberFormat="1" applyFont="1" applyFill="1" applyBorder="1" applyAlignment="1">
      <alignment horizontal="center" vertical="top"/>
    </xf>
    <xf numFmtId="49" fontId="102" fillId="3" borderId="9" xfId="0" applyNumberFormat="1" applyFont="1" applyFill="1" applyBorder="1" applyAlignment="1">
      <alignment horizontal="center" vertical="top"/>
    </xf>
    <xf numFmtId="49" fontId="102" fillId="5" borderId="13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horizontal="left" vertical="top" wrapText="1"/>
    </xf>
    <xf numFmtId="49" fontId="102" fillId="0" borderId="29" xfId="0" applyNumberFormat="1" applyFont="1" applyBorder="1" applyAlignment="1">
      <alignment horizontal="center" vertical="top"/>
    </xf>
    <xf numFmtId="49" fontId="102" fillId="0" borderId="21" xfId="0" applyNumberFormat="1" applyFont="1" applyBorder="1" applyAlignment="1">
      <alignment horizontal="center" vertical="top"/>
    </xf>
    <xf numFmtId="49" fontId="106" fillId="3" borderId="2" xfId="0" applyNumberFormat="1" applyFont="1" applyFill="1" applyBorder="1" applyAlignment="1">
      <alignment horizontal="center" vertical="top"/>
    </xf>
    <xf numFmtId="49" fontId="106" fillId="3" borderId="9" xfId="0" applyNumberFormat="1" applyFont="1" applyFill="1" applyBorder="1" applyAlignment="1">
      <alignment horizontal="center" vertical="top"/>
    </xf>
    <xf numFmtId="49" fontId="106" fillId="5" borderId="48" xfId="0" applyNumberFormat="1" applyFont="1" applyFill="1" applyBorder="1" applyAlignment="1">
      <alignment horizontal="center" vertical="top" wrapText="1"/>
    </xf>
    <xf numFmtId="49" fontId="106" fillId="5" borderId="13" xfId="0" applyNumberFormat="1" applyFont="1" applyFill="1" applyBorder="1" applyAlignment="1">
      <alignment horizontal="center" vertical="top" wrapText="1"/>
    </xf>
    <xf numFmtId="49" fontId="102" fillId="0" borderId="2" xfId="0" applyNumberFormat="1" applyFont="1" applyBorder="1" applyAlignment="1">
      <alignment horizontal="center" vertical="top"/>
    </xf>
    <xf numFmtId="49" fontId="102" fillId="0" borderId="9" xfId="0" applyNumberFormat="1" applyFont="1" applyBorder="1" applyAlignment="1">
      <alignment horizontal="center" vertical="top"/>
    </xf>
    <xf numFmtId="49" fontId="4" fillId="5" borderId="48" xfId="0" applyNumberFormat="1" applyFont="1" applyFill="1" applyBorder="1" applyAlignment="1">
      <alignment horizontal="center" vertical="top" wrapText="1"/>
    </xf>
    <xf numFmtId="49" fontId="4" fillId="5" borderId="13" xfId="0" applyNumberFormat="1" applyFont="1" applyFill="1" applyBorder="1" applyAlignment="1">
      <alignment horizontal="center" vertical="top" wrapText="1"/>
    </xf>
    <xf numFmtId="49" fontId="104" fillId="0" borderId="2" xfId="0" applyNumberFormat="1" applyFont="1" applyBorder="1" applyAlignment="1">
      <alignment horizontal="center" vertical="top"/>
    </xf>
    <xf numFmtId="49" fontId="104" fillId="0" borderId="9" xfId="0" applyNumberFormat="1" applyFont="1" applyBorder="1" applyAlignment="1">
      <alignment horizontal="center" vertical="top"/>
    </xf>
    <xf numFmtId="49" fontId="104" fillId="0" borderId="21" xfId="0" applyNumberFormat="1" applyFont="1" applyBorder="1" applyAlignment="1">
      <alignment horizontal="center" vertical="top"/>
    </xf>
    <xf numFmtId="165" fontId="9" fillId="10" borderId="5" xfId="0" applyNumberFormat="1" applyFont="1" applyFill="1" applyBorder="1" applyAlignment="1">
      <alignment horizontal="left" vertical="top" wrapText="1"/>
    </xf>
    <xf numFmtId="165" fontId="9" fillId="10" borderId="35" xfId="0" applyNumberFormat="1" applyFont="1" applyFill="1" applyBorder="1" applyAlignment="1">
      <alignment horizontal="left" vertical="top" wrapText="1"/>
    </xf>
    <xf numFmtId="165" fontId="9" fillId="10" borderId="64" xfId="0" applyNumberFormat="1" applyFont="1" applyFill="1" applyBorder="1" applyAlignment="1">
      <alignment horizontal="left" vertical="top" wrapText="1"/>
    </xf>
    <xf numFmtId="49" fontId="4" fillId="3" borderId="36" xfId="0" applyNumberFormat="1" applyFont="1" applyFill="1" applyBorder="1" applyAlignment="1">
      <alignment horizontal="center" vertical="top"/>
    </xf>
    <xf numFmtId="49" fontId="4" fillId="5" borderId="39" xfId="0" applyNumberFormat="1" applyFont="1" applyFill="1" applyBorder="1" applyAlignment="1">
      <alignment horizontal="center" vertical="top" wrapText="1"/>
    </xf>
    <xf numFmtId="49" fontId="4" fillId="5" borderId="36" xfId="0" applyNumberFormat="1" applyFont="1" applyFill="1" applyBorder="1" applyAlignment="1">
      <alignment horizontal="center" vertical="top" wrapText="1"/>
    </xf>
    <xf numFmtId="49" fontId="104" fillId="0" borderId="29" xfId="0" applyNumberFormat="1" applyFont="1" applyBorder="1" applyAlignment="1">
      <alignment horizontal="center" vertical="top"/>
    </xf>
    <xf numFmtId="165" fontId="9" fillId="10" borderId="1" xfId="0" applyNumberFormat="1" applyFont="1" applyFill="1" applyBorder="1" applyAlignment="1">
      <alignment horizontal="left" vertical="top" wrapText="1"/>
    </xf>
    <xf numFmtId="49" fontId="4" fillId="5" borderId="55" xfId="0" applyNumberFormat="1" applyFont="1" applyFill="1" applyBorder="1" applyAlignment="1">
      <alignment horizontal="center" vertical="top" wrapText="1"/>
    </xf>
    <xf numFmtId="49" fontId="4" fillId="5" borderId="46" xfId="0" applyNumberFormat="1" applyFont="1" applyFill="1" applyBorder="1" applyAlignment="1">
      <alignment horizontal="center" vertical="top" wrapText="1"/>
    </xf>
    <xf numFmtId="0" fontId="93" fillId="0" borderId="29" xfId="0" applyFont="1" applyBorder="1" applyAlignment="1">
      <alignment horizontal="center" vertical="center"/>
    </xf>
    <xf numFmtId="0" fontId="93" fillId="0" borderId="21" xfId="0" applyFont="1" applyBorder="1" applyAlignment="1">
      <alignment horizontal="center" vertical="center"/>
    </xf>
    <xf numFmtId="165" fontId="93" fillId="0" borderId="29" xfId="0" applyNumberFormat="1" applyFont="1" applyBorder="1" applyAlignment="1">
      <alignment horizontal="center" vertical="top"/>
    </xf>
    <xf numFmtId="165" fontId="93" fillId="0" borderId="21" xfId="0" applyNumberFormat="1" applyFont="1" applyBorder="1" applyAlignment="1">
      <alignment horizontal="center" vertical="top"/>
    </xf>
    <xf numFmtId="165" fontId="93" fillId="0" borderId="39" xfId="0" applyNumberFormat="1" applyFont="1" applyBorder="1" applyAlignment="1">
      <alignment horizontal="center" vertical="top"/>
    </xf>
    <xf numFmtId="165" fontId="93" fillId="0" borderId="23" xfId="0" applyNumberFormat="1" applyFont="1" applyBorder="1" applyAlignment="1">
      <alignment horizontal="center" vertical="top"/>
    </xf>
    <xf numFmtId="0" fontId="10" fillId="7" borderId="11" xfId="0" applyFont="1" applyFill="1" applyBorder="1" applyAlignment="1">
      <alignment horizontal="right" vertical="top" wrapText="1"/>
    </xf>
    <xf numFmtId="0" fontId="10" fillId="7" borderId="12" xfId="0" applyFont="1" applyFill="1" applyBorder="1" applyAlignment="1">
      <alignment horizontal="right" vertical="top" wrapText="1"/>
    </xf>
    <xf numFmtId="49" fontId="10" fillId="8" borderId="12" xfId="7" applyNumberFormat="1" applyFont="1" applyFill="1" applyBorder="1" applyAlignment="1">
      <alignment horizontal="right" vertical="top"/>
    </xf>
    <xf numFmtId="49" fontId="18" fillId="8" borderId="29" xfId="0" applyNumberFormat="1" applyFont="1" applyFill="1" applyBorder="1" applyAlignment="1">
      <alignment horizontal="center" vertical="top"/>
    </xf>
    <xf numFmtId="49" fontId="18" fillId="8" borderId="21" xfId="0" applyNumberFormat="1" applyFont="1" applyFill="1" applyBorder="1" applyAlignment="1">
      <alignment horizontal="center" vertical="top"/>
    </xf>
    <xf numFmtId="49" fontId="18" fillId="0" borderId="29" xfId="0" applyNumberFormat="1" applyFont="1" applyBorder="1" applyAlignment="1">
      <alignment horizontal="center" vertical="top"/>
    </xf>
    <xf numFmtId="49" fontId="18" fillId="0" borderId="21" xfId="0" applyNumberFormat="1" applyFont="1" applyBorder="1" applyAlignment="1">
      <alignment horizontal="center" vertical="top"/>
    </xf>
    <xf numFmtId="49" fontId="18" fillId="0" borderId="55" xfId="0" applyNumberFormat="1" applyFont="1" applyBorder="1" applyAlignment="1">
      <alignment horizontal="center" vertical="top" wrapText="1"/>
    </xf>
    <xf numFmtId="49" fontId="18" fillId="0" borderId="18" xfId="0" applyNumberFormat="1" applyFont="1" applyBorder="1" applyAlignment="1">
      <alignment horizontal="center" vertical="top" wrapText="1"/>
    </xf>
    <xf numFmtId="0" fontId="93" fillId="5" borderId="29" xfId="0" applyFont="1" applyFill="1" applyBorder="1" applyAlignment="1">
      <alignment horizontal="left" vertical="top" wrapText="1"/>
    </xf>
    <xf numFmtId="0" fontId="93" fillId="5" borderId="21" xfId="0" applyFont="1" applyFill="1" applyBorder="1" applyAlignment="1">
      <alignment horizontal="left" vertical="top" wrapText="1"/>
    </xf>
    <xf numFmtId="49" fontId="93" fillId="0" borderId="29" xfId="0" applyNumberFormat="1" applyFont="1" applyBorder="1" applyAlignment="1">
      <alignment horizontal="center" vertical="top"/>
    </xf>
    <xf numFmtId="49" fontId="93" fillId="0" borderId="21" xfId="0" applyNumberFormat="1" applyFont="1" applyBorder="1" applyAlignment="1">
      <alignment horizontal="center" vertical="top"/>
    </xf>
    <xf numFmtId="49" fontId="10" fillId="8" borderId="29" xfId="0" applyNumberFormat="1" applyFont="1" applyFill="1" applyBorder="1" applyAlignment="1">
      <alignment horizontal="center" vertical="top"/>
    </xf>
    <xf numFmtId="49" fontId="10" fillId="8" borderId="9" xfId="0" applyNumberFormat="1" applyFont="1" applyFill="1" applyBorder="1" applyAlignment="1">
      <alignment horizontal="center" vertical="top"/>
    </xf>
    <xf numFmtId="49" fontId="10" fillId="0" borderId="29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/>
    </xf>
    <xf numFmtId="49" fontId="10" fillId="0" borderId="55" xfId="0" applyNumberFormat="1" applyFont="1" applyBorder="1" applyAlignment="1">
      <alignment horizontal="center" vertical="top" wrapText="1"/>
    </xf>
    <xf numFmtId="49" fontId="10" fillId="0" borderId="46" xfId="0" applyNumberFormat="1" applyFont="1" applyBorder="1" applyAlignment="1">
      <alignment horizontal="center" vertical="top" wrapText="1"/>
    </xf>
    <xf numFmtId="49" fontId="10" fillId="0" borderId="54" xfId="0" applyNumberFormat="1" applyFont="1" applyBorder="1" applyAlignment="1">
      <alignment horizontal="center" vertical="top" wrapText="1"/>
    </xf>
    <xf numFmtId="49" fontId="10" fillId="0" borderId="57" xfId="0" applyNumberFormat="1" applyFont="1" applyBorder="1" applyAlignment="1">
      <alignment horizontal="center" vertical="top" wrapText="1"/>
    </xf>
    <xf numFmtId="49" fontId="10" fillId="0" borderId="14" xfId="0" applyNumberFormat="1" applyFont="1" applyBorder="1" applyAlignment="1">
      <alignment horizontal="center" vertical="top" wrapText="1"/>
    </xf>
    <xf numFmtId="49" fontId="10" fillId="2" borderId="39" xfId="0" applyNumberFormat="1" applyFont="1" applyFill="1" applyBorder="1" applyAlignment="1">
      <alignment horizontal="center" vertical="top" wrapText="1"/>
    </xf>
    <xf numFmtId="49" fontId="10" fillId="2" borderId="23" xfId="0" applyNumberFormat="1" applyFont="1" applyFill="1" applyBorder="1" applyAlignment="1">
      <alignment horizontal="center" vertical="top" wrapText="1"/>
    </xf>
    <xf numFmtId="0" fontId="111" fillId="7" borderId="23" xfId="0" applyFont="1" applyFill="1" applyBorder="1" applyAlignment="1">
      <alignment horizontal="left" vertical="top"/>
    </xf>
    <xf numFmtId="0" fontId="111" fillId="7" borderId="22" xfId="0" applyFont="1" applyFill="1" applyBorder="1" applyAlignment="1">
      <alignment horizontal="left" vertical="top"/>
    </xf>
    <xf numFmtId="0" fontId="111" fillId="7" borderId="24" xfId="0" applyFont="1" applyFill="1" applyBorder="1" applyAlignment="1">
      <alignment horizontal="left" vertical="top"/>
    </xf>
    <xf numFmtId="49" fontId="10" fillId="0" borderId="15" xfId="7" applyNumberFormat="1" applyFont="1" applyBorder="1" applyAlignment="1">
      <alignment horizontal="center" vertical="top"/>
    </xf>
    <xf numFmtId="49" fontId="10" fillId="0" borderId="11" xfId="7" applyNumberFormat="1" applyFont="1" applyBorder="1" applyAlignment="1">
      <alignment horizontal="center" vertical="top"/>
    </xf>
    <xf numFmtId="49" fontId="10" fillId="0" borderId="12" xfId="7" applyNumberFormat="1" applyFont="1" applyBorder="1" applyAlignment="1">
      <alignment horizontal="center" vertical="top"/>
    </xf>
    <xf numFmtId="49" fontId="18" fillId="2" borderId="29" xfId="0" applyNumberFormat="1" applyFont="1" applyFill="1" applyBorder="1" applyAlignment="1">
      <alignment horizontal="center" vertical="top"/>
    </xf>
    <xf numFmtId="49" fontId="18" fillId="2" borderId="9" xfId="0" applyNumberFormat="1" applyFont="1" applyFill="1" applyBorder="1" applyAlignment="1">
      <alignment horizontal="center" vertical="top"/>
    </xf>
    <xf numFmtId="49" fontId="18" fillId="3" borderId="29" xfId="0" applyNumberFormat="1" applyFont="1" applyFill="1" applyBorder="1" applyAlignment="1">
      <alignment horizontal="center" vertical="top"/>
    </xf>
    <xf numFmtId="49" fontId="18" fillId="3" borderId="9" xfId="0" applyNumberFormat="1" applyFont="1" applyFill="1" applyBorder="1" applyAlignment="1">
      <alignment horizontal="center" vertical="top"/>
    </xf>
    <xf numFmtId="0" fontId="9" fillId="5" borderId="55" xfId="0" applyFont="1" applyFill="1" applyBorder="1" applyAlignment="1">
      <alignment vertical="center" wrapText="1"/>
    </xf>
    <xf numFmtId="0" fontId="91" fillId="0" borderId="46" xfId="0" applyFont="1" applyBorder="1" applyAlignment="1">
      <alignment vertical="center" wrapText="1"/>
    </xf>
    <xf numFmtId="0" fontId="91" fillId="0" borderId="71" xfId="0" applyFont="1" applyBorder="1" applyAlignment="1">
      <alignment vertical="center" wrapText="1"/>
    </xf>
    <xf numFmtId="165" fontId="9" fillId="5" borderId="50" xfId="0" applyNumberFormat="1" applyFont="1" applyFill="1" applyBorder="1" applyAlignment="1">
      <alignment horizontal="center" vertical="center" wrapText="1"/>
    </xf>
    <xf numFmtId="165" fontId="9" fillId="5" borderId="56" xfId="0" applyNumberFormat="1" applyFont="1" applyFill="1" applyBorder="1" applyAlignment="1">
      <alignment horizontal="center" vertical="center" wrapText="1"/>
    </xf>
    <xf numFmtId="165" fontId="9" fillId="5" borderId="17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49" fontId="10" fillId="5" borderId="46" xfId="0" applyNumberFormat="1" applyFont="1" applyFill="1" applyBorder="1" applyAlignment="1">
      <alignment horizontal="center" vertical="top" wrapText="1"/>
    </xf>
    <xf numFmtId="49" fontId="10" fillId="5" borderId="54" xfId="0" applyNumberFormat="1" applyFont="1" applyFill="1" applyBorder="1" applyAlignment="1">
      <alignment horizontal="center" vertical="top" wrapText="1"/>
    </xf>
    <xf numFmtId="49" fontId="10" fillId="5" borderId="57" xfId="0" applyNumberFormat="1" applyFont="1" applyFill="1" applyBorder="1" applyAlignment="1">
      <alignment horizontal="center" vertical="top" wrapText="1"/>
    </xf>
    <xf numFmtId="49" fontId="10" fillId="5" borderId="14" xfId="0" applyNumberFormat="1" applyFont="1" applyFill="1" applyBorder="1" applyAlignment="1">
      <alignment horizontal="center" vertical="top" wrapText="1"/>
    </xf>
    <xf numFmtId="49" fontId="10" fillId="2" borderId="23" xfId="0" applyNumberFormat="1" applyFont="1" applyFill="1" applyBorder="1" applyAlignment="1">
      <alignment horizontal="center" vertical="top"/>
    </xf>
    <xf numFmtId="49" fontId="10" fillId="5" borderId="20" xfId="0" applyNumberFormat="1" applyFont="1" applyFill="1" applyBorder="1" applyAlignment="1">
      <alignment horizontal="center" vertical="top" wrapText="1"/>
    </xf>
    <xf numFmtId="49" fontId="34" fillId="0" borderId="25" xfId="0" applyNumberFormat="1" applyFont="1" applyBorder="1" applyAlignment="1">
      <alignment horizontal="center" vertical="top"/>
    </xf>
    <xf numFmtId="49" fontId="34" fillId="0" borderId="26" xfId="0" applyNumberFormat="1" applyFont="1" applyBorder="1" applyAlignment="1">
      <alignment horizontal="center" vertical="top"/>
    </xf>
    <xf numFmtId="49" fontId="34" fillId="0" borderId="24" xfId="0" applyNumberFormat="1" applyFont="1" applyBorder="1" applyAlignment="1">
      <alignment horizontal="center" vertical="top"/>
    </xf>
    <xf numFmtId="0" fontId="9" fillId="5" borderId="55" xfId="0" applyFont="1" applyFill="1" applyBorder="1" applyAlignment="1">
      <alignment horizontal="left" vertical="center" wrapText="1"/>
    </xf>
    <xf numFmtId="0" fontId="9" fillId="5" borderId="46" xfId="0" applyFont="1" applyFill="1" applyBorder="1" applyAlignment="1">
      <alignment horizontal="left" vertical="center" wrapText="1"/>
    </xf>
    <xf numFmtId="0" fontId="9" fillId="5" borderId="71" xfId="0" applyFont="1" applyFill="1" applyBorder="1" applyAlignment="1">
      <alignment horizontal="left" vertical="center" wrapText="1"/>
    </xf>
    <xf numFmtId="0" fontId="9" fillId="5" borderId="56" xfId="0" applyFont="1" applyFill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34" fillId="0" borderId="29" xfId="0" applyFont="1" applyBorder="1" applyAlignment="1">
      <alignment horizontal="center" vertical="top"/>
    </xf>
    <xf numFmtId="0" fontId="34" fillId="0" borderId="9" xfId="0" applyFont="1" applyBorder="1" applyAlignment="1">
      <alignment horizontal="center" vertical="top"/>
    </xf>
    <xf numFmtId="0" fontId="34" fillId="0" borderId="21" xfId="0" applyFont="1" applyBorder="1" applyAlignment="1">
      <alignment horizontal="center" vertical="top"/>
    </xf>
    <xf numFmtId="0" fontId="9" fillId="0" borderId="4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49" fontId="28" fillId="2" borderId="29" xfId="0" applyNumberFormat="1" applyFont="1" applyFill="1" applyBorder="1" applyAlignment="1">
      <alignment horizontal="center" vertical="top"/>
    </xf>
    <xf numFmtId="49" fontId="28" fillId="2" borderId="9" xfId="0" applyNumberFormat="1" applyFont="1" applyFill="1" applyBorder="1" applyAlignment="1">
      <alignment horizontal="center" vertical="top"/>
    </xf>
    <xf numFmtId="49" fontId="28" fillId="2" borderId="21" xfId="0" applyNumberFormat="1" applyFont="1" applyFill="1" applyBorder="1" applyAlignment="1">
      <alignment horizontal="center" vertical="top"/>
    </xf>
    <xf numFmtId="0" fontId="10" fillId="7" borderId="15" xfId="0" applyFont="1" applyFill="1" applyBorder="1" applyAlignment="1">
      <alignment horizontal="left" vertical="top"/>
    </xf>
    <xf numFmtId="0" fontId="10" fillId="7" borderId="11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  <xf numFmtId="0" fontId="2" fillId="0" borderId="2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49" fontId="10" fillId="2" borderId="58" xfId="0" applyNumberFormat="1" applyFont="1" applyFill="1" applyBorder="1" applyAlignment="1">
      <alignment horizontal="center" vertical="top"/>
    </xf>
    <xf numFmtId="49" fontId="10" fillId="3" borderId="59" xfId="0" applyNumberFormat="1" applyFont="1" applyFill="1" applyBorder="1" applyAlignment="1">
      <alignment horizontal="center" vertical="top"/>
    </xf>
    <xf numFmtId="49" fontId="9" fillId="0" borderId="59" xfId="0" applyNumberFormat="1" applyFont="1" applyBorder="1" applyAlignment="1">
      <alignment horizontal="center" vertical="top"/>
    </xf>
    <xf numFmtId="0" fontId="10" fillId="7" borderId="76" xfId="0" applyFont="1" applyFill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/>
    </xf>
    <xf numFmtId="0" fontId="10" fillId="7" borderId="12" xfId="0" applyFont="1" applyFill="1" applyBorder="1" applyAlignment="1">
      <alignment horizontal="center" vertical="top"/>
    </xf>
    <xf numFmtId="49" fontId="10" fillId="8" borderId="23" xfId="7" applyNumberFormat="1" applyFont="1" applyFill="1" applyBorder="1" applyAlignment="1">
      <alignment horizontal="right" vertical="top"/>
    </xf>
    <xf numFmtId="49" fontId="10" fillId="8" borderId="22" xfId="7" applyNumberFormat="1" applyFont="1" applyFill="1" applyBorder="1" applyAlignment="1">
      <alignment horizontal="right" vertical="top"/>
    </xf>
    <xf numFmtId="49" fontId="10" fillId="6" borderId="15" xfId="0" applyNumberFormat="1" applyFont="1" applyFill="1" applyBorder="1" applyAlignment="1">
      <alignment horizontal="right" vertical="top"/>
    </xf>
    <xf numFmtId="49" fontId="10" fillId="6" borderId="11" xfId="0" applyNumberFormat="1" applyFont="1" applyFill="1" applyBorder="1" applyAlignment="1">
      <alignment horizontal="right" vertical="top"/>
    </xf>
    <xf numFmtId="49" fontId="10" fillId="6" borderId="12" xfId="0" applyNumberFormat="1" applyFont="1" applyFill="1" applyBorder="1" applyAlignment="1">
      <alignment horizontal="right" vertical="top"/>
    </xf>
    <xf numFmtId="0" fontId="9" fillId="6" borderId="15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9" fillId="6" borderId="12" xfId="0" applyFont="1" applyFill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8" fillId="9" borderId="15" xfId="0" applyFont="1" applyFill="1" applyBorder="1" applyAlignment="1">
      <alignment horizontal="center" vertical="top" wrapText="1"/>
    </xf>
    <xf numFmtId="0" fontId="8" fillId="9" borderId="11" xfId="0" applyFont="1" applyFill="1" applyBorder="1" applyAlignment="1">
      <alignment horizontal="center" vertical="top" wrapText="1"/>
    </xf>
    <xf numFmtId="0" fontId="8" fillId="9" borderId="12" xfId="0" applyFont="1" applyFill="1" applyBorder="1" applyAlignment="1">
      <alignment horizontal="center" vertical="top" wrapText="1"/>
    </xf>
    <xf numFmtId="0" fontId="26" fillId="0" borderId="33" xfId="0" applyFont="1" applyBorder="1" applyAlignment="1">
      <alignment horizontal="left" vertical="top" wrapText="1"/>
    </xf>
    <xf numFmtId="0" fontId="26" fillId="0" borderId="38" xfId="0" applyFont="1" applyBorder="1" applyAlignment="1">
      <alignment horizontal="left" vertical="top" wrapText="1"/>
    </xf>
    <xf numFmtId="0" fontId="26" fillId="0" borderId="41" xfId="0" applyFont="1" applyBorder="1" applyAlignment="1">
      <alignment horizontal="left" vertical="top" wrapText="1"/>
    </xf>
    <xf numFmtId="0" fontId="26" fillId="0" borderId="32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27" xfId="0" applyFont="1" applyBorder="1" applyAlignment="1">
      <alignment horizontal="left" vertical="top" wrapText="1"/>
    </xf>
    <xf numFmtId="0" fontId="11" fillId="4" borderId="15" xfId="0" applyFont="1" applyFill="1" applyBorder="1" applyAlignment="1">
      <alignment horizontal="right" vertical="top" wrapText="1"/>
    </xf>
    <xf numFmtId="0" fontId="11" fillId="4" borderId="11" xfId="0" applyFont="1" applyFill="1" applyBorder="1" applyAlignment="1">
      <alignment horizontal="right" vertical="top" wrapText="1"/>
    </xf>
    <xf numFmtId="0" fontId="4" fillId="4" borderId="31" xfId="0" applyFont="1" applyFill="1" applyBorder="1" applyAlignment="1">
      <alignment horizontal="right" vertical="top" wrapText="1"/>
    </xf>
    <xf numFmtId="0" fontId="4" fillId="4" borderId="8" xfId="0" applyFont="1" applyFill="1" applyBorder="1" applyAlignment="1">
      <alignment horizontal="right" vertical="top" wrapText="1"/>
    </xf>
    <xf numFmtId="0" fontId="4" fillId="4" borderId="25" xfId="0" applyFont="1" applyFill="1" applyBorder="1" applyAlignment="1">
      <alignment horizontal="right" vertical="top" wrapText="1"/>
    </xf>
    <xf numFmtId="0" fontId="30" fillId="0" borderId="55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49" fontId="26" fillId="0" borderId="2" xfId="0" applyNumberFormat="1" applyFont="1" applyBorder="1" applyAlignment="1">
      <alignment horizontal="center" vertical="top"/>
    </xf>
    <xf numFmtId="49" fontId="26" fillId="0" borderId="9" xfId="0" applyNumberFormat="1" applyFont="1" applyBorder="1" applyAlignment="1">
      <alignment horizontal="center" vertical="top"/>
    </xf>
    <xf numFmtId="49" fontId="26" fillId="0" borderId="4" xfId="0" applyNumberFormat="1" applyFont="1" applyBorder="1" applyAlignment="1">
      <alignment horizontal="center" vertical="top"/>
    </xf>
    <xf numFmtId="49" fontId="30" fillId="0" borderId="29" xfId="0" applyNumberFormat="1" applyFont="1" applyBorder="1" applyAlignment="1">
      <alignment horizontal="center" vertical="top"/>
    </xf>
    <xf numFmtId="49" fontId="30" fillId="0" borderId="9" xfId="0" applyNumberFormat="1" applyFont="1" applyBorder="1" applyAlignment="1">
      <alignment horizontal="center" vertical="top"/>
    </xf>
    <xf numFmtId="49" fontId="30" fillId="0" borderId="21" xfId="0" applyNumberFormat="1" applyFont="1" applyBorder="1" applyAlignment="1">
      <alignment horizontal="center" vertical="top"/>
    </xf>
    <xf numFmtId="0" fontId="30" fillId="7" borderId="15" xfId="0" applyFont="1" applyFill="1" applyBorder="1" applyAlignment="1">
      <alignment horizontal="center" vertical="top"/>
    </xf>
    <xf numFmtId="0" fontId="30" fillId="7" borderId="11" xfId="0" applyFont="1" applyFill="1" applyBorder="1" applyAlignment="1">
      <alignment horizontal="center" vertical="top"/>
    </xf>
    <xf numFmtId="0" fontId="30" fillId="7" borderId="12" xfId="0" applyFont="1" applyFill="1" applyBorder="1" applyAlignment="1">
      <alignment horizontal="center" vertical="top"/>
    </xf>
    <xf numFmtId="49" fontId="30" fillId="0" borderId="59" xfId="0" applyNumberFormat="1" applyFont="1" applyBorder="1" applyAlignment="1">
      <alignment horizontal="center" vertical="top"/>
    </xf>
    <xf numFmtId="0" fontId="30" fillId="0" borderId="3" xfId="0" applyFont="1" applyBorder="1" applyAlignment="1">
      <alignment horizontal="center" vertical="top"/>
    </xf>
    <xf numFmtId="0" fontId="30" fillId="0" borderId="59" xfId="0" applyFont="1" applyBorder="1" applyAlignment="1">
      <alignment horizontal="center" vertical="top"/>
    </xf>
    <xf numFmtId="165" fontId="30" fillId="0" borderId="3" xfId="0" applyNumberFormat="1" applyFont="1" applyBorder="1" applyAlignment="1">
      <alignment horizontal="center" vertical="top"/>
    </xf>
    <xf numFmtId="165" fontId="30" fillId="0" borderId="59" xfId="0" applyNumberFormat="1" applyFont="1" applyBorder="1" applyAlignment="1">
      <alignment horizontal="center" vertical="top"/>
    </xf>
    <xf numFmtId="165" fontId="30" fillId="10" borderId="3" xfId="0" applyNumberFormat="1" applyFont="1" applyFill="1" applyBorder="1" applyAlignment="1">
      <alignment horizontal="center" vertical="top"/>
    </xf>
    <xf numFmtId="165" fontId="30" fillId="10" borderId="59" xfId="0" applyNumberFormat="1" applyFont="1" applyFill="1" applyBorder="1" applyAlignment="1">
      <alignment horizontal="center" vertical="top"/>
    </xf>
    <xf numFmtId="49" fontId="27" fillId="5" borderId="29" xfId="0" applyNumberFormat="1" applyFont="1" applyFill="1" applyBorder="1" applyAlignment="1">
      <alignment horizontal="center" vertical="top" wrapText="1"/>
    </xf>
    <xf numFmtId="49" fontId="27" fillId="5" borderId="9" xfId="0" applyNumberFormat="1" applyFont="1" applyFill="1" applyBorder="1" applyAlignment="1">
      <alignment horizontal="center" vertical="top" wrapText="1"/>
    </xf>
    <xf numFmtId="49" fontId="27" fillId="5" borderId="21" xfId="0" applyNumberFormat="1" applyFont="1" applyFill="1" applyBorder="1" applyAlignment="1">
      <alignment horizontal="center" vertical="top" wrapText="1"/>
    </xf>
    <xf numFmtId="49" fontId="26" fillId="0" borderId="29" xfId="0" applyNumberFormat="1" applyFont="1" applyBorder="1" applyAlignment="1">
      <alignment horizontal="center" vertical="top"/>
    </xf>
    <xf numFmtId="49" fontId="26" fillId="0" borderId="59" xfId="0" applyNumberFormat="1" applyFont="1" applyBorder="1" applyAlignment="1">
      <alignment horizontal="center" vertical="top"/>
    </xf>
    <xf numFmtId="49" fontId="27" fillId="5" borderId="40" xfId="0" applyNumberFormat="1" applyFont="1" applyFill="1" applyBorder="1" applyAlignment="1">
      <alignment horizontal="center" vertical="top" wrapText="1"/>
    </xf>
    <xf numFmtId="0" fontId="30" fillId="0" borderId="29" xfId="0" applyFont="1" applyBorder="1" applyAlignment="1">
      <alignment horizontal="left" vertical="top"/>
    </xf>
    <xf numFmtId="0" fontId="30" fillId="0" borderId="21" xfId="0" applyFont="1" applyBorder="1" applyAlignment="1">
      <alignment horizontal="left" vertical="top"/>
    </xf>
    <xf numFmtId="0" fontId="32" fillId="0" borderId="3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 vertical="top"/>
    </xf>
    <xf numFmtId="0" fontId="32" fillId="0" borderId="59" xfId="0" applyFont="1" applyBorder="1" applyAlignment="1">
      <alignment horizontal="center"/>
    </xf>
    <xf numFmtId="165" fontId="30" fillId="10" borderId="9" xfId="0" applyNumberFormat="1" applyFont="1" applyFill="1" applyBorder="1" applyAlignment="1">
      <alignment horizontal="center" vertical="top"/>
    </xf>
    <xf numFmtId="49" fontId="27" fillId="5" borderId="0" xfId="0" applyNumberFormat="1" applyFont="1" applyFill="1" applyAlignment="1">
      <alignment horizontal="center" vertical="top" wrapText="1"/>
    </xf>
    <xf numFmtId="49" fontId="27" fillId="2" borderId="59" xfId="0" applyNumberFormat="1" applyFont="1" applyFill="1" applyBorder="1" applyAlignment="1">
      <alignment horizontal="center" vertical="top"/>
    </xf>
    <xf numFmtId="49" fontId="27" fillId="3" borderId="59" xfId="0" applyNumberFormat="1" applyFont="1" applyFill="1" applyBorder="1" applyAlignment="1">
      <alignment horizontal="center" vertical="top"/>
    </xf>
    <xf numFmtId="49" fontId="27" fillId="5" borderId="59" xfId="0" applyNumberFormat="1" applyFont="1" applyFill="1" applyBorder="1" applyAlignment="1">
      <alignment horizontal="center" vertical="top" wrapText="1"/>
    </xf>
    <xf numFmtId="49" fontId="27" fillId="5" borderId="0" xfId="0" applyNumberFormat="1" applyFont="1" applyFill="1" applyBorder="1" applyAlignment="1">
      <alignment horizontal="center" vertical="top" wrapText="1"/>
    </xf>
    <xf numFmtId="0" fontId="32" fillId="0" borderId="21" xfId="0" applyFont="1" applyBorder="1" applyAlignment="1">
      <alignment horizontal="left" vertical="top" wrapText="1"/>
    </xf>
    <xf numFmtId="49" fontId="27" fillId="8" borderId="29" xfId="0" applyNumberFormat="1" applyFont="1" applyFill="1" applyBorder="1" applyAlignment="1">
      <alignment horizontal="center" vertical="top" wrapText="1"/>
    </xf>
    <xf numFmtId="49" fontId="27" fillId="8" borderId="21" xfId="0" applyNumberFormat="1" applyFont="1" applyFill="1" applyBorder="1" applyAlignment="1">
      <alignment horizontal="center" vertical="top" wrapText="1"/>
    </xf>
    <xf numFmtId="2" fontId="30" fillId="0" borderId="17" xfId="0" applyNumberFormat="1" applyFont="1" applyBorder="1" applyAlignment="1">
      <alignment horizontal="center" vertical="center"/>
    </xf>
    <xf numFmtId="2" fontId="30" fillId="0" borderId="42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49" fontId="4" fillId="8" borderId="29" xfId="0" applyNumberFormat="1" applyFont="1" applyFill="1" applyBorder="1" applyAlignment="1">
      <alignment horizontal="center" vertical="top" wrapText="1"/>
    </xf>
    <xf numFmtId="49" fontId="4" fillId="8" borderId="21" xfId="0" applyNumberFormat="1" applyFont="1" applyFill="1" applyBorder="1" applyAlignment="1">
      <alignment horizontal="center" vertical="top" wrapText="1"/>
    </xf>
    <xf numFmtId="0" fontId="28" fillId="0" borderId="29" xfId="0" applyFont="1" applyBorder="1" applyAlignment="1">
      <alignment horizontal="center" vertical="top"/>
    </xf>
    <xf numFmtId="0" fontId="28" fillId="0" borderId="21" xfId="0" applyFont="1" applyBorder="1" applyAlignment="1">
      <alignment horizontal="center" vertical="top"/>
    </xf>
    <xf numFmtId="49" fontId="6" fillId="2" borderId="21" xfId="0" applyNumberFormat="1" applyFont="1" applyFill="1" applyBorder="1" applyAlignment="1">
      <alignment horizontal="center" vertical="top"/>
    </xf>
    <xf numFmtId="49" fontId="4" fillId="5" borderId="40" xfId="0" applyNumberFormat="1" applyFont="1" applyFill="1" applyBorder="1" applyAlignment="1">
      <alignment horizontal="center" vertical="top" wrapText="1"/>
    </xf>
    <xf numFmtId="49" fontId="4" fillId="5" borderId="0" xfId="0" applyNumberFormat="1" applyFont="1" applyFill="1" applyBorder="1" applyAlignment="1">
      <alignment horizontal="center" vertical="top" wrapText="1"/>
    </xf>
    <xf numFmtId="0" fontId="16" fillId="5" borderId="22" xfId="0" applyFont="1" applyFill="1" applyBorder="1" applyAlignment="1">
      <alignment horizontal="center" vertical="top" wrapText="1"/>
    </xf>
    <xf numFmtId="0" fontId="11" fillId="0" borderId="55" xfId="0" applyFont="1" applyBorder="1" applyAlignment="1">
      <alignment vertical="top" wrapText="1"/>
    </xf>
    <xf numFmtId="0" fontId="11" fillId="0" borderId="46" xfId="0" applyFont="1" applyBorder="1" applyAlignment="1">
      <alignment vertical="top" wrapText="1"/>
    </xf>
    <xf numFmtId="0" fontId="4" fillId="3" borderId="2" xfId="0" applyNumberFormat="1" applyFont="1" applyFill="1" applyBorder="1" applyAlignment="1">
      <alignment horizontal="center" vertical="top"/>
    </xf>
    <xf numFmtId="0" fontId="11" fillId="0" borderId="29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3" fillId="0" borderId="2" xfId="0" applyNumberFormat="1" applyFont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center" vertical="top"/>
    </xf>
    <xf numFmtId="49" fontId="5" fillId="0" borderId="21" xfId="0" applyNumberFormat="1" applyFont="1" applyBorder="1" applyAlignment="1">
      <alignment horizontal="center" vertical="top"/>
    </xf>
    <xf numFmtId="0" fontId="3" fillId="0" borderId="9" xfId="0" applyNumberFormat="1" applyFont="1" applyBorder="1" applyAlignment="1">
      <alignment horizontal="center" vertical="top"/>
    </xf>
    <xf numFmtId="0" fontId="6" fillId="2" borderId="31" xfId="0" applyNumberFormat="1" applyFont="1" applyFill="1" applyBorder="1" applyAlignment="1">
      <alignment horizontal="center" vertical="top"/>
    </xf>
    <xf numFmtId="49" fontId="4" fillId="5" borderId="0" xfId="0" applyNumberFormat="1" applyFont="1" applyFill="1" applyAlignment="1">
      <alignment horizontal="center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49" fontId="6" fillId="2" borderId="58" xfId="0" applyNumberFormat="1" applyFont="1" applyFill="1" applyBorder="1" applyAlignment="1">
      <alignment horizontal="center" vertical="top"/>
    </xf>
    <xf numFmtId="49" fontId="4" fillId="3" borderId="59" xfId="0" applyNumberFormat="1" applyFont="1" applyFill="1" applyBorder="1" applyAlignment="1">
      <alignment horizontal="center" vertical="top"/>
    </xf>
    <xf numFmtId="49" fontId="4" fillId="5" borderId="59" xfId="0" applyNumberFormat="1" applyFont="1" applyFill="1" applyBorder="1" applyAlignment="1">
      <alignment horizontal="center" vertical="top"/>
    </xf>
    <xf numFmtId="49" fontId="4" fillId="5" borderId="9" xfId="0" applyNumberFormat="1" applyFont="1" applyFill="1" applyBorder="1" applyAlignment="1">
      <alignment horizontal="center" vertical="top"/>
    </xf>
    <xf numFmtId="49" fontId="4" fillId="5" borderId="4" xfId="0" applyNumberFormat="1" applyFont="1" applyFill="1" applyBorder="1" applyAlignment="1">
      <alignment horizontal="center" vertical="top"/>
    </xf>
    <xf numFmtId="49" fontId="3" fillId="0" borderId="59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 wrapText="1"/>
    </xf>
    <xf numFmtId="0" fontId="4" fillId="7" borderId="11" xfId="0" applyFont="1" applyFill="1" applyBorder="1" applyAlignment="1">
      <alignment horizontal="center" vertical="top" wrapText="1"/>
    </xf>
    <xf numFmtId="0" fontId="4" fillId="7" borderId="12" xfId="0" applyFont="1" applyFill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5" fillId="7" borderId="15" xfId="0" applyFont="1" applyFill="1" applyBorder="1" applyAlignment="1">
      <alignment horizontal="center" vertical="top"/>
    </xf>
    <xf numFmtId="0" fontId="5" fillId="7" borderId="11" xfId="0" applyFont="1" applyFill="1" applyBorder="1" applyAlignment="1">
      <alignment horizontal="center" vertical="top"/>
    </xf>
    <xf numFmtId="0" fontId="5" fillId="7" borderId="12" xfId="0" applyFont="1" applyFill="1" applyBorder="1" applyAlignment="1">
      <alignment horizontal="center" vertical="top"/>
    </xf>
    <xf numFmtId="49" fontId="4" fillId="3" borderId="21" xfId="0" applyNumberFormat="1" applyFont="1" applyFill="1" applyBorder="1" applyAlignment="1">
      <alignment horizontal="center" vertical="top"/>
    </xf>
    <xf numFmtId="49" fontId="4" fillId="5" borderId="21" xfId="0" applyNumberFormat="1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49" fontId="3" fillId="0" borderId="29" xfId="0" applyNumberFormat="1" applyFont="1" applyBorder="1" applyAlignment="1">
      <alignment horizontal="center" vertical="top" wrapText="1"/>
    </xf>
    <xf numFmtId="49" fontId="3" fillId="0" borderId="21" xfId="0" applyNumberFormat="1" applyFont="1" applyBorder="1" applyAlignment="1">
      <alignment horizontal="center" vertical="top"/>
    </xf>
    <xf numFmtId="49" fontId="5" fillId="0" borderId="43" xfId="0" applyNumberFormat="1" applyFont="1" applyBorder="1" applyAlignment="1">
      <alignment horizontal="center" vertical="top"/>
    </xf>
    <xf numFmtId="49" fontId="5" fillId="0" borderId="26" xfId="0" applyNumberFormat="1" applyFont="1" applyBorder="1" applyAlignment="1">
      <alignment horizontal="center" vertical="top"/>
    </xf>
    <xf numFmtId="49" fontId="5" fillId="0" borderId="24" xfId="0" applyNumberFormat="1" applyFont="1" applyBorder="1" applyAlignment="1">
      <alignment horizontal="center" vertical="top"/>
    </xf>
    <xf numFmtId="49" fontId="4" fillId="8" borderId="23" xfId="7" applyNumberFormat="1" applyFont="1" applyFill="1" applyBorder="1" applyAlignment="1">
      <alignment horizontal="right" vertical="top"/>
    </xf>
    <xf numFmtId="49" fontId="4" fillId="8" borderId="22" xfId="7" applyNumberFormat="1" applyFont="1" applyFill="1" applyBorder="1" applyAlignment="1">
      <alignment horizontal="right" vertical="top"/>
    </xf>
    <xf numFmtId="0" fontId="16" fillId="5" borderId="20" xfId="0" applyFont="1" applyFill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0" fontId="4" fillId="7" borderId="22" xfId="0" applyFont="1" applyFill="1" applyBorder="1" applyAlignment="1">
      <alignment horizontal="center" vertical="top" wrapText="1"/>
    </xf>
    <xf numFmtId="0" fontId="4" fillId="7" borderId="24" xfId="0" applyFont="1" applyFill="1" applyBorder="1" applyAlignment="1">
      <alignment horizontal="center" vertical="top" wrapText="1"/>
    </xf>
    <xf numFmtId="0" fontId="23" fillId="7" borderId="23" xfId="0" applyFont="1" applyFill="1" applyBorder="1" applyAlignment="1">
      <alignment horizontal="center" vertical="top" wrapText="1"/>
    </xf>
    <xf numFmtId="0" fontId="23" fillId="7" borderId="22" xfId="0" applyFont="1" applyFill="1" applyBorder="1" applyAlignment="1">
      <alignment horizontal="center" vertical="top" wrapText="1"/>
    </xf>
    <xf numFmtId="0" fontId="23" fillId="7" borderId="24" xfId="0" applyFont="1" applyFill="1" applyBorder="1" applyAlignment="1">
      <alignment horizontal="center" vertical="top" wrapText="1"/>
    </xf>
    <xf numFmtId="49" fontId="4" fillId="8" borderId="15" xfId="7" applyNumberFormat="1" applyFont="1" applyFill="1" applyBorder="1" applyAlignment="1">
      <alignment horizontal="right" vertical="top"/>
    </xf>
    <xf numFmtId="49" fontId="4" fillId="8" borderId="11" xfId="7" applyNumberFormat="1" applyFont="1" applyFill="1" applyBorder="1" applyAlignment="1">
      <alignment horizontal="right" vertical="top"/>
    </xf>
    <xf numFmtId="49" fontId="4" fillId="8" borderId="12" xfId="7" applyNumberFormat="1" applyFont="1" applyFill="1" applyBorder="1" applyAlignment="1">
      <alignment horizontal="right" vertical="top"/>
    </xf>
    <xf numFmtId="0" fontId="5" fillId="6" borderId="15" xfId="0" applyFont="1" applyFill="1" applyBorder="1" applyAlignment="1">
      <alignment horizontal="center" vertical="top"/>
    </xf>
    <xf numFmtId="0" fontId="5" fillId="6" borderId="11" xfId="0" applyFont="1" applyFill="1" applyBorder="1" applyAlignment="1">
      <alignment horizontal="center" vertical="top"/>
    </xf>
    <xf numFmtId="0" fontId="5" fillId="6" borderId="12" xfId="0" applyFont="1" applyFill="1" applyBorder="1" applyAlignment="1">
      <alignment horizontal="center" vertical="top"/>
    </xf>
    <xf numFmtId="0" fontId="11" fillId="5" borderId="9" xfId="0" applyFont="1" applyFill="1" applyBorder="1" applyAlignment="1">
      <alignment vertical="top" wrapText="1"/>
    </xf>
    <xf numFmtId="0" fontId="11" fillId="5" borderId="21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textRotation="90"/>
    </xf>
    <xf numFmtId="49" fontId="7" fillId="0" borderId="9" xfId="0" applyNumberFormat="1" applyFont="1" applyBorder="1" applyAlignment="1">
      <alignment horizontal="center" vertical="top" textRotation="90"/>
    </xf>
    <xf numFmtId="49" fontId="7" fillId="0" borderId="4" xfId="0" applyNumberFormat="1" applyFont="1" applyBorder="1" applyAlignment="1">
      <alignment horizontal="center" vertical="top" textRotation="90"/>
    </xf>
    <xf numFmtId="49" fontId="7" fillId="0" borderId="29" xfId="0" applyNumberFormat="1" applyFont="1" applyBorder="1" applyAlignment="1">
      <alignment vertical="top"/>
    </xf>
    <xf numFmtId="49" fontId="7" fillId="0" borderId="9" xfId="0" applyNumberFormat="1" applyFont="1" applyBorder="1" applyAlignment="1">
      <alignment vertical="top"/>
    </xf>
    <xf numFmtId="49" fontId="7" fillId="0" borderId="21" xfId="0" applyNumberFormat="1" applyFont="1" applyBorder="1" applyAlignment="1">
      <alignment vertical="top"/>
    </xf>
    <xf numFmtId="0" fontId="11" fillId="5" borderId="48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vertical="center" wrapText="1"/>
    </xf>
    <xf numFmtId="0" fontId="11" fillId="5" borderId="20" xfId="0" applyFont="1" applyFill="1" applyBorder="1" applyAlignment="1">
      <alignment vertical="center" wrapText="1"/>
    </xf>
    <xf numFmtId="0" fontId="12" fillId="7" borderId="15" xfId="0" applyFont="1" applyFill="1" applyBorder="1" applyAlignment="1">
      <alignment horizontal="left" vertical="center"/>
    </xf>
    <xf numFmtId="0" fontId="12" fillId="7" borderId="11" xfId="0" applyFont="1" applyFill="1" applyBorder="1" applyAlignment="1">
      <alignment horizontal="left" vertical="center"/>
    </xf>
    <xf numFmtId="0" fontId="12" fillId="7" borderId="12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5" borderId="21" xfId="0" applyFont="1" applyFill="1" applyBorder="1" applyAlignment="1">
      <alignment horizontal="left" vertical="top" wrapText="1"/>
    </xf>
    <xf numFmtId="49" fontId="7" fillId="0" borderId="59" xfId="0" applyNumberFormat="1" applyFont="1" applyBorder="1" applyAlignment="1">
      <alignment horizontal="center" vertical="top" textRotation="90"/>
    </xf>
    <xf numFmtId="49" fontId="7" fillId="0" borderId="29" xfId="0" applyNumberFormat="1" applyFont="1" applyBorder="1" applyAlignment="1">
      <alignment vertical="top" wrapText="1"/>
    </xf>
    <xf numFmtId="49" fontId="7" fillId="0" borderId="9" xfId="0" applyNumberFormat="1" applyFont="1" applyBorder="1" applyAlignment="1">
      <alignment vertical="top" wrapText="1"/>
    </xf>
    <xf numFmtId="49" fontId="7" fillId="0" borderId="21" xfId="0" applyNumberFormat="1" applyFont="1" applyBorder="1" applyAlignment="1">
      <alignment vertical="top" wrapText="1"/>
    </xf>
    <xf numFmtId="0" fontId="11" fillId="5" borderId="55" xfId="0" applyFont="1" applyFill="1" applyBorder="1" applyAlignment="1">
      <alignment vertical="center" wrapText="1"/>
    </xf>
    <xf numFmtId="0" fontId="11" fillId="5" borderId="46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vertical="center" wrapText="1"/>
    </xf>
    <xf numFmtId="0" fontId="11" fillId="5" borderId="50" xfId="0" applyFont="1" applyFill="1" applyBorder="1" applyAlignment="1">
      <alignment horizontal="center" vertical="center"/>
    </xf>
    <xf numFmtId="0" fontId="11" fillId="5" borderId="56" xfId="0" applyFont="1" applyFill="1" applyBorder="1" applyAlignment="1">
      <alignment horizontal="center" vertical="center"/>
    </xf>
    <xf numFmtId="0" fontId="11" fillId="5" borderId="51" xfId="0" applyFont="1" applyFill="1" applyBorder="1" applyAlignment="1">
      <alignment horizontal="center" vertical="center"/>
    </xf>
    <xf numFmtId="49" fontId="5" fillId="10" borderId="50" xfId="0" applyNumberFormat="1" applyFont="1" applyFill="1" applyBorder="1" applyAlignment="1">
      <alignment horizontal="center" vertical="center" wrapText="1"/>
    </xf>
    <xf numFmtId="49" fontId="5" fillId="10" borderId="56" xfId="0" applyNumberFormat="1" applyFont="1" applyFill="1" applyBorder="1" applyAlignment="1">
      <alignment horizontal="center" vertical="center" wrapText="1"/>
    </xf>
    <xf numFmtId="49" fontId="5" fillId="10" borderId="51" xfId="0" applyNumberFormat="1" applyFont="1" applyFill="1" applyBorder="1" applyAlignment="1">
      <alignment horizontal="center" vertical="center" wrapText="1"/>
    </xf>
    <xf numFmtId="49" fontId="5" fillId="10" borderId="54" xfId="0" applyNumberFormat="1" applyFont="1" applyFill="1" applyBorder="1" applyAlignment="1">
      <alignment horizontal="center" vertical="center" wrapText="1"/>
    </xf>
    <xf numFmtId="49" fontId="5" fillId="10" borderId="57" xfId="0" applyNumberFormat="1" applyFont="1" applyFill="1" applyBorder="1" applyAlignment="1">
      <alignment horizontal="center" vertical="center" wrapText="1"/>
    </xf>
    <xf numFmtId="49" fontId="5" fillId="10" borderId="14" xfId="0" applyNumberFormat="1" applyFont="1" applyFill="1" applyBorder="1" applyAlignment="1">
      <alignment horizontal="center" vertical="center" wrapText="1"/>
    </xf>
    <xf numFmtId="49" fontId="5" fillId="5" borderId="50" xfId="0" applyNumberFormat="1" applyFont="1" applyFill="1" applyBorder="1" applyAlignment="1">
      <alignment horizontal="center" vertical="center" wrapText="1"/>
    </xf>
    <xf numFmtId="49" fontId="5" fillId="5" borderId="56" xfId="0" applyNumberFormat="1" applyFont="1" applyFill="1" applyBorder="1" applyAlignment="1">
      <alignment horizontal="center" vertical="center" wrapText="1"/>
    </xf>
    <xf numFmtId="49" fontId="5" fillId="5" borderId="51" xfId="0" applyNumberFormat="1" applyFont="1" applyFill="1" applyBorder="1" applyAlignment="1">
      <alignment horizontal="center" vertical="center" wrapText="1"/>
    </xf>
    <xf numFmtId="49" fontId="5" fillId="5" borderId="54" xfId="0" applyNumberFormat="1" applyFont="1" applyFill="1" applyBorder="1" applyAlignment="1">
      <alignment horizontal="center" vertical="center" wrapText="1"/>
    </xf>
    <xf numFmtId="49" fontId="5" fillId="5" borderId="57" xfId="0" applyNumberFormat="1" applyFont="1" applyFill="1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vertical="top" wrapText="1"/>
    </xf>
    <xf numFmtId="0" fontId="11" fillId="0" borderId="21" xfId="0" applyFont="1" applyBorder="1" applyAlignment="1">
      <alignment horizontal="left" vertical="top" wrapText="1"/>
    </xf>
    <xf numFmtId="49" fontId="5" fillId="0" borderId="29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vertical="top"/>
    </xf>
    <xf numFmtId="49" fontId="5" fillId="0" borderId="21" xfId="0" applyNumberFormat="1" applyFont="1" applyBorder="1" applyAlignment="1">
      <alignment vertical="top"/>
    </xf>
    <xf numFmtId="0" fontId="11" fillId="0" borderId="67" xfId="0" applyFont="1" applyBorder="1" applyAlignment="1">
      <alignment vertical="center" wrapText="1"/>
    </xf>
    <xf numFmtId="0" fontId="11" fillId="0" borderId="46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64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5" fillId="0" borderId="64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6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justify" vertical="center"/>
    </xf>
    <xf numFmtId="0" fontId="11" fillId="0" borderId="18" xfId="0" applyFont="1" applyBorder="1" applyAlignment="1">
      <alignment horizontal="justify" vertical="center"/>
    </xf>
    <xf numFmtId="49" fontId="5" fillId="10" borderId="64" xfId="0" applyNumberFormat="1" applyFont="1" applyFill="1" applyBorder="1" applyAlignment="1">
      <alignment horizontal="center" vertical="center" wrapText="1"/>
    </xf>
    <xf numFmtId="49" fontId="5" fillId="10" borderId="63" xfId="0" applyNumberFormat="1" applyFont="1" applyFill="1" applyBorder="1" applyAlignment="1">
      <alignment horizontal="center" vertical="center" wrapText="1"/>
    </xf>
    <xf numFmtId="0" fontId="5" fillId="5" borderId="64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vertical="top"/>
    </xf>
    <xf numFmtId="49" fontId="6" fillId="2" borderId="9" xfId="0" applyNumberFormat="1" applyFont="1" applyFill="1" applyBorder="1" applyAlignment="1">
      <alignment vertical="top"/>
    </xf>
    <xf numFmtId="49" fontId="6" fillId="2" borderId="21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vertical="top"/>
    </xf>
    <xf numFmtId="49" fontId="4" fillId="3" borderId="21" xfId="0" applyNumberFormat="1" applyFont="1" applyFill="1" applyBorder="1" applyAlignment="1">
      <alignment vertical="top"/>
    </xf>
    <xf numFmtId="49" fontId="7" fillId="0" borderId="29" xfId="0" applyNumberFormat="1" applyFont="1" applyBorder="1" applyAlignment="1">
      <alignment horizontal="center" vertical="top" textRotation="90"/>
    </xf>
    <xf numFmtId="49" fontId="7" fillId="0" borderId="21" xfId="0" applyNumberFormat="1" applyFont="1" applyBorder="1" applyAlignment="1">
      <alignment horizontal="center" vertical="top" textRotation="90"/>
    </xf>
    <xf numFmtId="165" fontId="5" fillId="0" borderId="3" xfId="0" applyNumberFormat="1" applyFont="1" applyBorder="1" applyAlignment="1">
      <alignment horizontal="center" vertical="top"/>
    </xf>
    <xf numFmtId="165" fontId="5" fillId="0" borderId="9" xfId="0" applyNumberFormat="1" applyFont="1" applyBorder="1" applyAlignment="1">
      <alignment horizontal="center" vertical="top"/>
    </xf>
    <xf numFmtId="165" fontId="5" fillId="0" borderId="59" xfId="0" applyNumberFormat="1" applyFont="1" applyBorder="1" applyAlignment="1">
      <alignment horizontal="center" vertical="top"/>
    </xf>
    <xf numFmtId="165" fontId="11" fillId="0" borderId="3" xfId="0" applyNumberFormat="1" applyFont="1" applyBorder="1" applyAlignment="1">
      <alignment horizontal="center" vertical="top"/>
    </xf>
    <xf numFmtId="165" fontId="11" fillId="0" borderId="9" xfId="0" applyNumberFormat="1" applyFont="1" applyBorder="1" applyAlignment="1">
      <alignment horizontal="center" vertical="top"/>
    </xf>
    <xf numFmtId="165" fontId="11" fillId="0" borderId="59" xfId="0" applyNumberFormat="1" applyFont="1" applyBorder="1" applyAlignment="1">
      <alignment horizontal="center" vertical="top"/>
    </xf>
    <xf numFmtId="0" fontId="26" fillId="0" borderId="67" xfId="0" applyFont="1" applyBorder="1" applyAlignment="1">
      <alignment horizontal="justify" vertical="center"/>
    </xf>
    <xf numFmtId="0" fontId="26" fillId="0" borderId="18" xfId="0" applyFont="1" applyBorder="1" applyAlignment="1">
      <alignment horizontal="justify" vertical="center"/>
    </xf>
    <xf numFmtId="165" fontId="11" fillId="10" borderId="64" xfId="0" applyNumberFormat="1" applyFont="1" applyFill="1" applyBorder="1" applyAlignment="1">
      <alignment horizontal="center" vertical="center" wrapText="1"/>
    </xf>
    <xf numFmtId="165" fontId="11" fillId="10" borderId="5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0" fontId="5" fillId="0" borderId="6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top" textRotation="90"/>
    </xf>
    <xf numFmtId="49" fontId="3" fillId="0" borderId="9" xfId="0" applyNumberFormat="1" applyFont="1" applyBorder="1" applyAlignment="1">
      <alignment horizontal="center" vertical="top" textRotation="90"/>
    </xf>
    <xf numFmtId="49" fontId="3" fillId="0" borderId="21" xfId="0" applyNumberFormat="1" applyFont="1" applyBorder="1" applyAlignment="1">
      <alignment horizontal="center" vertical="top" textRotation="90"/>
    </xf>
    <xf numFmtId="0" fontId="5" fillId="0" borderId="6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67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165" fontId="11" fillId="10" borderId="56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justify" vertical="top"/>
    </xf>
    <xf numFmtId="0" fontId="11" fillId="0" borderId="9" xfId="0" applyFont="1" applyBorder="1" applyAlignment="1">
      <alignment horizontal="justify" vertical="top"/>
    </xf>
    <xf numFmtId="0" fontId="11" fillId="0" borderId="21" xfId="0" applyFont="1" applyBorder="1" applyAlignment="1">
      <alignment horizontal="justify" vertical="top"/>
    </xf>
    <xf numFmtId="49" fontId="3" fillId="0" borderId="59" xfId="0" applyNumberFormat="1" applyFont="1" applyBorder="1" applyAlignment="1">
      <alignment horizontal="center" vertical="top" textRotation="90"/>
    </xf>
    <xf numFmtId="49" fontId="3" fillId="0" borderId="4" xfId="0" applyNumberFormat="1" applyFont="1" applyBorder="1" applyAlignment="1">
      <alignment horizontal="center" vertical="top" textRotation="90"/>
    </xf>
    <xf numFmtId="0" fontId="11" fillId="0" borderId="55" xfId="0" applyFont="1" applyBorder="1" applyAlignment="1">
      <alignment horizontal="left" vertical="top" wrapText="1"/>
    </xf>
    <xf numFmtId="0" fontId="11" fillId="0" borderId="46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165" fontId="11" fillId="10" borderId="50" xfId="0" applyNumberFormat="1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4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top" wrapText="1"/>
    </xf>
    <xf numFmtId="49" fontId="12" fillId="5" borderId="40" xfId="0" applyNumberFormat="1" applyFont="1" applyFill="1" applyBorder="1" applyAlignment="1">
      <alignment horizontal="center" vertical="top" wrapText="1"/>
    </xf>
    <xf numFmtId="49" fontId="12" fillId="5" borderId="0" xfId="0" applyNumberFormat="1" applyFont="1" applyFill="1" applyAlignment="1">
      <alignment horizontal="center" vertical="top" wrapText="1"/>
    </xf>
    <xf numFmtId="0" fontId="8" fillId="5" borderId="22" xfId="0" applyFont="1" applyFill="1" applyBorder="1" applyAlignment="1">
      <alignment horizontal="center" vertical="top" wrapText="1"/>
    </xf>
    <xf numFmtId="49" fontId="22" fillId="2" borderId="29" xfId="0" applyNumberFormat="1" applyFont="1" applyFill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49" fontId="22" fillId="3" borderId="29" xfId="0" applyNumberFormat="1" applyFont="1" applyFill="1" applyBorder="1" applyAlignment="1">
      <alignment horizontal="center" vertical="top" wrapText="1"/>
    </xf>
    <xf numFmtId="49" fontId="77" fillId="5" borderId="29" xfId="0" applyNumberFormat="1" applyFont="1" applyFill="1" applyBorder="1" applyAlignment="1">
      <alignment horizontal="center" vertical="top" wrapText="1"/>
    </xf>
    <xf numFmtId="0" fontId="78" fillId="0" borderId="21" xfId="0" applyFont="1" applyBorder="1" applyAlignment="1">
      <alignment horizontal="center" vertical="top" wrapText="1"/>
    </xf>
    <xf numFmtId="0" fontId="8" fillId="5" borderId="29" xfId="0" applyFont="1" applyFill="1" applyBorder="1" applyAlignment="1">
      <alignment horizontal="center" vertical="top" wrapText="1"/>
    </xf>
    <xf numFmtId="0" fontId="31" fillId="5" borderId="29" xfId="0" applyFont="1" applyFill="1" applyBorder="1" applyAlignment="1">
      <alignment horizontal="left" vertical="top" wrapText="1"/>
    </xf>
    <xf numFmtId="0" fontId="31" fillId="5" borderId="21" xfId="0" applyFont="1" applyFill="1" applyBorder="1" applyAlignment="1">
      <alignment horizontal="left" vertical="top" wrapText="1"/>
    </xf>
    <xf numFmtId="49" fontId="3" fillId="0" borderId="29" xfId="0" applyNumberFormat="1" applyFont="1" applyBorder="1" applyAlignment="1">
      <alignment horizontal="left" vertical="top"/>
    </xf>
    <xf numFmtId="49" fontId="3" fillId="0" borderId="21" xfId="0" applyNumberFormat="1" applyFont="1" applyBorder="1" applyAlignment="1">
      <alignment horizontal="left" vertical="top"/>
    </xf>
    <xf numFmtId="0" fontId="5" fillId="7" borderId="23" xfId="0" applyFont="1" applyFill="1" applyBorder="1" applyAlignment="1">
      <alignment horizontal="center" vertical="top"/>
    </xf>
    <xf numFmtId="0" fontId="5" fillId="7" borderId="22" xfId="0" applyFont="1" applyFill="1" applyBorder="1" applyAlignment="1">
      <alignment horizontal="center" vertical="top"/>
    </xf>
    <xf numFmtId="0" fontId="5" fillId="7" borderId="24" xfId="0" applyFont="1" applyFill="1" applyBorder="1" applyAlignment="1">
      <alignment horizontal="center" vertical="top"/>
    </xf>
  </cellXfs>
  <cellStyles count="37">
    <cellStyle name="Comma 2" xfId="6"/>
    <cellStyle name="Comma 2 2" xfId="10"/>
    <cellStyle name="Comma 2 2 2" xfId="12"/>
    <cellStyle name="Comma 2 2 2 2" xfId="18"/>
    <cellStyle name="Comma 2 2 2 2 2" xfId="30"/>
    <cellStyle name="Comma 2 2 2 3" xfId="24"/>
    <cellStyle name="Comma 2 2 3" xfId="14"/>
    <cellStyle name="Comma 2 2 3 2" xfId="20"/>
    <cellStyle name="Comma 2 2 3 2 2" xfId="32"/>
    <cellStyle name="Comma 2 2 3 3" xfId="26"/>
    <cellStyle name="Comma 2 2 4" xfId="16"/>
    <cellStyle name="Comma 2 2 4 2" xfId="28"/>
    <cellStyle name="Comma 2 2 5" xfId="22"/>
    <cellStyle name="Comma 2 3" xfId="11"/>
    <cellStyle name="Comma 2 3 2" xfId="17"/>
    <cellStyle name="Comma 2 3 2 2" xfId="29"/>
    <cellStyle name="Comma 2 3 3" xfId="23"/>
    <cellStyle name="Comma 2 4" xfId="13"/>
    <cellStyle name="Comma 2 4 2" xfId="19"/>
    <cellStyle name="Comma 2 4 2 2" xfId="31"/>
    <cellStyle name="Comma 2 4 3" xfId="25"/>
    <cellStyle name="Comma 2 5" xfId="15"/>
    <cellStyle name="Comma 2 5 2" xfId="27"/>
    <cellStyle name="Comma 2 6" xfId="21"/>
    <cellStyle name="Geras" xfId="36" builtinId="26"/>
    <cellStyle name="Įprastas" xfId="0" builtinId="0"/>
    <cellStyle name="Įprastas 2" xfId="2"/>
    <cellStyle name="Įprastas 3" xfId="7"/>
    <cellStyle name="Įprastas 4" xfId="9"/>
    <cellStyle name="Įprastas 5" xfId="33"/>
    <cellStyle name="Įprastas 6" xfId="35"/>
    <cellStyle name="Kablelis 2" xfId="34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colors>
    <mruColors>
      <color rgb="FFCCFFCC"/>
      <color rgb="FF99CC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="95" zoomScaleNormal="95" workbookViewId="0">
      <selection activeCell="I46" sqref="I46"/>
    </sheetView>
  </sheetViews>
  <sheetFormatPr defaultColWidth="9.109375" defaultRowHeight="13.2" x14ac:dyDescent="0.25"/>
  <cols>
    <col min="1" max="1" width="3.5546875" style="9" customWidth="1"/>
    <col min="2" max="2" width="2.5546875" style="9" customWidth="1"/>
    <col min="3" max="3" width="3.6640625" style="9" customWidth="1"/>
    <col min="4" max="4" width="2.5546875" style="9" customWidth="1"/>
    <col min="5" max="5" width="30.33203125" style="9" customWidth="1"/>
    <col min="6" max="6" width="10.6640625" style="9" customWidth="1"/>
    <col min="7" max="7" width="4.44140625" style="9" customWidth="1"/>
    <col min="8" max="8" width="7.33203125" style="9" customWidth="1"/>
    <col min="9" max="9" width="10" style="9" customWidth="1"/>
    <col min="10" max="10" width="9.88671875" style="9" customWidth="1"/>
    <col min="11" max="11" width="10" style="9" customWidth="1"/>
    <col min="12" max="12" width="41.33203125" style="9" customWidth="1"/>
    <col min="13" max="13" width="9.109375" style="9" customWidth="1"/>
    <col min="14" max="14" width="6.88671875" style="9" customWidth="1"/>
    <col min="15" max="15" width="6.5546875" style="9" customWidth="1"/>
    <col min="16" max="16" width="8.44140625" style="9" customWidth="1"/>
    <col min="17" max="19" width="9.109375" style="9"/>
    <col min="20" max="20" width="10.5546875" style="9" bestFit="1" customWidth="1"/>
    <col min="21" max="16384" width="9.109375" style="9"/>
  </cols>
  <sheetData>
    <row r="1" spans="1:20" ht="52.2" customHeight="1" x14ac:dyDescent="0.25">
      <c r="L1" s="2638" t="s">
        <v>1054</v>
      </c>
      <c r="M1" s="2638"/>
      <c r="N1" s="2638"/>
      <c r="O1" s="2638"/>
      <c r="P1" s="1238"/>
      <c r="Q1" s="352"/>
    </row>
    <row r="2" spans="1:20" ht="15.75" customHeight="1" x14ac:dyDescent="0.25">
      <c r="A2" s="2639" t="s">
        <v>685</v>
      </c>
      <c r="B2" s="2639"/>
      <c r="C2" s="2639"/>
      <c r="D2" s="2639"/>
      <c r="E2" s="2639"/>
      <c r="F2" s="2639"/>
      <c r="G2" s="2639"/>
      <c r="H2" s="2639"/>
      <c r="I2" s="2639"/>
      <c r="J2" s="2639"/>
      <c r="K2" s="2639"/>
      <c r="L2" s="2639"/>
      <c r="M2" s="2639"/>
      <c r="N2" s="2639"/>
      <c r="O2" s="10"/>
      <c r="P2" s="10"/>
    </row>
    <row r="3" spans="1:20" ht="19.2" customHeight="1" x14ac:dyDescent="0.25">
      <c r="A3" s="2653" t="s">
        <v>37</v>
      </c>
      <c r="B3" s="2653"/>
      <c r="C3" s="2653"/>
      <c r="D3" s="2653"/>
      <c r="E3" s="2653"/>
      <c r="F3" s="2653"/>
      <c r="G3" s="2653"/>
      <c r="H3" s="2653"/>
      <c r="I3" s="2653"/>
      <c r="J3" s="2653"/>
      <c r="K3" s="2653"/>
      <c r="L3" s="2653"/>
      <c r="M3" s="2653"/>
      <c r="N3" s="2653"/>
      <c r="O3" s="2653"/>
      <c r="P3" s="2653"/>
    </row>
    <row r="4" spans="1:20" ht="18.600000000000001" customHeight="1" thickBot="1" x14ac:dyDescent="0.3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35"/>
      <c r="M4" s="658"/>
      <c r="N4" s="36"/>
      <c r="O4" s="2654" t="s">
        <v>684</v>
      </c>
      <c r="P4" s="2654"/>
    </row>
    <row r="5" spans="1:20" ht="76.5" customHeight="1" thickBot="1" x14ac:dyDescent="0.3">
      <c r="A5" s="2640" t="s">
        <v>0</v>
      </c>
      <c r="B5" s="2640" t="s">
        <v>1</v>
      </c>
      <c r="C5" s="2643" t="s">
        <v>2</v>
      </c>
      <c r="D5" s="2640" t="s">
        <v>34</v>
      </c>
      <c r="E5" s="2726" t="s">
        <v>58</v>
      </c>
      <c r="F5" s="2729" t="s">
        <v>3</v>
      </c>
      <c r="G5" s="2643" t="s">
        <v>4</v>
      </c>
      <c r="H5" s="2729" t="s">
        <v>5</v>
      </c>
      <c r="I5" s="2673" t="s">
        <v>97</v>
      </c>
      <c r="J5" s="2729" t="s">
        <v>82</v>
      </c>
      <c r="K5" s="2729" t="s">
        <v>72</v>
      </c>
      <c r="L5" s="2655" t="s">
        <v>11</v>
      </c>
      <c r="M5" s="2656"/>
      <c r="N5" s="2656"/>
      <c r="O5" s="2656"/>
      <c r="P5" s="2657"/>
    </row>
    <row r="6" spans="1:20" ht="13.2" customHeight="1" x14ac:dyDescent="0.25">
      <c r="A6" s="2641"/>
      <c r="B6" s="2641"/>
      <c r="C6" s="2644"/>
      <c r="D6" s="2641"/>
      <c r="E6" s="2727"/>
      <c r="F6" s="2730"/>
      <c r="G6" s="2644"/>
      <c r="H6" s="2730"/>
      <c r="I6" s="2674"/>
      <c r="J6" s="2730"/>
      <c r="K6" s="2730"/>
      <c r="L6" s="2665" t="s">
        <v>39</v>
      </c>
      <c r="M6" s="2669" t="s">
        <v>38</v>
      </c>
      <c r="N6" s="2651" t="s">
        <v>40</v>
      </c>
      <c r="O6" s="2651"/>
      <c r="P6" s="2652"/>
    </row>
    <row r="7" spans="1:20" ht="81" customHeight="1" thickBot="1" x14ac:dyDescent="0.3">
      <c r="A7" s="2642"/>
      <c r="B7" s="2642"/>
      <c r="C7" s="2645"/>
      <c r="D7" s="2642"/>
      <c r="E7" s="2728"/>
      <c r="F7" s="2731"/>
      <c r="G7" s="2645"/>
      <c r="H7" s="2731"/>
      <c r="I7" s="2675"/>
      <c r="J7" s="2731"/>
      <c r="K7" s="2731"/>
      <c r="L7" s="2666"/>
      <c r="M7" s="2670"/>
      <c r="N7" s="65" t="s">
        <v>54</v>
      </c>
      <c r="O7" s="65" t="s">
        <v>55</v>
      </c>
      <c r="P7" s="66" t="s">
        <v>56</v>
      </c>
    </row>
    <row r="8" spans="1:20" ht="18" customHeight="1" thickBot="1" x14ac:dyDescent="0.3">
      <c r="A8" s="34" t="s">
        <v>6</v>
      </c>
      <c r="B8" s="1237"/>
      <c r="C8" s="1236" t="s">
        <v>595</v>
      </c>
      <c r="D8" s="1234"/>
      <c r="E8" s="1235"/>
      <c r="F8" s="1234"/>
      <c r="G8" s="1234"/>
      <c r="H8" s="1234"/>
      <c r="I8" s="1233"/>
      <c r="J8" s="1232"/>
      <c r="K8" s="1233"/>
      <c r="L8" s="33"/>
      <c r="M8" s="33"/>
      <c r="N8" s="1233"/>
      <c r="O8" s="1232"/>
      <c r="P8" s="1231"/>
    </row>
    <row r="9" spans="1:20" ht="45" customHeight="1" thickBot="1" x14ac:dyDescent="0.3">
      <c r="A9" s="1230"/>
      <c r="B9" s="1229"/>
      <c r="C9" s="1227"/>
      <c r="D9" s="1227"/>
      <c r="E9" s="1228"/>
      <c r="F9" s="1227"/>
      <c r="G9" s="1227"/>
      <c r="H9" s="1227"/>
      <c r="I9" s="1227"/>
      <c r="J9" s="1227"/>
      <c r="K9" s="1227"/>
      <c r="L9" s="1226" t="s">
        <v>594</v>
      </c>
      <c r="M9" s="1225" t="s">
        <v>593</v>
      </c>
      <c r="N9" s="1224" t="s">
        <v>592</v>
      </c>
      <c r="O9" s="1224" t="s">
        <v>592</v>
      </c>
      <c r="P9" s="1223" t="s">
        <v>592</v>
      </c>
      <c r="Q9" s="1222"/>
    </row>
    <row r="10" spans="1:20" ht="13.2" customHeight="1" thickBot="1" x14ac:dyDescent="0.3">
      <c r="A10" s="72" t="s">
        <v>6</v>
      </c>
      <c r="B10" s="1184" t="s">
        <v>6</v>
      </c>
      <c r="C10" s="2671" t="s">
        <v>1059</v>
      </c>
      <c r="D10" s="2672"/>
      <c r="E10" s="2672"/>
      <c r="F10" s="2672"/>
      <c r="G10" s="2672"/>
      <c r="H10" s="2672"/>
      <c r="I10" s="2672"/>
      <c r="J10" s="2672"/>
      <c r="K10" s="2672"/>
      <c r="L10" s="2672"/>
      <c r="M10" s="2672"/>
      <c r="N10" s="2672"/>
      <c r="O10" s="2672"/>
      <c r="P10" s="1221"/>
    </row>
    <row r="11" spans="1:20" ht="45.6" customHeight="1" thickBot="1" x14ac:dyDescent="0.3">
      <c r="A11" s="732"/>
      <c r="B11" s="1220"/>
      <c r="C11" s="1219"/>
      <c r="D11" s="1219"/>
      <c r="E11" s="1219"/>
      <c r="F11" s="1219"/>
      <c r="G11" s="1219"/>
      <c r="H11" s="1219"/>
      <c r="I11" s="1219"/>
      <c r="J11" s="1219"/>
      <c r="K11" s="1219"/>
      <c r="L11" s="1218" t="s">
        <v>591</v>
      </c>
      <c r="M11" s="1217" t="s">
        <v>590</v>
      </c>
      <c r="N11" s="1216">
        <v>80</v>
      </c>
      <c r="O11" s="1216">
        <v>83</v>
      </c>
      <c r="P11" s="1215">
        <v>86</v>
      </c>
    </row>
    <row r="12" spans="1:20" ht="26.4" customHeight="1" thickBot="1" x14ac:dyDescent="0.3">
      <c r="A12" s="732"/>
      <c r="B12" s="1220"/>
      <c r="C12" s="1219"/>
      <c r="D12" s="1219"/>
      <c r="E12" s="1219"/>
      <c r="F12" s="1219"/>
      <c r="G12" s="1219"/>
      <c r="H12" s="1219"/>
      <c r="I12" s="1219"/>
      <c r="J12" s="1219"/>
      <c r="K12" s="1219"/>
      <c r="L12" s="1218" t="s">
        <v>589</v>
      </c>
      <c r="M12" s="1217" t="s">
        <v>545</v>
      </c>
      <c r="N12" s="1216">
        <v>40</v>
      </c>
      <c r="O12" s="1216">
        <v>45</v>
      </c>
      <c r="P12" s="1215">
        <v>50</v>
      </c>
    </row>
    <row r="13" spans="1:20" ht="29.4" customHeight="1" thickBot="1" x14ac:dyDescent="0.3">
      <c r="A13" s="732"/>
      <c r="B13" s="1220"/>
      <c r="C13" s="1219"/>
      <c r="D13" s="1219"/>
      <c r="E13" s="1219"/>
      <c r="F13" s="1219"/>
      <c r="G13" s="1219"/>
      <c r="H13" s="1219"/>
      <c r="I13" s="1219"/>
      <c r="J13" s="1219"/>
      <c r="K13" s="1219"/>
      <c r="L13" s="1218" t="s">
        <v>588</v>
      </c>
      <c r="M13" s="1217" t="s">
        <v>562</v>
      </c>
      <c r="N13" s="1216">
        <v>6</v>
      </c>
      <c r="O13" s="1216">
        <v>6</v>
      </c>
      <c r="P13" s="1215">
        <v>6</v>
      </c>
    </row>
    <row r="14" spans="1:20" ht="15.6" customHeight="1" x14ac:dyDescent="0.25">
      <c r="A14" s="2621" t="s">
        <v>6</v>
      </c>
      <c r="B14" s="2623" t="s">
        <v>6</v>
      </c>
      <c r="C14" s="2625" t="s">
        <v>6</v>
      </c>
      <c r="D14" s="642"/>
      <c r="E14" s="2627" t="s">
        <v>686</v>
      </c>
      <c r="F14" s="2629" t="s">
        <v>66</v>
      </c>
      <c r="G14" s="2631" t="s">
        <v>407</v>
      </c>
      <c r="H14" s="1170" t="s">
        <v>50</v>
      </c>
      <c r="I14" s="1169">
        <v>6101.8</v>
      </c>
      <c r="J14" s="1169">
        <v>6411</v>
      </c>
      <c r="K14" s="1168">
        <v>6731</v>
      </c>
      <c r="L14" s="1207" t="s">
        <v>587</v>
      </c>
      <c r="M14" s="1177" t="s">
        <v>547</v>
      </c>
      <c r="N14" s="73">
        <v>123</v>
      </c>
      <c r="O14" s="73">
        <v>128</v>
      </c>
      <c r="P14" s="1179">
        <v>125</v>
      </c>
      <c r="Q14" s="1397"/>
      <c r="R14" s="54"/>
      <c r="T14" s="1182"/>
    </row>
    <row r="15" spans="1:20" ht="14.4" customHeight="1" x14ac:dyDescent="0.25">
      <c r="A15" s="2648"/>
      <c r="B15" s="2649"/>
      <c r="C15" s="2650"/>
      <c r="D15" s="644"/>
      <c r="E15" s="2633"/>
      <c r="F15" s="2658"/>
      <c r="G15" s="2658"/>
      <c r="H15" s="1212" t="s">
        <v>59</v>
      </c>
      <c r="I15" s="1205"/>
      <c r="J15" s="1205"/>
      <c r="K15" s="1204"/>
      <c r="L15" s="1214" t="s">
        <v>687</v>
      </c>
      <c r="M15" s="577" t="s">
        <v>547</v>
      </c>
      <c r="N15" s="82" t="s">
        <v>688</v>
      </c>
      <c r="O15" s="82"/>
      <c r="P15" s="1202"/>
    </row>
    <row r="16" spans="1:20" ht="26.4" customHeight="1" x14ac:dyDescent="0.25">
      <c r="A16" s="2648"/>
      <c r="B16" s="2649"/>
      <c r="C16" s="2650"/>
      <c r="D16" s="644"/>
      <c r="E16" s="2633"/>
      <c r="F16" s="2658"/>
      <c r="G16" s="2658"/>
      <c r="H16" s="2561" t="s">
        <v>60</v>
      </c>
      <c r="I16" s="2562">
        <v>32.5</v>
      </c>
      <c r="J16" s="1205">
        <v>27</v>
      </c>
      <c r="K16" s="1204">
        <v>28</v>
      </c>
      <c r="L16" s="1211" t="s">
        <v>586</v>
      </c>
      <c r="M16" s="577" t="s">
        <v>547</v>
      </c>
      <c r="N16" s="82">
        <v>116</v>
      </c>
      <c r="O16" s="82">
        <v>120</v>
      </c>
      <c r="P16" s="1202">
        <v>130</v>
      </c>
    </row>
    <row r="17" spans="1:20" ht="15.6" customHeight="1" x14ac:dyDescent="0.25">
      <c r="A17" s="2648"/>
      <c r="B17" s="2649"/>
      <c r="C17" s="2650"/>
      <c r="D17" s="644"/>
      <c r="E17" s="2633"/>
      <c r="F17" s="2658"/>
      <c r="G17" s="2658"/>
      <c r="H17" s="1212" t="s">
        <v>61</v>
      </c>
      <c r="I17" s="1205">
        <v>25.9</v>
      </c>
      <c r="J17" s="1205"/>
      <c r="K17" s="1204"/>
      <c r="L17" s="1191" t="s">
        <v>687</v>
      </c>
      <c r="M17" s="577" t="s">
        <v>547</v>
      </c>
      <c r="N17" s="82" t="s">
        <v>689</v>
      </c>
      <c r="O17" s="82"/>
      <c r="P17" s="1202"/>
    </row>
    <row r="18" spans="1:20" ht="27" customHeight="1" x14ac:dyDescent="0.25">
      <c r="A18" s="2648"/>
      <c r="B18" s="2649"/>
      <c r="C18" s="2650"/>
      <c r="D18" s="644"/>
      <c r="E18" s="2633"/>
      <c r="F18" s="2658"/>
      <c r="G18" s="2658"/>
      <c r="H18" s="1212"/>
      <c r="I18" s="1205"/>
      <c r="J18" s="1205"/>
      <c r="K18" s="1204"/>
      <c r="L18" s="1211" t="s">
        <v>690</v>
      </c>
      <c r="M18" s="577" t="s">
        <v>547</v>
      </c>
      <c r="N18" s="82">
        <v>133</v>
      </c>
      <c r="O18" s="82">
        <v>140</v>
      </c>
      <c r="P18" s="1202">
        <v>150</v>
      </c>
    </row>
    <row r="19" spans="1:20" ht="18.600000000000001" customHeight="1" x14ac:dyDescent="0.25">
      <c r="A19" s="2648"/>
      <c r="B19" s="2649"/>
      <c r="C19" s="2650"/>
      <c r="D19" s="644"/>
      <c r="E19" s="2633"/>
      <c r="F19" s="2658"/>
      <c r="G19" s="2658"/>
      <c r="H19" s="1212"/>
      <c r="I19" s="1205"/>
      <c r="J19" s="1205"/>
      <c r="K19" s="1204"/>
      <c r="L19" s="1213" t="s">
        <v>691</v>
      </c>
      <c r="M19" s="577" t="s">
        <v>684</v>
      </c>
      <c r="N19" s="82">
        <v>5.8</v>
      </c>
      <c r="O19" s="82"/>
      <c r="P19" s="1202"/>
    </row>
    <row r="20" spans="1:20" ht="27.6" customHeight="1" x14ac:dyDescent="0.25">
      <c r="A20" s="2648"/>
      <c r="B20" s="2649"/>
      <c r="C20" s="2650"/>
      <c r="D20" s="644"/>
      <c r="E20" s="2633"/>
      <c r="F20" s="2658"/>
      <c r="G20" s="2658"/>
      <c r="H20" s="1212"/>
      <c r="I20" s="1205"/>
      <c r="J20" s="1205"/>
      <c r="K20" s="1204"/>
      <c r="L20" s="1211" t="s">
        <v>585</v>
      </c>
      <c r="M20" s="577" t="s">
        <v>562</v>
      </c>
      <c r="N20" s="82">
        <v>71</v>
      </c>
      <c r="O20" s="82"/>
      <c r="P20" s="1202"/>
    </row>
    <row r="21" spans="1:20" ht="42" customHeight="1" x14ac:dyDescent="0.25">
      <c r="A21" s="2648"/>
      <c r="B21" s="2649"/>
      <c r="C21" s="2650"/>
      <c r="D21" s="644"/>
      <c r="E21" s="2633"/>
      <c r="F21" s="2658"/>
      <c r="G21" s="2658"/>
      <c r="H21" s="1201"/>
      <c r="I21" s="1200"/>
      <c r="J21" s="1200"/>
      <c r="K21" s="1199"/>
      <c r="L21" s="1210" t="s">
        <v>692</v>
      </c>
      <c r="M21" s="1190" t="s">
        <v>562</v>
      </c>
      <c r="N21" s="1193">
        <v>2</v>
      </c>
      <c r="O21" s="1193">
        <v>2</v>
      </c>
      <c r="P21" s="1192">
        <v>2</v>
      </c>
    </row>
    <row r="22" spans="1:20" ht="14.4" customHeight="1" thickBot="1" x14ac:dyDescent="0.3">
      <c r="A22" s="2622"/>
      <c r="B22" s="2624"/>
      <c r="C22" s="2626"/>
      <c r="D22" s="647"/>
      <c r="E22" s="2628"/>
      <c r="F22" s="2630"/>
      <c r="G22" s="2632"/>
      <c r="H22" s="1163" t="s">
        <v>7</v>
      </c>
      <c r="I22" s="1162">
        <f>SUM(I14:I17)</f>
        <v>6160.2</v>
      </c>
      <c r="J22" s="1162">
        <f>SUM(J14:J17)</f>
        <v>6438</v>
      </c>
      <c r="K22" s="1162">
        <f>SUM(K14:K17)</f>
        <v>6759</v>
      </c>
      <c r="L22" s="1209"/>
      <c r="M22" s="1208"/>
      <c r="N22" s="1159"/>
      <c r="O22" s="1159"/>
      <c r="P22" s="1158"/>
    </row>
    <row r="23" spans="1:20" ht="13.95" customHeight="1" x14ac:dyDescent="0.25">
      <c r="A23" s="2621" t="s">
        <v>6</v>
      </c>
      <c r="B23" s="2623" t="s">
        <v>6</v>
      </c>
      <c r="C23" s="2625" t="s">
        <v>8</v>
      </c>
      <c r="D23" s="642"/>
      <c r="E23" s="2627" t="s">
        <v>584</v>
      </c>
      <c r="F23" s="2629" t="s">
        <v>66</v>
      </c>
      <c r="G23" s="2631" t="s">
        <v>407</v>
      </c>
      <c r="H23" s="1170" t="s">
        <v>50</v>
      </c>
      <c r="I23" s="1169">
        <v>597.79999999999995</v>
      </c>
      <c r="J23" s="1169">
        <v>628</v>
      </c>
      <c r="K23" s="1168">
        <v>659</v>
      </c>
      <c r="L23" s="1207" t="s">
        <v>583</v>
      </c>
      <c r="M23" s="1177" t="s">
        <v>547</v>
      </c>
      <c r="N23" s="73">
        <v>27</v>
      </c>
      <c r="O23" s="73">
        <v>27</v>
      </c>
      <c r="P23" s="1179">
        <v>27</v>
      </c>
    </row>
    <row r="24" spans="1:20" ht="13.95" customHeight="1" x14ac:dyDescent="0.25">
      <c r="A24" s="2648"/>
      <c r="B24" s="2649"/>
      <c r="C24" s="2650"/>
      <c r="D24" s="644"/>
      <c r="E24" s="2633"/>
      <c r="F24" s="2658"/>
      <c r="G24" s="2658"/>
      <c r="H24" s="1206" t="s">
        <v>61</v>
      </c>
      <c r="I24" s="1205">
        <v>2.9</v>
      </c>
      <c r="J24" s="1205"/>
      <c r="K24" s="1204"/>
      <c r="L24" s="1198" t="s">
        <v>687</v>
      </c>
      <c r="M24" s="1190" t="s">
        <v>547</v>
      </c>
      <c r="N24" s="1197" t="s">
        <v>582</v>
      </c>
      <c r="O24" s="82"/>
      <c r="P24" s="1202"/>
    </row>
    <row r="25" spans="1:20" ht="16.2" customHeight="1" x14ac:dyDescent="0.25">
      <c r="A25" s="2648"/>
      <c r="B25" s="2649"/>
      <c r="C25" s="2650"/>
      <c r="D25" s="644"/>
      <c r="E25" s="2633"/>
      <c r="F25" s="2658"/>
      <c r="G25" s="2658"/>
      <c r="H25" s="1201"/>
      <c r="I25" s="1200"/>
      <c r="J25" s="1200"/>
      <c r="K25" s="1199"/>
      <c r="L25" s="1739" t="s">
        <v>581</v>
      </c>
      <c r="M25" s="1203" t="s">
        <v>547</v>
      </c>
      <c r="N25" s="82">
        <v>8</v>
      </c>
      <c r="O25" s="82">
        <v>8</v>
      </c>
      <c r="P25" s="1202">
        <v>8</v>
      </c>
    </row>
    <row r="26" spans="1:20" ht="13.2" customHeight="1" x14ac:dyDescent="0.25">
      <c r="A26" s="2648"/>
      <c r="B26" s="2649"/>
      <c r="C26" s="2650"/>
      <c r="D26" s="644"/>
      <c r="E26" s="2676"/>
      <c r="F26" s="2658"/>
      <c r="G26" s="2658"/>
      <c r="H26" s="1201"/>
      <c r="I26" s="1200"/>
      <c r="J26" s="1200"/>
      <c r="K26" s="1199"/>
      <c r="L26" s="1198" t="s">
        <v>687</v>
      </c>
      <c r="M26" s="577" t="s">
        <v>547</v>
      </c>
      <c r="N26" s="1197" t="s">
        <v>580</v>
      </c>
      <c r="O26" s="1196"/>
      <c r="P26" s="1195"/>
    </row>
    <row r="27" spans="1:20" ht="13.95" customHeight="1" thickBot="1" x14ac:dyDescent="0.3">
      <c r="A27" s="2622"/>
      <c r="B27" s="2624"/>
      <c r="C27" s="2626"/>
      <c r="D27" s="647"/>
      <c r="E27" s="2677"/>
      <c r="F27" s="2630"/>
      <c r="G27" s="2632"/>
      <c r="H27" s="1163" t="s">
        <v>7</v>
      </c>
      <c r="I27" s="1162">
        <f>SUM(I23:I24)</f>
        <v>600.69999999999993</v>
      </c>
      <c r="J27" s="1162">
        <f>SUM(J23:J24)</f>
        <v>628</v>
      </c>
      <c r="K27" s="1162">
        <f>SUM(K23:K24)</f>
        <v>659</v>
      </c>
      <c r="L27" s="1740"/>
      <c r="M27" s="1194"/>
      <c r="N27" s="2564"/>
      <c r="O27" s="2565"/>
      <c r="P27" s="1262"/>
    </row>
    <row r="28" spans="1:20" ht="18" customHeight="1" x14ac:dyDescent="0.25">
      <c r="A28" s="2621" t="s">
        <v>6</v>
      </c>
      <c r="B28" s="2623" t="s">
        <v>6</v>
      </c>
      <c r="C28" s="2625" t="s">
        <v>51</v>
      </c>
      <c r="D28" s="642"/>
      <c r="E28" s="2627" t="s">
        <v>579</v>
      </c>
      <c r="F28" s="2629" t="s">
        <v>578</v>
      </c>
      <c r="G28" s="2631" t="s">
        <v>407</v>
      </c>
      <c r="H28" s="1170" t="s">
        <v>50</v>
      </c>
      <c r="I28" s="1169">
        <v>302.89999999999998</v>
      </c>
      <c r="J28" s="1169">
        <v>318</v>
      </c>
      <c r="K28" s="1168">
        <v>334</v>
      </c>
      <c r="L28" s="1187" t="s">
        <v>577</v>
      </c>
      <c r="M28" s="1177" t="s">
        <v>547</v>
      </c>
      <c r="N28" s="73">
        <v>8</v>
      </c>
      <c r="O28" s="73">
        <v>8</v>
      </c>
      <c r="P28" s="1179">
        <v>8</v>
      </c>
      <c r="R28" s="1182"/>
      <c r="T28" s="1182"/>
    </row>
    <row r="29" spans="1:20" ht="17.399999999999999" customHeight="1" thickBot="1" x14ac:dyDescent="0.3">
      <c r="A29" s="2622"/>
      <c r="B29" s="2624"/>
      <c r="C29" s="2626"/>
      <c r="D29" s="647"/>
      <c r="E29" s="2628"/>
      <c r="F29" s="2630"/>
      <c r="G29" s="2632"/>
      <c r="H29" s="1163" t="s">
        <v>7</v>
      </c>
      <c r="I29" s="1162">
        <f>SUM(I28:I28)</f>
        <v>302.89999999999998</v>
      </c>
      <c r="J29" s="1162">
        <f>SUM(J28:J28)</f>
        <v>318</v>
      </c>
      <c r="K29" s="1162">
        <f>SUM(K28:K28)</f>
        <v>334</v>
      </c>
      <c r="L29" s="1191" t="s">
        <v>687</v>
      </c>
      <c r="M29" s="1190" t="s">
        <v>547</v>
      </c>
      <c r="N29" s="1189" t="s">
        <v>576</v>
      </c>
      <c r="O29" s="1189"/>
      <c r="P29" s="1188"/>
      <c r="R29" s="1182"/>
      <c r="T29" s="1182"/>
    </row>
    <row r="30" spans="1:20" ht="17.399999999999999" customHeight="1" x14ac:dyDescent="0.25">
      <c r="A30" s="2621" t="s">
        <v>6</v>
      </c>
      <c r="B30" s="2623" t="s">
        <v>6</v>
      </c>
      <c r="C30" s="2625" t="s">
        <v>52</v>
      </c>
      <c r="D30" s="642"/>
      <c r="E30" s="2627" t="s">
        <v>575</v>
      </c>
      <c r="F30" s="2629" t="s">
        <v>66</v>
      </c>
      <c r="G30" s="2631" t="s">
        <v>407</v>
      </c>
      <c r="H30" s="1170" t="s">
        <v>50</v>
      </c>
      <c r="I30" s="1169">
        <v>2700.6</v>
      </c>
      <c r="J30" s="1169">
        <v>3544</v>
      </c>
      <c r="K30" s="1168"/>
      <c r="L30" s="2634" t="s">
        <v>574</v>
      </c>
      <c r="M30" s="2680" t="s">
        <v>573</v>
      </c>
      <c r="N30" s="2682"/>
      <c r="O30" s="2682"/>
      <c r="P30" s="2723"/>
      <c r="R30" s="1182"/>
      <c r="T30" s="1182"/>
    </row>
    <row r="31" spans="1:20" ht="18" customHeight="1" thickBot="1" x14ac:dyDescent="0.3">
      <c r="A31" s="2622"/>
      <c r="B31" s="2624"/>
      <c r="C31" s="2626"/>
      <c r="D31" s="647"/>
      <c r="E31" s="2628"/>
      <c r="F31" s="2630"/>
      <c r="G31" s="2632"/>
      <c r="H31" s="1163" t="s">
        <v>7</v>
      </c>
      <c r="I31" s="1162">
        <f>SUM(I30:I30)</f>
        <v>2700.6</v>
      </c>
      <c r="J31" s="1162">
        <f>SUM(J30:J30)</f>
        <v>3544</v>
      </c>
      <c r="K31" s="1162">
        <f>SUM(K30:K30)</f>
        <v>0</v>
      </c>
      <c r="L31" s="2635"/>
      <c r="M31" s="2681"/>
      <c r="N31" s="2683"/>
      <c r="O31" s="2683"/>
      <c r="P31" s="2724"/>
      <c r="R31" s="1182"/>
      <c r="T31" s="1182"/>
    </row>
    <row r="32" spans="1:20" ht="17.399999999999999" customHeight="1" x14ac:dyDescent="0.25">
      <c r="A32" s="2621" t="s">
        <v>6</v>
      </c>
      <c r="B32" s="2623" t="s">
        <v>6</v>
      </c>
      <c r="C32" s="2625" t="s">
        <v>57</v>
      </c>
      <c r="D32" s="642"/>
      <c r="E32" s="2627" t="s">
        <v>572</v>
      </c>
      <c r="F32" s="2629" t="s">
        <v>66</v>
      </c>
      <c r="G32" s="2631" t="s">
        <v>407</v>
      </c>
      <c r="H32" s="1170" t="s">
        <v>50</v>
      </c>
      <c r="I32" s="1169">
        <v>65</v>
      </c>
      <c r="J32" s="1169">
        <v>65</v>
      </c>
      <c r="K32" s="1168"/>
      <c r="L32" s="2634" t="s">
        <v>571</v>
      </c>
      <c r="M32" s="2678" t="s">
        <v>545</v>
      </c>
      <c r="N32" s="2682">
        <v>100</v>
      </c>
      <c r="O32" s="2682">
        <v>100</v>
      </c>
      <c r="P32" s="2723">
        <v>100</v>
      </c>
      <c r="R32" s="1182"/>
      <c r="T32" s="1182"/>
    </row>
    <row r="33" spans="1:24" ht="46.5" customHeight="1" thickBot="1" x14ac:dyDescent="0.35">
      <c r="A33" s="2622"/>
      <c r="B33" s="2624"/>
      <c r="C33" s="2626"/>
      <c r="D33" s="647"/>
      <c r="E33" s="2628"/>
      <c r="F33" s="2630"/>
      <c r="G33" s="2632"/>
      <c r="H33" s="1163" t="s">
        <v>7</v>
      </c>
      <c r="I33" s="1162">
        <f>SUM(I32:I32)</f>
        <v>65</v>
      </c>
      <c r="J33" s="1162">
        <f>SUM(J32:J32)</f>
        <v>65</v>
      </c>
      <c r="K33" s="1162">
        <f>SUM(K32:K32)</f>
        <v>0</v>
      </c>
      <c r="L33" s="2635"/>
      <c r="M33" s="2679"/>
      <c r="N33" s="2683"/>
      <c r="O33" s="2683"/>
      <c r="P33" s="2724"/>
      <c r="R33" s="1182"/>
      <c r="T33" s="1385"/>
    </row>
    <row r="34" spans="1:24" ht="18.600000000000001" customHeight="1" x14ac:dyDescent="0.25">
      <c r="A34" s="2621" t="s">
        <v>6</v>
      </c>
      <c r="B34" s="2623" t="s">
        <v>6</v>
      </c>
      <c r="C34" s="1384" t="s">
        <v>62</v>
      </c>
      <c r="D34" s="642"/>
      <c r="E34" s="2627" t="s">
        <v>570</v>
      </c>
      <c r="F34" s="2629" t="s">
        <v>66</v>
      </c>
      <c r="G34" s="2631" t="s">
        <v>407</v>
      </c>
      <c r="H34" s="1170" t="s">
        <v>50</v>
      </c>
      <c r="I34" s="1169"/>
      <c r="J34" s="1169"/>
      <c r="K34" s="1168"/>
      <c r="L34" s="1187" t="s">
        <v>569</v>
      </c>
      <c r="M34" s="1177" t="s">
        <v>562</v>
      </c>
      <c r="N34" s="73">
        <v>1</v>
      </c>
      <c r="O34" s="73"/>
      <c r="P34" s="1179"/>
      <c r="R34" s="1182"/>
      <c r="T34" s="1182"/>
    </row>
    <row r="35" spans="1:24" ht="43.2" customHeight="1" thickBot="1" x14ac:dyDescent="0.3">
      <c r="A35" s="2659"/>
      <c r="B35" s="2660"/>
      <c r="C35" s="1386"/>
      <c r="D35" s="1387"/>
      <c r="E35" s="2633"/>
      <c r="F35" s="2725"/>
      <c r="G35" s="2658"/>
      <c r="H35" s="1388" t="s">
        <v>7</v>
      </c>
      <c r="I35" s="1389">
        <f>SUM(I34:I34)</f>
        <v>0</v>
      </c>
      <c r="J35" s="1389">
        <f>SUM(J34:J34)</f>
        <v>0</v>
      </c>
      <c r="K35" s="1389">
        <f>SUM(K34:K34)</f>
        <v>0</v>
      </c>
      <c r="L35" s="1390" t="s">
        <v>568</v>
      </c>
      <c r="M35" s="1190"/>
      <c r="N35" s="1189"/>
      <c r="O35" s="1189" t="s">
        <v>70</v>
      </c>
      <c r="P35" s="1188" t="s">
        <v>70</v>
      </c>
      <c r="R35" s="1182"/>
      <c r="T35" s="1182"/>
    </row>
    <row r="36" spans="1:24" ht="27.6" customHeight="1" thickBot="1" x14ac:dyDescent="0.35">
      <c r="A36" s="2663" t="s">
        <v>6</v>
      </c>
      <c r="B36" s="2661" t="s">
        <v>6</v>
      </c>
      <c r="C36" s="2559" t="s">
        <v>63</v>
      </c>
      <c r="D36" s="2718"/>
      <c r="E36" s="2716" t="s">
        <v>681</v>
      </c>
      <c r="F36" s="2629" t="s">
        <v>680</v>
      </c>
      <c r="G36" s="2631" t="s">
        <v>407</v>
      </c>
      <c r="H36" s="1170" t="s">
        <v>50</v>
      </c>
      <c r="I36" s="1319">
        <v>150</v>
      </c>
      <c r="J36" s="1319">
        <v>1000</v>
      </c>
      <c r="K36" s="1319">
        <v>1000</v>
      </c>
      <c r="L36" s="1392" t="s">
        <v>682</v>
      </c>
      <c r="M36" s="1393" t="s">
        <v>73</v>
      </c>
      <c r="N36" s="1395">
        <v>50</v>
      </c>
      <c r="O36" s="1394"/>
      <c r="P36" s="1391"/>
      <c r="Q36" s="54"/>
      <c r="R36" s="1182"/>
      <c r="T36" s="1385"/>
      <c r="X36" s="2709"/>
    </row>
    <row r="37" spans="1:24" ht="23.25" customHeight="1" thickBot="1" x14ac:dyDescent="0.3">
      <c r="A37" s="2664"/>
      <c r="B37" s="2662"/>
      <c r="C37" s="2560"/>
      <c r="D37" s="2719"/>
      <c r="E37" s="2717"/>
      <c r="F37" s="2630"/>
      <c r="G37" s="2632"/>
      <c r="H37" s="1163" t="s">
        <v>7</v>
      </c>
      <c r="I37" s="1381">
        <f>SUM(I36)</f>
        <v>150</v>
      </c>
      <c r="J37" s="1381">
        <f t="shared" ref="J37:K37" si="0">SUM(J36)</f>
        <v>1000</v>
      </c>
      <c r="K37" s="1381">
        <f t="shared" si="0"/>
        <v>1000</v>
      </c>
      <c r="L37" s="1382"/>
      <c r="M37" s="1186"/>
      <c r="N37" s="1380"/>
      <c r="O37" s="1185"/>
      <c r="P37" s="1383"/>
      <c r="R37" s="1182"/>
      <c r="T37" s="1182"/>
      <c r="X37" s="2709"/>
    </row>
    <row r="38" spans="1:24" ht="15.6" customHeight="1" thickBot="1" x14ac:dyDescent="0.3">
      <c r="A38" s="1759" t="s">
        <v>6</v>
      </c>
      <c r="B38" s="74" t="s">
        <v>6</v>
      </c>
      <c r="C38" s="2636" t="s">
        <v>33</v>
      </c>
      <c r="D38" s="2636"/>
      <c r="E38" s="2636"/>
      <c r="F38" s="2636"/>
      <c r="G38" s="2637"/>
      <c r="H38" s="75" t="s">
        <v>7</v>
      </c>
      <c r="I38" s="76">
        <f>I22+I27+I29+I31+I33+I35+I37</f>
        <v>9979.4</v>
      </c>
      <c r="J38" s="76">
        <f t="shared" ref="J38:K38" si="1">J22+J27+J29+J31+J33+J35+J37</f>
        <v>11993</v>
      </c>
      <c r="K38" s="76">
        <f t="shared" si="1"/>
        <v>8752</v>
      </c>
      <c r="L38" s="77"/>
      <c r="M38" s="77"/>
      <c r="N38" s="77"/>
      <c r="O38" s="77"/>
      <c r="P38" s="78"/>
      <c r="R38" s="1182"/>
      <c r="T38" s="1182"/>
    </row>
    <row r="39" spans="1:24" ht="22.2" customHeight="1" thickBot="1" x14ac:dyDescent="0.3">
      <c r="A39" s="72" t="s">
        <v>6</v>
      </c>
      <c r="B39" s="1184" t="s">
        <v>8</v>
      </c>
      <c r="C39" s="2667" t="s">
        <v>567</v>
      </c>
      <c r="D39" s="2668"/>
      <c r="E39" s="2668"/>
      <c r="F39" s="2668"/>
      <c r="G39" s="2668"/>
      <c r="H39" s="2668"/>
      <c r="I39" s="2668"/>
      <c r="J39" s="2668"/>
      <c r="K39" s="2668"/>
      <c r="L39" s="2668"/>
      <c r="M39" s="2668"/>
      <c r="N39" s="2668"/>
      <c r="O39" s="2668"/>
      <c r="P39" s="1183"/>
      <c r="R39" s="1182"/>
      <c r="T39" s="1182"/>
    </row>
    <row r="40" spans="1:24" ht="16.95" customHeight="1" x14ac:dyDescent="0.25">
      <c r="A40" s="2621" t="s">
        <v>6</v>
      </c>
      <c r="B40" s="2623" t="s">
        <v>8</v>
      </c>
      <c r="C40" s="2625" t="s">
        <v>6</v>
      </c>
      <c r="D40" s="642"/>
      <c r="E40" s="2627" t="s">
        <v>566</v>
      </c>
      <c r="F40" s="2629" t="s">
        <v>66</v>
      </c>
      <c r="G40" s="2631" t="s">
        <v>564</v>
      </c>
      <c r="H40" s="1170" t="s">
        <v>71</v>
      </c>
      <c r="I40" s="1169">
        <v>1.4</v>
      </c>
      <c r="J40" s="1169">
        <v>1.5</v>
      </c>
      <c r="K40" s="1168">
        <v>1.6</v>
      </c>
      <c r="L40" s="2634"/>
      <c r="M40" s="1166"/>
      <c r="N40" s="73"/>
      <c r="O40" s="73"/>
      <c r="P40" s="1179"/>
    </row>
    <row r="41" spans="1:24" ht="25.2" customHeight="1" thickBot="1" x14ac:dyDescent="0.3">
      <c r="A41" s="2622"/>
      <c r="B41" s="2624"/>
      <c r="C41" s="2626"/>
      <c r="D41" s="647"/>
      <c r="E41" s="2628"/>
      <c r="F41" s="2630"/>
      <c r="G41" s="2632"/>
      <c r="H41" s="1163" t="s">
        <v>7</v>
      </c>
      <c r="I41" s="1162">
        <f>SUM(I40:I40)</f>
        <v>1.4</v>
      </c>
      <c r="J41" s="1162">
        <f>SUM(J40:J40)</f>
        <v>1.5</v>
      </c>
      <c r="K41" s="1162">
        <f>SUM(K40:K40)</f>
        <v>1.6</v>
      </c>
      <c r="L41" s="2635"/>
      <c r="M41" s="1160"/>
      <c r="N41" s="1159"/>
      <c r="O41" s="1159"/>
      <c r="P41" s="1158"/>
    </row>
    <row r="42" spans="1:24" ht="16.2" customHeight="1" x14ac:dyDescent="0.25">
      <c r="A42" s="2621" t="s">
        <v>6</v>
      </c>
      <c r="B42" s="2623" t="s">
        <v>8</v>
      </c>
      <c r="C42" s="2625" t="s">
        <v>8</v>
      </c>
      <c r="D42" s="642"/>
      <c r="E42" s="733" t="s">
        <v>565</v>
      </c>
      <c r="F42" s="2629" t="s">
        <v>66</v>
      </c>
      <c r="G42" s="2631" t="s">
        <v>564</v>
      </c>
      <c r="H42" s="1170" t="s">
        <v>71</v>
      </c>
      <c r="I42" s="1169">
        <v>49.9</v>
      </c>
      <c r="J42" s="1169">
        <v>52</v>
      </c>
      <c r="K42" s="1168">
        <v>55</v>
      </c>
      <c r="L42" s="2634" t="s">
        <v>563</v>
      </c>
      <c r="M42" s="1166" t="s">
        <v>562</v>
      </c>
      <c r="N42" s="73">
        <v>500</v>
      </c>
      <c r="O42" s="73">
        <v>500</v>
      </c>
      <c r="P42" s="1179">
        <v>500</v>
      </c>
    </row>
    <row r="43" spans="1:24" ht="30" customHeight="1" thickBot="1" x14ac:dyDescent="0.3">
      <c r="A43" s="2622"/>
      <c r="B43" s="2624"/>
      <c r="C43" s="2626"/>
      <c r="D43" s="647"/>
      <c r="E43" s="1181"/>
      <c r="F43" s="2630"/>
      <c r="G43" s="2632"/>
      <c r="H43" s="1163" t="s">
        <v>7</v>
      </c>
      <c r="I43" s="1162">
        <f>SUM(I42:I42)</f>
        <v>49.9</v>
      </c>
      <c r="J43" s="1162">
        <f>SUM(J42:J42)</f>
        <v>52</v>
      </c>
      <c r="K43" s="1162">
        <f>SUM(K42:K42)</f>
        <v>55</v>
      </c>
      <c r="L43" s="2635"/>
      <c r="M43" s="1160"/>
      <c r="N43" s="1159"/>
      <c r="O43" s="1159"/>
      <c r="P43" s="1158"/>
    </row>
    <row r="44" spans="1:24" ht="16.2" customHeight="1" x14ac:dyDescent="0.25">
      <c r="A44" s="2621" t="s">
        <v>6</v>
      </c>
      <c r="B44" s="2623" t="s">
        <v>8</v>
      </c>
      <c r="C44" s="2625" t="s">
        <v>51</v>
      </c>
      <c r="D44" s="642"/>
      <c r="E44" s="2627" t="s">
        <v>561</v>
      </c>
      <c r="F44" s="2629" t="s">
        <v>66</v>
      </c>
      <c r="G44" s="2631" t="s">
        <v>407</v>
      </c>
      <c r="H44" s="1170" t="s">
        <v>71</v>
      </c>
      <c r="I44" s="1169">
        <v>67.2</v>
      </c>
      <c r="J44" s="1169">
        <v>70</v>
      </c>
      <c r="K44" s="1168">
        <v>74</v>
      </c>
      <c r="L44" s="2634" t="s">
        <v>560</v>
      </c>
      <c r="M44" s="1166" t="s">
        <v>559</v>
      </c>
      <c r="N44" s="73">
        <v>0.76</v>
      </c>
      <c r="O44" s="73">
        <v>0.76</v>
      </c>
      <c r="P44" s="1179">
        <v>0.76</v>
      </c>
    </row>
    <row r="45" spans="1:24" ht="29.25" customHeight="1" thickBot="1" x14ac:dyDescent="0.3">
      <c r="A45" s="2622"/>
      <c r="B45" s="2624"/>
      <c r="C45" s="2626"/>
      <c r="D45" s="647"/>
      <c r="E45" s="2628"/>
      <c r="F45" s="2630"/>
      <c r="G45" s="2632"/>
      <c r="H45" s="1163" t="s">
        <v>7</v>
      </c>
      <c r="I45" s="1162">
        <f>SUM(I44:I44)</f>
        <v>67.2</v>
      </c>
      <c r="J45" s="1162">
        <f>SUM(J44:J44)</f>
        <v>70</v>
      </c>
      <c r="K45" s="1162">
        <f>SUM(K44:K44)</f>
        <v>74</v>
      </c>
      <c r="L45" s="2635"/>
      <c r="M45" s="1160"/>
      <c r="N45" s="1180"/>
      <c r="O45" s="1180"/>
      <c r="P45" s="112"/>
    </row>
    <row r="46" spans="1:24" ht="14.4" customHeight="1" x14ac:dyDescent="0.25">
      <c r="A46" s="2621" t="s">
        <v>6</v>
      </c>
      <c r="B46" s="2623" t="s">
        <v>8</v>
      </c>
      <c r="C46" s="2625" t="s">
        <v>52</v>
      </c>
      <c r="D46" s="642"/>
      <c r="E46" s="2646" t="s">
        <v>558</v>
      </c>
      <c r="F46" s="2629" t="s">
        <v>66</v>
      </c>
      <c r="G46" s="2631" t="s">
        <v>549</v>
      </c>
      <c r="H46" s="1170" t="s">
        <v>71</v>
      </c>
      <c r="I46" s="1169">
        <v>15.6</v>
      </c>
      <c r="J46" s="1169">
        <v>16</v>
      </c>
      <c r="K46" s="1168">
        <v>17</v>
      </c>
      <c r="L46" s="1167"/>
      <c r="M46" s="1166"/>
      <c r="N46" s="1165"/>
      <c r="O46" s="73"/>
      <c r="P46" s="1164"/>
    </row>
    <row r="47" spans="1:24" ht="16.2" customHeight="1" thickBot="1" x14ac:dyDescent="0.3">
      <c r="A47" s="2622"/>
      <c r="B47" s="2624"/>
      <c r="C47" s="2626"/>
      <c r="D47" s="647"/>
      <c r="E47" s="2647"/>
      <c r="F47" s="2630"/>
      <c r="G47" s="2632"/>
      <c r="H47" s="1163" t="s">
        <v>7</v>
      </c>
      <c r="I47" s="1162">
        <f>SUM(I46:I46)</f>
        <v>15.6</v>
      </c>
      <c r="J47" s="1162">
        <f>SUM(J46:J46)</f>
        <v>16</v>
      </c>
      <c r="K47" s="1162">
        <f>SUM(K46:K46)</f>
        <v>17</v>
      </c>
      <c r="L47" s="1161"/>
      <c r="M47" s="1160"/>
      <c r="N47" s="1159"/>
      <c r="O47" s="1159"/>
      <c r="P47" s="1158"/>
    </row>
    <row r="48" spans="1:24" ht="17.399999999999999" customHeight="1" x14ac:dyDescent="0.25">
      <c r="A48" s="2621" t="s">
        <v>6</v>
      </c>
      <c r="B48" s="2623" t="s">
        <v>8</v>
      </c>
      <c r="C48" s="2625" t="s">
        <v>57</v>
      </c>
      <c r="D48" s="642"/>
      <c r="E48" s="2646" t="s">
        <v>557</v>
      </c>
      <c r="F48" s="2629" t="s">
        <v>66</v>
      </c>
      <c r="G48" s="2631" t="s">
        <v>556</v>
      </c>
      <c r="H48" s="1170" t="s">
        <v>71</v>
      </c>
      <c r="I48" s="1169">
        <v>5.2</v>
      </c>
      <c r="J48" s="1169">
        <v>5.5</v>
      </c>
      <c r="K48" s="1168">
        <v>5.6</v>
      </c>
      <c r="L48" s="1167"/>
      <c r="M48" s="1166"/>
      <c r="N48" s="1165"/>
      <c r="O48" s="73"/>
      <c r="P48" s="1164"/>
    </row>
    <row r="49" spans="1:16" ht="20.399999999999999" customHeight="1" thickBot="1" x14ac:dyDescent="0.3">
      <c r="A49" s="2622"/>
      <c r="B49" s="2624"/>
      <c r="C49" s="2626"/>
      <c r="D49" s="647"/>
      <c r="E49" s="2647"/>
      <c r="F49" s="2630"/>
      <c r="G49" s="2632"/>
      <c r="H49" s="1163" t="s">
        <v>7</v>
      </c>
      <c r="I49" s="1162">
        <f>SUM(I48:I48)</f>
        <v>5.2</v>
      </c>
      <c r="J49" s="1162">
        <f>SUM(J48:J48)</f>
        <v>5.5</v>
      </c>
      <c r="K49" s="1162">
        <f>SUM(K48:K48)</f>
        <v>5.6</v>
      </c>
      <c r="L49" s="1161"/>
      <c r="M49" s="1160"/>
      <c r="N49" s="1159"/>
      <c r="O49" s="1159"/>
      <c r="P49" s="1158"/>
    </row>
    <row r="50" spans="1:16" ht="13.95" customHeight="1" x14ac:dyDescent="0.25">
      <c r="A50" s="2621" t="s">
        <v>6</v>
      </c>
      <c r="B50" s="2623" t="s">
        <v>8</v>
      </c>
      <c r="C50" s="2625" t="s">
        <v>62</v>
      </c>
      <c r="D50" s="642"/>
      <c r="E50" s="2646" t="s">
        <v>555</v>
      </c>
      <c r="F50" s="2629" t="s">
        <v>66</v>
      </c>
      <c r="G50" s="2631" t="s">
        <v>549</v>
      </c>
      <c r="H50" s="1170" t="s">
        <v>71</v>
      </c>
      <c r="I50" s="1169">
        <v>63.3</v>
      </c>
      <c r="J50" s="1169">
        <v>66</v>
      </c>
      <c r="K50" s="1168">
        <v>68</v>
      </c>
      <c r="L50" s="1167"/>
      <c r="M50" s="1166"/>
      <c r="N50" s="1165"/>
      <c r="O50" s="73"/>
      <c r="P50" s="1164"/>
    </row>
    <row r="51" spans="1:16" ht="28.2" customHeight="1" thickBot="1" x14ac:dyDescent="0.3">
      <c r="A51" s="2622"/>
      <c r="B51" s="2624"/>
      <c r="C51" s="2626"/>
      <c r="D51" s="647"/>
      <c r="E51" s="2647"/>
      <c r="F51" s="2630"/>
      <c r="G51" s="2632"/>
      <c r="H51" s="1163" t="s">
        <v>7</v>
      </c>
      <c r="I51" s="1162">
        <f>SUM(I50:I50)</f>
        <v>63.3</v>
      </c>
      <c r="J51" s="1162">
        <f>SUM(J50:J50)</f>
        <v>66</v>
      </c>
      <c r="K51" s="1162">
        <f>SUM(K50:K50)</f>
        <v>68</v>
      </c>
      <c r="L51" s="1161"/>
      <c r="M51" s="1160"/>
      <c r="N51" s="1159"/>
      <c r="O51" s="1159"/>
      <c r="P51" s="1158"/>
    </row>
    <row r="52" spans="1:16" ht="12.6" customHeight="1" x14ac:dyDescent="0.25">
      <c r="A52" s="2621" t="s">
        <v>6</v>
      </c>
      <c r="B52" s="2623" t="s">
        <v>8</v>
      </c>
      <c r="C52" s="2625" t="s">
        <v>63</v>
      </c>
      <c r="D52" s="642"/>
      <c r="E52" s="2646" t="s">
        <v>554</v>
      </c>
      <c r="F52" s="2629" t="s">
        <v>66</v>
      </c>
      <c r="G52" s="2631" t="s">
        <v>505</v>
      </c>
      <c r="H52" s="1170" t="s">
        <v>71</v>
      </c>
      <c r="I52" s="1169">
        <v>8.1</v>
      </c>
      <c r="J52" s="1169">
        <v>8.5</v>
      </c>
      <c r="K52" s="1168">
        <v>8.9</v>
      </c>
      <c r="L52" s="1167"/>
      <c r="M52" s="1166"/>
      <c r="N52" s="1165"/>
      <c r="O52" s="73"/>
      <c r="P52" s="1164"/>
    </row>
    <row r="53" spans="1:16" ht="24.6" customHeight="1" thickBot="1" x14ac:dyDescent="0.3">
      <c r="A53" s="2622"/>
      <c r="B53" s="2624"/>
      <c r="C53" s="2626"/>
      <c r="D53" s="647"/>
      <c r="E53" s="2647"/>
      <c r="F53" s="2630"/>
      <c r="G53" s="2632"/>
      <c r="H53" s="1163" t="s">
        <v>7</v>
      </c>
      <c r="I53" s="1162">
        <f>SUM(I52:I52)</f>
        <v>8.1</v>
      </c>
      <c r="J53" s="1162">
        <f>SUM(J52:J52)</f>
        <v>8.5</v>
      </c>
      <c r="K53" s="1162">
        <f>SUM(K52:K52)</f>
        <v>8.9</v>
      </c>
      <c r="L53" s="1161"/>
      <c r="M53" s="1160"/>
      <c r="N53" s="1159"/>
      <c r="O53" s="1159"/>
      <c r="P53" s="1158"/>
    </row>
    <row r="54" spans="1:16" ht="14.4" customHeight="1" x14ac:dyDescent="0.25">
      <c r="A54" s="2621" t="s">
        <v>6</v>
      </c>
      <c r="B54" s="2623" t="s">
        <v>8</v>
      </c>
      <c r="C54" s="2625" t="s">
        <v>64</v>
      </c>
      <c r="D54" s="642"/>
      <c r="E54" s="2646" t="s">
        <v>553</v>
      </c>
      <c r="F54" s="2629" t="s">
        <v>66</v>
      </c>
      <c r="G54" s="2631" t="s">
        <v>407</v>
      </c>
      <c r="H54" s="1170" t="s">
        <v>71</v>
      </c>
      <c r="I54" s="1169">
        <v>24.1</v>
      </c>
      <c r="J54" s="1169">
        <v>25.3</v>
      </c>
      <c r="K54" s="1168">
        <v>26.5</v>
      </c>
      <c r="L54" s="1167"/>
      <c r="M54" s="1166"/>
      <c r="N54" s="1165"/>
      <c r="O54" s="73"/>
      <c r="P54" s="1164"/>
    </row>
    <row r="55" spans="1:16" ht="21" customHeight="1" thickBot="1" x14ac:dyDescent="0.3">
      <c r="A55" s="2622"/>
      <c r="B55" s="2624"/>
      <c r="C55" s="2626"/>
      <c r="D55" s="647"/>
      <c r="E55" s="2647"/>
      <c r="F55" s="2630"/>
      <c r="G55" s="2632"/>
      <c r="H55" s="1163" t="s">
        <v>7</v>
      </c>
      <c r="I55" s="1162">
        <f>SUM(I54:I54)</f>
        <v>24.1</v>
      </c>
      <c r="J55" s="1162">
        <f>SUM(J54:J54)</f>
        <v>25.3</v>
      </c>
      <c r="K55" s="1162">
        <f>SUM(K54:K54)</f>
        <v>26.5</v>
      </c>
      <c r="L55" s="1161"/>
      <c r="M55" s="1160"/>
      <c r="N55" s="1159"/>
      <c r="O55" s="1159"/>
      <c r="P55" s="1158"/>
    </row>
    <row r="56" spans="1:16" ht="16.2" customHeight="1" x14ac:dyDescent="0.25">
      <c r="A56" s="2621" t="s">
        <v>6</v>
      </c>
      <c r="B56" s="2623" t="s">
        <v>8</v>
      </c>
      <c r="C56" s="2625" t="s">
        <v>65</v>
      </c>
      <c r="D56" s="642"/>
      <c r="E56" s="2646" t="s">
        <v>552</v>
      </c>
      <c r="F56" s="2629" t="s">
        <v>66</v>
      </c>
      <c r="G56" s="2631" t="s">
        <v>543</v>
      </c>
      <c r="H56" s="1170" t="s">
        <v>71</v>
      </c>
      <c r="I56" s="1169">
        <v>25.4</v>
      </c>
      <c r="J56" s="1169">
        <v>26.7</v>
      </c>
      <c r="K56" s="1168">
        <v>28</v>
      </c>
      <c r="L56" s="2634" t="s">
        <v>551</v>
      </c>
      <c r="M56" s="1166" t="s">
        <v>547</v>
      </c>
      <c r="N56" s="73">
        <v>1500</v>
      </c>
      <c r="O56" s="73">
        <v>1500</v>
      </c>
      <c r="P56" s="1179">
        <v>1500</v>
      </c>
    </row>
    <row r="57" spans="1:16" ht="34.200000000000003" customHeight="1" thickBot="1" x14ac:dyDescent="0.3">
      <c r="A57" s="2622"/>
      <c r="B57" s="2624"/>
      <c r="C57" s="2626"/>
      <c r="D57" s="647"/>
      <c r="E57" s="2647"/>
      <c r="F57" s="2630"/>
      <c r="G57" s="2632"/>
      <c r="H57" s="1163" t="s">
        <v>7</v>
      </c>
      <c r="I57" s="1162">
        <f>SUM(I56:I56)</f>
        <v>25.4</v>
      </c>
      <c r="J57" s="1162">
        <f>SUM(J56:J56)</f>
        <v>26.7</v>
      </c>
      <c r="K57" s="1162">
        <f>SUM(K56:K56)</f>
        <v>28</v>
      </c>
      <c r="L57" s="2635"/>
      <c r="M57" s="1160"/>
      <c r="N57" s="1159"/>
      <c r="O57" s="1159"/>
      <c r="P57" s="1158"/>
    </row>
    <row r="58" spans="1:16" ht="40.200000000000003" customHeight="1" x14ac:dyDescent="0.25">
      <c r="A58" s="2621" t="s">
        <v>6</v>
      </c>
      <c r="B58" s="2623" t="s">
        <v>8</v>
      </c>
      <c r="C58" s="2625" t="s">
        <v>143</v>
      </c>
      <c r="D58" s="642"/>
      <c r="E58" s="2627" t="s">
        <v>550</v>
      </c>
      <c r="F58" s="2629" t="s">
        <v>66</v>
      </c>
      <c r="G58" s="2631" t="s">
        <v>549</v>
      </c>
      <c r="H58" s="1170" t="s">
        <v>71</v>
      </c>
      <c r="I58" s="1169">
        <v>12.8</v>
      </c>
      <c r="J58" s="1169">
        <v>13.4</v>
      </c>
      <c r="K58" s="1168">
        <v>14</v>
      </c>
      <c r="L58" s="1178" t="s">
        <v>548</v>
      </c>
      <c r="M58" s="1177" t="s">
        <v>547</v>
      </c>
      <c r="N58" s="1176">
        <v>29.3</v>
      </c>
      <c r="O58" s="1176">
        <v>35</v>
      </c>
      <c r="P58" s="1175">
        <v>40</v>
      </c>
    </row>
    <row r="59" spans="1:16" ht="46.95" customHeight="1" thickBot="1" x14ac:dyDescent="0.3">
      <c r="A59" s="2622"/>
      <c r="B59" s="2624"/>
      <c r="C59" s="2626"/>
      <c r="D59" s="647"/>
      <c r="E59" s="2628"/>
      <c r="F59" s="2630"/>
      <c r="G59" s="2632"/>
      <c r="H59" s="1163" t="s">
        <v>7</v>
      </c>
      <c r="I59" s="1162">
        <f>SUM(I58:I58)</f>
        <v>12.8</v>
      </c>
      <c r="J59" s="1162">
        <f>SUM(J58:J58)</f>
        <v>13.4</v>
      </c>
      <c r="K59" s="1162">
        <f>SUM(K58:K58)</f>
        <v>14</v>
      </c>
      <c r="L59" s="1174" t="s">
        <v>546</v>
      </c>
      <c r="M59" s="1173" t="s">
        <v>545</v>
      </c>
      <c r="N59" s="1172">
        <v>1.5</v>
      </c>
      <c r="O59" s="1172">
        <v>2</v>
      </c>
      <c r="P59" s="1171">
        <v>2.5</v>
      </c>
    </row>
    <row r="60" spans="1:16" ht="18.600000000000001" customHeight="1" x14ac:dyDescent="0.25">
      <c r="A60" s="2621" t="s">
        <v>6</v>
      </c>
      <c r="B60" s="2623" t="s">
        <v>8</v>
      </c>
      <c r="C60" s="2625" t="s">
        <v>228</v>
      </c>
      <c r="D60" s="642"/>
      <c r="E60" s="2646" t="s">
        <v>544</v>
      </c>
      <c r="F60" s="2629" t="s">
        <v>66</v>
      </c>
      <c r="G60" s="2631" t="s">
        <v>543</v>
      </c>
      <c r="H60" s="1170" t="s">
        <v>71</v>
      </c>
      <c r="I60" s="1169">
        <v>0.2</v>
      </c>
      <c r="J60" s="1169">
        <v>0.3</v>
      </c>
      <c r="K60" s="1168">
        <v>0.4</v>
      </c>
      <c r="L60" s="1167"/>
      <c r="M60" s="1166"/>
      <c r="N60" s="1165"/>
      <c r="O60" s="73"/>
      <c r="P60" s="1164"/>
    </row>
    <row r="61" spans="1:16" ht="23.4" customHeight="1" thickBot="1" x14ac:dyDescent="0.3">
      <c r="A61" s="2622"/>
      <c r="B61" s="2624"/>
      <c r="C61" s="2626"/>
      <c r="D61" s="647"/>
      <c r="E61" s="2647"/>
      <c r="F61" s="2630"/>
      <c r="G61" s="2632"/>
      <c r="H61" s="1163" t="s">
        <v>7</v>
      </c>
      <c r="I61" s="1162">
        <f>SUM(I60:I60)</f>
        <v>0.2</v>
      </c>
      <c r="J61" s="1162">
        <f>SUM(J60:J60)</f>
        <v>0.3</v>
      </c>
      <c r="K61" s="1162">
        <f>SUM(K60:K60)</f>
        <v>0.4</v>
      </c>
      <c r="L61" s="1161"/>
      <c r="M61" s="1160"/>
      <c r="N61" s="1159"/>
      <c r="O61" s="1159"/>
      <c r="P61" s="1158"/>
    </row>
    <row r="62" spans="1:16" ht="16.2" customHeight="1" x14ac:dyDescent="0.25">
      <c r="A62" s="2621" t="s">
        <v>6</v>
      </c>
      <c r="B62" s="2623" t="s">
        <v>8</v>
      </c>
      <c r="C62" s="2625" t="s">
        <v>162</v>
      </c>
      <c r="D62" s="642"/>
      <c r="E62" s="2646" t="s">
        <v>542</v>
      </c>
      <c r="F62" s="2629" t="s">
        <v>66</v>
      </c>
      <c r="G62" s="2631" t="s">
        <v>505</v>
      </c>
      <c r="H62" s="1170" t="s">
        <v>71</v>
      </c>
      <c r="I62" s="1169">
        <v>114</v>
      </c>
      <c r="J62" s="1169">
        <v>120</v>
      </c>
      <c r="K62" s="1168">
        <v>126</v>
      </c>
      <c r="L62" s="1167"/>
      <c r="M62" s="1166"/>
      <c r="N62" s="1165"/>
      <c r="O62" s="73"/>
      <c r="P62" s="1164"/>
    </row>
    <row r="63" spans="1:16" ht="24" customHeight="1" thickBot="1" x14ac:dyDescent="0.3">
      <c r="A63" s="2622"/>
      <c r="B63" s="2624"/>
      <c r="C63" s="2626"/>
      <c r="D63" s="647"/>
      <c r="E63" s="2647"/>
      <c r="F63" s="2630"/>
      <c r="G63" s="2632"/>
      <c r="H63" s="1163" t="s">
        <v>7</v>
      </c>
      <c r="I63" s="1162">
        <f>SUM(I62:I62)</f>
        <v>114</v>
      </c>
      <c r="J63" s="1162">
        <f>SUM(J62:J62)</f>
        <v>120</v>
      </c>
      <c r="K63" s="1162">
        <f>SUM(K62:K62)</f>
        <v>126</v>
      </c>
      <c r="L63" s="1161"/>
      <c r="M63" s="1160"/>
      <c r="N63" s="1159"/>
      <c r="O63" s="1159"/>
      <c r="P63" s="1158"/>
    </row>
    <row r="64" spans="1:16" ht="16.2" customHeight="1" x14ac:dyDescent="0.25">
      <c r="A64" s="2621" t="s">
        <v>6</v>
      </c>
      <c r="B64" s="2623" t="s">
        <v>8</v>
      </c>
      <c r="C64" s="2625" t="s">
        <v>541</v>
      </c>
      <c r="D64" s="642"/>
      <c r="E64" s="2646" t="s">
        <v>540</v>
      </c>
      <c r="F64" s="2629" t="s">
        <v>66</v>
      </c>
      <c r="G64" s="2631" t="s">
        <v>440</v>
      </c>
      <c r="H64" s="1170" t="s">
        <v>71</v>
      </c>
      <c r="I64" s="1169">
        <v>0.4</v>
      </c>
      <c r="J64" s="1169">
        <v>0.5</v>
      </c>
      <c r="K64" s="1168">
        <v>0.6</v>
      </c>
      <c r="L64" s="1167"/>
      <c r="M64" s="1166"/>
      <c r="N64" s="1165"/>
      <c r="O64" s="73"/>
      <c r="P64" s="1164"/>
    </row>
    <row r="65" spans="1:16" ht="45.6" customHeight="1" thickBot="1" x14ac:dyDescent="0.3">
      <c r="A65" s="2622"/>
      <c r="B65" s="2624"/>
      <c r="C65" s="2626"/>
      <c r="D65" s="647"/>
      <c r="E65" s="2647"/>
      <c r="F65" s="2630"/>
      <c r="G65" s="2632"/>
      <c r="H65" s="1163" t="s">
        <v>7</v>
      </c>
      <c r="I65" s="1162">
        <f>SUM(I64:I64)</f>
        <v>0.4</v>
      </c>
      <c r="J65" s="1162">
        <f>SUM(J64:J64)</f>
        <v>0.5</v>
      </c>
      <c r="K65" s="1162">
        <f>SUM(K64:K64)</f>
        <v>0.6</v>
      </c>
      <c r="L65" s="1161"/>
      <c r="M65" s="1160"/>
      <c r="N65" s="1159"/>
      <c r="O65" s="1159"/>
      <c r="P65" s="1158"/>
    </row>
    <row r="66" spans="1:16" ht="16.2" customHeight="1" x14ac:dyDescent="0.25">
      <c r="A66" s="2621" t="s">
        <v>6</v>
      </c>
      <c r="B66" s="2623" t="s">
        <v>8</v>
      </c>
      <c r="C66" s="2625" t="s">
        <v>529</v>
      </c>
      <c r="D66" s="642"/>
      <c r="E66" s="2646" t="s">
        <v>539</v>
      </c>
      <c r="F66" s="2629" t="s">
        <v>66</v>
      </c>
      <c r="G66" s="2631" t="s">
        <v>440</v>
      </c>
      <c r="H66" s="1170" t="s">
        <v>71</v>
      </c>
      <c r="I66" s="1169">
        <v>29.5</v>
      </c>
      <c r="J66" s="1169">
        <v>31</v>
      </c>
      <c r="K66" s="1168">
        <v>33</v>
      </c>
      <c r="L66" s="1167"/>
      <c r="M66" s="1166"/>
      <c r="N66" s="1165"/>
      <c r="O66" s="73"/>
      <c r="P66" s="1164"/>
    </row>
    <row r="67" spans="1:16" ht="22.95" customHeight="1" thickBot="1" x14ac:dyDescent="0.3">
      <c r="A67" s="2622"/>
      <c r="B67" s="2624"/>
      <c r="C67" s="2626"/>
      <c r="D67" s="647"/>
      <c r="E67" s="2647"/>
      <c r="F67" s="2630"/>
      <c r="G67" s="2632"/>
      <c r="H67" s="1163" t="s">
        <v>7</v>
      </c>
      <c r="I67" s="1162">
        <f>SUM(I66:I66)</f>
        <v>29.5</v>
      </c>
      <c r="J67" s="1162">
        <f>SUM(J66:J66)</f>
        <v>31</v>
      </c>
      <c r="K67" s="1162">
        <f>SUM(K66:K66)</f>
        <v>33</v>
      </c>
      <c r="L67" s="1161"/>
      <c r="M67" s="1160"/>
      <c r="N67" s="1159"/>
      <c r="O67" s="1159"/>
      <c r="P67" s="1158"/>
    </row>
    <row r="68" spans="1:16" ht="28.2" customHeight="1" x14ac:dyDescent="0.25">
      <c r="A68" s="2621" t="s">
        <v>6</v>
      </c>
      <c r="B68" s="2623" t="s">
        <v>8</v>
      </c>
      <c r="C68" s="2625" t="s">
        <v>232</v>
      </c>
      <c r="D68" s="642"/>
      <c r="E68" s="2646" t="s">
        <v>538</v>
      </c>
      <c r="F68" s="2629" t="s">
        <v>66</v>
      </c>
      <c r="G68" s="2631" t="s">
        <v>407</v>
      </c>
      <c r="H68" s="1170" t="s">
        <v>71</v>
      </c>
      <c r="I68" s="1169">
        <v>27.1</v>
      </c>
      <c r="J68" s="1169">
        <v>28</v>
      </c>
      <c r="K68" s="1168">
        <v>30</v>
      </c>
      <c r="L68" s="1167"/>
      <c r="M68" s="1166"/>
      <c r="N68" s="1165"/>
      <c r="O68" s="73"/>
      <c r="P68" s="1164"/>
    </row>
    <row r="69" spans="1:16" ht="18.600000000000001" customHeight="1" thickBot="1" x14ac:dyDescent="0.3">
      <c r="A69" s="2622"/>
      <c r="B69" s="2624"/>
      <c r="C69" s="2626"/>
      <c r="D69" s="647"/>
      <c r="E69" s="2647"/>
      <c r="F69" s="2630"/>
      <c r="G69" s="2632"/>
      <c r="H69" s="1163" t="s">
        <v>7</v>
      </c>
      <c r="I69" s="1162">
        <f>SUM(I68:I68)</f>
        <v>27.1</v>
      </c>
      <c r="J69" s="1162">
        <f>SUM(J68:J68)</f>
        <v>28</v>
      </c>
      <c r="K69" s="1162">
        <f>SUM(K68:K68)</f>
        <v>30</v>
      </c>
      <c r="L69" s="1161"/>
      <c r="M69" s="1160"/>
      <c r="N69" s="1159"/>
      <c r="O69" s="1159"/>
      <c r="P69" s="1158"/>
    </row>
    <row r="70" spans="1:16" ht="16.95" customHeight="1" thickBot="1" x14ac:dyDescent="0.3">
      <c r="A70" s="735" t="s">
        <v>6</v>
      </c>
      <c r="B70" s="74" t="s">
        <v>8</v>
      </c>
      <c r="C70" s="2702" t="s">
        <v>33</v>
      </c>
      <c r="D70" s="2702"/>
      <c r="E70" s="2702"/>
      <c r="F70" s="2702"/>
      <c r="G70" s="2703"/>
      <c r="H70" s="75" t="s">
        <v>7</v>
      </c>
      <c r="I70" s="76">
        <f>I41+I43+I45+I47+I49+I51+I53+I55+I57+I59+I61+I63+I65+I67+I69</f>
        <v>444.19999999999993</v>
      </c>
      <c r="J70" s="76">
        <f>J41+J43+J45+J47+J49+J51+J53+J55+J57+J59+J61+J63+J65+J67+J69</f>
        <v>464.7</v>
      </c>
      <c r="K70" s="76">
        <f>K41+K43+K45+K47+K49+K51+K53+K55+K57+K59+K61+K63+K65+K67+K69</f>
        <v>488.6</v>
      </c>
      <c r="L70" s="77"/>
      <c r="M70" s="77"/>
      <c r="N70" s="77"/>
      <c r="O70" s="77"/>
      <c r="P70" s="78"/>
    </row>
    <row r="71" spans="1:16" ht="16.2" customHeight="1" thickBot="1" x14ac:dyDescent="0.3">
      <c r="A71" s="735" t="s">
        <v>6</v>
      </c>
      <c r="B71" s="74"/>
      <c r="C71" s="2707" t="s">
        <v>53</v>
      </c>
      <c r="D71" s="2707"/>
      <c r="E71" s="2707"/>
      <c r="F71" s="2707"/>
      <c r="G71" s="2708"/>
      <c r="H71" s="653" t="s">
        <v>7</v>
      </c>
      <c r="I71" s="654">
        <f>I70+I38</f>
        <v>10423.6</v>
      </c>
      <c r="J71" s="654">
        <f>J70+J38</f>
        <v>12457.7</v>
      </c>
      <c r="K71" s="654">
        <f>K70+K38</f>
        <v>9240.6</v>
      </c>
      <c r="L71" s="655"/>
      <c r="M71" s="655"/>
      <c r="N71" s="655"/>
      <c r="O71" s="655"/>
      <c r="P71" s="656"/>
    </row>
    <row r="72" spans="1:16" ht="16.2" customHeight="1" thickBot="1" x14ac:dyDescent="0.3">
      <c r="A72" s="735"/>
      <c r="B72" s="74"/>
      <c r="C72" s="2707" t="s">
        <v>84</v>
      </c>
      <c r="D72" s="2707"/>
      <c r="E72" s="2707"/>
      <c r="F72" s="2707"/>
      <c r="G72" s="2708"/>
      <c r="H72" s="653" t="s">
        <v>7</v>
      </c>
      <c r="I72" s="654">
        <f>I73-I17-I24</f>
        <v>10394.800000000001</v>
      </c>
      <c r="J72" s="654">
        <f>J73-J17-J24</f>
        <v>12457.7</v>
      </c>
      <c r="K72" s="654">
        <f>K73-K17-K24</f>
        <v>9240.6</v>
      </c>
      <c r="L72" s="655"/>
      <c r="M72" s="655"/>
      <c r="N72" s="655"/>
      <c r="O72" s="655"/>
      <c r="P72" s="656"/>
    </row>
    <row r="73" spans="1:16" ht="16.2" customHeight="1" thickBot="1" x14ac:dyDescent="0.3">
      <c r="A73" s="2699" t="s">
        <v>9</v>
      </c>
      <c r="B73" s="2700"/>
      <c r="C73" s="2700"/>
      <c r="D73" s="2700"/>
      <c r="E73" s="2700"/>
      <c r="F73" s="2700"/>
      <c r="G73" s="2700"/>
      <c r="H73" s="2701"/>
      <c r="I73" s="86">
        <f>I71*1</f>
        <v>10423.6</v>
      </c>
      <c r="J73" s="86">
        <f>J71*1</f>
        <v>12457.7</v>
      </c>
      <c r="K73" s="86">
        <f>K71*1</f>
        <v>9240.6</v>
      </c>
      <c r="L73" s="2720"/>
      <c r="M73" s="2721"/>
      <c r="N73" s="2721"/>
      <c r="O73" s="2721"/>
      <c r="P73" s="2722"/>
    </row>
    <row r="74" spans="1:16" ht="13.8" x14ac:dyDescent="0.25">
      <c r="A74" s="1157" t="s">
        <v>693</v>
      </c>
      <c r="B74" s="1157"/>
      <c r="C74" s="1157"/>
      <c r="D74" s="1157"/>
      <c r="E74" s="1157"/>
      <c r="F74" s="1157"/>
      <c r="G74" s="1157"/>
      <c r="H74" s="1157"/>
      <c r="I74" s="1157"/>
      <c r="J74" s="1157"/>
      <c r="K74" s="1157"/>
      <c r="L74" s="1157"/>
      <c r="M74" s="1156"/>
      <c r="N74" s="1154"/>
      <c r="O74" s="1154"/>
      <c r="P74" s="1154"/>
    </row>
    <row r="75" spans="1:16" ht="28.2" customHeight="1" x14ac:dyDescent="0.25">
      <c r="A75" s="1156"/>
      <c r="B75" s="1156"/>
      <c r="C75" s="1156"/>
      <c r="D75" s="1156"/>
      <c r="E75" s="1156"/>
      <c r="F75" s="1156"/>
      <c r="G75" s="1156"/>
      <c r="H75" s="1156"/>
      <c r="I75" s="1156"/>
      <c r="J75" s="1156"/>
      <c r="K75" s="1156"/>
      <c r="L75" s="1156"/>
      <c r="M75" s="1156"/>
      <c r="N75" s="1154"/>
      <c r="O75" s="1154"/>
      <c r="P75" s="1154"/>
    </row>
    <row r="76" spans="1:16" ht="13.8" x14ac:dyDescent="0.25">
      <c r="A76" s="1155"/>
      <c r="B76" s="1155"/>
      <c r="C76" s="1155"/>
      <c r="D76" s="1155"/>
      <c r="E76" s="1155"/>
      <c r="F76" s="1155"/>
      <c r="G76" s="1155"/>
      <c r="H76" s="1155"/>
      <c r="I76" s="1155"/>
      <c r="J76" s="1155"/>
      <c r="K76" s="1155"/>
      <c r="L76" s="1155"/>
      <c r="M76" s="1155"/>
      <c r="N76" s="1154"/>
      <c r="O76" s="1154"/>
      <c r="P76" s="1154"/>
    </row>
    <row r="77" spans="1:16" ht="19.2" customHeight="1" x14ac:dyDescent="0.25">
      <c r="A77" s="1136"/>
      <c r="B77" s="1133"/>
      <c r="C77" s="1133"/>
      <c r="D77" s="1133"/>
      <c r="E77" s="1123"/>
      <c r="F77" s="1123"/>
      <c r="G77" s="1123"/>
      <c r="H77" s="1123"/>
      <c r="I77" s="1123"/>
      <c r="J77" s="1123"/>
      <c r="K77" s="1123"/>
      <c r="L77" s="1133"/>
      <c r="M77" s="1133"/>
      <c r="N77" s="1133"/>
      <c r="O77" s="1133"/>
      <c r="P77" s="1133"/>
    </row>
    <row r="78" spans="1:16" ht="21.75" customHeight="1" thickBot="1" x14ac:dyDescent="0.3">
      <c r="A78" s="1136"/>
      <c r="B78" s="1133"/>
      <c r="C78" s="1133"/>
      <c r="D78" s="1133"/>
      <c r="E78" s="2698" t="s">
        <v>10</v>
      </c>
      <c r="F78" s="2698"/>
      <c r="G78" s="2698"/>
      <c r="H78" s="2698"/>
      <c r="I78" s="2698"/>
      <c r="J78" s="2698"/>
      <c r="K78" s="2698"/>
      <c r="L78" s="1153"/>
      <c r="M78" s="1153"/>
      <c r="N78" s="1133"/>
      <c r="O78" s="1133"/>
      <c r="P78" s="1133"/>
    </row>
    <row r="79" spans="1:16" ht="62.25" customHeight="1" thickBot="1" x14ac:dyDescent="0.3">
      <c r="A79" s="1136"/>
      <c r="B79" s="1133"/>
      <c r="C79" s="1133"/>
      <c r="D79" s="1133"/>
      <c r="E79" s="1152"/>
      <c r="F79" s="1151"/>
      <c r="G79" s="1151"/>
      <c r="H79" s="56"/>
      <c r="I79" s="1150" t="s">
        <v>96</v>
      </c>
      <c r="J79" s="1149" t="s">
        <v>82</v>
      </c>
      <c r="K79" s="1148" t="s">
        <v>83</v>
      </c>
      <c r="L79" s="1128"/>
      <c r="M79" s="1128"/>
      <c r="N79" s="1133"/>
      <c r="O79" s="1133"/>
      <c r="P79" s="1133"/>
    </row>
    <row r="80" spans="1:16" ht="13.2" customHeight="1" thickBot="1" x14ac:dyDescent="0.3">
      <c r="A80" s="1136"/>
      <c r="B80" s="1133"/>
      <c r="C80" s="1133"/>
      <c r="D80" s="1133"/>
      <c r="E80" s="2704" t="s">
        <v>35</v>
      </c>
      <c r="F80" s="2705"/>
      <c r="G80" s="2705"/>
      <c r="H80" s="2706"/>
      <c r="I80" s="1147">
        <f>SUM(I81:I91)</f>
        <v>10423.6</v>
      </c>
      <c r="J80" s="1147">
        <f>SUM(J81:J91)</f>
        <v>12457.7</v>
      </c>
      <c r="K80" s="1147">
        <f>SUM(K81:K91)</f>
        <v>9240.6</v>
      </c>
      <c r="L80" s="1146"/>
      <c r="M80" s="1128"/>
      <c r="N80" s="1133"/>
      <c r="O80" s="1133"/>
      <c r="P80" s="1133"/>
    </row>
    <row r="81" spans="1:18" ht="20.399999999999999" customHeight="1" x14ac:dyDescent="0.25">
      <c r="A81" s="1136"/>
      <c r="B81" s="1133"/>
      <c r="C81" s="1133"/>
      <c r="D81" s="1133"/>
      <c r="E81" s="2689" t="s">
        <v>393</v>
      </c>
      <c r="F81" s="2690"/>
      <c r="G81" s="2690"/>
      <c r="H81" s="2691"/>
      <c r="I81" s="1406">
        <v>9918.1</v>
      </c>
      <c r="J81" s="1406">
        <f>J14+J23+J28+J30+J32+J34+J36</f>
        <v>11966</v>
      </c>
      <c r="K81" s="1406">
        <f>K14+K23+K28+K30+K32+K34+K36</f>
        <v>8724</v>
      </c>
      <c r="L81" s="1128"/>
      <c r="M81" s="1128"/>
      <c r="N81" s="1136"/>
      <c r="O81" s="1133"/>
      <c r="P81" s="1398"/>
      <c r="Q81" s="1362"/>
      <c r="R81" s="1362"/>
    </row>
    <row r="82" spans="1:18" ht="19.95" customHeight="1" x14ac:dyDescent="0.25">
      <c r="A82" s="1136"/>
      <c r="B82" s="1133"/>
      <c r="C82" s="1133"/>
      <c r="D82" s="1133"/>
      <c r="E82" s="2689" t="s">
        <v>392</v>
      </c>
      <c r="F82" s="2690"/>
      <c r="G82" s="2690"/>
      <c r="H82" s="2691"/>
      <c r="I82" s="1139"/>
      <c r="J82" s="1404"/>
      <c r="K82" s="1405"/>
      <c r="L82" s="1128"/>
      <c r="M82" s="1128"/>
      <c r="N82" s="1133"/>
      <c r="O82" s="1133"/>
      <c r="P82" s="1133"/>
    </row>
    <row r="83" spans="1:18" ht="15" customHeight="1" x14ac:dyDescent="0.25">
      <c r="A83" s="1136"/>
      <c r="B83" s="1133"/>
      <c r="C83" s="1133"/>
      <c r="D83" s="1133"/>
      <c r="E83" s="2689" t="s">
        <v>391</v>
      </c>
      <c r="F83" s="2690"/>
      <c r="G83" s="2690"/>
      <c r="H83" s="2691"/>
      <c r="I83" s="2563">
        <v>32.5</v>
      </c>
      <c r="J83" s="1140">
        <f>J16*1</f>
        <v>27</v>
      </c>
      <c r="K83" s="1139">
        <f>K16*1</f>
        <v>28</v>
      </c>
      <c r="L83" s="1128"/>
      <c r="M83" s="1128"/>
      <c r="N83" s="1133"/>
      <c r="O83" s="1133"/>
      <c r="P83" s="1133"/>
    </row>
    <row r="84" spans="1:18" ht="32.4" customHeight="1" x14ac:dyDescent="0.25">
      <c r="A84" s="1136"/>
      <c r="B84" s="1133"/>
      <c r="C84" s="1133"/>
      <c r="D84" s="1133"/>
      <c r="E84" s="2689" t="s">
        <v>390</v>
      </c>
      <c r="F84" s="2690"/>
      <c r="G84" s="2690"/>
      <c r="H84" s="2691"/>
      <c r="I84" s="1139"/>
      <c r="J84" s="1140"/>
      <c r="K84" s="1139"/>
      <c r="L84" s="1128"/>
      <c r="M84" s="1128"/>
      <c r="N84" s="1133"/>
      <c r="O84" s="1133"/>
      <c r="P84" s="1133"/>
    </row>
    <row r="85" spans="1:18" ht="18.600000000000001" customHeight="1" x14ac:dyDescent="0.25">
      <c r="A85" s="1136"/>
      <c r="B85" s="1133"/>
      <c r="C85" s="1133"/>
      <c r="D85" s="1133"/>
      <c r="E85" s="2692" t="s">
        <v>389</v>
      </c>
      <c r="F85" s="2693"/>
      <c r="G85" s="2693"/>
      <c r="H85" s="2694"/>
      <c r="I85" s="1144"/>
      <c r="J85" s="1145"/>
      <c r="K85" s="1144"/>
      <c r="L85" s="1128"/>
      <c r="M85" s="1128"/>
      <c r="N85" s="1133"/>
      <c r="O85" s="1133"/>
      <c r="P85" s="1133"/>
    </row>
    <row r="86" spans="1:18" ht="17.399999999999999" customHeight="1" x14ac:dyDescent="0.25">
      <c r="A86" s="1136"/>
      <c r="B86" s="1133"/>
      <c r="C86" s="1133"/>
      <c r="D86" s="1133"/>
      <c r="E86" s="1143" t="s">
        <v>388</v>
      </c>
      <c r="F86" s="1142"/>
      <c r="G86" s="1142"/>
      <c r="H86" s="1141"/>
      <c r="I86" s="1139"/>
      <c r="J86" s="1140"/>
      <c r="K86" s="1139"/>
      <c r="L86" s="1128"/>
      <c r="M86" s="1128"/>
      <c r="N86" s="1133"/>
      <c r="O86" s="1133"/>
      <c r="P86" s="1133"/>
    </row>
    <row r="87" spans="1:18" ht="36" customHeight="1" x14ac:dyDescent="0.25">
      <c r="A87" s="1136"/>
      <c r="B87" s="1133"/>
      <c r="C87" s="1133"/>
      <c r="D87" s="1133"/>
      <c r="E87" s="2689" t="s">
        <v>387</v>
      </c>
      <c r="F87" s="2690"/>
      <c r="G87" s="2690"/>
      <c r="H87" s="2691"/>
      <c r="I87" s="1139">
        <v>444.2</v>
      </c>
      <c r="J87" s="1140">
        <v>464.7</v>
      </c>
      <c r="K87" s="1139">
        <v>488.6</v>
      </c>
      <c r="L87" s="1128"/>
      <c r="M87" s="1128"/>
      <c r="N87" s="1138"/>
      <c r="O87" s="1138"/>
      <c r="P87" s="1138"/>
      <c r="Q87" s="1137"/>
      <c r="R87" s="1137"/>
    </row>
    <row r="88" spans="1:18" ht="28.2" customHeight="1" x14ac:dyDescent="0.25">
      <c r="A88" s="1136"/>
      <c r="B88" s="1133"/>
      <c r="C88" s="1133"/>
      <c r="D88" s="1133"/>
      <c r="E88" s="2689" t="s">
        <v>386</v>
      </c>
      <c r="F88" s="2690"/>
      <c r="G88" s="2690"/>
      <c r="H88" s="2691"/>
      <c r="I88" s="1134"/>
      <c r="J88" s="1135"/>
      <c r="K88" s="1134"/>
      <c r="L88" s="1128"/>
      <c r="M88" s="1128"/>
      <c r="N88" s="1133"/>
      <c r="O88" s="1133"/>
      <c r="P88" s="1133"/>
    </row>
    <row r="89" spans="1:18" ht="13.2" customHeight="1" x14ac:dyDescent="0.25">
      <c r="A89" s="1136"/>
      <c r="B89" s="1133"/>
      <c r="C89" s="1133"/>
      <c r="D89" s="1133"/>
      <c r="E89" s="2689" t="s">
        <v>385</v>
      </c>
      <c r="F89" s="2690"/>
      <c r="G89" s="2690"/>
      <c r="H89" s="2691"/>
      <c r="I89" s="1134"/>
      <c r="J89" s="1135"/>
      <c r="K89" s="1134"/>
      <c r="L89" s="1128"/>
      <c r="M89" s="1128"/>
      <c r="N89" s="1133"/>
      <c r="O89" s="1133"/>
      <c r="P89" s="1133"/>
    </row>
    <row r="90" spans="1:18" ht="13.95" customHeight="1" x14ac:dyDescent="0.25">
      <c r="A90" s="1136"/>
      <c r="B90" s="1133"/>
      <c r="C90" s="1133"/>
      <c r="D90" s="1133"/>
      <c r="E90" s="2713" t="s">
        <v>384</v>
      </c>
      <c r="F90" s="2714"/>
      <c r="G90" s="2714"/>
      <c r="H90" s="2715"/>
      <c r="I90" s="1134"/>
      <c r="J90" s="1135"/>
      <c r="K90" s="1134"/>
      <c r="L90" s="1128"/>
      <c r="M90" s="1128"/>
      <c r="N90" s="1133"/>
      <c r="O90" s="1133"/>
      <c r="P90" s="1133"/>
    </row>
    <row r="91" spans="1:18" ht="14.4" thickBot="1" x14ac:dyDescent="0.3">
      <c r="A91" s="1123"/>
      <c r="B91" s="1123"/>
      <c r="C91" s="1123"/>
      <c r="D91" s="1123"/>
      <c r="E91" s="2710" t="s">
        <v>383</v>
      </c>
      <c r="F91" s="2711"/>
      <c r="G91" s="2711"/>
      <c r="H91" s="2712"/>
      <c r="I91" s="1131">
        <v>28.8</v>
      </c>
      <c r="J91" s="1132"/>
      <c r="K91" s="1131"/>
      <c r="L91" s="1128"/>
      <c r="M91" s="1128"/>
      <c r="N91" s="1123"/>
      <c r="O91" s="1123"/>
      <c r="P91" s="1123"/>
    </row>
    <row r="92" spans="1:18" ht="14.4" thickBot="1" x14ac:dyDescent="0.3">
      <c r="A92" s="1123"/>
      <c r="B92" s="1123"/>
      <c r="C92" s="1123"/>
      <c r="D92" s="1123"/>
      <c r="E92" s="2687" t="s">
        <v>36</v>
      </c>
      <c r="F92" s="2688"/>
      <c r="G92" s="2688"/>
      <c r="H92" s="2688"/>
      <c r="I92" s="1130"/>
      <c r="J92" s="1130"/>
      <c r="K92" s="1129"/>
      <c r="L92" s="1128"/>
      <c r="M92" s="1128"/>
      <c r="N92" s="1123"/>
      <c r="O92" s="1123"/>
      <c r="P92" s="1123"/>
    </row>
    <row r="93" spans="1:18" ht="12.75" customHeight="1" thickBot="1" x14ac:dyDescent="0.3">
      <c r="A93" s="1123"/>
      <c r="B93" s="1123"/>
      <c r="C93" s="1123"/>
      <c r="D93" s="1123"/>
      <c r="E93" s="2695" t="s">
        <v>382</v>
      </c>
      <c r="F93" s="2696"/>
      <c r="G93" s="2696"/>
      <c r="H93" s="2697"/>
      <c r="I93" s="1127"/>
      <c r="J93" s="1127"/>
      <c r="K93" s="1126"/>
      <c r="L93" s="1123"/>
      <c r="M93" s="1123"/>
      <c r="N93" s="1123"/>
      <c r="O93" s="1123"/>
      <c r="P93" s="1123"/>
    </row>
    <row r="94" spans="1:18" ht="14.4" thickBot="1" x14ac:dyDescent="0.3">
      <c r="A94" s="1123"/>
      <c r="B94" s="1123"/>
      <c r="C94" s="1123"/>
      <c r="D94" s="1123"/>
      <c r="E94" s="2684"/>
      <c r="F94" s="2685"/>
      <c r="G94" s="2685"/>
      <c r="H94" s="2686"/>
      <c r="I94" s="1125"/>
      <c r="J94" s="1125"/>
      <c r="K94" s="1124"/>
      <c r="L94" s="1123"/>
      <c r="M94" s="1123"/>
      <c r="N94" s="1123"/>
      <c r="O94" s="1123"/>
      <c r="P94" s="1123"/>
    </row>
  </sheetData>
  <mergeCells count="187">
    <mergeCell ref="P32:P33"/>
    <mergeCell ref="E40:E41"/>
    <mergeCell ref="C56:C57"/>
    <mergeCell ref="F56:F57"/>
    <mergeCell ref="G56:G57"/>
    <mergeCell ref="D5:D7"/>
    <mergeCell ref="C50:C51"/>
    <mergeCell ref="F50:F51"/>
    <mergeCell ref="G50:G51"/>
    <mergeCell ref="F46:F47"/>
    <mergeCell ref="O30:O31"/>
    <mergeCell ref="P30:P31"/>
    <mergeCell ref="N32:N33"/>
    <mergeCell ref="O32:O33"/>
    <mergeCell ref="G14:G22"/>
    <mergeCell ref="G23:G27"/>
    <mergeCell ref="F34:F35"/>
    <mergeCell ref="G34:G35"/>
    <mergeCell ref="E5:E7"/>
    <mergeCell ref="F5:F7"/>
    <mergeCell ref="G5:G7"/>
    <mergeCell ref="K5:K7"/>
    <mergeCell ref="H5:H7"/>
    <mergeCell ref="J5:J7"/>
    <mergeCell ref="X36:X37"/>
    <mergeCell ref="E91:H91"/>
    <mergeCell ref="E90:H90"/>
    <mergeCell ref="F36:F37"/>
    <mergeCell ref="G36:G37"/>
    <mergeCell ref="E36:E37"/>
    <mergeCell ref="D36:D37"/>
    <mergeCell ref="E84:H84"/>
    <mergeCell ref="E83:H83"/>
    <mergeCell ref="E82:H82"/>
    <mergeCell ref="C71:G71"/>
    <mergeCell ref="E44:E45"/>
    <mergeCell ref="E46:E47"/>
    <mergeCell ref="G58:G59"/>
    <mergeCell ref="G60:G61"/>
    <mergeCell ref="C46:C47"/>
    <mergeCell ref="G42:G43"/>
    <mergeCell ref="C44:C45"/>
    <mergeCell ref="F44:F45"/>
    <mergeCell ref="G44:G45"/>
    <mergeCell ref="L73:P73"/>
    <mergeCell ref="G52:G53"/>
    <mergeCell ref="E94:H94"/>
    <mergeCell ref="E92:H92"/>
    <mergeCell ref="E89:H89"/>
    <mergeCell ref="E85:H85"/>
    <mergeCell ref="E93:H93"/>
    <mergeCell ref="E87:H87"/>
    <mergeCell ref="E88:H88"/>
    <mergeCell ref="E78:K78"/>
    <mergeCell ref="F64:F65"/>
    <mergeCell ref="G64:G65"/>
    <mergeCell ref="F68:F69"/>
    <mergeCell ref="A73:H73"/>
    <mergeCell ref="C70:G70"/>
    <mergeCell ref="A68:A69"/>
    <mergeCell ref="E64:E65"/>
    <mergeCell ref="E80:H80"/>
    <mergeCell ref="E81:H81"/>
    <mergeCell ref="C72:G72"/>
    <mergeCell ref="M6:M7"/>
    <mergeCell ref="C10:O10"/>
    <mergeCell ref="A64:A65"/>
    <mergeCell ref="E56:E57"/>
    <mergeCell ref="E58:E59"/>
    <mergeCell ref="A56:A57"/>
    <mergeCell ref="B56:B57"/>
    <mergeCell ref="E62:E63"/>
    <mergeCell ref="E60:E61"/>
    <mergeCell ref="C60:C61"/>
    <mergeCell ref="F60:F61"/>
    <mergeCell ref="I5:I7"/>
    <mergeCell ref="F40:F41"/>
    <mergeCell ref="G28:G29"/>
    <mergeCell ref="G40:G41"/>
    <mergeCell ref="E23:E27"/>
    <mergeCell ref="E14:E22"/>
    <mergeCell ref="F14:F22"/>
    <mergeCell ref="A54:A55"/>
    <mergeCell ref="B54:B55"/>
    <mergeCell ref="M32:M33"/>
    <mergeCell ref="M30:M31"/>
    <mergeCell ref="N30:N31"/>
    <mergeCell ref="E54:E55"/>
    <mergeCell ref="A3:P3"/>
    <mergeCell ref="O4:P4"/>
    <mergeCell ref="L5:P5"/>
    <mergeCell ref="E28:E29"/>
    <mergeCell ref="F23:F27"/>
    <mergeCell ref="C52:C53"/>
    <mergeCell ref="F52:F53"/>
    <mergeCell ref="A46:A47"/>
    <mergeCell ref="B46:B47"/>
    <mergeCell ref="A48:A49"/>
    <mergeCell ref="A34:A35"/>
    <mergeCell ref="B34:B35"/>
    <mergeCell ref="B36:B37"/>
    <mergeCell ref="A36:A37"/>
    <mergeCell ref="A44:A45"/>
    <mergeCell ref="B44:B45"/>
    <mergeCell ref="L6:L7"/>
    <mergeCell ref="C39:O39"/>
    <mergeCell ref="A50:A51"/>
    <mergeCell ref="B50:B51"/>
    <mergeCell ref="C40:C41"/>
    <mergeCell ref="A14:A22"/>
    <mergeCell ref="B14:B22"/>
    <mergeCell ref="C14:C22"/>
    <mergeCell ref="N6:P6"/>
    <mergeCell ref="G68:G69"/>
    <mergeCell ref="E66:E67"/>
    <mergeCell ref="E68:E69"/>
    <mergeCell ref="A62:A63"/>
    <mergeCell ref="B62:B63"/>
    <mergeCell ref="C62:C63"/>
    <mergeCell ref="F62:F63"/>
    <mergeCell ref="G62:G63"/>
    <mergeCell ref="L44:L45"/>
    <mergeCell ref="L56:L57"/>
    <mergeCell ref="A66:A67"/>
    <mergeCell ref="B66:B67"/>
    <mergeCell ref="C66:C67"/>
    <mergeCell ref="F66:F67"/>
    <mergeCell ref="G66:G67"/>
    <mergeCell ref="B60:B61"/>
    <mergeCell ref="B68:B69"/>
    <mergeCell ref="C68:C69"/>
    <mergeCell ref="B64:B65"/>
    <mergeCell ref="C64:C65"/>
    <mergeCell ref="C58:C59"/>
    <mergeCell ref="F58:F59"/>
    <mergeCell ref="A60:A61"/>
    <mergeCell ref="L1:O1"/>
    <mergeCell ref="A2:N2"/>
    <mergeCell ref="A5:A7"/>
    <mergeCell ref="B5:B7"/>
    <mergeCell ref="C5:C7"/>
    <mergeCell ref="C54:C55"/>
    <mergeCell ref="F54:F55"/>
    <mergeCell ref="G54:G55"/>
    <mergeCell ref="B48:B49"/>
    <mergeCell ref="C48:C49"/>
    <mergeCell ref="F48:F49"/>
    <mergeCell ref="G48:G49"/>
    <mergeCell ref="E48:E49"/>
    <mergeCell ref="E50:E51"/>
    <mergeCell ref="A52:A53"/>
    <mergeCell ref="B52:B53"/>
    <mergeCell ref="A28:A29"/>
    <mergeCell ref="B28:B29"/>
    <mergeCell ref="C28:C29"/>
    <mergeCell ref="F28:F29"/>
    <mergeCell ref="E52:E53"/>
    <mergeCell ref="A23:A27"/>
    <mergeCell ref="B23:B27"/>
    <mergeCell ref="C23:C27"/>
    <mergeCell ref="A42:A43"/>
    <mergeCell ref="B42:B43"/>
    <mergeCell ref="C42:C43"/>
    <mergeCell ref="F42:F43"/>
    <mergeCell ref="L42:L43"/>
    <mergeCell ref="G46:G47"/>
    <mergeCell ref="A58:A59"/>
    <mergeCell ref="B58:B59"/>
    <mergeCell ref="A32:A33"/>
    <mergeCell ref="B32:B33"/>
    <mergeCell ref="C32:C33"/>
    <mergeCell ref="E32:E33"/>
    <mergeCell ref="F32:F33"/>
    <mergeCell ref="G32:G33"/>
    <mergeCell ref="A40:A41"/>
    <mergeCell ref="A30:A31"/>
    <mergeCell ref="B30:B31"/>
    <mergeCell ref="C30:C31"/>
    <mergeCell ref="E30:E31"/>
    <mergeCell ref="F30:F31"/>
    <mergeCell ref="G30:G31"/>
    <mergeCell ref="E34:E35"/>
    <mergeCell ref="L30:L31"/>
    <mergeCell ref="L40:L41"/>
    <mergeCell ref="B40:B41"/>
    <mergeCell ref="C38:G38"/>
    <mergeCell ref="L32:L33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zoomScaleNormal="100" workbookViewId="0">
      <selection activeCell="G36" sqref="G36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20</v>
      </c>
    </row>
    <row r="3" spans="2:3" ht="31.8" thickBot="1" x14ac:dyDescent="0.3">
      <c r="B3" s="1" t="s">
        <v>12</v>
      </c>
      <c r="C3" s="2" t="s">
        <v>13</v>
      </c>
    </row>
    <row r="4" spans="2:3" ht="14.25" customHeight="1" x14ac:dyDescent="0.25">
      <c r="B4" s="7">
        <v>0</v>
      </c>
      <c r="C4" s="8" t="s">
        <v>14</v>
      </c>
    </row>
    <row r="5" spans="2:3" ht="14.25" customHeight="1" x14ac:dyDescent="0.25">
      <c r="B5" s="3">
        <v>1</v>
      </c>
      <c r="C5" s="4" t="s">
        <v>16</v>
      </c>
    </row>
    <row r="6" spans="2:3" ht="14.25" customHeight="1" x14ac:dyDescent="0.25">
      <c r="B6" s="3">
        <v>2</v>
      </c>
      <c r="C6" s="4" t="s">
        <v>15</v>
      </c>
    </row>
    <row r="7" spans="2:3" ht="14.25" customHeight="1" x14ac:dyDescent="0.25">
      <c r="B7" s="3">
        <v>3</v>
      </c>
      <c r="C7" s="4" t="s">
        <v>18</v>
      </c>
    </row>
    <row r="8" spans="2:3" ht="14.25" customHeight="1" x14ac:dyDescent="0.25">
      <c r="B8" s="3">
        <v>4</v>
      </c>
      <c r="C8" s="4" t="s">
        <v>24</v>
      </c>
    </row>
    <row r="9" spans="2:3" ht="14.25" customHeight="1" x14ac:dyDescent="0.25">
      <c r="B9" s="3">
        <v>5</v>
      </c>
      <c r="C9" s="4" t="s">
        <v>28</v>
      </c>
    </row>
    <row r="10" spans="2:3" ht="14.25" customHeight="1" x14ac:dyDescent="0.25">
      <c r="B10" s="3">
        <v>6</v>
      </c>
      <c r="C10" s="4" t="s">
        <v>19</v>
      </c>
    </row>
    <row r="11" spans="2:3" ht="14.25" customHeight="1" x14ac:dyDescent="0.25">
      <c r="B11" s="3">
        <v>7</v>
      </c>
      <c r="C11" s="4" t="s">
        <v>25</v>
      </c>
    </row>
    <row r="12" spans="2:3" ht="14.25" customHeight="1" x14ac:dyDescent="0.25">
      <c r="B12" s="3">
        <v>8</v>
      </c>
      <c r="C12" s="4" t="s">
        <v>23</v>
      </c>
    </row>
    <row r="13" spans="2:3" ht="14.25" customHeight="1" x14ac:dyDescent="0.25">
      <c r="B13" s="3">
        <v>9</v>
      </c>
      <c r="C13" s="4" t="s">
        <v>29</v>
      </c>
    </row>
    <row r="14" spans="2:3" ht="14.25" customHeight="1" x14ac:dyDescent="0.25">
      <c r="B14" s="3">
        <v>10</v>
      </c>
      <c r="C14" s="4" t="s">
        <v>21</v>
      </c>
    </row>
    <row r="15" spans="2:3" ht="13.95" customHeight="1" x14ac:dyDescent="0.25">
      <c r="B15" s="3">
        <v>11</v>
      </c>
      <c r="C15" s="4" t="s">
        <v>31</v>
      </c>
    </row>
    <row r="16" spans="2:3" ht="13.95" customHeight="1" x14ac:dyDescent="0.25">
      <c r="B16" s="3">
        <v>12</v>
      </c>
      <c r="C16" s="4" t="s">
        <v>32</v>
      </c>
    </row>
    <row r="17" spans="2:3" ht="14.25" customHeight="1" x14ac:dyDescent="0.25">
      <c r="B17" s="3">
        <v>13</v>
      </c>
      <c r="C17" s="4" t="s">
        <v>26</v>
      </c>
    </row>
    <row r="18" spans="2:3" ht="14.25" customHeight="1" x14ac:dyDescent="0.25">
      <c r="B18" s="3">
        <v>14</v>
      </c>
      <c r="C18" s="4" t="s">
        <v>22</v>
      </c>
    </row>
    <row r="19" spans="2:3" ht="14.4" customHeight="1" x14ac:dyDescent="0.25">
      <c r="B19" s="3">
        <v>15</v>
      </c>
      <c r="C19" s="4" t="s">
        <v>30</v>
      </c>
    </row>
    <row r="20" spans="2:3" ht="14.25" customHeight="1" x14ac:dyDescent="0.25">
      <c r="B20" s="3">
        <v>16</v>
      </c>
      <c r="C20" s="4" t="s">
        <v>27</v>
      </c>
    </row>
    <row r="21" spans="2:3" ht="14.25" customHeight="1" x14ac:dyDescent="0.25">
      <c r="B21" s="3">
        <v>17</v>
      </c>
      <c r="C21" s="4" t="s">
        <v>17</v>
      </c>
    </row>
    <row r="22" spans="2:3" ht="15.75" customHeight="1" thickBot="1" x14ac:dyDescent="0.3">
      <c r="B22" s="5">
        <v>18</v>
      </c>
      <c r="C22" s="6" t="s">
        <v>683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9"/>
  <sheetViews>
    <sheetView topLeftCell="A469" workbookViewId="0">
      <selection activeCell="T501" sqref="T501"/>
    </sheetView>
  </sheetViews>
  <sheetFormatPr defaultColWidth="9.109375" defaultRowHeight="13.2" x14ac:dyDescent="0.25"/>
  <cols>
    <col min="1" max="1" width="3.5546875" style="739" customWidth="1"/>
    <col min="2" max="2" width="2.5546875" style="739" customWidth="1"/>
    <col min="3" max="3" width="3.6640625" style="739" customWidth="1"/>
    <col min="4" max="4" width="2.5546875" style="739" customWidth="1"/>
    <col min="5" max="5" width="30.33203125" style="739" customWidth="1"/>
    <col min="6" max="6" width="7.88671875" style="739" customWidth="1"/>
    <col min="7" max="7" width="4.44140625" style="739" customWidth="1"/>
    <col min="8" max="8" width="7.33203125" style="739" customWidth="1"/>
    <col min="9" max="9" width="10" style="739" customWidth="1"/>
    <col min="10" max="10" width="9.88671875" style="739" customWidth="1"/>
    <col min="11" max="11" width="9.109375" style="739" customWidth="1"/>
    <col min="12" max="12" width="41.33203125" style="739" customWidth="1"/>
    <col min="13" max="13" width="9.109375" style="739" customWidth="1"/>
    <col min="14" max="14" width="6.88671875" style="739" customWidth="1"/>
    <col min="15" max="15" width="6.5546875" style="739" customWidth="1"/>
    <col min="16" max="16" width="8.44140625" style="739" customWidth="1"/>
    <col min="17" max="16384" width="9.109375" style="739"/>
  </cols>
  <sheetData>
    <row r="1" spans="1:16" ht="15.6" x14ac:dyDescent="0.25">
      <c r="L1" s="2883" t="s">
        <v>536</v>
      </c>
      <c r="M1" s="2883"/>
      <c r="N1" s="2884"/>
      <c r="O1" s="2884"/>
      <c r="P1" s="2884"/>
    </row>
    <row r="2" spans="1:16" ht="15.6" x14ac:dyDescent="0.25">
      <c r="L2" s="2883" t="s">
        <v>828</v>
      </c>
      <c r="M2" s="2883"/>
      <c r="N2" s="2883"/>
      <c r="O2" s="1686"/>
      <c r="P2" s="1686"/>
    </row>
    <row r="3" spans="1:16" ht="15.6" x14ac:dyDescent="0.25">
      <c r="L3" s="1523" t="s">
        <v>751</v>
      </c>
      <c r="M3" s="1110"/>
      <c r="N3" s="1109"/>
      <c r="O3" s="1109"/>
      <c r="P3" s="1109"/>
    </row>
    <row r="4" spans="1:16" ht="15.6" x14ac:dyDescent="0.25">
      <c r="L4" s="2620"/>
      <c r="M4" s="1110"/>
      <c r="N4" s="1109"/>
      <c r="O4" s="1109"/>
      <c r="P4" s="1109"/>
    </row>
    <row r="5" spans="1:16" ht="13.95" customHeight="1" x14ac:dyDescent="0.25">
      <c r="A5" s="2885" t="s">
        <v>694</v>
      </c>
      <c r="B5" s="2885"/>
      <c r="C5" s="2885"/>
      <c r="D5" s="2885"/>
      <c r="E5" s="2885"/>
      <c r="F5" s="2885"/>
      <c r="G5" s="2885"/>
      <c r="H5" s="2885"/>
      <c r="I5" s="2885"/>
      <c r="J5" s="2885"/>
      <c r="K5" s="2885"/>
      <c r="L5" s="2885"/>
      <c r="M5" s="2885"/>
      <c r="N5" s="2885"/>
      <c r="O5" s="1108"/>
      <c r="P5" s="1108"/>
    </row>
    <row r="6" spans="1:16" ht="13.8" x14ac:dyDescent="0.25">
      <c r="A6" s="2886" t="s">
        <v>37</v>
      </c>
      <c r="B6" s="2886"/>
      <c r="C6" s="2886"/>
      <c r="D6" s="2886"/>
      <c r="E6" s="2886"/>
      <c r="F6" s="2886"/>
      <c r="G6" s="2886"/>
      <c r="H6" s="2886"/>
      <c r="I6" s="2886"/>
      <c r="J6" s="2886"/>
      <c r="K6" s="2886"/>
      <c r="L6" s="2886"/>
      <c r="M6" s="2886"/>
      <c r="N6" s="2886"/>
      <c r="O6" s="2886"/>
      <c r="P6" s="2886"/>
    </row>
    <row r="7" spans="1:16" ht="16.2" thickBot="1" x14ac:dyDescent="0.35">
      <c r="A7" s="1106"/>
      <c r="B7" s="1106"/>
      <c r="C7" s="1106"/>
      <c r="D7" s="1106"/>
      <c r="E7" s="1106"/>
      <c r="F7" s="1106"/>
      <c r="G7" s="1106"/>
      <c r="H7" s="1106"/>
      <c r="I7" s="1106"/>
      <c r="J7" s="1106"/>
      <c r="K7" s="1106"/>
      <c r="L7" s="1107"/>
      <c r="M7" s="1106"/>
      <c r="N7" s="1105"/>
      <c r="O7" s="2887" t="s">
        <v>684</v>
      </c>
      <c r="P7" s="2887"/>
    </row>
    <row r="8" spans="1:16" ht="14.4" customHeight="1" thickBot="1" x14ac:dyDescent="0.3">
      <c r="A8" s="2897" t="s">
        <v>0</v>
      </c>
      <c r="B8" s="2897" t="s">
        <v>1</v>
      </c>
      <c r="C8" s="2888" t="s">
        <v>2</v>
      </c>
      <c r="D8" s="2897" t="s">
        <v>34</v>
      </c>
      <c r="E8" s="2900" t="s">
        <v>58</v>
      </c>
      <c r="F8" s="2891" t="s">
        <v>3</v>
      </c>
      <c r="G8" s="2888" t="s">
        <v>4</v>
      </c>
      <c r="H8" s="2891" t="s">
        <v>5</v>
      </c>
      <c r="I8" s="2894" t="s">
        <v>95</v>
      </c>
      <c r="J8" s="2891" t="s">
        <v>82</v>
      </c>
      <c r="K8" s="2891" t="s">
        <v>72</v>
      </c>
      <c r="L8" s="2903" t="s">
        <v>11</v>
      </c>
      <c r="M8" s="2904"/>
      <c r="N8" s="2904"/>
      <c r="O8" s="2904"/>
      <c r="P8" s="2905"/>
    </row>
    <row r="9" spans="1:16" ht="13.8" x14ac:dyDescent="0.25">
      <c r="A9" s="2898"/>
      <c r="B9" s="2898"/>
      <c r="C9" s="2889"/>
      <c r="D9" s="2898"/>
      <c r="E9" s="2901"/>
      <c r="F9" s="2892"/>
      <c r="G9" s="2889"/>
      <c r="H9" s="2892"/>
      <c r="I9" s="2895"/>
      <c r="J9" s="2892"/>
      <c r="K9" s="2892"/>
      <c r="L9" s="2906" t="s">
        <v>39</v>
      </c>
      <c r="M9" s="2908" t="s">
        <v>38</v>
      </c>
      <c r="N9" s="2910" t="s">
        <v>40</v>
      </c>
      <c r="O9" s="2910"/>
      <c r="P9" s="2911"/>
    </row>
    <row r="10" spans="1:16" ht="151.94999999999999" customHeight="1" thickBot="1" x14ac:dyDescent="0.3">
      <c r="A10" s="2899"/>
      <c r="B10" s="2899"/>
      <c r="C10" s="2890"/>
      <c r="D10" s="2899"/>
      <c r="E10" s="2902"/>
      <c r="F10" s="2893"/>
      <c r="G10" s="2890"/>
      <c r="H10" s="2893"/>
      <c r="I10" s="2896"/>
      <c r="J10" s="2893"/>
      <c r="K10" s="2893"/>
      <c r="L10" s="2907"/>
      <c r="M10" s="2909"/>
      <c r="N10" s="1104" t="s">
        <v>54</v>
      </c>
      <c r="O10" s="1104" t="s">
        <v>55</v>
      </c>
      <c r="P10" s="1103" t="s">
        <v>56</v>
      </c>
    </row>
    <row r="11" spans="1:16" ht="14.4" thickBot="1" x14ac:dyDescent="0.3">
      <c r="A11" s="876" t="s">
        <v>6</v>
      </c>
      <c r="B11" s="875"/>
      <c r="C11" s="1027" t="s">
        <v>535</v>
      </c>
      <c r="D11" s="872"/>
      <c r="E11" s="1026"/>
      <c r="F11" s="872"/>
      <c r="G11" s="872"/>
      <c r="H11" s="872"/>
      <c r="I11" s="872"/>
      <c r="J11" s="871"/>
      <c r="K11" s="872"/>
      <c r="L11" s="873"/>
      <c r="M11" s="873"/>
      <c r="N11" s="872"/>
      <c r="O11" s="871"/>
      <c r="P11" s="870"/>
    </row>
    <row r="12" spans="1:16" ht="28.2" thickBot="1" x14ac:dyDescent="0.3">
      <c r="A12" s="897"/>
      <c r="B12" s="896"/>
      <c r="C12" s="894"/>
      <c r="D12" s="894"/>
      <c r="E12" s="895"/>
      <c r="F12" s="894"/>
      <c r="G12" s="894"/>
      <c r="H12" s="894"/>
      <c r="I12" s="894"/>
      <c r="J12" s="894"/>
      <c r="K12" s="894"/>
      <c r="L12" s="893" t="s">
        <v>534</v>
      </c>
      <c r="M12" s="852" t="s">
        <v>73</v>
      </c>
      <c r="N12" s="851">
        <v>3</v>
      </c>
      <c r="O12" s="1102">
        <v>1</v>
      </c>
      <c r="P12" s="1101">
        <v>1</v>
      </c>
    </row>
    <row r="13" spans="1:16" ht="14.4" thickBot="1" x14ac:dyDescent="0.3">
      <c r="A13" s="856" t="s">
        <v>6</v>
      </c>
      <c r="B13" s="892" t="s">
        <v>6</v>
      </c>
      <c r="C13" s="891" t="s">
        <v>533</v>
      </c>
      <c r="D13" s="890"/>
      <c r="E13" s="890"/>
      <c r="F13" s="890"/>
      <c r="G13" s="890"/>
      <c r="H13" s="890"/>
      <c r="I13" s="890"/>
      <c r="J13" s="890"/>
      <c r="K13" s="890"/>
      <c r="L13" s="890"/>
      <c r="M13" s="890"/>
      <c r="N13" s="890"/>
      <c r="O13" s="2804"/>
      <c r="P13" s="2805"/>
    </row>
    <row r="14" spans="1:16" ht="42" thickBot="1" x14ac:dyDescent="0.3">
      <c r="A14" s="856"/>
      <c r="B14" s="855"/>
      <c r="C14" s="854"/>
      <c r="D14" s="854"/>
      <c r="E14" s="854"/>
      <c r="F14" s="854"/>
      <c r="G14" s="854"/>
      <c r="H14" s="854"/>
      <c r="I14" s="854"/>
      <c r="J14" s="854"/>
      <c r="K14" s="854"/>
      <c r="L14" s="853" t="s">
        <v>532</v>
      </c>
      <c r="M14" s="852" t="s">
        <v>73</v>
      </c>
      <c r="N14" s="851">
        <v>3</v>
      </c>
      <c r="O14" s="1102">
        <v>1</v>
      </c>
      <c r="P14" s="1101">
        <v>1</v>
      </c>
    </row>
    <row r="15" spans="1:16" ht="13.95" customHeight="1" x14ac:dyDescent="0.25">
      <c r="A15" s="888" t="s">
        <v>6</v>
      </c>
      <c r="B15" s="2806" t="s">
        <v>6</v>
      </c>
      <c r="C15" s="887" t="s">
        <v>6</v>
      </c>
      <c r="D15" s="1496"/>
      <c r="E15" s="2765" t="s">
        <v>531</v>
      </c>
      <c r="F15" s="2864" t="s">
        <v>66</v>
      </c>
      <c r="G15" s="2770" t="s">
        <v>407</v>
      </c>
      <c r="H15" s="848" t="s">
        <v>50</v>
      </c>
      <c r="I15" s="822">
        <f t="shared" ref="I15:K19" si="0">I21+I27+I33+I39</f>
        <v>1062.7</v>
      </c>
      <c r="J15" s="822">
        <f t="shared" si="0"/>
        <v>365.3</v>
      </c>
      <c r="K15" s="822">
        <f t="shared" si="0"/>
        <v>2.9</v>
      </c>
      <c r="L15" s="1100" t="s">
        <v>406</v>
      </c>
      <c r="M15" s="819" t="s">
        <v>73</v>
      </c>
      <c r="N15" s="837">
        <v>1</v>
      </c>
      <c r="O15" s="837">
        <v>1</v>
      </c>
      <c r="P15" s="836">
        <v>1</v>
      </c>
    </row>
    <row r="16" spans="1:16" ht="13.95" customHeight="1" x14ac:dyDescent="0.25">
      <c r="A16" s="886"/>
      <c r="B16" s="2786"/>
      <c r="C16" s="885"/>
      <c r="D16" s="1497"/>
      <c r="E16" s="2766"/>
      <c r="F16" s="2768"/>
      <c r="G16" s="2771"/>
      <c r="H16" s="846" t="s">
        <v>61</v>
      </c>
      <c r="I16" s="814">
        <f t="shared" si="0"/>
        <v>1418</v>
      </c>
      <c r="J16" s="814">
        <f t="shared" si="0"/>
        <v>31.36</v>
      </c>
      <c r="K16" s="814">
        <f t="shared" si="0"/>
        <v>4.9000000000000004</v>
      </c>
      <c r="L16" s="2916" t="s">
        <v>1060</v>
      </c>
      <c r="M16" s="835" t="s">
        <v>483</v>
      </c>
      <c r="N16" s="809">
        <v>1</v>
      </c>
      <c r="O16" s="809">
        <v>1</v>
      </c>
      <c r="P16" s="881">
        <v>1</v>
      </c>
    </row>
    <row r="17" spans="1:17" ht="13.8" x14ac:dyDescent="0.25">
      <c r="A17" s="886"/>
      <c r="B17" s="2786"/>
      <c r="C17" s="885"/>
      <c r="D17" s="1497"/>
      <c r="E17" s="2766"/>
      <c r="F17" s="2768"/>
      <c r="G17" s="2771"/>
      <c r="H17" s="846" t="s">
        <v>397</v>
      </c>
      <c r="I17" s="814">
        <f t="shared" si="0"/>
        <v>164.9</v>
      </c>
      <c r="J17" s="814">
        <f t="shared" si="0"/>
        <v>0</v>
      </c>
      <c r="K17" s="814">
        <f t="shared" si="0"/>
        <v>0</v>
      </c>
      <c r="L17" s="2852"/>
      <c r="M17" s="835"/>
      <c r="N17" s="810"/>
      <c r="O17" s="810"/>
      <c r="P17" s="1520"/>
    </row>
    <row r="18" spans="1:17" ht="13.8" x14ac:dyDescent="0.25">
      <c r="A18" s="886"/>
      <c r="B18" s="2786"/>
      <c r="C18" s="885"/>
      <c r="D18" s="1497"/>
      <c r="E18" s="2766"/>
      <c r="F18" s="2768"/>
      <c r="G18" s="2771"/>
      <c r="H18" s="846" t="s">
        <v>59</v>
      </c>
      <c r="I18" s="814">
        <f t="shared" si="0"/>
        <v>2168</v>
      </c>
      <c r="J18" s="814">
        <f t="shared" si="0"/>
        <v>780</v>
      </c>
      <c r="K18" s="814">
        <f t="shared" si="0"/>
        <v>44.4</v>
      </c>
      <c r="L18" s="1522"/>
      <c r="M18" s="835"/>
      <c r="N18" s="810"/>
      <c r="O18" s="810"/>
      <c r="P18" s="1520"/>
    </row>
    <row r="19" spans="1:17" ht="13.8" x14ac:dyDescent="0.25">
      <c r="A19" s="886"/>
      <c r="B19" s="2786"/>
      <c r="C19" s="885"/>
      <c r="D19" s="1497"/>
      <c r="E19" s="2766"/>
      <c r="F19" s="2768"/>
      <c r="G19" s="2771"/>
      <c r="H19" s="845" t="s">
        <v>396</v>
      </c>
      <c r="I19" s="833">
        <f t="shared" si="0"/>
        <v>3351</v>
      </c>
      <c r="J19" s="833">
        <f t="shared" si="0"/>
        <v>1627</v>
      </c>
      <c r="K19" s="833">
        <f t="shared" si="0"/>
        <v>0</v>
      </c>
      <c r="L19" s="1521"/>
      <c r="M19" s="831"/>
      <c r="N19" s="830"/>
      <c r="O19" s="830"/>
      <c r="P19" s="829"/>
    </row>
    <row r="20" spans="1:17" ht="27" customHeight="1" thickBot="1" x14ac:dyDescent="0.3">
      <c r="A20" s="1531"/>
      <c r="B20" s="2807"/>
      <c r="C20" s="883"/>
      <c r="D20" s="1509"/>
      <c r="E20" s="2773"/>
      <c r="F20" s="2865"/>
      <c r="G20" s="2772"/>
      <c r="H20" s="801" t="s">
        <v>7</v>
      </c>
      <c r="I20" s="800">
        <f>SUM(I15:I19)</f>
        <v>8164.6</v>
      </c>
      <c r="J20" s="800">
        <f>SUM(J15:J19)</f>
        <v>2803.66</v>
      </c>
      <c r="K20" s="800">
        <f>SUM(K15:K19)</f>
        <v>52.2</v>
      </c>
      <c r="L20" s="799"/>
      <c r="M20" s="798"/>
      <c r="N20" s="797"/>
      <c r="O20" s="797"/>
      <c r="P20" s="796"/>
    </row>
    <row r="21" spans="1:17" ht="13.95" customHeight="1" x14ac:dyDescent="0.25">
      <c r="A21" s="1502"/>
      <c r="B21" s="1499"/>
      <c r="C21" s="1496"/>
      <c r="D21" s="1529"/>
      <c r="E21" s="2774" t="s">
        <v>695</v>
      </c>
      <c r="F21" s="2912" t="s">
        <v>530</v>
      </c>
      <c r="G21" s="2770" t="s">
        <v>529</v>
      </c>
      <c r="H21" s="823" t="s">
        <v>50</v>
      </c>
      <c r="I21" s="822">
        <v>1050</v>
      </c>
      <c r="J21" s="822">
        <v>356.6</v>
      </c>
      <c r="K21" s="821">
        <v>0</v>
      </c>
      <c r="L21" s="820" t="s">
        <v>404</v>
      </c>
      <c r="M21" s="819" t="s">
        <v>73</v>
      </c>
      <c r="N21" s="818"/>
      <c r="O21" s="837">
        <v>1</v>
      </c>
      <c r="P21" s="816"/>
    </row>
    <row r="22" spans="1:17" ht="13.8" x14ac:dyDescent="0.25">
      <c r="A22" s="1503"/>
      <c r="B22" s="1500"/>
      <c r="C22" s="1497"/>
      <c r="D22" s="808"/>
      <c r="E22" s="2775"/>
      <c r="F22" s="2913"/>
      <c r="G22" s="2771"/>
      <c r="H22" s="815" t="s">
        <v>61</v>
      </c>
      <c r="I22" s="2566">
        <v>12</v>
      </c>
      <c r="J22" s="814"/>
      <c r="K22" s="813"/>
      <c r="L22" s="812" t="s">
        <v>528</v>
      </c>
      <c r="M22" s="811" t="s">
        <v>73</v>
      </c>
      <c r="N22" s="810"/>
      <c r="O22" s="809">
        <v>1</v>
      </c>
      <c r="P22" s="1520"/>
      <c r="Q22" s="1113"/>
    </row>
    <row r="23" spans="1:17" ht="13.8" x14ac:dyDescent="0.25">
      <c r="A23" s="1503"/>
      <c r="B23" s="1500"/>
      <c r="C23" s="1497"/>
      <c r="D23" s="808"/>
      <c r="E23" s="2775"/>
      <c r="F23" s="2913"/>
      <c r="G23" s="2771"/>
      <c r="H23" s="815" t="s">
        <v>397</v>
      </c>
      <c r="I23" s="814">
        <v>164.9</v>
      </c>
      <c r="J23" s="814"/>
      <c r="K23" s="813">
        <v>0</v>
      </c>
      <c r="L23" s="1522"/>
      <c r="M23" s="835"/>
      <c r="N23" s="810"/>
      <c r="O23" s="810"/>
      <c r="P23" s="1520"/>
    </row>
    <row r="24" spans="1:17" ht="13.8" x14ac:dyDescent="0.25">
      <c r="A24" s="1503"/>
      <c r="B24" s="1500"/>
      <c r="C24" s="1497"/>
      <c r="D24" s="808"/>
      <c r="E24" s="2775"/>
      <c r="F24" s="2913"/>
      <c r="G24" s="2771"/>
      <c r="H24" s="815" t="s">
        <v>59</v>
      </c>
      <c r="I24" s="814">
        <v>1500</v>
      </c>
      <c r="J24" s="814">
        <v>500</v>
      </c>
      <c r="K24" s="813">
        <v>0</v>
      </c>
      <c r="L24" s="1522"/>
      <c r="M24" s="835"/>
      <c r="N24" s="810"/>
      <c r="O24" s="810"/>
      <c r="P24" s="1520"/>
    </row>
    <row r="25" spans="1:17" ht="14.4" thickBot="1" x14ac:dyDescent="0.3">
      <c r="A25" s="1503"/>
      <c r="B25" s="1500"/>
      <c r="C25" s="1497"/>
      <c r="D25" s="808"/>
      <c r="E25" s="2775"/>
      <c r="F25" s="2913"/>
      <c r="G25" s="2771"/>
      <c r="H25" s="807" t="s">
        <v>396</v>
      </c>
      <c r="I25" s="833">
        <v>3351</v>
      </c>
      <c r="J25" s="833">
        <v>1627</v>
      </c>
      <c r="K25" s="832"/>
      <c r="L25" s="1521"/>
      <c r="M25" s="831"/>
      <c r="N25" s="830"/>
      <c r="O25" s="830"/>
      <c r="P25" s="829"/>
    </row>
    <row r="26" spans="1:17" ht="14.4" thickBot="1" x14ac:dyDescent="0.3">
      <c r="A26" s="1504"/>
      <c r="B26" s="1501"/>
      <c r="C26" s="1498"/>
      <c r="D26" s="1530"/>
      <c r="E26" s="2776"/>
      <c r="F26" s="2914"/>
      <c r="G26" s="2772"/>
      <c r="H26" s="801" t="s">
        <v>7</v>
      </c>
      <c r="I26" s="800">
        <f>SUM(I21:I25)</f>
        <v>6077.9</v>
      </c>
      <c r="J26" s="800">
        <f>SUM(J21:J25)</f>
        <v>2483.6</v>
      </c>
      <c r="K26" s="800">
        <f>SUM(K21:K25)</f>
        <v>0</v>
      </c>
      <c r="L26" s="799"/>
      <c r="M26" s="798"/>
      <c r="N26" s="797"/>
      <c r="O26" s="797"/>
      <c r="P26" s="796"/>
    </row>
    <row r="27" spans="1:17" ht="13.95" customHeight="1" x14ac:dyDescent="0.25">
      <c r="A27" s="1502"/>
      <c r="B27" s="1499"/>
      <c r="C27" s="1496"/>
      <c r="D27" s="1529"/>
      <c r="E27" s="2765" t="s">
        <v>700</v>
      </c>
      <c r="F27" s="2864" t="s">
        <v>66</v>
      </c>
      <c r="G27" s="2915" t="s">
        <v>1056</v>
      </c>
      <c r="H27" s="823" t="s">
        <v>50</v>
      </c>
      <c r="I27" s="822">
        <v>4</v>
      </c>
      <c r="J27" s="822">
        <v>0</v>
      </c>
      <c r="K27" s="821">
        <v>0</v>
      </c>
      <c r="L27" s="820" t="s">
        <v>523</v>
      </c>
      <c r="M27" s="819" t="s">
        <v>73</v>
      </c>
      <c r="N27" s="837">
        <v>1</v>
      </c>
      <c r="O27" s="817"/>
      <c r="P27" s="816"/>
    </row>
    <row r="28" spans="1:17" ht="13.8" x14ac:dyDescent="0.25">
      <c r="A28" s="1503"/>
      <c r="B28" s="1500"/>
      <c r="C28" s="1497"/>
      <c r="D28" s="808"/>
      <c r="E28" s="2766"/>
      <c r="F28" s="2768"/>
      <c r="G28" s="2771"/>
      <c r="H28" s="815" t="s">
        <v>61</v>
      </c>
      <c r="I28" s="814">
        <v>330</v>
      </c>
      <c r="J28" s="814">
        <v>0</v>
      </c>
      <c r="K28" s="813">
        <v>0</v>
      </c>
      <c r="L28" s="812" t="s">
        <v>527</v>
      </c>
      <c r="M28" s="811" t="s">
        <v>73</v>
      </c>
      <c r="N28" s="809">
        <v>1</v>
      </c>
      <c r="O28" s="809"/>
      <c r="P28" s="1520"/>
    </row>
    <row r="29" spans="1:17" ht="13.8" x14ac:dyDescent="0.25">
      <c r="A29" s="1503"/>
      <c r="B29" s="1500"/>
      <c r="C29" s="1497"/>
      <c r="D29" s="808"/>
      <c r="E29" s="2766"/>
      <c r="F29" s="2768"/>
      <c r="G29" s="2771"/>
      <c r="H29" s="815" t="s">
        <v>397</v>
      </c>
      <c r="I29" s="814"/>
      <c r="J29" s="814"/>
      <c r="K29" s="813"/>
      <c r="L29" s="1522"/>
      <c r="M29" s="835"/>
      <c r="N29" s="810"/>
      <c r="O29" s="810"/>
      <c r="P29" s="1520"/>
    </row>
    <row r="30" spans="1:17" ht="13.8" x14ac:dyDescent="0.25">
      <c r="A30" s="1503"/>
      <c r="B30" s="1500"/>
      <c r="C30" s="1497"/>
      <c r="D30" s="808"/>
      <c r="E30" s="2766"/>
      <c r="F30" s="2768"/>
      <c r="G30" s="2771"/>
      <c r="H30" s="815" t="s">
        <v>59</v>
      </c>
      <c r="I30" s="814">
        <v>51.5</v>
      </c>
      <c r="J30" s="814">
        <v>0</v>
      </c>
      <c r="K30" s="813">
        <v>0</v>
      </c>
      <c r="L30" s="1522"/>
      <c r="M30" s="835"/>
      <c r="N30" s="810"/>
      <c r="O30" s="810"/>
      <c r="P30" s="1520"/>
    </row>
    <row r="31" spans="1:17" ht="14.4" thickBot="1" x14ac:dyDescent="0.3">
      <c r="A31" s="1503"/>
      <c r="B31" s="1500"/>
      <c r="C31" s="1497"/>
      <c r="D31" s="808"/>
      <c r="E31" s="2766"/>
      <c r="F31" s="2768"/>
      <c r="G31" s="2771"/>
      <c r="H31" s="807" t="s">
        <v>396</v>
      </c>
      <c r="I31" s="833"/>
      <c r="J31" s="833"/>
      <c r="K31" s="832"/>
      <c r="L31" s="1521"/>
      <c r="M31" s="831"/>
      <c r="N31" s="830"/>
      <c r="O31" s="830"/>
      <c r="P31" s="829"/>
    </row>
    <row r="32" spans="1:17" ht="14.4" thickBot="1" x14ac:dyDescent="0.3">
      <c r="A32" s="1504"/>
      <c r="B32" s="1501"/>
      <c r="C32" s="1498"/>
      <c r="D32" s="1530"/>
      <c r="E32" s="2773"/>
      <c r="F32" s="2865"/>
      <c r="G32" s="2772"/>
      <c r="H32" s="801" t="s">
        <v>7</v>
      </c>
      <c r="I32" s="800">
        <f>SUM(I27:I31)</f>
        <v>385.5</v>
      </c>
      <c r="J32" s="800">
        <f>SUM(J27:J31)</f>
        <v>0</v>
      </c>
      <c r="K32" s="800">
        <f>SUM(K27:K31)</f>
        <v>0</v>
      </c>
      <c r="L32" s="799"/>
      <c r="M32" s="798"/>
      <c r="N32" s="797"/>
      <c r="O32" s="797"/>
      <c r="P32" s="796"/>
    </row>
    <row r="33" spans="1:16" ht="13.95" customHeight="1" x14ac:dyDescent="0.25">
      <c r="A33" s="1502"/>
      <c r="B33" s="1499"/>
      <c r="C33" s="1496"/>
      <c r="D33" s="1529"/>
      <c r="E33" s="2774" t="s">
        <v>1061</v>
      </c>
      <c r="F33" s="2864" t="s">
        <v>66</v>
      </c>
      <c r="G33" s="2770" t="s">
        <v>440</v>
      </c>
      <c r="H33" s="823" t="s">
        <v>50</v>
      </c>
      <c r="I33" s="822">
        <v>8.6999999999999993</v>
      </c>
      <c r="J33" s="822">
        <v>8.6999999999999993</v>
      </c>
      <c r="K33" s="821">
        <v>2.9</v>
      </c>
      <c r="L33" s="820" t="s">
        <v>523</v>
      </c>
      <c r="M33" s="819" t="s">
        <v>73</v>
      </c>
      <c r="N33" s="818"/>
      <c r="O33" s="817"/>
      <c r="P33" s="1099">
        <v>1</v>
      </c>
    </row>
    <row r="34" spans="1:16" ht="13.8" x14ac:dyDescent="0.25">
      <c r="A34" s="1503"/>
      <c r="B34" s="1500"/>
      <c r="C34" s="1497"/>
      <c r="D34" s="808"/>
      <c r="E34" s="2775"/>
      <c r="F34" s="2768"/>
      <c r="G34" s="2771"/>
      <c r="H34" s="815" t="s">
        <v>61</v>
      </c>
      <c r="I34" s="814">
        <v>974</v>
      </c>
      <c r="J34" s="814">
        <v>31.36</v>
      </c>
      <c r="K34" s="813">
        <v>4.9000000000000004</v>
      </c>
      <c r="L34" s="1090" t="s">
        <v>526</v>
      </c>
      <c r="M34" s="811" t="s">
        <v>73</v>
      </c>
      <c r="N34" s="1098"/>
      <c r="O34" s="1097"/>
      <c r="P34" s="1096">
        <v>1</v>
      </c>
    </row>
    <row r="35" spans="1:16" ht="13.8" x14ac:dyDescent="0.25">
      <c r="A35" s="1503"/>
      <c r="B35" s="1500"/>
      <c r="C35" s="1497"/>
      <c r="D35" s="808"/>
      <c r="E35" s="2775"/>
      <c r="F35" s="2768"/>
      <c r="G35" s="2771"/>
      <c r="H35" s="815" t="s">
        <v>397</v>
      </c>
      <c r="I35" s="814"/>
      <c r="J35" s="814"/>
      <c r="K35" s="813"/>
      <c r="L35" s="1095"/>
      <c r="M35" s="1094"/>
      <c r="N35" s="1093"/>
      <c r="O35" s="1092"/>
      <c r="P35" s="1091"/>
    </row>
    <row r="36" spans="1:16" ht="13.8" x14ac:dyDescent="0.25">
      <c r="A36" s="1503"/>
      <c r="B36" s="1500"/>
      <c r="C36" s="1497"/>
      <c r="D36" s="808"/>
      <c r="E36" s="2775"/>
      <c r="F36" s="2768"/>
      <c r="G36" s="2771"/>
      <c r="H36" s="815" t="s">
        <v>59</v>
      </c>
      <c r="I36" s="814">
        <v>616.5</v>
      </c>
      <c r="J36" s="814">
        <v>280</v>
      </c>
      <c r="K36" s="813">
        <v>44.4</v>
      </c>
      <c r="L36" s="1522"/>
      <c r="M36" s="835"/>
      <c r="N36" s="810"/>
      <c r="O36" s="810"/>
      <c r="P36" s="1520"/>
    </row>
    <row r="37" spans="1:16" ht="14.4" thickBot="1" x14ac:dyDescent="0.3">
      <c r="A37" s="1503"/>
      <c r="B37" s="1500"/>
      <c r="C37" s="1497"/>
      <c r="D37" s="808"/>
      <c r="E37" s="2775"/>
      <c r="F37" s="2768"/>
      <c r="G37" s="2771"/>
      <c r="H37" s="807" t="s">
        <v>396</v>
      </c>
      <c r="I37" s="833"/>
      <c r="J37" s="833"/>
      <c r="K37" s="832"/>
      <c r="L37" s="1521"/>
      <c r="M37" s="831"/>
      <c r="N37" s="830"/>
      <c r="O37" s="830"/>
      <c r="P37" s="829"/>
    </row>
    <row r="38" spans="1:16" ht="14.4" thickBot="1" x14ac:dyDescent="0.3">
      <c r="A38" s="1504"/>
      <c r="B38" s="1501"/>
      <c r="C38" s="1498"/>
      <c r="D38" s="1530"/>
      <c r="E38" s="2776"/>
      <c r="F38" s="2865"/>
      <c r="G38" s="2772"/>
      <c r="H38" s="801" t="s">
        <v>7</v>
      </c>
      <c r="I38" s="800">
        <f>SUM(I33:I37)</f>
        <v>1599.2</v>
      </c>
      <c r="J38" s="800">
        <f>SUM(J33:J37)</f>
        <v>320.06</v>
      </c>
      <c r="K38" s="800">
        <f>SUM(K33:K37)</f>
        <v>52.2</v>
      </c>
      <c r="L38" s="799"/>
      <c r="M38" s="798"/>
      <c r="N38" s="797"/>
      <c r="O38" s="797"/>
      <c r="P38" s="796"/>
    </row>
    <row r="39" spans="1:16" ht="13.95" customHeight="1" x14ac:dyDescent="0.25">
      <c r="A39" s="1502"/>
      <c r="B39" s="1499"/>
      <c r="C39" s="1496"/>
      <c r="D39" s="1529"/>
      <c r="E39" s="2774" t="s">
        <v>701</v>
      </c>
      <c r="F39" s="2864" t="s">
        <v>66</v>
      </c>
      <c r="G39" s="2770" t="s">
        <v>418</v>
      </c>
      <c r="H39" s="823" t="s">
        <v>50</v>
      </c>
      <c r="I39" s="822"/>
      <c r="J39" s="822"/>
      <c r="K39" s="821"/>
      <c r="L39" s="820" t="s">
        <v>523</v>
      </c>
      <c r="M39" s="819" t="s">
        <v>73</v>
      </c>
      <c r="N39" s="818"/>
      <c r="O39" s="817"/>
      <c r="P39" s="836"/>
    </row>
    <row r="40" spans="1:16" ht="13.8" x14ac:dyDescent="0.25">
      <c r="A40" s="1503"/>
      <c r="B40" s="1500"/>
      <c r="C40" s="1497"/>
      <c r="D40" s="808"/>
      <c r="E40" s="2775"/>
      <c r="F40" s="2768"/>
      <c r="G40" s="2771"/>
      <c r="H40" s="815" t="s">
        <v>61</v>
      </c>
      <c r="I40" s="814">
        <v>102</v>
      </c>
      <c r="J40" s="814"/>
      <c r="K40" s="813"/>
      <c r="L40" s="812" t="s">
        <v>525</v>
      </c>
      <c r="M40" s="811" t="s">
        <v>483</v>
      </c>
      <c r="N40" s="809">
        <v>1</v>
      </c>
      <c r="O40" s="809"/>
      <c r="P40" s="881"/>
    </row>
    <row r="41" spans="1:16" ht="13.8" x14ac:dyDescent="0.25">
      <c r="A41" s="1503"/>
      <c r="B41" s="1500"/>
      <c r="C41" s="1497"/>
      <c r="D41" s="808"/>
      <c r="E41" s="2775"/>
      <c r="F41" s="2768"/>
      <c r="G41" s="2771"/>
      <c r="H41" s="815" t="s">
        <v>397</v>
      </c>
      <c r="I41" s="814"/>
      <c r="J41" s="814"/>
      <c r="K41" s="813"/>
      <c r="L41" s="1090"/>
      <c r="M41" s="835"/>
      <c r="N41" s="810"/>
      <c r="O41" s="810"/>
      <c r="P41" s="881"/>
    </row>
    <row r="42" spans="1:16" ht="13.8" x14ac:dyDescent="0.25">
      <c r="A42" s="1503"/>
      <c r="B42" s="1500"/>
      <c r="C42" s="1497"/>
      <c r="D42" s="808"/>
      <c r="E42" s="2775"/>
      <c r="F42" s="2768"/>
      <c r="G42" s="2771"/>
      <c r="H42" s="815" t="s">
        <v>59</v>
      </c>
      <c r="I42" s="814"/>
      <c r="J42" s="814"/>
      <c r="K42" s="813"/>
      <c r="L42" s="1522"/>
      <c r="M42" s="835"/>
      <c r="N42" s="810"/>
      <c r="O42" s="810"/>
      <c r="P42" s="1520"/>
    </row>
    <row r="43" spans="1:16" ht="14.4" thickBot="1" x14ac:dyDescent="0.3">
      <c r="A43" s="1503"/>
      <c r="B43" s="1500"/>
      <c r="C43" s="1497"/>
      <c r="D43" s="808"/>
      <c r="E43" s="2775"/>
      <c r="F43" s="2768"/>
      <c r="G43" s="2771"/>
      <c r="H43" s="807" t="s">
        <v>396</v>
      </c>
      <c r="I43" s="833"/>
      <c r="J43" s="833"/>
      <c r="K43" s="832"/>
      <c r="L43" s="1521"/>
      <c r="M43" s="831"/>
      <c r="N43" s="830"/>
      <c r="O43" s="830"/>
      <c r="P43" s="829"/>
    </row>
    <row r="44" spans="1:16" ht="14.4" thickBot="1" x14ac:dyDescent="0.3">
      <c r="A44" s="1504"/>
      <c r="B44" s="1501"/>
      <c r="C44" s="1498"/>
      <c r="D44" s="1530"/>
      <c r="E44" s="2776"/>
      <c r="F44" s="2865"/>
      <c r="G44" s="2772"/>
      <c r="H44" s="801" t="s">
        <v>7</v>
      </c>
      <c r="I44" s="800">
        <f>SUM(I39:I43)</f>
        <v>102</v>
      </c>
      <c r="J44" s="800">
        <f>SUM(J39:J43)</f>
        <v>0</v>
      </c>
      <c r="K44" s="800">
        <f>SUM(K39:K43)</f>
        <v>0</v>
      </c>
      <c r="L44" s="799"/>
      <c r="M44" s="798"/>
      <c r="N44" s="797"/>
      <c r="O44" s="797"/>
      <c r="P44" s="1089"/>
    </row>
    <row r="45" spans="1:16" ht="13.95" customHeight="1" x14ac:dyDescent="0.25">
      <c r="A45" s="888" t="s">
        <v>6</v>
      </c>
      <c r="B45" s="2806" t="s">
        <v>6</v>
      </c>
      <c r="C45" s="887" t="s">
        <v>8</v>
      </c>
      <c r="D45" s="1496"/>
      <c r="E45" s="2765" t="s">
        <v>524</v>
      </c>
      <c r="F45" s="2864" t="s">
        <v>66</v>
      </c>
      <c r="G45" s="2770" t="s">
        <v>407</v>
      </c>
      <c r="H45" s="848" t="s">
        <v>50</v>
      </c>
      <c r="I45" s="822">
        <f t="shared" ref="I45:K49" si="1">I51+I57</f>
        <v>0</v>
      </c>
      <c r="J45" s="822">
        <f t="shared" si="1"/>
        <v>0</v>
      </c>
      <c r="K45" s="822">
        <f t="shared" si="1"/>
        <v>0</v>
      </c>
      <c r="L45" s="1088" t="s">
        <v>406</v>
      </c>
      <c r="M45" s="1087" t="s">
        <v>73</v>
      </c>
      <c r="N45" s="809">
        <v>2</v>
      </c>
      <c r="O45" s="810"/>
      <c r="P45" s="1520"/>
    </row>
    <row r="46" spans="1:16" ht="13.8" x14ac:dyDescent="0.25">
      <c r="A46" s="886"/>
      <c r="B46" s="2786"/>
      <c r="C46" s="885"/>
      <c r="D46" s="1497"/>
      <c r="E46" s="2766"/>
      <c r="F46" s="2768"/>
      <c r="G46" s="2771"/>
      <c r="H46" s="846" t="s">
        <v>61</v>
      </c>
      <c r="I46" s="814">
        <f t="shared" si="1"/>
        <v>209.3</v>
      </c>
      <c r="J46" s="814">
        <f t="shared" si="1"/>
        <v>0</v>
      </c>
      <c r="K46" s="814">
        <f t="shared" si="1"/>
        <v>0</v>
      </c>
      <c r="L46" s="1023" t="s">
        <v>521</v>
      </c>
      <c r="M46" s="835" t="s">
        <v>73</v>
      </c>
      <c r="N46" s="809">
        <v>4</v>
      </c>
      <c r="O46" s="810"/>
      <c r="P46" s="1520"/>
    </row>
    <row r="47" spans="1:16" ht="13.8" x14ac:dyDescent="0.25">
      <c r="A47" s="886"/>
      <c r="B47" s="2786"/>
      <c r="C47" s="885"/>
      <c r="D47" s="1497"/>
      <c r="E47" s="2766"/>
      <c r="F47" s="2768"/>
      <c r="G47" s="2771"/>
      <c r="H47" s="846" t="s">
        <v>397</v>
      </c>
      <c r="I47" s="814">
        <f t="shared" si="1"/>
        <v>0</v>
      </c>
      <c r="J47" s="814">
        <f t="shared" si="1"/>
        <v>0</v>
      </c>
      <c r="K47" s="814">
        <f t="shared" si="1"/>
        <v>0</v>
      </c>
      <c r="L47" s="1022"/>
      <c r="M47" s="835"/>
      <c r="N47" s="810"/>
      <c r="O47" s="810"/>
      <c r="P47" s="1520"/>
    </row>
    <row r="48" spans="1:16" ht="13.8" x14ac:dyDescent="0.25">
      <c r="A48" s="886"/>
      <c r="B48" s="2786"/>
      <c r="C48" s="885"/>
      <c r="D48" s="1497"/>
      <c r="E48" s="2766"/>
      <c r="F48" s="2768"/>
      <c r="G48" s="2771"/>
      <c r="H48" s="846" t="s">
        <v>59</v>
      </c>
      <c r="I48" s="814">
        <f t="shared" si="1"/>
        <v>0</v>
      </c>
      <c r="J48" s="814">
        <f t="shared" si="1"/>
        <v>0</v>
      </c>
      <c r="K48" s="814">
        <f t="shared" si="1"/>
        <v>0</v>
      </c>
      <c r="L48" s="1522"/>
      <c r="M48" s="835"/>
      <c r="N48" s="810"/>
      <c r="O48" s="810"/>
      <c r="P48" s="1520"/>
    </row>
    <row r="49" spans="1:16" ht="13.8" x14ac:dyDescent="0.25">
      <c r="A49" s="886"/>
      <c r="B49" s="2786"/>
      <c r="C49" s="885"/>
      <c r="D49" s="1497"/>
      <c r="E49" s="2766"/>
      <c r="F49" s="2768"/>
      <c r="G49" s="2771"/>
      <c r="H49" s="846" t="s">
        <v>396</v>
      </c>
      <c r="I49" s="880">
        <f t="shared" si="1"/>
        <v>0</v>
      </c>
      <c r="J49" s="880">
        <f t="shared" si="1"/>
        <v>0</v>
      </c>
      <c r="K49" s="880">
        <f t="shared" si="1"/>
        <v>0</v>
      </c>
      <c r="L49" s="1079"/>
      <c r="M49" s="1078"/>
      <c r="N49" s="1077"/>
      <c r="O49" s="1077"/>
      <c r="P49" s="1076"/>
    </row>
    <row r="50" spans="1:16" ht="14.4" thickBot="1" x14ac:dyDescent="0.3">
      <c r="A50" s="1531"/>
      <c r="B50" s="2807"/>
      <c r="C50" s="883"/>
      <c r="D50" s="1509"/>
      <c r="E50" s="2773"/>
      <c r="F50" s="2865"/>
      <c r="G50" s="2772"/>
      <c r="H50" s="1075" t="s">
        <v>7</v>
      </c>
      <c r="I50" s="1074">
        <f>SUM(I45:I49)</f>
        <v>209.3</v>
      </c>
      <c r="J50" s="1074">
        <f>SUM(J45:J49)</f>
        <v>0</v>
      </c>
      <c r="K50" s="1074">
        <f>SUM(K45:K49)</f>
        <v>0</v>
      </c>
      <c r="L50" s="1073"/>
      <c r="M50" s="1072"/>
      <c r="N50" s="1071"/>
      <c r="O50" s="1071"/>
      <c r="P50" s="1070"/>
    </row>
    <row r="51" spans="1:16" ht="13.95" customHeight="1" x14ac:dyDescent="0.25">
      <c r="A51" s="1502"/>
      <c r="B51" s="1499"/>
      <c r="C51" s="1496"/>
      <c r="D51" s="1529"/>
      <c r="E51" s="2774" t="s">
        <v>702</v>
      </c>
      <c r="F51" s="2864" t="s">
        <v>66</v>
      </c>
      <c r="G51" s="2770" t="s">
        <v>407</v>
      </c>
      <c r="H51" s="823" t="s">
        <v>50</v>
      </c>
      <c r="I51" s="822"/>
      <c r="J51" s="822"/>
      <c r="K51" s="821"/>
      <c r="L51" s="820" t="s">
        <v>523</v>
      </c>
      <c r="M51" s="819" t="s">
        <v>73</v>
      </c>
      <c r="N51" s="837">
        <v>1</v>
      </c>
      <c r="O51" s="817"/>
      <c r="P51" s="816"/>
    </row>
    <row r="52" spans="1:16" ht="13.8" x14ac:dyDescent="0.25">
      <c r="A52" s="1503"/>
      <c r="B52" s="1500"/>
      <c r="C52" s="1497"/>
      <c r="D52" s="808"/>
      <c r="E52" s="2775"/>
      <c r="F52" s="2768"/>
      <c r="G52" s="2771"/>
      <c r="H52" s="815" t="s">
        <v>61</v>
      </c>
      <c r="I52" s="814">
        <v>136.5</v>
      </c>
      <c r="J52" s="814">
        <v>0</v>
      </c>
      <c r="K52" s="813">
        <v>0</v>
      </c>
      <c r="L52" s="1023" t="s">
        <v>522</v>
      </c>
      <c r="M52" s="811" t="s">
        <v>73</v>
      </c>
      <c r="N52" s="809">
        <v>2</v>
      </c>
      <c r="O52" s="809"/>
      <c r="P52" s="1520"/>
    </row>
    <row r="53" spans="1:16" ht="13.8" x14ac:dyDescent="0.25">
      <c r="A53" s="1503"/>
      <c r="B53" s="1500"/>
      <c r="C53" s="1497"/>
      <c r="D53" s="808"/>
      <c r="E53" s="2775"/>
      <c r="F53" s="2768"/>
      <c r="G53" s="2771"/>
      <c r="H53" s="815" t="s">
        <v>397</v>
      </c>
      <c r="I53" s="814"/>
      <c r="J53" s="814"/>
      <c r="K53" s="813"/>
      <c r="L53" s="1023"/>
      <c r="M53" s="835"/>
      <c r="N53" s="810"/>
      <c r="O53" s="810"/>
      <c r="P53" s="1520"/>
    </row>
    <row r="54" spans="1:16" ht="13.8" x14ac:dyDescent="0.25">
      <c r="A54" s="1503"/>
      <c r="B54" s="1500"/>
      <c r="C54" s="1497"/>
      <c r="D54" s="808"/>
      <c r="E54" s="2775"/>
      <c r="F54" s="2768"/>
      <c r="G54" s="2771"/>
      <c r="H54" s="815" t="s">
        <v>59</v>
      </c>
      <c r="I54" s="814"/>
      <c r="J54" s="814"/>
      <c r="K54" s="813"/>
      <c r="L54" s="1022"/>
      <c r="M54" s="835"/>
      <c r="N54" s="810"/>
      <c r="O54" s="810"/>
      <c r="P54" s="1520"/>
    </row>
    <row r="55" spans="1:16" ht="14.4" thickBot="1" x14ac:dyDescent="0.3">
      <c r="A55" s="1503"/>
      <c r="B55" s="1500"/>
      <c r="C55" s="1497"/>
      <c r="D55" s="808"/>
      <c r="E55" s="2775"/>
      <c r="F55" s="2768"/>
      <c r="G55" s="2771"/>
      <c r="H55" s="807" t="s">
        <v>396</v>
      </c>
      <c r="I55" s="833"/>
      <c r="J55" s="833"/>
      <c r="K55" s="832"/>
      <c r="L55" s="1521"/>
      <c r="M55" s="831"/>
      <c r="N55" s="830"/>
      <c r="O55" s="830"/>
      <c r="P55" s="829"/>
    </row>
    <row r="56" spans="1:16" ht="14.4" thickBot="1" x14ac:dyDescent="0.3">
      <c r="A56" s="1504"/>
      <c r="B56" s="1501"/>
      <c r="C56" s="1498"/>
      <c r="D56" s="1530"/>
      <c r="E56" s="2776"/>
      <c r="F56" s="2865"/>
      <c r="G56" s="2772"/>
      <c r="H56" s="801" t="s">
        <v>7</v>
      </c>
      <c r="I56" s="800">
        <f>SUM(I51:I55)</f>
        <v>136.5</v>
      </c>
      <c r="J56" s="800">
        <f>SUM(J51:J55)</f>
        <v>0</v>
      </c>
      <c r="K56" s="800">
        <f>SUM(K51:K55)</f>
        <v>0</v>
      </c>
      <c r="L56" s="799"/>
      <c r="M56" s="798"/>
      <c r="N56" s="973"/>
      <c r="O56" s="797"/>
      <c r="P56" s="796"/>
    </row>
    <row r="57" spans="1:16" ht="13.95" customHeight="1" x14ac:dyDescent="0.25">
      <c r="A57" s="1502"/>
      <c r="B57" s="1499"/>
      <c r="C57" s="1496"/>
      <c r="D57" s="1529"/>
      <c r="E57" s="2765" t="s">
        <v>703</v>
      </c>
      <c r="F57" s="2864" t="s">
        <v>66</v>
      </c>
      <c r="G57" s="2770" t="s">
        <v>407</v>
      </c>
      <c r="H57" s="823" t="s">
        <v>50</v>
      </c>
      <c r="I57" s="822"/>
      <c r="J57" s="822"/>
      <c r="K57" s="821"/>
      <c r="L57" s="820" t="s">
        <v>404</v>
      </c>
      <c r="M57" s="819" t="s">
        <v>73</v>
      </c>
      <c r="N57" s="837">
        <v>1</v>
      </c>
      <c r="O57" s="817"/>
      <c r="P57" s="816"/>
    </row>
    <row r="58" spans="1:16" ht="13.8" x14ac:dyDescent="0.25">
      <c r="A58" s="1503"/>
      <c r="B58" s="1500"/>
      <c r="C58" s="1497"/>
      <c r="D58" s="808"/>
      <c r="E58" s="2766"/>
      <c r="F58" s="2768"/>
      <c r="G58" s="2771"/>
      <c r="H58" s="815" t="s">
        <v>61</v>
      </c>
      <c r="I58" s="814">
        <v>72.8</v>
      </c>
      <c r="J58" s="814">
        <v>0</v>
      </c>
      <c r="K58" s="813">
        <v>0</v>
      </c>
      <c r="L58" s="1086" t="s">
        <v>521</v>
      </c>
      <c r="M58" s="811" t="s">
        <v>73</v>
      </c>
      <c r="N58" s="809">
        <v>2</v>
      </c>
      <c r="O58" s="809"/>
      <c r="P58" s="1520"/>
    </row>
    <row r="59" spans="1:16" ht="13.8" x14ac:dyDescent="0.25">
      <c r="A59" s="1503"/>
      <c r="B59" s="1500"/>
      <c r="C59" s="1497"/>
      <c r="D59" s="808"/>
      <c r="E59" s="2766"/>
      <c r="F59" s="2768"/>
      <c r="G59" s="2771"/>
      <c r="H59" s="815" t="s">
        <v>397</v>
      </c>
      <c r="I59" s="814"/>
      <c r="J59" s="814"/>
      <c r="K59" s="813"/>
      <c r="L59" s="1085" t="s">
        <v>520</v>
      </c>
      <c r="M59" s="835" t="s">
        <v>73</v>
      </c>
      <c r="N59" s="809">
        <v>1</v>
      </c>
      <c r="O59" s="810"/>
      <c r="P59" s="1520"/>
    </row>
    <row r="60" spans="1:16" ht="13.8" x14ac:dyDescent="0.25">
      <c r="A60" s="1503"/>
      <c r="B60" s="1500"/>
      <c r="C60" s="1497"/>
      <c r="D60" s="808"/>
      <c r="E60" s="2766"/>
      <c r="F60" s="2768"/>
      <c r="G60" s="2771"/>
      <c r="H60" s="815" t="s">
        <v>59</v>
      </c>
      <c r="I60" s="814"/>
      <c r="J60" s="814"/>
      <c r="K60" s="813"/>
      <c r="L60" s="1522"/>
      <c r="M60" s="835"/>
      <c r="N60" s="810"/>
      <c r="O60" s="810"/>
      <c r="P60" s="1520"/>
    </row>
    <row r="61" spans="1:16" ht="14.4" thickBot="1" x14ac:dyDescent="0.3">
      <c r="A61" s="1503"/>
      <c r="B61" s="1500"/>
      <c r="C61" s="1497"/>
      <c r="D61" s="808"/>
      <c r="E61" s="2766"/>
      <c r="F61" s="2768"/>
      <c r="G61" s="2771"/>
      <c r="H61" s="807" t="s">
        <v>396</v>
      </c>
      <c r="I61" s="833"/>
      <c r="J61" s="833"/>
      <c r="K61" s="832"/>
      <c r="L61" s="1521"/>
      <c r="M61" s="831"/>
      <c r="N61" s="830"/>
      <c r="O61" s="830"/>
      <c r="P61" s="829"/>
    </row>
    <row r="62" spans="1:16" ht="14.4" thickBot="1" x14ac:dyDescent="0.3">
      <c r="A62" s="1504"/>
      <c r="B62" s="1501"/>
      <c r="C62" s="1498"/>
      <c r="D62" s="1530"/>
      <c r="E62" s="2773"/>
      <c r="F62" s="2865"/>
      <c r="G62" s="2772"/>
      <c r="H62" s="801" t="s">
        <v>7</v>
      </c>
      <c r="I62" s="800">
        <f>SUM(I57:I61)</f>
        <v>72.8</v>
      </c>
      <c r="J62" s="800">
        <f>SUM(J57:J61)</f>
        <v>0</v>
      </c>
      <c r="K62" s="800">
        <f>SUM(K57:K61)</f>
        <v>0</v>
      </c>
      <c r="L62" s="799"/>
      <c r="M62" s="798"/>
      <c r="N62" s="797"/>
      <c r="O62" s="797"/>
      <c r="P62" s="796"/>
    </row>
    <row r="63" spans="1:16" ht="14.4" customHeight="1" thickBot="1" x14ac:dyDescent="0.3">
      <c r="A63" s="1531" t="s">
        <v>6</v>
      </c>
      <c r="B63" s="795" t="s">
        <v>6</v>
      </c>
      <c r="C63" s="2743" t="s">
        <v>33</v>
      </c>
      <c r="D63" s="2743"/>
      <c r="E63" s="2743"/>
      <c r="F63" s="2743"/>
      <c r="G63" s="2744"/>
      <c r="H63" s="794" t="s">
        <v>7</v>
      </c>
      <c r="I63" s="793">
        <f>I20+I50</f>
        <v>8373.9</v>
      </c>
      <c r="J63" s="793">
        <f>J20+J50</f>
        <v>2803.66</v>
      </c>
      <c r="K63" s="793">
        <f>K20+K50</f>
        <v>52.2</v>
      </c>
      <c r="L63" s="792"/>
      <c r="M63" s="792"/>
      <c r="N63" s="792"/>
      <c r="O63" s="792"/>
      <c r="P63" s="791"/>
    </row>
    <row r="64" spans="1:16" ht="14.4" customHeight="1" thickBot="1" x14ac:dyDescent="0.3">
      <c r="A64" s="790" t="s">
        <v>6</v>
      </c>
      <c r="B64" s="790"/>
      <c r="C64" s="2745" t="s">
        <v>53</v>
      </c>
      <c r="D64" s="2745"/>
      <c r="E64" s="2745"/>
      <c r="F64" s="2745"/>
      <c r="G64" s="2746"/>
      <c r="H64" s="789" t="s">
        <v>7</v>
      </c>
      <c r="I64" s="788">
        <f>I63*1</f>
        <v>8373.9</v>
      </c>
      <c r="J64" s="788">
        <f>J63*1</f>
        <v>2803.66</v>
      </c>
      <c r="K64" s="788">
        <f>K63*1</f>
        <v>52.2</v>
      </c>
      <c r="L64" s="787"/>
      <c r="M64" s="787"/>
      <c r="N64" s="787"/>
      <c r="O64" s="787"/>
      <c r="P64" s="786"/>
    </row>
    <row r="65" spans="1:16" ht="14.4" thickBot="1" x14ac:dyDescent="0.3">
      <c r="A65" s="876" t="s">
        <v>8</v>
      </c>
      <c r="B65" s="875"/>
      <c r="C65" s="1027" t="s">
        <v>519</v>
      </c>
      <c r="D65" s="872"/>
      <c r="E65" s="1026"/>
      <c r="F65" s="872"/>
      <c r="G65" s="872"/>
      <c r="H65" s="872"/>
      <c r="I65" s="872"/>
      <c r="J65" s="871"/>
      <c r="K65" s="872"/>
      <c r="L65" s="873"/>
      <c r="M65" s="873"/>
      <c r="N65" s="872"/>
      <c r="O65" s="871"/>
      <c r="P65" s="870"/>
    </row>
    <row r="66" spans="1:16" ht="28.2" thickBot="1" x14ac:dyDescent="0.3">
      <c r="A66" s="897"/>
      <c r="B66" s="896"/>
      <c r="C66" s="894"/>
      <c r="D66" s="894"/>
      <c r="E66" s="895"/>
      <c r="F66" s="894"/>
      <c r="G66" s="894"/>
      <c r="H66" s="894"/>
      <c r="I66" s="894"/>
      <c r="J66" s="894"/>
      <c r="K66" s="894"/>
      <c r="L66" s="853" t="s">
        <v>518</v>
      </c>
      <c r="M66" s="852" t="s">
        <v>73</v>
      </c>
      <c r="N66" s="969">
        <v>4</v>
      </c>
      <c r="O66" s="969"/>
      <c r="P66" s="1084"/>
    </row>
    <row r="67" spans="1:16" ht="14.4" thickBot="1" x14ac:dyDescent="0.3">
      <c r="A67" s="856" t="s">
        <v>8</v>
      </c>
      <c r="B67" s="892" t="s">
        <v>6</v>
      </c>
      <c r="C67" s="891" t="s">
        <v>517</v>
      </c>
      <c r="D67" s="890"/>
      <c r="E67" s="890"/>
      <c r="F67" s="890"/>
      <c r="G67" s="890"/>
      <c r="H67" s="890"/>
      <c r="I67" s="890"/>
      <c r="J67" s="890"/>
      <c r="K67" s="890"/>
      <c r="L67" s="890"/>
      <c r="M67" s="890"/>
      <c r="N67" s="890"/>
      <c r="O67" s="2804"/>
      <c r="P67" s="2805"/>
    </row>
    <row r="68" spans="1:16" ht="50.25" customHeight="1" thickBot="1" x14ac:dyDescent="0.3">
      <c r="A68" s="856"/>
      <c r="B68" s="855"/>
      <c r="C68" s="854"/>
      <c r="D68" s="854"/>
      <c r="E68" s="854"/>
      <c r="F68" s="854"/>
      <c r="G68" s="854"/>
      <c r="H68" s="854"/>
      <c r="I68" s="854"/>
      <c r="J68" s="854"/>
      <c r="K68" s="854"/>
      <c r="L68" s="1083" t="s">
        <v>696</v>
      </c>
      <c r="M68" s="1082" t="s">
        <v>1062</v>
      </c>
      <c r="N68" s="1081" t="s">
        <v>516</v>
      </c>
      <c r="O68" s="1081"/>
      <c r="P68" s="1081"/>
    </row>
    <row r="69" spans="1:16" ht="13.95" customHeight="1" x14ac:dyDescent="0.25">
      <c r="A69" s="888" t="s">
        <v>8</v>
      </c>
      <c r="B69" s="2806" t="s">
        <v>6</v>
      </c>
      <c r="C69" s="887" t="s">
        <v>6</v>
      </c>
      <c r="D69" s="1496"/>
      <c r="E69" s="2765" t="s">
        <v>515</v>
      </c>
      <c r="F69" s="2864" t="s">
        <v>66</v>
      </c>
      <c r="G69" s="2770" t="s">
        <v>407</v>
      </c>
      <c r="H69" s="848" t="s">
        <v>50</v>
      </c>
      <c r="I69" s="822">
        <f t="shared" ref="I69:K73" si="2">I75+I81+I87</f>
        <v>0</v>
      </c>
      <c r="J69" s="822">
        <f t="shared" si="2"/>
        <v>0</v>
      </c>
      <c r="K69" s="822">
        <f t="shared" si="2"/>
        <v>0</v>
      </c>
      <c r="L69" s="820" t="s">
        <v>406</v>
      </c>
      <c r="M69" s="819" t="s">
        <v>73</v>
      </c>
      <c r="N69" s="837">
        <v>3</v>
      </c>
      <c r="O69" s="817"/>
      <c r="P69" s="816"/>
    </row>
    <row r="70" spans="1:16" ht="13.8" x14ac:dyDescent="0.25">
      <c r="A70" s="886"/>
      <c r="B70" s="2786"/>
      <c r="C70" s="885"/>
      <c r="D70" s="1497"/>
      <c r="E70" s="2766"/>
      <c r="F70" s="2768"/>
      <c r="G70" s="2771"/>
      <c r="H70" s="846" t="s">
        <v>61</v>
      </c>
      <c r="I70" s="814">
        <f t="shared" si="2"/>
        <v>21</v>
      </c>
      <c r="J70" s="814">
        <f t="shared" si="2"/>
        <v>0</v>
      </c>
      <c r="K70" s="814">
        <f t="shared" si="2"/>
        <v>0</v>
      </c>
      <c r="L70" s="1522" t="s">
        <v>513</v>
      </c>
      <c r="M70" s="835" t="s">
        <v>87</v>
      </c>
      <c r="N70" s="809">
        <v>392</v>
      </c>
      <c r="O70" s="810"/>
      <c r="P70" s="1520"/>
    </row>
    <row r="71" spans="1:16" ht="13.8" x14ac:dyDescent="0.25">
      <c r="A71" s="886"/>
      <c r="B71" s="2786"/>
      <c r="C71" s="885"/>
      <c r="D71" s="1497"/>
      <c r="E71" s="2766"/>
      <c r="F71" s="2768"/>
      <c r="G71" s="2771"/>
      <c r="H71" s="846" t="s">
        <v>397</v>
      </c>
      <c r="I71" s="814">
        <f t="shared" si="2"/>
        <v>0</v>
      </c>
      <c r="J71" s="814">
        <f t="shared" si="2"/>
        <v>0</v>
      </c>
      <c r="K71" s="814">
        <f t="shared" si="2"/>
        <v>0</v>
      </c>
      <c r="L71" s="1522"/>
      <c r="M71" s="835"/>
      <c r="N71" s="810"/>
      <c r="O71" s="810"/>
      <c r="P71" s="1520"/>
    </row>
    <row r="72" spans="1:16" ht="13.8" x14ac:dyDescent="0.25">
      <c r="A72" s="886"/>
      <c r="B72" s="2786"/>
      <c r="C72" s="885"/>
      <c r="D72" s="1497"/>
      <c r="E72" s="2766"/>
      <c r="F72" s="2768"/>
      <c r="G72" s="2771"/>
      <c r="H72" s="846" t="s">
        <v>59</v>
      </c>
      <c r="I72" s="814">
        <f t="shared" si="2"/>
        <v>5</v>
      </c>
      <c r="J72" s="814">
        <f t="shared" si="2"/>
        <v>0</v>
      </c>
      <c r="K72" s="814">
        <f t="shared" si="2"/>
        <v>0</v>
      </c>
      <c r="L72" s="1522"/>
      <c r="M72" s="835"/>
      <c r="N72" s="810"/>
      <c r="O72" s="810"/>
      <c r="P72" s="1520"/>
    </row>
    <row r="73" spans="1:16" ht="14.4" thickBot="1" x14ac:dyDescent="0.3">
      <c r="A73" s="886"/>
      <c r="B73" s="2786"/>
      <c r="C73" s="885"/>
      <c r="D73" s="1497"/>
      <c r="E73" s="2766"/>
      <c r="F73" s="2768"/>
      <c r="G73" s="2771"/>
      <c r="H73" s="845" t="s">
        <v>396</v>
      </c>
      <c r="I73" s="833">
        <f t="shared" si="2"/>
        <v>0</v>
      </c>
      <c r="J73" s="833">
        <f t="shared" si="2"/>
        <v>0</v>
      </c>
      <c r="K73" s="833">
        <f t="shared" si="2"/>
        <v>0</v>
      </c>
      <c r="L73" s="1521"/>
      <c r="M73" s="831"/>
      <c r="N73" s="830"/>
      <c r="O73" s="830"/>
      <c r="P73" s="829"/>
    </row>
    <row r="74" spans="1:16" ht="12" customHeight="1" thickBot="1" x14ac:dyDescent="0.3">
      <c r="A74" s="1531"/>
      <c r="B74" s="2807"/>
      <c r="C74" s="883"/>
      <c r="D74" s="1509"/>
      <c r="E74" s="2773"/>
      <c r="F74" s="2865"/>
      <c r="G74" s="2772"/>
      <c r="H74" s="801" t="s">
        <v>7</v>
      </c>
      <c r="I74" s="800">
        <f>SUM(I69:I73)</f>
        <v>26</v>
      </c>
      <c r="J74" s="800">
        <f>SUM(J69:J73)</f>
        <v>0</v>
      </c>
      <c r="K74" s="800">
        <f>SUM(K69:K73)</f>
        <v>0</v>
      </c>
      <c r="L74" s="799"/>
      <c r="M74" s="798"/>
      <c r="N74" s="797"/>
      <c r="O74" s="797"/>
      <c r="P74" s="796"/>
    </row>
    <row r="75" spans="1:16" ht="13.95" customHeight="1" x14ac:dyDescent="0.25">
      <c r="A75" s="1502"/>
      <c r="B75" s="1499"/>
      <c r="C75" s="1496"/>
      <c r="D75" s="1529"/>
      <c r="E75" s="2774" t="s">
        <v>704</v>
      </c>
      <c r="F75" s="2864" t="s">
        <v>66</v>
      </c>
      <c r="G75" s="2770" t="s">
        <v>407</v>
      </c>
      <c r="H75" s="823" t="s">
        <v>50</v>
      </c>
      <c r="I75" s="822"/>
      <c r="J75" s="822"/>
      <c r="K75" s="821"/>
      <c r="L75" s="820" t="s">
        <v>404</v>
      </c>
      <c r="M75" s="819" t="s">
        <v>73</v>
      </c>
      <c r="N75" s="837">
        <v>1</v>
      </c>
      <c r="O75" s="817"/>
      <c r="P75" s="816"/>
    </row>
    <row r="76" spans="1:16" ht="13.8" x14ac:dyDescent="0.25">
      <c r="A76" s="1503"/>
      <c r="B76" s="1500"/>
      <c r="C76" s="1497"/>
      <c r="D76" s="808"/>
      <c r="E76" s="2775"/>
      <c r="F76" s="2768"/>
      <c r="G76" s="2771"/>
      <c r="H76" s="815" t="s">
        <v>61</v>
      </c>
      <c r="I76" s="814">
        <v>3.6</v>
      </c>
      <c r="J76" s="814">
        <v>0</v>
      </c>
      <c r="K76" s="813">
        <v>0</v>
      </c>
      <c r="L76" s="812" t="s">
        <v>513</v>
      </c>
      <c r="M76" s="811" t="s">
        <v>87</v>
      </c>
      <c r="N76" s="809">
        <v>345</v>
      </c>
      <c r="O76" s="809"/>
      <c r="P76" s="1520"/>
    </row>
    <row r="77" spans="1:16" ht="13.8" x14ac:dyDescent="0.25">
      <c r="A77" s="1503"/>
      <c r="B77" s="1500"/>
      <c r="C77" s="1497"/>
      <c r="D77" s="808"/>
      <c r="E77" s="2775"/>
      <c r="F77" s="2768"/>
      <c r="G77" s="2771"/>
      <c r="H77" s="815" t="s">
        <v>397</v>
      </c>
      <c r="I77" s="814"/>
      <c r="J77" s="814"/>
      <c r="K77" s="813"/>
      <c r="L77" s="1522"/>
      <c r="M77" s="835"/>
      <c r="N77" s="810"/>
      <c r="O77" s="810"/>
      <c r="P77" s="1520"/>
    </row>
    <row r="78" spans="1:16" ht="13.8" x14ac:dyDescent="0.25">
      <c r="A78" s="1503"/>
      <c r="B78" s="1500"/>
      <c r="C78" s="1497"/>
      <c r="D78" s="808"/>
      <c r="E78" s="2775"/>
      <c r="F78" s="2768"/>
      <c r="G78" s="2771"/>
      <c r="H78" s="815" t="s">
        <v>59</v>
      </c>
      <c r="I78" s="814"/>
      <c r="J78" s="814"/>
      <c r="K78" s="813"/>
      <c r="L78" s="1522"/>
      <c r="M78" s="835"/>
      <c r="N78" s="810"/>
      <c r="O78" s="810"/>
      <c r="P78" s="1520"/>
    </row>
    <row r="79" spans="1:16" ht="14.4" thickBot="1" x14ac:dyDescent="0.3">
      <c r="A79" s="1503"/>
      <c r="B79" s="1500"/>
      <c r="C79" s="1497"/>
      <c r="D79" s="808"/>
      <c r="E79" s="2775"/>
      <c r="F79" s="2768"/>
      <c r="G79" s="2771"/>
      <c r="H79" s="807" t="s">
        <v>396</v>
      </c>
      <c r="I79" s="833"/>
      <c r="J79" s="833"/>
      <c r="K79" s="832"/>
      <c r="L79" s="1521"/>
      <c r="M79" s="831"/>
      <c r="N79" s="830"/>
      <c r="O79" s="830"/>
      <c r="P79" s="829"/>
    </row>
    <row r="80" spans="1:16" ht="14.4" thickBot="1" x14ac:dyDescent="0.3">
      <c r="A80" s="1504"/>
      <c r="B80" s="1501"/>
      <c r="C80" s="1498"/>
      <c r="D80" s="1530"/>
      <c r="E80" s="2776"/>
      <c r="F80" s="2865"/>
      <c r="G80" s="2772"/>
      <c r="H80" s="801" t="s">
        <v>7</v>
      </c>
      <c r="I80" s="800">
        <f>SUM(I75:I79)</f>
        <v>3.6</v>
      </c>
      <c r="J80" s="800">
        <f>SUM(J75:J79)</f>
        <v>0</v>
      </c>
      <c r="K80" s="800">
        <f>SUM(K75:K79)</f>
        <v>0</v>
      </c>
      <c r="L80" s="799"/>
      <c r="M80" s="798"/>
      <c r="N80" s="797"/>
      <c r="O80" s="797"/>
      <c r="P80" s="796"/>
    </row>
    <row r="81" spans="1:16" ht="13.95" customHeight="1" x14ac:dyDescent="0.25">
      <c r="A81" s="1502"/>
      <c r="B81" s="1499"/>
      <c r="C81" s="1496"/>
      <c r="D81" s="1529"/>
      <c r="E81" s="2774" t="s">
        <v>705</v>
      </c>
      <c r="F81" s="2859" t="s">
        <v>66</v>
      </c>
      <c r="G81" s="2770" t="s">
        <v>407</v>
      </c>
      <c r="H81" s="823" t="s">
        <v>50</v>
      </c>
      <c r="I81" s="822"/>
      <c r="J81" s="822"/>
      <c r="K81" s="821"/>
      <c r="L81" s="820" t="s">
        <v>404</v>
      </c>
      <c r="M81" s="819" t="s">
        <v>73</v>
      </c>
      <c r="N81" s="837">
        <v>1</v>
      </c>
      <c r="O81" s="817"/>
      <c r="P81" s="816"/>
    </row>
    <row r="82" spans="1:16" ht="27.6" x14ac:dyDescent="0.25">
      <c r="A82" s="1503"/>
      <c r="B82" s="1500"/>
      <c r="C82" s="1497"/>
      <c r="D82" s="808"/>
      <c r="E82" s="2775"/>
      <c r="F82" s="2778"/>
      <c r="G82" s="2771"/>
      <c r="H82" s="815" t="s">
        <v>61</v>
      </c>
      <c r="I82" s="814">
        <v>16.399999999999999</v>
      </c>
      <c r="J82" s="814">
        <v>0</v>
      </c>
      <c r="K82" s="813">
        <v>0</v>
      </c>
      <c r="L82" s="812" t="s">
        <v>514</v>
      </c>
      <c r="M82" s="811" t="s">
        <v>73</v>
      </c>
      <c r="N82" s="809">
        <v>1</v>
      </c>
      <c r="O82" s="809"/>
      <c r="P82" s="1520"/>
    </row>
    <row r="83" spans="1:16" ht="13.8" x14ac:dyDescent="0.25">
      <c r="A83" s="1503"/>
      <c r="B83" s="1500"/>
      <c r="C83" s="1497"/>
      <c r="D83" s="808"/>
      <c r="E83" s="2775"/>
      <c r="F83" s="2778"/>
      <c r="G83" s="2771"/>
      <c r="H83" s="815" t="s">
        <v>397</v>
      </c>
      <c r="I83" s="814"/>
      <c r="J83" s="814"/>
      <c r="K83" s="813"/>
      <c r="L83" s="1522"/>
      <c r="M83" s="835"/>
      <c r="N83" s="810"/>
      <c r="O83" s="810"/>
      <c r="P83" s="1520"/>
    </row>
    <row r="84" spans="1:16" ht="13.8" x14ac:dyDescent="0.25">
      <c r="A84" s="1503"/>
      <c r="B84" s="1500"/>
      <c r="C84" s="1497"/>
      <c r="D84" s="808"/>
      <c r="E84" s="2775"/>
      <c r="F84" s="2778"/>
      <c r="G84" s="2771"/>
      <c r="H84" s="815" t="s">
        <v>59</v>
      </c>
      <c r="I84" s="814"/>
      <c r="J84" s="814"/>
      <c r="K84" s="813"/>
      <c r="L84" s="1522"/>
      <c r="M84" s="835"/>
      <c r="N84" s="810"/>
      <c r="O84" s="810"/>
      <c r="P84" s="1520"/>
    </row>
    <row r="85" spans="1:16" ht="14.4" thickBot="1" x14ac:dyDescent="0.3">
      <c r="A85" s="1503"/>
      <c r="B85" s="1500"/>
      <c r="C85" s="1497"/>
      <c r="D85" s="808"/>
      <c r="E85" s="2775"/>
      <c r="F85" s="2778"/>
      <c r="G85" s="2771"/>
      <c r="H85" s="807" t="s">
        <v>396</v>
      </c>
      <c r="I85" s="833"/>
      <c r="J85" s="833"/>
      <c r="K85" s="832"/>
      <c r="L85" s="1521"/>
      <c r="M85" s="831"/>
      <c r="N85" s="830"/>
      <c r="O85" s="830"/>
      <c r="P85" s="1076"/>
    </row>
    <row r="86" spans="1:16" ht="14.4" thickBot="1" x14ac:dyDescent="0.3">
      <c r="A86" s="1504"/>
      <c r="B86" s="1501"/>
      <c r="C86" s="1498"/>
      <c r="D86" s="1530"/>
      <c r="E86" s="2776"/>
      <c r="F86" s="2860"/>
      <c r="G86" s="2772"/>
      <c r="H86" s="801" t="s">
        <v>7</v>
      </c>
      <c r="I86" s="800">
        <f>SUM(I81:I85)</f>
        <v>16.399999999999999</v>
      </c>
      <c r="J86" s="800">
        <f>SUM(J81:J85)</f>
        <v>0</v>
      </c>
      <c r="K86" s="800">
        <f>SUM(K81:K85)</f>
        <v>0</v>
      </c>
      <c r="L86" s="799"/>
      <c r="M86" s="798"/>
      <c r="N86" s="797"/>
      <c r="O86" s="796"/>
      <c r="P86" s="1080"/>
    </row>
    <row r="87" spans="1:16" ht="13.95" customHeight="1" x14ac:dyDescent="0.25">
      <c r="A87" s="1502"/>
      <c r="B87" s="1499"/>
      <c r="C87" s="1496"/>
      <c r="D87" s="1529"/>
      <c r="E87" s="2774" t="s">
        <v>706</v>
      </c>
      <c r="F87" s="2864" t="s">
        <v>66</v>
      </c>
      <c r="G87" s="971" t="s">
        <v>505</v>
      </c>
      <c r="H87" s="823" t="s">
        <v>50</v>
      </c>
      <c r="I87" s="822"/>
      <c r="J87" s="822"/>
      <c r="K87" s="821"/>
      <c r="L87" s="820" t="s">
        <v>404</v>
      </c>
      <c r="M87" s="819" t="s">
        <v>73</v>
      </c>
      <c r="N87" s="837">
        <v>1</v>
      </c>
      <c r="O87" s="817"/>
      <c r="P87" s="816"/>
    </row>
    <row r="88" spans="1:16" ht="13.8" x14ac:dyDescent="0.25">
      <c r="A88" s="1503"/>
      <c r="B88" s="1500"/>
      <c r="C88" s="1497"/>
      <c r="D88" s="808"/>
      <c r="E88" s="2775"/>
      <c r="F88" s="2768"/>
      <c r="G88" s="877"/>
      <c r="H88" s="815" t="s">
        <v>61</v>
      </c>
      <c r="I88" s="814">
        <v>1</v>
      </c>
      <c r="J88" s="814">
        <v>0</v>
      </c>
      <c r="K88" s="813">
        <v>0</v>
      </c>
      <c r="L88" s="812" t="s">
        <v>513</v>
      </c>
      <c r="M88" s="811" t="s">
        <v>87</v>
      </c>
      <c r="N88" s="809">
        <v>47</v>
      </c>
      <c r="O88" s="809"/>
      <c r="P88" s="1520"/>
    </row>
    <row r="89" spans="1:16" ht="13.8" x14ac:dyDescent="0.25">
      <c r="A89" s="1503"/>
      <c r="B89" s="1500"/>
      <c r="C89" s="1497"/>
      <c r="D89" s="808"/>
      <c r="E89" s="2775"/>
      <c r="F89" s="2768"/>
      <c r="G89" s="877"/>
      <c r="H89" s="815" t="s">
        <v>397</v>
      </c>
      <c r="I89" s="814"/>
      <c r="J89" s="814"/>
      <c r="K89" s="813"/>
      <c r="L89" s="1522"/>
      <c r="M89" s="835"/>
      <c r="N89" s="810"/>
      <c r="O89" s="810"/>
      <c r="P89" s="1520"/>
    </row>
    <row r="90" spans="1:16" ht="13.8" x14ac:dyDescent="0.25">
      <c r="A90" s="1503"/>
      <c r="B90" s="1500"/>
      <c r="C90" s="1497"/>
      <c r="D90" s="808"/>
      <c r="E90" s="2775"/>
      <c r="F90" s="2768"/>
      <c r="G90" s="877"/>
      <c r="H90" s="815" t="s">
        <v>59</v>
      </c>
      <c r="I90" s="814">
        <v>5</v>
      </c>
      <c r="J90" s="814">
        <v>0</v>
      </c>
      <c r="K90" s="813">
        <v>0</v>
      </c>
      <c r="L90" s="1522"/>
      <c r="M90" s="835"/>
      <c r="N90" s="810"/>
      <c r="O90" s="810"/>
      <c r="P90" s="1520"/>
    </row>
    <row r="91" spans="1:16" ht="14.4" thickBot="1" x14ac:dyDescent="0.3">
      <c r="A91" s="1503"/>
      <c r="B91" s="1500"/>
      <c r="C91" s="1497"/>
      <c r="D91" s="808"/>
      <c r="E91" s="2775"/>
      <c r="F91" s="2768"/>
      <c r="G91" s="2771"/>
      <c r="H91" s="807" t="s">
        <v>396</v>
      </c>
      <c r="I91" s="833"/>
      <c r="J91" s="833"/>
      <c r="K91" s="832"/>
      <c r="L91" s="1521"/>
      <c r="M91" s="831"/>
      <c r="N91" s="830"/>
      <c r="O91" s="830"/>
      <c r="P91" s="829"/>
    </row>
    <row r="92" spans="1:16" ht="14.4" thickBot="1" x14ac:dyDescent="0.3">
      <c r="A92" s="1504"/>
      <c r="B92" s="1501"/>
      <c r="C92" s="1498"/>
      <c r="D92" s="1530"/>
      <c r="E92" s="2776"/>
      <c r="F92" s="2865"/>
      <c r="G92" s="2772"/>
      <c r="H92" s="801" t="s">
        <v>7</v>
      </c>
      <c r="I92" s="800">
        <f>SUM(I87:I91)</f>
        <v>6</v>
      </c>
      <c r="J92" s="800">
        <f>SUM(J87:J91)</f>
        <v>0</v>
      </c>
      <c r="K92" s="800">
        <f>SUM(K87:K91)</f>
        <v>0</v>
      </c>
      <c r="L92" s="799"/>
      <c r="M92" s="798"/>
      <c r="N92" s="797"/>
      <c r="O92" s="797"/>
      <c r="P92" s="796"/>
    </row>
    <row r="93" spans="1:16" ht="13.95" customHeight="1" x14ac:dyDescent="0.25">
      <c r="A93" s="888" t="s">
        <v>8</v>
      </c>
      <c r="B93" s="2806" t="s">
        <v>6</v>
      </c>
      <c r="C93" s="887" t="s">
        <v>8</v>
      </c>
      <c r="D93" s="1496"/>
      <c r="E93" s="2765" t="s">
        <v>512</v>
      </c>
      <c r="F93" s="2864" t="s">
        <v>93</v>
      </c>
      <c r="G93" s="2770" t="s">
        <v>407</v>
      </c>
      <c r="H93" s="848" t="s">
        <v>50</v>
      </c>
      <c r="I93" s="822">
        <f t="shared" ref="I93:K96" si="3">I99+I105</f>
        <v>0</v>
      </c>
      <c r="J93" s="822">
        <f t="shared" si="3"/>
        <v>0</v>
      </c>
      <c r="K93" s="822">
        <f t="shared" si="3"/>
        <v>0</v>
      </c>
      <c r="L93" s="820" t="s">
        <v>406</v>
      </c>
      <c r="M93" s="819" t="s">
        <v>73</v>
      </c>
      <c r="N93" s="837">
        <v>1</v>
      </c>
      <c r="O93" s="817"/>
      <c r="P93" s="816"/>
    </row>
    <row r="94" spans="1:16" ht="27.6" x14ac:dyDescent="0.25">
      <c r="A94" s="886"/>
      <c r="B94" s="2786"/>
      <c r="C94" s="885"/>
      <c r="D94" s="1497"/>
      <c r="E94" s="2766"/>
      <c r="F94" s="2768"/>
      <c r="G94" s="2771"/>
      <c r="H94" s="846" t="s">
        <v>61</v>
      </c>
      <c r="I94" s="814">
        <f t="shared" si="3"/>
        <v>1.3</v>
      </c>
      <c r="J94" s="814">
        <f t="shared" si="3"/>
        <v>0</v>
      </c>
      <c r="K94" s="814">
        <f t="shared" si="3"/>
        <v>0</v>
      </c>
      <c r="L94" s="1522" t="s">
        <v>1063</v>
      </c>
      <c r="M94" s="835" t="s">
        <v>73</v>
      </c>
      <c r="N94" s="809">
        <v>1</v>
      </c>
      <c r="O94" s="810"/>
      <c r="P94" s="1520"/>
    </row>
    <row r="95" spans="1:16" ht="13.8" x14ac:dyDescent="0.25">
      <c r="A95" s="886"/>
      <c r="B95" s="2786"/>
      <c r="C95" s="885"/>
      <c r="D95" s="1497"/>
      <c r="E95" s="2766"/>
      <c r="F95" s="2768"/>
      <c r="G95" s="2771"/>
      <c r="H95" s="846" t="s">
        <v>397</v>
      </c>
      <c r="I95" s="814">
        <f t="shared" si="3"/>
        <v>1550</v>
      </c>
      <c r="J95" s="814">
        <f t="shared" si="3"/>
        <v>0</v>
      </c>
      <c r="K95" s="814">
        <f t="shared" si="3"/>
        <v>0</v>
      </c>
      <c r="L95" s="1522"/>
      <c r="M95" s="835"/>
      <c r="N95" s="810"/>
      <c r="O95" s="810"/>
      <c r="P95" s="1520"/>
    </row>
    <row r="96" spans="1:16" ht="13.8" x14ac:dyDescent="0.25">
      <c r="A96" s="886"/>
      <c r="B96" s="2786"/>
      <c r="C96" s="885"/>
      <c r="D96" s="1497"/>
      <c r="E96" s="2766"/>
      <c r="F96" s="2768"/>
      <c r="G96" s="2771"/>
      <c r="H96" s="846" t="s">
        <v>59</v>
      </c>
      <c r="I96" s="814">
        <f t="shared" si="3"/>
        <v>0</v>
      </c>
      <c r="J96" s="814">
        <f t="shared" si="3"/>
        <v>0</v>
      </c>
      <c r="K96" s="814">
        <f t="shared" si="3"/>
        <v>0</v>
      </c>
      <c r="L96" s="1522"/>
      <c r="M96" s="835"/>
      <c r="N96" s="810"/>
      <c r="O96" s="810"/>
      <c r="P96" s="1520"/>
    </row>
    <row r="97" spans="1:17" ht="14.4" thickBot="1" x14ac:dyDescent="0.3">
      <c r="A97" s="886"/>
      <c r="B97" s="2786"/>
      <c r="C97" s="885"/>
      <c r="D97" s="1497"/>
      <c r="E97" s="2766"/>
      <c r="F97" s="2768"/>
      <c r="G97" s="2771"/>
      <c r="H97" s="845" t="s">
        <v>396</v>
      </c>
      <c r="I97" s="833">
        <f>I103+I109+I115</f>
        <v>2069</v>
      </c>
      <c r="J97" s="833">
        <f t="shared" ref="J97:K97" si="4">J103+J109+J115</f>
        <v>2888</v>
      </c>
      <c r="K97" s="833">
        <f t="shared" si="4"/>
        <v>3406</v>
      </c>
      <c r="L97" s="1521"/>
      <c r="M97" s="831"/>
      <c r="N97" s="830"/>
      <c r="O97" s="830"/>
      <c r="P97" s="829"/>
    </row>
    <row r="98" spans="1:17" ht="14.4" thickBot="1" x14ac:dyDescent="0.3">
      <c r="A98" s="1531"/>
      <c r="B98" s="2807"/>
      <c r="C98" s="883"/>
      <c r="D98" s="1509"/>
      <c r="E98" s="2773"/>
      <c r="F98" s="2865"/>
      <c r="G98" s="2772"/>
      <c r="H98" s="801" t="s">
        <v>7</v>
      </c>
      <c r="I98" s="800">
        <f>SUM(I93:I97)</f>
        <v>3620.3</v>
      </c>
      <c r="J98" s="800">
        <f>SUM(J93:J97)</f>
        <v>2888</v>
      </c>
      <c r="K98" s="800">
        <f>SUM(K93:K97)</f>
        <v>3406</v>
      </c>
      <c r="L98" s="799"/>
      <c r="M98" s="798"/>
      <c r="N98" s="797"/>
      <c r="O98" s="797"/>
      <c r="P98" s="796"/>
    </row>
    <row r="99" spans="1:17" ht="13.95" customHeight="1" x14ac:dyDescent="0.25">
      <c r="A99" s="1502"/>
      <c r="B99" s="1499"/>
      <c r="C99" s="1496"/>
      <c r="D99" s="1529"/>
      <c r="E99" s="2774" t="s">
        <v>707</v>
      </c>
      <c r="F99" s="2864" t="s">
        <v>66</v>
      </c>
      <c r="G99" s="2770" t="s">
        <v>407</v>
      </c>
      <c r="H99" s="823" t="s">
        <v>50</v>
      </c>
      <c r="I99" s="822"/>
      <c r="J99" s="822"/>
      <c r="K99" s="821"/>
      <c r="L99" s="820" t="s">
        <v>404</v>
      </c>
      <c r="M99" s="819" t="s">
        <v>73</v>
      </c>
      <c r="N99" s="818"/>
      <c r="O99" s="817"/>
      <c r="P99" s="816"/>
    </row>
    <row r="100" spans="1:17" ht="13.8" x14ac:dyDescent="0.25">
      <c r="A100" s="1503"/>
      <c r="B100" s="1500"/>
      <c r="C100" s="1497"/>
      <c r="D100" s="808"/>
      <c r="E100" s="2775"/>
      <c r="F100" s="2768"/>
      <c r="G100" s="2771"/>
      <c r="H100" s="815" t="s">
        <v>61</v>
      </c>
      <c r="I100" s="814"/>
      <c r="J100" s="814"/>
      <c r="K100" s="813"/>
      <c r="L100" s="812" t="s">
        <v>511</v>
      </c>
      <c r="M100" s="811" t="s">
        <v>73</v>
      </c>
      <c r="N100" s="809">
        <v>1</v>
      </c>
      <c r="O100" s="809"/>
      <c r="P100" s="1520"/>
    </row>
    <row r="101" spans="1:17" ht="13.8" x14ac:dyDescent="0.25">
      <c r="A101" s="1503"/>
      <c r="B101" s="1500"/>
      <c r="C101" s="1497"/>
      <c r="D101" s="808"/>
      <c r="E101" s="2775"/>
      <c r="F101" s="2768"/>
      <c r="G101" s="2771"/>
      <c r="H101" s="815" t="s">
        <v>397</v>
      </c>
      <c r="I101" s="814">
        <v>1550</v>
      </c>
      <c r="J101" s="814"/>
      <c r="K101" s="813"/>
      <c r="L101" s="1522"/>
      <c r="M101" s="835"/>
      <c r="N101" s="810"/>
      <c r="O101" s="810"/>
      <c r="P101" s="1520"/>
    </row>
    <row r="102" spans="1:17" ht="13.8" x14ac:dyDescent="0.25">
      <c r="A102" s="1503"/>
      <c r="B102" s="1500"/>
      <c r="C102" s="1497"/>
      <c r="D102" s="808"/>
      <c r="E102" s="2775"/>
      <c r="F102" s="2768"/>
      <c r="G102" s="2771"/>
      <c r="H102" s="815" t="s">
        <v>59</v>
      </c>
      <c r="I102" s="814"/>
      <c r="J102" s="814"/>
      <c r="K102" s="813"/>
      <c r="L102" s="1522"/>
      <c r="M102" s="835"/>
      <c r="N102" s="810"/>
      <c r="O102" s="810"/>
      <c r="P102" s="1520"/>
    </row>
    <row r="103" spans="1:17" ht="14.4" thickBot="1" x14ac:dyDescent="0.3">
      <c r="A103" s="1503"/>
      <c r="B103" s="1500"/>
      <c r="C103" s="1497"/>
      <c r="D103" s="808"/>
      <c r="E103" s="2775"/>
      <c r="F103" s="2768"/>
      <c r="G103" s="2771"/>
      <c r="H103" s="807" t="s">
        <v>396</v>
      </c>
      <c r="I103" s="833">
        <v>1934</v>
      </c>
      <c r="J103" s="833">
        <v>2631</v>
      </c>
      <c r="K103" s="832">
        <v>3348</v>
      </c>
      <c r="L103" s="1521"/>
      <c r="M103" s="831"/>
      <c r="N103" s="830"/>
      <c r="O103" s="830"/>
      <c r="P103" s="829"/>
    </row>
    <row r="104" spans="1:17" ht="14.4" thickBot="1" x14ac:dyDescent="0.3">
      <c r="A104" s="1504"/>
      <c r="B104" s="1501"/>
      <c r="C104" s="1498"/>
      <c r="D104" s="1530"/>
      <c r="E104" s="1512"/>
      <c r="F104" s="2865"/>
      <c r="G104" s="2772"/>
      <c r="H104" s="801" t="s">
        <v>7</v>
      </c>
      <c r="I104" s="800">
        <f>SUM(I99:I103)</f>
        <v>3484</v>
      </c>
      <c r="J104" s="800">
        <f>SUM(J99:J103)</f>
        <v>2631</v>
      </c>
      <c r="K104" s="800">
        <f>SUM(K99:K103)</f>
        <v>3348</v>
      </c>
      <c r="L104" s="799"/>
      <c r="M104" s="798"/>
      <c r="N104" s="797"/>
      <c r="O104" s="797"/>
      <c r="P104" s="796"/>
    </row>
    <row r="105" spans="1:17" ht="13.95" customHeight="1" x14ac:dyDescent="0.25">
      <c r="A105" s="1502"/>
      <c r="B105" s="1499"/>
      <c r="C105" s="1496"/>
      <c r="D105" s="1529"/>
      <c r="E105" s="2774" t="s">
        <v>708</v>
      </c>
      <c r="F105" s="2864" t="s">
        <v>66</v>
      </c>
      <c r="G105" s="2770" t="s">
        <v>407</v>
      </c>
      <c r="H105" s="823" t="s">
        <v>50</v>
      </c>
      <c r="I105" s="822"/>
      <c r="J105" s="822"/>
      <c r="K105" s="821"/>
      <c r="L105" s="820" t="s">
        <v>404</v>
      </c>
      <c r="M105" s="819" t="s">
        <v>73</v>
      </c>
      <c r="N105" s="837">
        <v>1</v>
      </c>
      <c r="O105" s="817"/>
      <c r="P105" s="816"/>
    </row>
    <row r="106" spans="1:17" ht="13.8" x14ac:dyDescent="0.25">
      <c r="A106" s="1503"/>
      <c r="B106" s="1500"/>
      <c r="C106" s="1497"/>
      <c r="D106" s="808"/>
      <c r="E106" s="2775"/>
      <c r="F106" s="2768"/>
      <c r="G106" s="2771"/>
      <c r="H106" s="815" t="s">
        <v>61</v>
      </c>
      <c r="I106" s="814">
        <v>1.3</v>
      </c>
      <c r="J106" s="814">
        <v>0</v>
      </c>
      <c r="K106" s="813">
        <v>0</v>
      </c>
      <c r="L106" s="812" t="s">
        <v>510</v>
      </c>
      <c r="M106" s="811" t="s">
        <v>73</v>
      </c>
      <c r="N106" s="809">
        <v>1</v>
      </c>
      <c r="O106" s="809"/>
      <c r="P106" s="1520"/>
    </row>
    <row r="107" spans="1:17" ht="13.8" x14ac:dyDescent="0.25">
      <c r="A107" s="1503"/>
      <c r="B107" s="1500"/>
      <c r="C107" s="1497"/>
      <c r="D107" s="808"/>
      <c r="E107" s="2775"/>
      <c r="F107" s="2768"/>
      <c r="G107" s="2771"/>
      <c r="H107" s="815" t="s">
        <v>397</v>
      </c>
      <c r="I107" s="814"/>
      <c r="J107" s="814"/>
      <c r="K107" s="813"/>
      <c r="L107" s="1522"/>
      <c r="M107" s="835"/>
      <c r="N107" s="809"/>
      <c r="O107" s="810"/>
      <c r="P107" s="1520"/>
    </row>
    <row r="108" spans="1:17" ht="13.8" x14ac:dyDescent="0.25">
      <c r="A108" s="1503"/>
      <c r="B108" s="1500"/>
      <c r="C108" s="1497"/>
      <c r="D108" s="808"/>
      <c r="E108" s="2775"/>
      <c r="F108" s="2768"/>
      <c r="G108" s="2771"/>
      <c r="H108" s="815" t="s">
        <v>59</v>
      </c>
      <c r="I108" s="814"/>
      <c r="J108" s="814"/>
      <c r="K108" s="813"/>
      <c r="L108" s="1522"/>
      <c r="M108" s="835"/>
      <c r="N108" s="810"/>
      <c r="O108" s="810"/>
      <c r="P108" s="1520"/>
    </row>
    <row r="109" spans="1:17" ht="14.4" thickBot="1" x14ac:dyDescent="0.3">
      <c r="A109" s="1503"/>
      <c r="B109" s="1500"/>
      <c r="C109" s="1497"/>
      <c r="D109" s="808"/>
      <c r="E109" s="2775"/>
      <c r="F109" s="2768"/>
      <c r="G109" s="2771"/>
      <c r="H109" s="807" t="s">
        <v>396</v>
      </c>
      <c r="I109" s="833"/>
      <c r="J109" s="833"/>
      <c r="K109" s="832"/>
      <c r="L109" s="1521"/>
      <c r="M109" s="831"/>
      <c r="N109" s="830"/>
      <c r="O109" s="830"/>
      <c r="P109" s="829"/>
    </row>
    <row r="110" spans="1:17" ht="14.4" thickBot="1" x14ac:dyDescent="0.3">
      <c r="A110" s="1504"/>
      <c r="B110" s="1501"/>
      <c r="C110" s="1498"/>
      <c r="D110" s="1530"/>
      <c r="E110" s="2776"/>
      <c r="F110" s="2865"/>
      <c r="G110" s="2772"/>
      <c r="H110" s="801" t="s">
        <v>7</v>
      </c>
      <c r="I110" s="800">
        <f>SUM(I105:I109)</f>
        <v>1.3</v>
      </c>
      <c r="J110" s="800">
        <f>SUM(J105:J109)</f>
        <v>0</v>
      </c>
      <c r="K110" s="800">
        <f>SUM(K105:K109)</f>
        <v>0</v>
      </c>
      <c r="L110" s="799"/>
      <c r="M110" s="798"/>
      <c r="N110" s="797"/>
      <c r="O110" s="797"/>
      <c r="P110" s="796"/>
    </row>
    <row r="111" spans="1:17" ht="25.5" customHeight="1" x14ac:dyDescent="0.25">
      <c r="A111" s="2813"/>
      <c r="B111" s="2816"/>
      <c r="C111" s="2762"/>
      <c r="D111" s="2866"/>
      <c r="E111" s="2716" t="s">
        <v>697</v>
      </c>
      <c r="F111" s="2864" t="s">
        <v>66</v>
      </c>
      <c r="G111" s="2770" t="s">
        <v>407</v>
      </c>
      <c r="H111" s="823" t="s">
        <v>50</v>
      </c>
      <c r="I111" s="1687"/>
      <c r="J111" s="1373">
        <v>225</v>
      </c>
      <c r="K111" s="1373">
        <v>100</v>
      </c>
      <c r="L111" s="1688" t="s">
        <v>404</v>
      </c>
      <c r="M111" s="1689" t="s">
        <v>73</v>
      </c>
      <c r="N111" s="1690"/>
      <c r="O111" s="1691"/>
      <c r="P111" s="1692">
        <v>1</v>
      </c>
      <c r="Q111" s="1693"/>
    </row>
    <row r="112" spans="1:17" ht="13.8" x14ac:dyDescent="0.25">
      <c r="A112" s="2814"/>
      <c r="B112" s="2760"/>
      <c r="C112" s="2763"/>
      <c r="D112" s="2867"/>
      <c r="E112" s="2820"/>
      <c r="F112" s="2768"/>
      <c r="G112" s="2771"/>
      <c r="H112" s="815" t="s">
        <v>61</v>
      </c>
      <c r="I112" s="1694"/>
      <c r="J112" s="1694"/>
      <c r="K112" s="1694"/>
      <c r="L112" s="1695" t="s">
        <v>698</v>
      </c>
      <c r="M112" s="1374" t="s">
        <v>73</v>
      </c>
      <c r="N112" s="1696"/>
      <c r="O112" s="1697"/>
      <c r="P112" s="1698">
        <v>1</v>
      </c>
    </row>
    <row r="113" spans="1:16" ht="13.8" x14ac:dyDescent="0.25">
      <c r="A113" s="2814"/>
      <c r="B113" s="2760"/>
      <c r="C113" s="2763"/>
      <c r="D113" s="2867"/>
      <c r="E113" s="2820"/>
      <c r="F113" s="2768"/>
      <c r="G113" s="2771"/>
      <c r="H113" s="815" t="s">
        <v>397</v>
      </c>
      <c r="I113" s="1694"/>
      <c r="J113" s="1694"/>
      <c r="K113" s="1694"/>
      <c r="L113" s="1695"/>
      <c r="M113" s="1374"/>
      <c r="N113" s="1696"/>
      <c r="O113" s="1697"/>
      <c r="P113" s="1699"/>
    </row>
    <row r="114" spans="1:16" ht="13.8" x14ac:dyDescent="0.25">
      <c r="A114" s="2814"/>
      <c r="B114" s="2760"/>
      <c r="C114" s="2763"/>
      <c r="D114" s="2867"/>
      <c r="E114" s="2820"/>
      <c r="F114" s="2768"/>
      <c r="G114" s="2771"/>
      <c r="H114" s="815" t="s">
        <v>59</v>
      </c>
      <c r="I114" s="1694"/>
      <c r="J114" s="1694"/>
      <c r="K114" s="1694"/>
      <c r="L114" s="1695"/>
      <c r="M114" s="1374"/>
      <c r="N114" s="1696"/>
      <c r="O114" s="1697"/>
      <c r="P114" s="1699"/>
    </row>
    <row r="115" spans="1:16" ht="14.4" thickBot="1" x14ac:dyDescent="0.3">
      <c r="A115" s="2814"/>
      <c r="B115" s="2760"/>
      <c r="C115" s="2763"/>
      <c r="D115" s="2867"/>
      <c r="E115" s="2820"/>
      <c r="F115" s="2768"/>
      <c r="G115" s="2771"/>
      <c r="H115" s="807" t="s">
        <v>396</v>
      </c>
      <c r="I115" s="1700">
        <v>135</v>
      </c>
      <c r="J115" s="1700">
        <v>257</v>
      </c>
      <c r="K115" s="1700">
        <v>58</v>
      </c>
      <c r="L115" s="1701"/>
      <c r="M115" s="1702"/>
      <c r="N115" s="1703"/>
      <c r="O115" s="1704"/>
      <c r="P115" s="1705"/>
    </row>
    <row r="116" spans="1:16" ht="14.4" thickBot="1" x14ac:dyDescent="0.3">
      <c r="A116" s="2815"/>
      <c r="B116" s="2817"/>
      <c r="C116" s="2882"/>
      <c r="D116" s="2868"/>
      <c r="E116" s="2717"/>
      <c r="F116" s="2865"/>
      <c r="G116" s="2772"/>
      <c r="H116" s="801" t="s">
        <v>7</v>
      </c>
      <c r="I116" s="1114">
        <f>SUM(I111:I115)</f>
        <v>135</v>
      </c>
      <c r="J116" s="1114">
        <f t="shared" ref="J116:K116" si="5">SUM(J111:J115)</f>
        <v>482</v>
      </c>
      <c r="K116" s="1114">
        <f t="shared" si="5"/>
        <v>158</v>
      </c>
      <c r="L116" s="1115"/>
      <c r="M116" s="1121"/>
      <c r="N116" s="1116"/>
      <c r="O116" s="1122"/>
      <c r="P116" s="1117"/>
    </row>
    <row r="117" spans="1:16" ht="13.95" customHeight="1" thickBot="1" x14ac:dyDescent="0.3">
      <c r="A117" s="914" t="s">
        <v>8</v>
      </c>
      <c r="B117" s="913" t="s">
        <v>6</v>
      </c>
      <c r="C117" s="2800" t="s">
        <v>33</v>
      </c>
      <c r="D117" s="2800"/>
      <c r="E117" s="2800"/>
      <c r="F117" s="2800"/>
      <c r="G117" s="2801"/>
      <c r="H117" s="912" t="s">
        <v>7</v>
      </c>
      <c r="I117" s="911">
        <f>I74+I98</f>
        <v>3646.3</v>
      </c>
      <c r="J117" s="911">
        <f>J74+J98</f>
        <v>2888</v>
      </c>
      <c r="K117" s="911">
        <f>K74+K98</f>
        <v>3406</v>
      </c>
      <c r="L117" s="910"/>
      <c r="M117" s="910"/>
      <c r="N117" s="910"/>
      <c r="O117" s="910"/>
      <c r="P117" s="909"/>
    </row>
    <row r="118" spans="1:16" ht="13.95" customHeight="1" thickBot="1" x14ac:dyDescent="0.3">
      <c r="A118" s="908" t="s">
        <v>8</v>
      </c>
      <c r="B118" s="908"/>
      <c r="C118" s="2802" t="s">
        <v>53</v>
      </c>
      <c r="D118" s="2802"/>
      <c r="E118" s="2802"/>
      <c r="F118" s="2802"/>
      <c r="G118" s="2803"/>
      <c r="H118" s="907" t="s">
        <v>7</v>
      </c>
      <c r="I118" s="906">
        <f>I117*1</f>
        <v>3646.3</v>
      </c>
      <c r="J118" s="906">
        <f>J117*1</f>
        <v>2888</v>
      </c>
      <c r="K118" s="906">
        <f>K117*1</f>
        <v>3406</v>
      </c>
      <c r="L118" s="905"/>
      <c r="M118" s="905"/>
      <c r="N118" s="905"/>
      <c r="O118" s="905"/>
      <c r="P118" s="904"/>
    </row>
    <row r="119" spans="1:16" ht="14.4" thickBot="1" x14ac:dyDescent="0.3">
      <c r="A119" s="876" t="s">
        <v>51</v>
      </c>
      <c r="B119" s="875"/>
      <c r="C119" s="1027" t="s">
        <v>509</v>
      </c>
      <c r="D119" s="872"/>
      <c r="E119" s="1026"/>
      <c r="F119" s="872"/>
      <c r="G119" s="872"/>
      <c r="H119" s="872"/>
      <c r="I119" s="872"/>
      <c r="J119" s="871"/>
      <c r="K119" s="872"/>
      <c r="L119" s="873"/>
      <c r="M119" s="873"/>
      <c r="N119" s="872"/>
      <c r="O119" s="871"/>
      <c r="P119" s="870"/>
    </row>
    <row r="120" spans="1:16" ht="42" thickBot="1" x14ac:dyDescent="0.3">
      <c r="A120" s="897"/>
      <c r="B120" s="896"/>
      <c r="C120" s="894"/>
      <c r="D120" s="894"/>
      <c r="E120" s="895"/>
      <c r="F120" s="894"/>
      <c r="G120" s="894"/>
      <c r="H120" s="894"/>
      <c r="I120" s="894"/>
      <c r="J120" s="894"/>
      <c r="K120" s="894"/>
      <c r="L120" s="853" t="s">
        <v>508</v>
      </c>
      <c r="M120" s="852" t="s">
        <v>87</v>
      </c>
      <c r="N120" s="851">
        <v>2017</v>
      </c>
      <c r="O120" s="850"/>
      <c r="P120" s="849"/>
    </row>
    <row r="121" spans="1:16" ht="14.4" thickBot="1" x14ac:dyDescent="0.3">
      <c r="A121" s="856" t="s">
        <v>51</v>
      </c>
      <c r="B121" s="892" t="s">
        <v>6</v>
      </c>
      <c r="C121" s="891" t="s">
        <v>507</v>
      </c>
      <c r="D121" s="890"/>
      <c r="E121" s="890"/>
      <c r="F121" s="890"/>
      <c r="G121" s="890"/>
      <c r="H121" s="890"/>
      <c r="I121" s="890"/>
      <c r="J121" s="890"/>
      <c r="K121" s="890"/>
      <c r="L121" s="890"/>
      <c r="M121" s="890"/>
      <c r="N121" s="890"/>
      <c r="O121" s="2804"/>
      <c r="P121" s="2805"/>
    </row>
    <row r="122" spans="1:16" ht="28.2" thickBot="1" x14ac:dyDescent="0.3">
      <c r="A122" s="856"/>
      <c r="B122" s="855"/>
      <c r="C122" s="854"/>
      <c r="D122" s="854"/>
      <c r="E122" s="854"/>
      <c r="F122" s="854"/>
      <c r="G122" s="854"/>
      <c r="H122" s="854"/>
      <c r="I122" s="854"/>
      <c r="J122" s="854"/>
      <c r="K122" s="854"/>
      <c r="L122" s="853" t="s">
        <v>1064</v>
      </c>
      <c r="M122" s="852" t="s">
        <v>87</v>
      </c>
      <c r="N122" s="851">
        <v>1893</v>
      </c>
      <c r="O122" s="850"/>
      <c r="P122" s="849"/>
    </row>
    <row r="123" spans="1:16" ht="13.95" customHeight="1" x14ac:dyDescent="0.25">
      <c r="A123" s="888" t="s">
        <v>51</v>
      </c>
      <c r="B123" s="2806" t="s">
        <v>6</v>
      </c>
      <c r="C123" s="887" t="s">
        <v>6</v>
      </c>
      <c r="D123" s="1496"/>
      <c r="E123" s="2765" t="s">
        <v>506</v>
      </c>
      <c r="F123" s="2864" t="s">
        <v>66</v>
      </c>
      <c r="G123" s="2770" t="s">
        <v>407</v>
      </c>
      <c r="H123" s="848" t="s">
        <v>50</v>
      </c>
      <c r="I123" s="822">
        <f t="shared" ref="I123:K125" si="6">I129+I135</f>
        <v>65.099999999999994</v>
      </c>
      <c r="J123" s="822">
        <f t="shared" si="6"/>
        <v>51.2</v>
      </c>
      <c r="K123" s="822">
        <f t="shared" si="6"/>
        <v>0</v>
      </c>
      <c r="L123" s="820" t="s">
        <v>406</v>
      </c>
      <c r="M123" s="819" t="s">
        <v>73</v>
      </c>
      <c r="N123" s="837">
        <v>1</v>
      </c>
      <c r="O123" s="837">
        <v>1</v>
      </c>
      <c r="P123" s="816"/>
    </row>
    <row r="124" spans="1:16" ht="19.2" customHeight="1" x14ac:dyDescent="0.25">
      <c r="A124" s="886"/>
      <c r="B124" s="2786"/>
      <c r="C124" s="885"/>
      <c r="D124" s="1497"/>
      <c r="E124" s="2766"/>
      <c r="F124" s="2768"/>
      <c r="G124" s="2771"/>
      <c r="H124" s="846" t="s">
        <v>61</v>
      </c>
      <c r="I124" s="814">
        <f t="shared" si="6"/>
        <v>0</v>
      </c>
      <c r="J124" s="814">
        <f t="shared" si="6"/>
        <v>0</v>
      </c>
      <c r="K124" s="814">
        <f t="shared" si="6"/>
        <v>0</v>
      </c>
      <c r="L124" s="1522" t="s">
        <v>504</v>
      </c>
      <c r="M124" s="835" t="s">
        <v>87</v>
      </c>
      <c r="N124" s="809">
        <v>1893</v>
      </c>
      <c r="O124" s="809"/>
      <c r="P124" s="1520"/>
    </row>
    <row r="125" spans="1:16" ht="13.8" x14ac:dyDescent="0.25">
      <c r="A125" s="886"/>
      <c r="B125" s="2786"/>
      <c r="C125" s="885"/>
      <c r="D125" s="1497"/>
      <c r="E125" s="2766"/>
      <c r="F125" s="2768"/>
      <c r="G125" s="2771"/>
      <c r="H125" s="846" t="s">
        <v>397</v>
      </c>
      <c r="I125" s="814">
        <f t="shared" si="6"/>
        <v>0</v>
      </c>
      <c r="J125" s="814">
        <f t="shared" si="6"/>
        <v>0</v>
      </c>
      <c r="K125" s="814">
        <f t="shared" si="6"/>
        <v>0</v>
      </c>
      <c r="L125" s="1522"/>
      <c r="M125" s="835"/>
      <c r="N125" s="810"/>
      <c r="O125" s="810"/>
      <c r="P125" s="1520"/>
    </row>
    <row r="126" spans="1:16" ht="13.8" x14ac:dyDescent="0.25">
      <c r="A126" s="886"/>
      <c r="B126" s="2786"/>
      <c r="C126" s="885"/>
      <c r="D126" s="1497"/>
      <c r="E126" s="2766"/>
      <c r="F126" s="2768"/>
      <c r="G126" s="2771"/>
      <c r="H126" s="846" t="s">
        <v>59</v>
      </c>
      <c r="I126" s="814">
        <f>I132+I138+I144</f>
        <v>1471.4</v>
      </c>
      <c r="J126" s="814">
        <f>J132+J138</f>
        <v>964</v>
      </c>
      <c r="K126" s="814">
        <f>K132+K138</f>
        <v>0</v>
      </c>
      <c r="L126" s="1522"/>
      <c r="M126" s="835"/>
      <c r="N126" s="810"/>
      <c r="O126" s="810"/>
      <c r="P126" s="1520"/>
    </row>
    <row r="127" spans="1:16" ht="14.4" thickBot="1" x14ac:dyDescent="0.3">
      <c r="A127" s="886"/>
      <c r="B127" s="2786"/>
      <c r="C127" s="885"/>
      <c r="D127" s="1497"/>
      <c r="E127" s="2766"/>
      <c r="F127" s="2768"/>
      <c r="G127" s="2771"/>
      <c r="H127" s="845" t="s">
        <v>396</v>
      </c>
      <c r="I127" s="833">
        <f>I133+I139</f>
        <v>0</v>
      </c>
      <c r="J127" s="833">
        <f>J133+J139</f>
        <v>0</v>
      </c>
      <c r="K127" s="833">
        <f>K133+K139</f>
        <v>0</v>
      </c>
      <c r="L127" s="1521"/>
      <c r="M127" s="831"/>
      <c r="N127" s="830"/>
      <c r="O127" s="830"/>
      <c r="P127" s="829"/>
    </row>
    <row r="128" spans="1:16" ht="14.4" thickBot="1" x14ac:dyDescent="0.3">
      <c r="A128" s="1531"/>
      <c r="B128" s="2807"/>
      <c r="C128" s="883"/>
      <c r="D128" s="1509"/>
      <c r="E128" s="2773"/>
      <c r="F128" s="2865"/>
      <c r="G128" s="2772"/>
      <c r="H128" s="801" t="s">
        <v>7</v>
      </c>
      <c r="I128" s="800">
        <f>SUM(I123:I127)</f>
        <v>1536.5</v>
      </c>
      <c r="J128" s="800">
        <f>SUM(J123:J127)</f>
        <v>1015.2</v>
      </c>
      <c r="K128" s="800">
        <f>SUM(K123:K127)</f>
        <v>0</v>
      </c>
      <c r="L128" s="799"/>
      <c r="M128" s="798"/>
      <c r="N128" s="797"/>
      <c r="O128" s="797"/>
      <c r="P128" s="796"/>
    </row>
    <row r="129" spans="1:16" ht="13.95" customHeight="1" x14ac:dyDescent="0.25">
      <c r="A129" s="1502"/>
      <c r="B129" s="1499"/>
      <c r="C129" s="1496"/>
      <c r="D129" s="1529"/>
      <c r="E129" s="2774" t="s">
        <v>709</v>
      </c>
      <c r="F129" s="2864" t="s">
        <v>66</v>
      </c>
      <c r="G129" s="2770" t="s">
        <v>505</v>
      </c>
      <c r="H129" s="823" t="s">
        <v>50</v>
      </c>
      <c r="I129" s="822"/>
      <c r="J129" s="822"/>
      <c r="K129" s="821"/>
      <c r="L129" s="820" t="s">
        <v>404</v>
      </c>
      <c r="M129" s="819" t="s">
        <v>73</v>
      </c>
      <c r="N129" s="837">
        <v>1</v>
      </c>
      <c r="O129" s="817"/>
      <c r="P129" s="816"/>
    </row>
    <row r="130" spans="1:16" ht="15" customHeight="1" x14ac:dyDescent="0.25">
      <c r="A130" s="1503"/>
      <c r="B130" s="1500"/>
      <c r="C130" s="1497"/>
      <c r="D130" s="808"/>
      <c r="E130" s="2775"/>
      <c r="F130" s="2768"/>
      <c r="G130" s="2771"/>
      <c r="H130" s="815" t="s">
        <v>61</v>
      </c>
      <c r="I130" s="814"/>
      <c r="J130" s="814"/>
      <c r="K130" s="813"/>
      <c r="L130" s="812" t="s">
        <v>504</v>
      </c>
      <c r="M130" s="811" t="s">
        <v>87</v>
      </c>
      <c r="N130" s="809">
        <v>1873</v>
      </c>
      <c r="O130" s="809"/>
      <c r="P130" s="1520"/>
    </row>
    <row r="131" spans="1:16" ht="13.8" x14ac:dyDescent="0.25">
      <c r="A131" s="1503"/>
      <c r="B131" s="1500"/>
      <c r="C131" s="1497"/>
      <c r="D131" s="808"/>
      <c r="E131" s="2775"/>
      <c r="F131" s="2768"/>
      <c r="G131" s="2771"/>
      <c r="H131" s="815" t="s">
        <v>397</v>
      </c>
      <c r="I131" s="814"/>
      <c r="J131" s="814"/>
      <c r="K131" s="813"/>
      <c r="L131" s="1522"/>
      <c r="M131" s="835"/>
      <c r="N131" s="810"/>
      <c r="O131" s="810"/>
      <c r="P131" s="1520"/>
    </row>
    <row r="132" spans="1:16" ht="13.8" x14ac:dyDescent="0.25">
      <c r="A132" s="1503"/>
      <c r="B132" s="1500"/>
      <c r="C132" s="1497"/>
      <c r="D132" s="808"/>
      <c r="E132" s="2775"/>
      <c r="F132" s="2768"/>
      <c r="G132" s="2771"/>
      <c r="H132" s="815" t="s">
        <v>59</v>
      </c>
      <c r="I132" s="814">
        <v>211.3</v>
      </c>
      <c r="J132" s="814">
        <v>0</v>
      </c>
      <c r="K132" s="813">
        <v>0</v>
      </c>
      <c r="L132" s="1522"/>
      <c r="M132" s="835"/>
      <c r="N132" s="810"/>
      <c r="O132" s="810"/>
      <c r="P132" s="1520"/>
    </row>
    <row r="133" spans="1:16" ht="14.4" thickBot="1" x14ac:dyDescent="0.3">
      <c r="A133" s="1503"/>
      <c r="B133" s="1500"/>
      <c r="C133" s="1497"/>
      <c r="D133" s="808"/>
      <c r="E133" s="2775"/>
      <c r="F133" s="2768"/>
      <c r="G133" s="2771"/>
      <c r="H133" s="807" t="s">
        <v>396</v>
      </c>
      <c r="I133" s="833"/>
      <c r="J133" s="833"/>
      <c r="K133" s="832"/>
      <c r="L133" s="1521"/>
      <c r="M133" s="831"/>
      <c r="N133" s="830"/>
      <c r="O133" s="830"/>
      <c r="P133" s="829"/>
    </row>
    <row r="134" spans="1:16" ht="14.4" thickBot="1" x14ac:dyDescent="0.3">
      <c r="A134" s="1504"/>
      <c r="B134" s="1501"/>
      <c r="C134" s="1498"/>
      <c r="D134" s="1530"/>
      <c r="E134" s="2776"/>
      <c r="F134" s="2865"/>
      <c r="G134" s="2772"/>
      <c r="H134" s="801" t="s">
        <v>7</v>
      </c>
      <c r="I134" s="800">
        <f>SUM(I129:I133)</f>
        <v>211.3</v>
      </c>
      <c r="J134" s="800">
        <f>SUM(J129:J133)</f>
        <v>0</v>
      </c>
      <c r="K134" s="800">
        <f>SUM(K129:K133)</f>
        <v>0</v>
      </c>
      <c r="L134" s="799"/>
      <c r="M134" s="798"/>
      <c r="N134" s="797"/>
      <c r="O134" s="797"/>
      <c r="P134" s="796"/>
    </row>
    <row r="135" spans="1:16" ht="13.95" customHeight="1" x14ac:dyDescent="0.25">
      <c r="A135" s="1502"/>
      <c r="B135" s="1499"/>
      <c r="C135" s="1496"/>
      <c r="D135" s="1529"/>
      <c r="E135" s="2774" t="s">
        <v>710</v>
      </c>
      <c r="F135" s="2864" t="s">
        <v>93</v>
      </c>
      <c r="G135" s="2770" t="s">
        <v>407</v>
      </c>
      <c r="H135" s="823" t="s">
        <v>50</v>
      </c>
      <c r="I135" s="822">
        <v>65.099999999999994</v>
      </c>
      <c r="J135" s="822">
        <v>51.2</v>
      </c>
      <c r="K135" s="821">
        <v>0</v>
      </c>
      <c r="L135" s="820" t="s">
        <v>404</v>
      </c>
      <c r="M135" s="819" t="s">
        <v>73</v>
      </c>
      <c r="N135" s="818"/>
      <c r="O135" s="837">
        <v>1</v>
      </c>
      <c r="P135" s="816"/>
    </row>
    <row r="136" spans="1:16" ht="13.8" x14ac:dyDescent="0.25">
      <c r="A136" s="1503"/>
      <c r="B136" s="1500"/>
      <c r="C136" s="1497"/>
      <c r="D136" s="808"/>
      <c r="E136" s="2775"/>
      <c r="F136" s="2768"/>
      <c r="G136" s="2771"/>
      <c r="H136" s="815" t="s">
        <v>61</v>
      </c>
      <c r="I136" s="814"/>
      <c r="J136" s="814"/>
      <c r="K136" s="813"/>
      <c r="L136" s="812" t="s">
        <v>472</v>
      </c>
      <c r="M136" s="811" t="s">
        <v>73</v>
      </c>
      <c r="N136" s="809">
        <v>1</v>
      </c>
      <c r="O136" s="809"/>
      <c r="P136" s="1520"/>
    </row>
    <row r="137" spans="1:16" ht="27.6" x14ac:dyDescent="0.25">
      <c r="A137" s="1503"/>
      <c r="B137" s="1500"/>
      <c r="C137" s="1497"/>
      <c r="D137" s="808"/>
      <c r="E137" s="2775"/>
      <c r="F137" s="2768"/>
      <c r="G137" s="2771"/>
      <c r="H137" s="815" t="s">
        <v>397</v>
      </c>
      <c r="I137" s="814"/>
      <c r="J137" s="814"/>
      <c r="K137" s="813"/>
      <c r="L137" s="1522" t="s">
        <v>94</v>
      </c>
      <c r="M137" s="835"/>
      <c r="N137" s="809"/>
      <c r="O137" s="809">
        <v>1</v>
      </c>
      <c r="P137" s="1520"/>
    </row>
    <row r="138" spans="1:16" ht="13.8" x14ac:dyDescent="0.25">
      <c r="A138" s="1503"/>
      <c r="B138" s="1500"/>
      <c r="C138" s="1497"/>
      <c r="D138" s="808"/>
      <c r="E138" s="2775"/>
      <c r="F138" s="2768"/>
      <c r="G138" s="2771"/>
      <c r="H138" s="815" t="s">
        <v>59</v>
      </c>
      <c r="I138" s="814">
        <v>1245.2</v>
      </c>
      <c r="J138" s="814">
        <v>964</v>
      </c>
      <c r="K138" s="813">
        <v>0</v>
      </c>
      <c r="L138" s="1522"/>
      <c r="M138" s="835"/>
      <c r="N138" s="810"/>
      <c r="O138" s="810"/>
      <c r="P138" s="1520"/>
    </row>
    <row r="139" spans="1:16" ht="13.8" x14ac:dyDescent="0.25">
      <c r="A139" s="1503"/>
      <c r="B139" s="1500"/>
      <c r="C139" s="1497"/>
      <c r="D139" s="808"/>
      <c r="E139" s="2775"/>
      <c r="F139" s="2768"/>
      <c r="G139" s="2771"/>
      <c r="H139" s="815" t="s">
        <v>396</v>
      </c>
      <c r="I139" s="880"/>
      <c r="J139" s="880"/>
      <c r="K139" s="879"/>
      <c r="L139" s="1079"/>
      <c r="M139" s="1078"/>
      <c r="N139" s="1077"/>
      <c r="O139" s="1077"/>
      <c r="P139" s="1076"/>
    </row>
    <row r="140" spans="1:16" ht="14.4" thickBot="1" x14ac:dyDescent="0.3">
      <c r="A140" s="1504"/>
      <c r="B140" s="1501"/>
      <c r="C140" s="1498"/>
      <c r="D140" s="1530"/>
      <c r="E140" s="2776"/>
      <c r="F140" s="2865"/>
      <c r="G140" s="2772"/>
      <c r="H140" s="1075" t="s">
        <v>7</v>
      </c>
      <c r="I140" s="1074">
        <f>SUM(I135:I139)</f>
        <v>1310.3</v>
      </c>
      <c r="J140" s="1074">
        <f>SUM(J135:J139)</f>
        <v>1015.2</v>
      </c>
      <c r="K140" s="1074">
        <f>SUM(K135:K139)</f>
        <v>0</v>
      </c>
      <c r="L140" s="1073"/>
      <c r="M140" s="1072"/>
      <c r="N140" s="1071"/>
      <c r="O140" s="1071"/>
      <c r="P140" s="1070"/>
    </row>
    <row r="141" spans="1:16" ht="16.2" customHeight="1" x14ac:dyDescent="0.25">
      <c r="A141" s="1503"/>
      <c r="B141" s="1500"/>
      <c r="C141" s="808"/>
      <c r="D141" s="1507"/>
      <c r="E141" s="2861" t="s">
        <v>711</v>
      </c>
      <c r="F141" s="2864" t="s">
        <v>66</v>
      </c>
      <c r="G141" s="1505" t="s">
        <v>537</v>
      </c>
      <c r="H141" s="823" t="s">
        <v>50</v>
      </c>
      <c r="I141" s="1687"/>
      <c r="J141" s="1687"/>
      <c r="K141" s="1687"/>
      <c r="L141" s="1111"/>
      <c r="M141" s="1112"/>
      <c r="N141" s="1706"/>
      <c r="O141" s="1707"/>
      <c r="P141" s="1708"/>
    </row>
    <row r="142" spans="1:16" ht="13.8" x14ac:dyDescent="0.25">
      <c r="A142" s="1503"/>
      <c r="B142" s="1500"/>
      <c r="C142" s="808"/>
      <c r="D142" s="1508"/>
      <c r="E142" s="2862"/>
      <c r="F142" s="2768"/>
      <c r="G142" s="1505"/>
      <c r="H142" s="815" t="s">
        <v>61</v>
      </c>
      <c r="I142" s="1694"/>
      <c r="J142" s="1694"/>
      <c r="K142" s="1694"/>
      <c r="L142" s="1709"/>
      <c r="M142" s="1710"/>
      <c r="N142" s="1711"/>
      <c r="O142" s="1711"/>
      <c r="P142" s="1712"/>
    </row>
    <row r="143" spans="1:16" ht="13.8" x14ac:dyDescent="0.25">
      <c r="A143" s="1503"/>
      <c r="B143" s="1500"/>
      <c r="C143" s="808"/>
      <c r="D143" s="1508"/>
      <c r="E143" s="2862"/>
      <c r="F143" s="2768"/>
      <c r="G143" s="1505"/>
      <c r="H143" s="815" t="s">
        <v>397</v>
      </c>
      <c r="I143" s="1694"/>
      <c r="J143" s="1694"/>
      <c r="K143" s="1694"/>
      <c r="L143" s="1709"/>
      <c r="M143" s="1710"/>
      <c r="N143" s="1711"/>
      <c r="O143" s="1711"/>
      <c r="P143" s="1712"/>
    </row>
    <row r="144" spans="1:16" ht="13.8" x14ac:dyDescent="0.25">
      <c r="A144" s="1503"/>
      <c r="B144" s="1500"/>
      <c r="C144" s="808"/>
      <c r="D144" s="1508"/>
      <c r="E144" s="2862"/>
      <c r="F144" s="2768"/>
      <c r="G144" s="1505"/>
      <c r="H144" s="815" t="s">
        <v>59</v>
      </c>
      <c r="I144" s="1372">
        <v>14.9</v>
      </c>
      <c r="J144" s="1694"/>
      <c r="K144" s="1694"/>
      <c r="L144" s="1709"/>
      <c r="M144" s="1710"/>
      <c r="N144" s="1711"/>
      <c r="O144" s="1711"/>
      <c r="P144" s="1712"/>
    </row>
    <row r="145" spans="1:16" ht="14.4" thickBot="1" x14ac:dyDescent="0.3">
      <c r="A145" s="1503"/>
      <c r="B145" s="1500"/>
      <c r="C145" s="808"/>
      <c r="D145" s="1508"/>
      <c r="E145" s="2862"/>
      <c r="F145" s="2768"/>
      <c r="G145" s="1505"/>
      <c r="H145" s="815" t="s">
        <v>396</v>
      </c>
      <c r="I145" s="1713"/>
      <c r="J145" s="1713"/>
      <c r="K145" s="1713"/>
      <c r="L145" s="1709"/>
      <c r="M145" s="1710"/>
      <c r="N145" s="1711"/>
      <c r="O145" s="1711"/>
      <c r="P145" s="1712"/>
    </row>
    <row r="146" spans="1:16" ht="14.4" thickBot="1" x14ac:dyDescent="0.3">
      <c r="A146" s="1503"/>
      <c r="B146" s="1500"/>
      <c r="C146" s="808"/>
      <c r="D146" s="1509"/>
      <c r="E146" s="2863"/>
      <c r="F146" s="2865"/>
      <c r="G146" s="1505"/>
      <c r="H146" s="1075" t="s">
        <v>7</v>
      </c>
      <c r="I146" s="800">
        <f>SUM(I141:I145)</f>
        <v>14.9</v>
      </c>
      <c r="J146" s="800"/>
      <c r="K146" s="800"/>
      <c r="L146" s="799"/>
      <c r="M146" s="798"/>
      <c r="N146" s="797"/>
      <c r="O146" s="797"/>
      <c r="P146" s="796"/>
    </row>
    <row r="147" spans="1:16" ht="13.95" customHeight="1" x14ac:dyDescent="0.25">
      <c r="A147" s="888" t="s">
        <v>51</v>
      </c>
      <c r="B147" s="2806" t="s">
        <v>6</v>
      </c>
      <c r="C147" s="887" t="s">
        <v>8</v>
      </c>
      <c r="D147" s="1496"/>
      <c r="E147" s="2765" t="s">
        <v>503</v>
      </c>
      <c r="F147" s="2876" t="s">
        <v>66</v>
      </c>
      <c r="G147" s="2770" t="s">
        <v>407</v>
      </c>
      <c r="H147" s="848" t="s">
        <v>50</v>
      </c>
      <c r="I147" s="822">
        <f t="shared" ref="I147:K151" si="7">I153</f>
        <v>0.5</v>
      </c>
      <c r="J147" s="822">
        <f t="shared" si="7"/>
        <v>0</v>
      </c>
      <c r="K147" s="822">
        <f t="shared" si="7"/>
        <v>0</v>
      </c>
      <c r="L147" s="820" t="s">
        <v>406</v>
      </c>
      <c r="M147" s="819" t="s">
        <v>73</v>
      </c>
      <c r="N147" s="837">
        <v>1</v>
      </c>
      <c r="O147" s="817"/>
      <c r="P147" s="816"/>
    </row>
    <row r="148" spans="1:16" ht="27.6" x14ac:dyDescent="0.25">
      <c r="A148" s="886"/>
      <c r="B148" s="2786"/>
      <c r="C148" s="885"/>
      <c r="D148" s="1497"/>
      <c r="E148" s="2766"/>
      <c r="F148" s="2877"/>
      <c r="G148" s="2771"/>
      <c r="H148" s="846" t="s">
        <v>61</v>
      </c>
      <c r="I148" s="814">
        <f t="shared" si="7"/>
        <v>2</v>
      </c>
      <c r="J148" s="814">
        <f t="shared" si="7"/>
        <v>0</v>
      </c>
      <c r="K148" s="814">
        <f t="shared" si="7"/>
        <v>0</v>
      </c>
      <c r="L148" s="1522" t="s">
        <v>502</v>
      </c>
      <c r="M148" s="835" t="s">
        <v>87</v>
      </c>
      <c r="N148" s="1513">
        <v>20</v>
      </c>
      <c r="O148" s="810"/>
      <c r="P148" s="1520"/>
    </row>
    <row r="149" spans="1:16" ht="13.8" x14ac:dyDescent="0.25">
      <c r="A149" s="886"/>
      <c r="B149" s="2786"/>
      <c r="C149" s="885"/>
      <c r="D149" s="1497"/>
      <c r="E149" s="2766"/>
      <c r="F149" s="2877"/>
      <c r="G149" s="2771"/>
      <c r="H149" s="846" t="s">
        <v>397</v>
      </c>
      <c r="I149" s="814">
        <f t="shared" si="7"/>
        <v>0</v>
      </c>
      <c r="J149" s="814">
        <f t="shared" si="7"/>
        <v>0</v>
      </c>
      <c r="K149" s="814">
        <f t="shared" si="7"/>
        <v>0</v>
      </c>
      <c r="L149" s="1522"/>
      <c r="M149" s="835"/>
      <c r="N149" s="810"/>
      <c r="O149" s="810"/>
      <c r="P149" s="1520"/>
    </row>
    <row r="150" spans="1:16" ht="13.8" x14ac:dyDescent="0.25">
      <c r="A150" s="886"/>
      <c r="B150" s="2786"/>
      <c r="C150" s="885"/>
      <c r="D150" s="1497"/>
      <c r="E150" s="2766"/>
      <c r="F150" s="2877"/>
      <c r="G150" s="2771"/>
      <c r="H150" s="846" t="s">
        <v>59</v>
      </c>
      <c r="I150" s="814">
        <f t="shared" si="7"/>
        <v>8.1</v>
      </c>
      <c r="J150" s="814">
        <f t="shared" si="7"/>
        <v>2</v>
      </c>
      <c r="K150" s="814">
        <f t="shared" si="7"/>
        <v>0</v>
      </c>
      <c r="L150" s="1522"/>
      <c r="M150" s="835"/>
      <c r="N150" s="810"/>
      <c r="O150" s="810"/>
      <c r="P150" s="1520"/>
    </row>
    <row r="151" spans="1:16" ht="13.8" x14ac:dyDescent="0.25">
      <c r="A151" s="886"/>
      <c r="B151" s="2786"/>
      <c r="C151" s="885"/>
      <c r="D151" s="1497"/>
      <c r="E151" s="2766"/>
      <c r="F151" s="2877"/>
      <c r="G151" s="2771"/>
      <c r="H151" s="846" t="s">
        <v>396</v>
      </c>
      <c r="I151" s="880">
        <f t="shared" si="7"/>
        <v>0</v>
      </c>
      <c r="J151" s="880">
        <f t="shared" si="7"/>
        <v>0</v>
      </c>
      <c r="K151" s="880">
        <f t="shared" si="7"/>
        <v>0</v>
      </c>
      <c r="L151" s="1079"/>
      <c r="M151" s="1078"/>
      <c r="N151" s="1077"/>
      <c r="O151" s="1077"/>
      <c r="P151" s="1076"/>
    </row>
    <row r="152" spans="1:16" ht="14.4" thickBot="1" x14ac:dyDescent="0.3">
      <c r="A152" s="1531"/>
      <c r="B152" s="2807"/>
      <c r="C152" s="883"/>
      <c r="D152" s="1509"/>
      <c r="E152" s="2773"/>
      <c r="F152" s="2878"/>
      <c r="G152" s="2772"/>
      <c r="H152" s="1075" t="s">
        <v>7</v>
      </c>
      <c r="I152" s="1074">
        <f>SUM(I147:I151)</f>
        <v>10.6</v>
      </c>
      <c r="J152" s="1074">
        <f>SUM(J147:J151)</f>
        <v>2</v>
      </c>
      <c r="K152" s="1074">
        <f>SUM(K147:K151)</f>
        <v>0</v>
      </c>
      <c r="L152" s="1073"/>
      <c r="M152" s="1072"/>
      <c r="N152" s="1071"/>
      <c r="O152" s="1071"/>
      <c r="P152" s="1070"/>
    </row>
    <row r="153" spans="1:16" ht="13.95" customHeight="1" x14ac:dyDescent="0.25">
      <c r="A153" s="958"/>
      <c r="B153" s="1749"/>
      <c r="C153" s="1742"/>
      <c r="D153" s="1770"/>
      <c r="E153" s="2774" t="s">
        <v>712</v>
      </c>
      <c r="F153" s="2864" t="s">
        <v>66</v>
      </c>
      <c r="G153" s="2770" t="s">
        <v>399</v>
      </c>
      <c r="H153" s="823" t="s">
        <v>50</v>
      </c>
      <c r="I153" s="822">
        <v>0.5</v>
      </c>
      <c r="J153" s="822"/>
      <c r="K153" s="821"/>
      <c r="L153" s="820" t="s">
        <v>404</v>
      </c>
      <c r="M153" s="819" t="s">
        <v>483</v>
      </c>
      <c r="N153" s="837">
        <v>1</v>
      </c>
      <c r="O153" s="817"/>
      <c r="P153" s="816"/>
    </row>
    <row r="154" spans="1:16" ht="13.8" x14ac:dyDescent="0.25">
      <c r="A154" s="935"/>
      <c r="B154" s="1741"/>
      <c r="C154" s="1743"/>
      <c r="D154" s="1771"/>
      <c r="E154" s="2775"/>
      <c r="F154" s="2768"/>
      <c r="G154" s="2771"/>
      <c r="H154" s="815" t="s">
        <v>61</v>
      </c>
      <c r="I154" s="814">
        <v>2</v>
      </c>
      <c r="J154" s="814"/>
      <c r="K154" s="813"/>
      <c r="L154" s="812" t="s">
        <v>501</v>
      </c>
      <c r="M154" s="811" t="s">
        <v>87</v>
      </c>
      <c r="N154" s="809">
        <v>20</v>
      </c>
      <c r="O154" s="809"/>
      <c r="P154" s="1753"/>
    </row>
    <row r="155" spans="1:16" ht="13.8" x14ac:dyDescent="0.25">
      <c r="A155" s="935"/>
      <c r="B155" s="1741"/>
      <c r="C155" s="1743"/>
      <c r="D155" s="1771"/>
      <c r="E155" s="2775"/>
      <c r="F155" s="2768"/>
      <c r="G155" s="2771"/>
      <c r="H155" s="815" t="s">
        <v>397</v>
      </c>
      <c r="I155" s="814"/>
      <c r="J155" s="814"/>
      <c r="K155" s="813"/>
      <c r="L155" s="1752"/>
      <c r="M155" s="835"/>
      <c r="N155" s="810"/>
      <c r="O155" s="810"/>
      <c r="P155" s="1753"/>
    </row>
    <row r="156" spans="1:16" ht="13.8" x14ac:dyDescent="0.25">
      <c r="A156" s="935"/>
      <c r="B156" s="1741"/>
      <c r="C156" s="1743"/>
      <c r="D156" s="1771"/>
      <c r="E156" s="2775"/>
      <c r="F156" s="2768"/>
      <c r="G156" s="2771"/>
      <c r="H156" s="815" t="s">
        <v>59</v>
      </c>
      <c r="I156" s="814">
        <v>8.1</v>
      </c>
      <c r="J156" s="814">
        <v>2</v>
      </c>
      <c r="K156" s="813"/>
      <c r="L156" s="1752"/>
      <c r="M156" s="835"/>
      <c r="N156" s="810"/>
      <c r="O156" s="810"/>
      <c r="P156" s="1753"/>
    </row>
    <row r="157" spans="1:16" ht="14.4" thickBot="1" x14ac:dyDescent="0.3">
      <c r="A157" s="935"/>
      <c r="B157" s="1741"/>
      <c r="C157" s="1743"/>
      <c r="D157" s="1771"/>
      <c r="E157" s="2775"/>
      <c r="F157" s="2768"/>
      <c r="G157" s="2771"/>
      <c r="H157" s="807" t="s">
        <v>396</v>
      </c>
      <c r="I157" s="833"/>
      <c r="J157" s="833"/>
      <c r="K157" s="832"/>
      <c r="L157" s="1751"/>
      <c r="M157" s="831"/>
      <c r="N157" s="830"/>
      <c r="O157" s="830"/>
      <c r="P157" s="829"/>
    </row>
    <row r="158" spans="1:16" ht="14.4" thickBot="1" x14ac:dyDescent="0.3">
      <c r="A158" s="924"/>
      <c r="B158" s="1750"/>
      <c r="C158" s="1754"/>
      <c r="D158" s="1772"/>
      <c r="E158" s="2776"/>
      <c r="F158" s="2865"/>
      <c r="G158" s="2772"/>
      <c r="H158" s="801" t="s">
        <v>7</v>
      </c>
      <c r="I158" s="800">
        <f>SUM(I153:I157)</f>
        <v>10.6</v>
      </c>
      <c r="J158" s="800">
        <f>SUM(J153:J157)</f>
        <v>2</v>
      </c>
      <c r="K158" s="800">
        <f>SUM(K153:K157)</f>
        <v>0</v>
      </c>
      <c r="L158" s="799"/>
      <c r="M158" s="798"/>
      <c r="N158" s="797"/>
      <c r="O158" s="797"/>
      <c r="P158" s="796"/>
    </row>
    <row r="159" spans="1:16" ht="13.95" customHeight="1" thickBot="1" x14ac:dyDescent="0.3">
      <c r="A159" s="914" t="s">
        <v>51</v>
      </c>
      <c r="B159" s="913" t="s">
        <v>6</v>
      </c>
      <c r="C159" s="2800" t="s">
        <v>33</v>
      </c>
      <c r="D159" s="2800"/>
      <c r="E159" s="2800"/>
      <c r="F159" s="2800"/>
      <c r="G159" s="2801"/>
      <c r="H159" s="912" t="s">
        <v>7</v>
      </c>
      <c r="I159" s="911">
        <f>I128+I152</f>
        <v>1547.1</v>
      </c>
      <c r="J159" s="911">
        <f>J128+J152</f>
        <v>1017.2</v>
      </c>
      <c r="K159" s="911">
        <f>K128+K152</f>
        <v>0</v>
      </c>
      <c r="L159" s="910"/>
      <c r="M159" s="910"/>
      <c r="N159" s="910"/>
      <c r="O159" s="910"/>
      <c r="P159" s="909"/>
    </row>
    <row r="160" spans="1:16" ht="13.8" thickBot="1" x14ac:dyDescent="0.3">
      <c r="A160" s="1039" t="s">
        <v>51</v>
      </c>
      <c r="B160" s="1042" t="s">
        <v>8</v>
      </c>
      <c r="C160" s="1041" t="s">
        <v>500</v>
      </c>
      <c r="D160" s="1040"/>
      <c r="E160" s="1040"/>
      <c r="F160" s="1040"/>
      <c r="G160" s="1040"/>
      <c r="H160" s="1040"/>
      <c r="I160" s="1040"/>
      <c r="J160" s="1040"/>
      <c r="K160" s="1040"/>
      <c r="L160" s="1040"/>
      <c r="M160" s="1040"/>
      <c r="N160" s="1040"/>
      <c r="O160" s="2846"/>
      <c r="P160" s="2847"/>
    </row>
    <row r="161" spans="1:16" ht="18" customHeight="1" thickBot="1" x14ac:dyDescent="0.3">
      <c r="A161" s="1039"/>
      <c r="B161" s="1038"/>
      <c r="C161" s="1037"/>
      <c r="D161" s="1037"/>
      <c r="E161" s="1037"/>
      <c r="F161" s="1037"/>
      <c r="G161" s="1037"/>
      <c r="H161" s="1037"/>
      <c r="I161" s="1037"/>
      <c r="J161" s="1037"/>
      <c r="K161" s="1037"/>
      <c r="L161" s="1061" t="s">
        <v>499</v>
      </c>
      <c r="M161" s="1036" t="s">
        <v>87</v>
      </c>
      <c r="N161" s="1035">
        <v>124</v>
      </c>
      <c r="O161" s="1025"/>
      <c r="P161" s="861"/>
    </row>
    <row r="162" spans="1:16" ht="13.2" customHeight="1" x14ac:dyDescent="0.25">
      <c r="A162" s="968" t="s">
        <v>51</v>
      </c>
      <c r="B162" s="2788" t="s">
        <v>8</v>
      </c>
      <c r="C162" s="967" t="s">
        <v>6</v>
      </c>
      <c r="D162" s="956"/>
      <c r="E162" s="2879" t="s">
        <v>498</v>
      </c>
      <c r="F162" s="2794" t="s">
        <v>66</v>
      </c>
      <c r="G162" s="2797" t="s">
        <v>407</v>
      </c>
      <c r="H162" s="966" t="s">
        <v>50</v>
      </c>
      <c r="I162" s="953">
        <f t="shared" ref="I162:K166" si="8">I168</f>
        <v>0.9</v>
      </c>
      <c r="J162" s="953">
        <f t="shared" si="8"/>
        <v>0</v>
      </c>
      <c r="K162" s="953">
        <f t="shared" si="8"/>
        <v>0</v>
      </c>
      <c r="L162" s="1032" t="s">
        <v>406</v>
      </c>
      <c r="M162" s="1031" t="s">
        <v>73</v>
      </c>
      <c r="N162" s="1030">
        <v>1</v>
      </c>
      <c r="O162" s="948"/>
      <c r="P162" s="947"/>
    </row>
    <row r="163" spans="1:16" x14ac:dyDescent="0.25">
      <c r="A163" s="963"/>
      <c r="B163" s="2789"/>
      <c r="C163" s="962"/>
      <c r="D163" s="933"/>
      <c r="E163" s="2880"/>
      <c r="F163" s="2795"/>
      <c r="G163" s="2798"/>
      <c r="H163" s="964" t="s">
        <v>61</v>
      </c>
      <c r="I163" s="941">
        <f t="shared" si="8"/>
        <v>139.30000000000001</v>
      </c>
      <c r="J163" s="941">
        <f t="shared" si="8"/>
        <v>0</v>
      </c>
      <c r="K163" s="941">
        <f t="shared" si="8"/>
        <v>0</v>
      </c>
      <c r="L163" s="939" t="s">
        <v>496</v>
      </c>
      <c r="M163" s="938" t="s">
        <v>497</v>
      </c>
      <c r="N163" s="943">
        <v>71</v>
      </c>
      <c r="O163" s="937"/>
      <c r="P163" s="936"/>
    </row>
    <row r="164" spans="1:16" x14ac:dyDescent="0.25">
      <c r="A164" s="963"/>
      <c r="B164" s="2789"/>
      <c r="C164" s="962"/>
      <c r="D164" s="933"/>
      <c r="E164" s="2880"/>
      <c r="F164" s="2795"/>
      <c r="G164" s="2798"/>
      <c r="H164" s="964" t="s">
        <v>397</v>
      </c>
      <c r="I164" s="941">
        <f t="shared" si="8"/>
        <v>0</v>
      </c>
      <c r="J164" s="941">
        <f t="shared" si="8"/>
        <v>0</v>
      </c>
      <c r="K164" s="941">
        <f t="shared" si="8"/>
        <v>0</v>
      </c>
      <c r="L164" s="939"/>
      <c r="M164" s="938"/>
      <c r="N164" s="937"/>
      <c r="O164" s="937"/>
      <c r="P164" s="936"/>
    </row>
    <row r="165" spans="1:16" x14ac:dyDescent="0.25">
      <c r="A165" s="963"/>
      <c r="B165" s="2789"/>
      <c r="C165" s="962"/>
      <c r="D165" s="933"/>
      <c r="E165" s="2880"/>
      <c r="F165" s="2795"/>
      <c r="G165" s="2798"/>
      <c r="H165" s="964" t="s">
        <v>59</v>
      </c>
      <c r="I165" s="941">
        <f t="shared" si="8"/>
        <v>536.20000000000005</v>
      </c>
      <c r="J165" s="941">
        <f t="shared" si="8"/>
        <v>0</v>
      </c>
      <c r="K165" s="941">
        <f t="shared" si="8"/>
        <v>0</v>
      </c>
      <c r="L165" s="939"/>
      <c r="M165" s="938"/>
      <c r="N165" s="937"/>
      <c r="O165" s="937"/>
      <c r="P165" s="936"/>
    </row>
    <row r="166" spans="1:16" ht="13.8" thickBot="1" x14ac:dyDescent="0.3">
      <c r="A166" s="963"/>
      <c r="B166" s="2789"/>
      <c r="C166" s="962"/>
      <c r="D166" s="933"/>
      <c r="E166" s="2880"/>
      <c r="F166" s="2795"/>
      <c r="G166" s="2798"/>
      <c r="H166" s="961" t="s">
        <v>396</v>
      </c>
      <c r="I166" s="930">
        <f t="shared" si="8"/>
        <v>0</v>
      </c>
      <c r="J166" s="930">
        <f t="shared" si="8"/>
        <v>0</v>
      </c>
      <c r="K166" s="930">
        <f t="shared" si="8"/>
        <v>0</v>
      </c>
      <c r="L166" s="928"/>
      <c r="M166" s="927"/>
      <c r="N166" s="926"/>
      <c r="O166" s="926"/>
      <c r="P166" s="925"/>
    </row>
    <row r="167" spans="1:16" ht="13.2" customHeight="1" thickBot="1" x14ac:dyDescent="0.3">
      <c r="A167" s="914"/>
      <c r="B167" s="2790"/>
      <c r="C167" s="960"/>
      <c r="D167" s="959"/>
      <c r="E167" s="2881"/>
      <c r="F167" s="2796"/>
      <c r="G167" s="2799"/>
      <c r="H167" s="920" t="s">
        <v>7</v>
      </c>
      <c r="I167" s="919">
        <f>SUM(I162:I166)</f>
        <v>676.40000000000009</v>
      </c>
      <c r="J167" s="919">
        <f>SUM(J162:J166)</f>
        <v>0</v>
      </c>
      <c r="K167" s="919">
        <f>SUM(K162:K166)</f>
        <v>0</v>
      </c>
      <c r="L167" s="918"/>
      <c r="M167" s="917"/>
      <c r="N167" s="916"/>
      <c r="O167" s="916"/>
      <c r="P167" s="915"/>
    </row>
    <row r="168" spans="1:16" ht="13.2" customHeight="1" x14ac:dyDescent="0.25">
      <c r="A168" s="958"/>
      <c r="B168" s="957"/>
      <c r="C168" s="956"/>
      <c r="D168" s="955"/>
      <c r="E168" s="2774" t="s">
        <v>713</v>
      </c>
      <c r="F168" s="2794" t="s">
        <v>66</v>
      </c>
      <c r="G168" s="2797" t="s">
        <v>418</v>
      </c>
      <c r="H168" s="954" t="s">
        <v>50</v>
      </c>
      <c r="I168" s="953">
        <v>0.9</v>
      </c>
      <c r="J168" s="953">
        <v>0</v>
      </c>
      <c r="K168" s="952">
        <v>0</v>
      </c>
      <c r="L168" s="1032" t="s">
        <v>404</v>
      </c>
      <c r="M168" s="1031" t="s">
        <v>73</v>
      </c>
      <c r="N168" s="1030">
        <v>1</v>
      </c>
      <c r="O168" s="948"/>
      <c r="P168" s="947"/>
    </row>
    <row r="169" spans="1:16" ht="13.2" customHeight="1" x14ac:dyDescent="0.25">
      <c r="A169" s="935"/>
      <c r="B169" s="934"/>
      <c r="C169" s="933"/>
      <c r="D169" s="932"/>
      <c r="E169" s="2775"/>
      <c r="F169" s="2795"/>
      <c r="G169" s="2798"/>
      <c r="H169" s="942" t="s">
        <v>61</v>
      </c>
      <c r="I169" s="941">
        <v>139.30000000000001</v>
      </c>
      <c r="J169" s="941">
        <v>0</v>
      </c>
      <c r="K169" s="940">
        <v>0</v>
      </c>
      <c r="L169" s="1029" t="s">
        <v>496</v>
      </c>
      <c r="M169" s="1028" t="s">
        <v>73</v>
      </c>
      <c r="N169" s="943">
        <v>71</v>
      </c>
      <c r="O169" s="943"/>
      <c r="P169" s="936"/>
    </row>
    <row r="170" spans="1:16" ht="13.2" customHeight="1" x14ac:dyDescent="0.25">
      <c r="A170" s="935"/>
      <c r="B170" s="934"/>
      <c r="C170" s="933"/>
      <c r="D170" s="932"/>
      <c r="E170" s="2775"/>
      <c r="F170" s="2795"/>
      <c r="G170" s="2798"/>
      <c r="H170" s="942" t="s">
        <v>397</v>
      </c>
      <c r="I170" s="941"/>
      <c r="J170" s="941"/>
      <c r="K170" s="940"/>
      <c r="L170" s="939"/>
      <c r="M170" s="938"/>
      <c r="N170" s="937"/>
      <c r="O170" s="937"/>
      <c r="P170" s="936"/>
    </row>
    <row r="171" spans="1:16" ht="13.2" customHeight="1" x14ac:dyDescent="0.25">
      <c r="A171" s="935"/>
      <c r="B171" s="934"/>
      <c r="C171" s="933"/>
      <c r="D171" s="932"/>
      <c r="E171" s="2775"/>
      <c r="F171" s="2795"/>
      <c r="G171" s="2798"/>
      <c r="H171" s="942" t="s">
        <v>59</v>
      </c>
      <c r="I171" s="941">
        <v>536.20000000000005</v>
      </c>
      <c r="J171" s="941">
        <v>0</v>
      </c>
      <c r="K171" s="940">
        <v>0</v>
      </c>
      <c r="L171" s="939"/>
      <c r="M171" s="938"/>
      <c r="N171" s="937"/>
      <c r="O171" s="937"/>
      <c r="P171" s="936"/>
    </row>
    <row r="172" spans="1:16" ht="13.95" customHeight="1" thickBot="1" x14ac:dyDescent="0.3">
      <c r="A172" s="935"/>
      <c r="B172" s="934"/>
      <c r="C172" s="933"/>
      <c r="D172" s="932"/>
      <c r="E172" s="2775"/>
      <c r="F172" s="2795"/>
      <c r="G172" s="2798"/>
      <c r="H172" s="931" t="s">
        <v>396</v>
      </c>
      <c r="I172" s="930"/>
      <c r="J172" s="930"/>
      <c r="K172" s="929"/>
      <c r="L172" s="928"/>
      <c r="M172" s="927"/>
      <c r="N172" s="926"/>
      <c r="O172" s="926"/>
      <c r="P172" s="925"/>
    </row>
    <row r="173" spans="1:16" ht="13.95" customHeight="1" thickBot="1" x14ac:dyDescent="0.3">
      <c r="A173" s="924"/>
      <c r="B173" s="923"/>
      <c r="C173" s="922"/>
      <c r="D173" s="921"/>
      <c r="E173" s="2776"/>
      <c r="F173" s="2796"/>
      <c r="G173" s="2799"/>
      <c r="H173" s="920" t="s">
        <v>7</v>
      </c>
      <c r="I173" s="919">
        <f>SUM(I168:I172)</f>
        <v>676.40000000000009</v>
      </c>
      <c r="J173" s="919">
        <f>SUM(J168:J172)</f>
        <v>0</v>
      </c>
      <c r="K173" s="919">
        <f>SUM(K168:K172)</f>
        <v>0</v>
      </c>
      <c r="L173" s="918"/>
      <c r="M173" s="917"/>
      <c r="N173" s="916"/>
      <c r="O173" s="916"/>
      <c r="P173" s="915"/>
    </row>
    <row r="174" spans="1:16" ht="13.95" customHeight="1" thickBot="1" x14ac:dyDescent="0.3">
      <c r="A174" s="914" t="s">
        <v>51</v>
      </c>
      <c r="B174" s="913" t="s">
        <v>8</v>
      </c>
      <c r="C174" s="2800" t="s">
        <v>33</v>
      </c>
      <c r="D174" s="2800"/>
      <c r="E174" s="2800"/>
      <c r="F174" s="2800"/>
      <c r="G174" s="2801"/>
      <c r="H174" s="912" t="s">
        <v>7</v>
      </c>
      <c r="I174" s="911">
        <f>I167*1</f>
        <v>676.40000000000009</v>
      </c>
      <c r="J174" s="911">
        <f>J167*1</f>
        <v>0</v>
      </c>
      <c r="K174" s="911">
        <f>K167*1</f>
        <v>0</v>
      </c>
      <c r="L174" s="910"/>
      <c r="M174" s="910"/>
      <c r="N174" s="910"/>
      <c r="O174" s="910"/>
      <c r="P174" s="909"/>
    </row>
    <row r="175" spans="1:16" ht="13.95" customHeight="1" thickBot="1" x14ac:dyDescent="0.3">
      <c r="A175" s="908" t="s">
        <v>51</v>
      </c>
      <c r="B175" s="908"/>
      <c r="C175" s="2802" t="s">
        <v>53</v>
      </c>
      <c r="D175" s="2802"/>
      <c r="E175" s="2802"/>
      <c r="F175" s="2802"/>
      <c r="G175" s="2803"/>
      <c r="H175" s="907" t="s">
        <v>7</v>
      </c>
      <c r="I175" s="906">
        <f>I174+I159</f>
        <v>2223.5</v>
      </c>
      <c r="J175" s="906">
        <f>J174+J159</f>
        <v>1017.2</v>
      </c>
      <c r="K175" s="906">
        <f>K174+K159</f>
        <v>0</v>
      </c>
      <c r="L175" s="905"/>
      <c r="M175" s="905"/>
      <c r="N175" s="905"/>
      <c r="O175" s="905"/>
      <c r="P175" s="904"/>
    </row>
    <row r="176" spans="1:16" ht="4.5" customHeight="1" thickBot="1" x14ac:dyDescent="0.3">
      <c r="A176" s="1069" t="s">
        <v>52</v>
      </c>
      <c r="B176" s="1068"/>
      <c r="C176" s="1067" t="s">
        <v>495</v>
      </c>
      <c r="D176" s="1065"/>
      <c r="E176" s="1066"/>
      <c r="F176" s="1065"/>
      <c r="G176" s="1065"/>
      <c r="H176" s="1065"/>
      <c r="I176" s="1064"/>
      <c r="J176" s="1063"/>
      <c r="K176" s="1064"/>
      <c r="L176" s="1714"/>
      <c r="M176" s="1714"/>
      <c r="N176" s="1064"/>
      <c r="O176" s="1063"/>
      <c r="P176" s="1062"/>
    </row>
    <row r="177" spans="1:16" ht="42.75" customHeight="1" thickBot="1" x14ac:dyDescent="0.3">
      <c r="A177" s="869"/>
      <c r="B177" s="868"/>
      <c r="C177" s="866"/>
      <c r="D177" s="866"/>
      <c r="E177" s="867"/>
      <c r="F177" s="866"/>
      <c r="G177" s="866"/>
      <c r="H177" s="866"/>
      <c r="I177" s="865"/>
      <c r="J177" s="865"/>
      <c r="K177" s="865"/>
      <c r="L177" s="1061" t="s">
        <v>494</v>
      </c>
      <c r="M177" s="852" t="s">
        <v>73</v>
      </c>
      <c r="N177" s="862">
        <v>3</v>
      </c>
      <c r="O177" s="1025"/>
      <c r="P177" s="861"/>
    </row>
    <row r="178" spans="1:16" ht="14.4" thickBot="1" x14ac:dyDescent="0.3">
      <c r="A178" s="856" t="s">
        <v>52</v>
      </c>
      <c r="B178" s="892" t="s">
        <v>6</v>
      </c>
      <c r="C178" s="891" t="s">
        <v>493</v>
      </c>
      <c r="D178" s="890"/>
      <c r="E178" s="890"/>
      <c r="F178" s="890"/>
      <c r="G178" s="890"/>
      <c r="H178" s="890"/>
      <c r="I178" s="890"/>
      <c r="J178" s="890"/>
      <c r="K178" s="890"/>
      <c r="L178" s="890"/>
      <c r="M178" s="890"/>
      <c r="N178" s="890"/>
      <c r="O178" s="2804"/>
      <c r="P178" s="2805"/>
    </row>
    <row r="179" spans="1:16" ht="28.2" thickBot="1" x14ac:dyDescent="0.3">
      <c r="A179" s="856"/>
      <c r="B179" s="855"/>
      <c r="C179" s="854"/>
      <c r="D179" s="854"/>
      <c r="E179" s="854"/>
      <c r="F179" s="854"/>
      <c r="G179" s="854"/>
      <c r="H179" s="854"/>
      <c r="I179" s="854"/>
      <c r="J179" s="854"/>
      <c r="K179" s="854"/>
      <c r="L179" s="853" t="s">
        <v>492</v>
      </c>
      <c r="M179" s="852" t="s">
        <v>73</v>
      </c>
      <c r="N179" s="969">
        <v>1</v>
      </c>
      <c r="O179" s="850"/>
      <c r="P179" s="849"/>
    </row>
    <row r="180" spans="1:16" ht="13.95" customHeight="1" x14ac:dyDescent="0.25">
      <c r="A180" s="888" t="s">
        <v>52</v>
      </c>
      <c r="B180" s="2806" t="s">
        <v>6</v>
      </c>
      <c r="C180" s="887" t="s">
        <v>6</v>
      </c>
      <c r="D180" s="1496"/>
      <c r="E180" s="2765" t="s">
        <v>491</v>
      </c>
      <c r="F180" s="2864" t="s">
        <v>66</v>
      </c>
      <c r="G180" s="2770" t="s">
        <v>407</v>
      </c>
      <c r="H180" s="848" t="s">
        <v>50</v>
      </c>
      <c r="I180" s="822">
        <f>I186+I192+I198+I204+I210+I216+I222+I228+I234+I240</f>
        <v>22</v>
      </c>
      <c r="J180" s="822">
        <f t="shared" ref="J180:K181" si="9">J186+J192+J198+J204+J210+J216+J222+J228+J234</f>
        <v>0</v>
      </c>
      <c r="K180" s="822">
        <f t="shared" si="9"/>
        <v>0</v>
      </c>
      <c r="L180" s="820" t="s">
        <v>406</v>
      </c>
      <c r="M180" s="819" t="s">
        <v>73</v>
      </c>
      <c r="N180" s="837">
        <v>3</v>
      </c>
      <c r="O180" s="817"/>
      <c r="P180" s="816"/>
    </row>
    <row r="181" spans="1:16" ht="13.8" x14ac:dyDescent="0.25">
      <c r="A181" s="886"/>
      <c r="B181" s="2786"/>
      <c r="C181" s="885"/>
      <c r="D181" s="1497"/>
      <c r="E181" s="2766"/>
      <c r="F181" s="2768"/>
      <c r="G181" s="2771"/>
      <c r="H181" s="846" t="s">
        <v>61</v>
      </c>
      <c r="I181" s="814">
        <f>I187+I193+I199+I205+I211+I217+I223+I229+I235+I241</f>
        <v>146.9</v>
      </c>
      <c r="J181" s="814">
        <f t="shared" si="9"/>
        <v>0</v>
      </c>
      <c r="K181" s="814">
        <f t="shared" si="9"/>
        <v>0</v>
      </c>
      <c r="L181" s="1522"/>
      <c r="M181" s="835"/>
      <c r="N181" s="810"/>
      <c r="O181" s="810"/>
      <c r="P181" s="1520"/>
    </row>
    <row r="182" spans="1:16" ht="13.8" x14ac:dyDescent="0.25">
      <c r="A182" s="886"/>
      <c r="B182" s="2786"/>
      <c r="C182" s="885"/>
      <c r="D182" s="1497"/>
      <c r="E182" s="2766"/>
      <c r="F182" s="2768"/>
      <c r="G182" s="2771"/>
      <c r="H182" s="846" t="s">
        <v>397</v>
      </c>
      <c r="I182" s="814">
        <f>I188+I194+I200+I212+I218+I224+I230+I236+I242</f>
        <v>0</v>
      </c>
      <c r="J182" s="814">
        <f>J188+J194+J200+J212+J218+J224+J230+J236</f>
        <v>0</v>
      </c>
      <c r="K182" s="814">
        <f>K188+K194+K200+K212+K218+K224+K230+K236</f>
        <v>0</v>
      </c>
      <c r="L182" s="1522"/>
      <c r="M182" s="835"/>
      <c r="N182" s="810"/>
      <c r="O182" s="810"/>
      <c r="P182" s="1520"/>
    </row>
    <row r="183" spans="1:16" ht="13.8" x14ac:dyDescent="0.25">
      <c r="A183" s="886"/>
      <c r="B183" s="2786"/>
      <c r="C183" s="885"/>
      <c r="D183" s="1497"/>
      <c r="E183" s="2766"/>
      <c r="F183" s="2768"/>
      <c r="G183" s="2771"/>
      <c r="H183" s="846" t="s">
        <v>59</v>
      </c>
      <c r="I183" s="814">
        <f>I189+I195+I201+I207+I213+I219+I225+I231+I237+I243</f>
        <v>263.3</v>
      </c>
      <c r="J183" s="814">
        <f>J189+J195+J201+J207+J213+J219+J225+J231+J237</f>
        <v>75.7</v>
      </c>
      <c r="K183" s="814">
        <f>K189+K195+K201+K207+K213+K219+K225+K231+K237</f>
        <v>0</v>
      </c>
      <c r="L183" s="1522"/>
      <c r="M183" s="835"/>
      <c r="N183" s="810"/>
      <c r="O183" s="810"/>
      <c r="P183" s="1520"/>
    </row>
    <row r="184" spans="1:16" ht="12" customHeight="1" thickBot="1" x14ac:dyDescent="0.3">
      <c r="A184" s="886"/>
      <c r="B184" s="2786"/>
      <c r="C184" s="885"/>
      <c r="D184" s="1497"/>
      <c r="E184" s="2766"/>
      <c r="F184" s="2768"/>
      <c r="G184" s="2771"/>
      <c r="H184" s="845" t="s">
        <v>396</v>
      </c>
      <c r="I184" s="833">
        <f>I190+I196+I202+I208+I214+I220+I226+I232+I238</f>
        <v>0</v>
      </c>
      <c r="J184" s="833">
        <f>J190+J196+J202+J208</f>
        <v>0</v>
      </c>
      <c r="K184" s="833">
        <f>K190+K196+K202+K208</f>
        <v>0</v>
      </c>
      <c r="L184" s="1521"/>
      <c r="M184" s="831"/>
      <c r="N184" s="830"/>
      <c r="O184" s="830"/>
      <c r="P184" s="829"/>
    </row>
    <row r="185" spans="1:16" ht="14.4" thickBot="1" x14ac:dyDescent="0.3">
      <c r="A185" s="1531"/>
      <c r="B185" s="2807"/>
      <c r="C185" s="883"/>
      <c r="D185" s="1509"/>
      <c r="E185" s="2773"/>
      <c r="F185" s="2865"/>
      <c r="G185" s="2772"/>
      <c r="H185" s="801" t="s">
        <v>7</v>
      </c>
      <c r="I185" s="800">
        <f>SUM(I180:I184)</f>
        <v>432.20000000000005</v>
      </c>
      <c r="J185" s="800">
        <f>SUM(J180:J184)</f>
        <v>75.7</v>
      </c>
      <c r="K185" s="800">
        <f>SUM(K180:K184)</f>
        <v>0</v>
      </c>
      <c r="L185" s="799"/>
      <c r="M185" s="798"/>
      <c r="N185" s="797"/>
      <c r="O185" s="797"/>
      <c r="P185" s="796"/>
    </row>
    <row r="186" spans="1:16" ht="13.95" customHeight="1" x14ac:dyDescent="0.25">
      <c r="A186" s="1502"/>
      <c r="B186" s="1499"/>
      <c r="C186" s="1496"/>
      <c r="D186" s="1529"/>
      <c r="E186" s="2774" t="s">
        <v>714</v>
      </c>
      <c r="F186" s="2864" t="s">
        <v>66</v>
      </c>
      <c r="G186" s="971" t="s">
        <v>489</v>
      </c>
      <c r="H186" s="823" t="s">
        <v>50</v>
      </c>
      <c r="I186" s="822">
        <v>10</v>
      </c>
      <c r="J186" s="822">
        <v>0</v>
      </c>
      <c r="K186" s="821">
        <v>0</v>
      </c>
      <c r="L186" s="820" t="s">
        <v>404</v>
      </c>
      <c r="M186" s="819" t="s">
        <v>73</v>
      </c>
      <c r="N186" s="837">
        <v>1</v>
      </c>
      <c r="O186" s="817"/>
      <c r="P186" s="816"/>
    </row>
    <row r="187" spans="1:16" ht="13.8" x14ac:dyDescent="0.25">
      <c r="A187" s="1503"/>
      <c r="B187" s="1500"/>
      <c r="C187" s="1497"/>
      <c r="D187" s="808"/>
      <c r="E187" s="2775"/>
      <c r="F187" s="2768"/>
      <c r="G187" s="877"/>
      <c r="H187" s="815" t="s">
        <v>61</v>
      </c>
      <c r="I187" s="814">
        <v>9.1999999999999993</v>
      </c>
      <c r="J187" s="814">
        <v>0</v>
      </c>
      <c r="K187" s="813">
        <v>0</v>
      </c>
      <c r="L187" s="812" t="s">
        <v>490</v>
      </c>
      <c r="M187" s="811" t="s">
        <v>73</v>
      </c>
      <c r="N187" s="809">
        <v>1</v>
      </c>
      <c r="O187" s="809"/>
      <c r="P187" s="1520"/>
    </row>
    <row r="188" spans="1:16" ht="13.8" x14ac:dyDescent="0.25">
      <c r="A188" s="1503"/>
      <c r="B188" s="1500"/>
      <c r="C188" s="1497"/>
      <c r="D188" s="808"/>
      <c r="E188" s="2775"/>
      <c r="F188" s="2768"/>
      <c r="G188" s="2771"/>
      <c r="H188" s="815" t="s">
        <v>397</v>
      </c>
      <c r="I188" s="814"/>
      <c r="J188" s="814"/>
      <c r="K188" s="813"/>
      <c r="L188" s="1522"/>
      <c r="M188" s="835"/>
      <c r="N188" s="809"/>
      <c r="O188" s="810"/>
      <c r="P188" s="1520"/>
    </row>
    <row r="189" spans="1:16" ht="13.8" x14ac:dyDescent="0.25">
      <c r="A189" s="1503"/>
      <c r="B189" s="1500"/>
      <c r="C189" s="1497"/>
      <c r="D189" s="808"/>
      <c r="E189" s="2775"/>
      <c r="F189" s="2768"/>
      <c r="G189" s="2771"/>
      <c r="H189" s="815" t="s">
        <v>59</v>
      </c>
      <c r="I189" s="814">
        <v>60.1</v>
      </c>
      <c r="J189" s="814">
        <v>0</v>
      </c>
      <c r="K189" s="813">
        <v>0</v>
      </c>
      <c r="L189" s="1522"/>
      <c r="M189" s="835"/>
      <c r="N189" s="810"/>
      <c r="O189" s="810"/>
      <c r="P189" s="1520"/>
    </row>
    <row r="190" spans="1:16" ht="9.6" customHeight="1" thickBot="1" x14ac:dyDescent="0.3">
      <c r="A190" s="1503"/>
      <c r="B190" s="1500"/>
      <c r="C190" s="1497"/>
      <c r="D190" s="808"/>
      <c r="E190" s="2775"/>
      <c r="F190" s="2768"/>
      <c r="G190" s="2771"/>
      <c r="H190" s="807" t="s">
        <v>396</v>
      </c>
      <c r="I190" s="833"/>
      <c r="J190" s="833"/>
      <c r="K190" s="832"/>
      <c r="L190" s="1060"/>
      <c r="M190" s="831"/>
      <c r="N190" s="830"/>
      <c r="O190" s="830"/>
      <c r="P190" s="829"/>
    </row>
    <row r="191" spans="1:16" ht="14.4" thickBot="1" x14ac:dyDescent="0.3">
      <c r="A191" s="1504"/>
      <c r="B191" s="1501"/>
      <c r="C191" s="1498"/>
      <c r="D191" s="1530"/>
      <c r="E191" s="2776"/>
      <c r="F191" s="2865"/>
      <c r="G191" s="2772"/>
      <c r="H191" s="801" t="s">
        <v>7</v>
      </c>
      <c r="I191" s="800">
        <f>SUM(I186:I190)</f>
        <v>79.3</v>
      </c>
      <c r="J191" s="800">
        <f>SUM(J186:J190)</f>
        <v>0</v>
      </c>
      <c r="K191" s="800">
        <f>SUM(K186:K190)</f>
        <v>0</v>
      </c>
      <c r="L191" s="799"/>
      <c r="M191" s="798"/>
      <c r="N191" s="797"/>
      <c r="O191" s="797"/>
      <c r="P191" s="796"/>
    </row>
    <row r="192" spans="1:16" ht="13.95" customHeight="1" x14ac:dyDescent="0.25">
      <c r="A192" s="1502"/>
      <c r="B192" s="1499"/>
      <c r="C192" s="1496"/>
      <c r="D192" s="1529"/>
      <c r="E192" s="2774" t="s">
        <v>715</v>
      </c>
      <c r="F192" s="2864" t="s">
        <v>66</v>
      </c>
      <c r="G192" s="971" t="s">
        <v>489</v>
      </c>
      <c r="H192" s="823" t="s">
        <v>50</v>
      </c>
      <c r="I192" s="822">
        <v>4</v>
      </c>
      <c r="J192" s="822">
        <v>0</v>
      </c>
      <c r="K192" s="821">
        <v>0</v>
      </c>
      <c r="L192" s="820" t="s">
        <v>404</v>
      </c>
      <c r="M192" s="819" t="s">
        <v>73</v>
      </c>
      <c r="N192" s="837">
        <v>1</v>
      </c>
      <c r="O192" s="817"/>
      <c r="P192" s="816"/>
    </row>
    <row r="193" spans="1:17" ht="13.8" x14ac:dyDescent="0.25">
      <c r="A193" s="1503"/>
      <c r="B193" s="1500"/>
      <c r="C193" s="1497"/>
      <c r="D193" s="808"/>
      <c r="E193" s="2775"/>
      <c r="F193" s="2768"/>
      <c r="G193" s="877"/>
      <c r="H193" s="815" t="s">
        <v>61</v>
      </c>
      <c r="I193" s="814">
        <v>32</v>
      </c>
      <c r="J193" s="814">
        <v>0</v>
      </c>
      <c r="K193" s="813">
        <v>0</v>
      </c>
      <c r="L193" s="812" t="s">
        <v>1065</v>
      </c>
      <c r="M193" s="811" t="s">
        <v>73</v>
      </c>
      <c r="N193" s="809">
        <v>2</v>
      </c>
      <c r="O193" s="809"/>
      <c r="P193" s="1520"/>
    </row>
    <row r="194" spans="1:17" ht="13.8" x14ac:dyDescent="0.25">
      <c r="A194" s="1503"/>
      <c r="B194" s="1500"/>
      <c r="C194" s="1497"/>
      <c r="D194" s="808"/>
      <c r="E194" s="2775"/>
      <c r="F194" s="2768"/>
      <c r="G194" s="877"/>
      <c r="H194" s="815" t="s">
        <v>397</v>
      </c>
      <c r="I194" s="814"/>
      <c r="J194" s="814"/>
      <c r="K194" s="813"/>
      <c r="L194" s="1522"/>
      <c r="M194" s="835"/>
      <c r="N194" s="810"/>
      <c r="O194" s="810"/>
      <c r="P194" s="1520"/>
    </row>
    <row r="195" spans="1:17" ht="13.8" x14ac:dyDescent="0.25">
      <c r="A195" s="1503"/>
      <c r="B195" s="1500"/>
      <c r="C195" s="1497"/>
      <c r="D195" s="808"/>
      <c r="E195" s="2775"/>
      <c r="F195" s="2768"/>
      <c r="G195" s="877"/>
      <c r="H195" s="815" t="s">
        <v>59</v>
      </c>
      <c r="I195" s="814">
        <v>180</v>
      </c>
      <c r="J195" s="814">
        <v>0</v>
      </c>
      <c r="K195" s="813">
        <v>0</v>
      </c>
      <c r="L195" s="1522"/>
      <c r="M195" s="835"/>
      <c r="N195" s="810"/>
      <c r="O195" s="810"/>
      <c r="P195" s="1520"/>
    </row>
    <row r="196" spans="1:17" ht="13.2" customHeight="1" thickBot="1" x14ac:dyDescent="0.3">
      <c r="A196" s="1503"/>
      <c r="B196" s="1500"/>
      <c r="C196" s="1497"/>
      <c r="D196" s="808"/>
      <c r="E196" s="2775"/>
      <c r="F196" s="2768"/>
      <c r="G196" s="2771"/>
      <c r="H196" s="807" t="s">
        <v>396</v>
      </c>
      <c r="I196" s="833"/>
      <c r="J196" s="833"/>
      <c r="K196" s="832"/>
      <c r="L196" s="1521"/>
      <c r="M196" s="831"/>
      <c r="N196" s="830"/>
      <c r="O196" s="830"/>
      <c r="P196" s="829"/>
    </row>
    <row r="197" spans="1:17" ht="14.4" thickBot="1" x14ac:dyDescent="0.3">
      <c r="A197" s="1504"/>
      <c r="B197" s="1501"/>
      <c r="C197" s="1498"/>
      <c r="D197" s="1530"/>
      <c r="E197" s="2776"/>
      <c r="F197" s="2865"/>
      <c r="G197" s="2772"/>
      <c r="H197" s="801" t="s">
        <v>7</v>
      </c>
      <c r="I197" s="800">
        <f>SUM(I192:I196)</f>
        <v>216</v>
      </c>
      <c r="J197" s="800">
        <f>SUM(J192:J196)</f>
        <v>0</v>
      </c>
      <c r="K197" s="800">
        <f>SUM(K192:K196)</f>
        <v>0</v>
      </c>
      <c r="L197" s="799"/>
      <c r="M197" s="798"/>
      <c r="N197" s="797"/>
      <c r="O197" s="797"/>
      <c r="P197" s="796"/>
    </row>
    <row r="198" spans="1:17" ht="13.2" customHeight="1" x14ac:dyDescent="0.25">
      <c r="A198" s="1746"/>
      <c r="B198" s="1749"/>
      <c r="C198" s="1742"/>
      <c r="D198" s="1770"/>
      <c r="E198" s="2774" t="s">
        <v>716</v>
      </c>
      <c r="F198" s="2864" t="s">
        <v>66</v>
      </c>
      <c r="G198" s="2770" t="s">
        <v>442</v>
      </c>
      <c r="H198" s="823" t="s">
        <v>50</v>
      </c>
      <c r="I198" s="822"/>
      <c r="J198" s="822"/>
      <c r="K198" s="821"/>
      <c r="L198" s="820" t="s">
        <v>404</v>
      </c>
      <c r="M198" s="819" t="s">
        <v>483</v>
      </c>
      <c r="N198" s="837">
        <v>1</v>
      </c>
      <c r="O198" s="817"/>
      <c r="P198" s="816"/>
    </row>
    <row r="199" spans="1:17" ht="13.8" x14ac:dyDescent="0.25">
      <c r="A199" s="1747"/>
      <c r="B199" s="1741"/>
      <c r="C199" s="1743"/>
      <c r="D199" s="1771"/>
      <c r="E199" s="2775"/>
      <c r="F199" s="2768"/>
      <c r="G199" s="2771"/>
      <c r="H199" s="815" t="s">
        <v>61</v>
      </c>
      <c r="I199" s="2566">
        <v>20</v>
      </c>
      <c r="J199" s="814">
        <v>0</v>
      </c>
      <c r="K199" s="813">
        <v>0</v>
      </c>
      <c r="L199" s="812" t="s">
        <v>488</v>
      </c>
      <c r="M199" s="811" t="s">
        <v>73</v>
      </c>
      <c r="N199" s="809">
        <v>1</v>
      </c>
      <c r="O199" s="809"/>
      <c r="P199" s="1753"/>
      <c r="Q199" s="1693"/>
    </row>
    <row r="200" spans="1:17" ht="13.8" x14ac:dyDescent="0.25">
      <c r="A200" s="1747"/>
      <c r="B200" s="1741"/>
      <c r="C200" s="1743"/>
      <c r="D200" s="1771"/>
      <c r="E200" s="2775"/>
      <c r="F200" s="2768"/>
      <c r="G200" s="2771"/>
      <c r="H200" s="815" t="s">
        <v>397</v>
      </c>
      <c r="I200" s="814"/>
      <c r="J200" s="814"/>
      <c r="K200" s="813"/>
      <c r="L200" s="1752"/>
      <c r="M200" s="835"/>
      <c r="N200" s="810"/>
      <c r="O200" s="810"/>
      <c r="P200" s="1753"/>
    </row>
    <row r="201" spans="1:17" ht="13.2" customHeight="1" x14ac:dyDescent="0.25">
      <c r="A201" s="1747"/>
      <c r="B201" s="1741"/>
      <c r="C201" s="1743"/>
      <c r="D201" s="1771"/>
      <c r="E201" s="2775"/>
      <c r="F201" s="2768"/>
      <c r="G201" s="2771"/>
      <c r="H201" s="815" t="s">
        <v>59</v>
      </c>
      <c r="I201" s="814">
        <v>17.2</v>
      </c>
      <c r="J201" s="814">
        <v>0</v>
      </c>
      <c r="K201" s="813">
        <v>0</v>
      </c>
      <c r="L201" s="1752"/>
      <c r="M201" s="835"/>
      <c r="N201" s="810"/>
      <c r="O201" s="810"/>
      <c r="P201" s="1753"/>
    </row>
    <row r="202" spans="1:17" ht="13.2" customHeight="1" thickBot="1" x14ac:dyDescent="0.3">
      <c r="A202" s="1747"/>
      <c r="B202" s="1741"/>
      <c r="C202" s="1743"/>
      <c r="D202" s="1771"/>
      <c r="E202" s="2775"/>
      <c r="F202" s="2768"/>
      <c r="G202" s="2771"/>
      <c r="H202" s="807" t="s">
        <v>396</v>
      </c>
      <c r="I202" s="833"/>
      <c r="J202" s="833"/>
      <c r="K202" s="832"/>
      <c r="L202" s="1751"/>
      <c r="M202" s="831"/>
      <c r="N202" s="830"/>
      <c r="O202" s="830"/>
      <c r="P202" s="829"/>
    </row>
    <row r="203" spans="1:17" ht="14.4" customHeight="1" thickBot="1" x14ac:dyDescent="0.3">
      <c r="A203" s="1748"/>
      <c r="B203" s="1750"/>
      <c r="C203" s="1754"/>
      <c r="D203" s="1772"/>
      <c r="E203" s="2776"/>
      <c r="F203" s="1745"/>
      <c r="G203" s="2772"/>
      <c r="H203" s="801" t="s">
        <v>7</v>
      </c>
      <c r="I203" s="800">
        <f>SUM(I198:I202)</f>
        <v>37.200000000000003</v>
      </c>
      <c r="J203" s="800">
        <f>SUM(J198:J202)</f>
        <v>0</v>
      </c>
      <c r="K203" s="800">
        <f>SUM(K198:K202)</f>
        <v>0</v>
      </c>
      <c r="L203" s="799"/>
      <c r="M203" s="798"/>
      <c r="N203" s="797"/>
      <c r="O203" s="797"/>
      <c r="P203" s="796"/>
    </row>
    <row r="204" spans="1:17" ht="19.2" customHeight="1" x14ac:dyDescent="0.25">
      <c r="A204" s="1502"/>
      <c r="B204" s="1499"/>
      <c r="C204" s="1496"/>
      <c r="D204" s="1529"/>
      <c r="E204" s="2774" t="s">
        <v>487</v>
      </c>
      <c r="F204" s="2859" t="s">
        <v>66</v>
      </c>
      <c r="G204" s="2770" t="s">
        <v>407</v>
      </c>
      <c r="H204" s="823" t="s">
        <v>50</v>
      </c>
      <c r="I204" s="822">
        <v>8</v>
      </c>
      <c r="J204" s="822"/>
      <c r="K204" s="821"/>
      <c r="L204" s="820" t="s">
        <v>486</v>
      </c>
      <c r="M204" s="819"/>
      <c r="N204" s="837" t="s">
        <v>70</v>
      </c>
      <c r="O204" s="817"/>
      <c r="P204" s="816"/>
    </row>
    <row r="205" spans="1:17" ht="13.8" x14ac:dyDescent="0.25">
      <c r="A205" s="1503"/>
      <c r="B205" s="1500"/>
      <c r="C205" s="1497"/>
      <c r="D205" s="808"/>
      <c r="E205" s="2775"/>
      <c r="F205" s="2778"/>
      <c r="G205" s="2771"/>
      <c r="H205" s="815" t="s">
        <v>61</v>
      </c>
      <c r="I205" s="814"/>
      <c r="J205" s="814"/>
      <c r="K205" s="813"/>
      <c r="L205" s="812"/>
      <c r="M205" s="811"/>
      <c r="N205" s="810"/>
      <c r="O205" s="809"/>
      <c r="P205" s="1520"/>
    </row>
    <row r="206" spans="1:17" ht="13.8" x14ac:dyDescent="0.25">
      <c r="A206" s="1503"/>
      <c r="B206" s="1500"/>
      <c r="C206" s="1497"/>
      <c r="D206" s="808"/>
      <c r="E206" s="2775"/>
      <c r="F206" s="2778"/>
      <c r="G206" s="2771"/>
      <c r="H206" s="815" t="s">
        <v>397</v>
      </c>
      <c r="I206" s="814"/>
      <c r="J206" s="814"/>
      <c r="K206" s="813"/>
      <c r="L206" s="1522"/>
      <c r="M206" s="835"/>
      <c r="N206" s="810"/>
      <c r="O206" s="810"/>
      <c r="P206" s="1520"/>
    </row>
    <row r="207" spans="1:17" ht="13.8" x14ac:dyDescent="0.25">
      <c r="A207" s="1503"/>
      <c r="B207" s="1500"/>
      <c r="C207" s="1497"/>
      <c r="D207" s="808"/>
      <c r="E207" s="2775"/>
      <c r="F207" s="2778"/>
      <c r="G207" s="2771"/>
      <c r="H207" s="815" t="s">
        <v>59</v>
      </c>
      <c r="I207" s="814"/>
      <c r="J207" s="814"/>
      <c r="K207" s="813"/>
      <c r="L207" s="1522"/>
      <c r="M207" s="835"/>
      <c r="N207" s="810"/>
      <c r="O207" s="810"/>
      <c r="P207" s="1520"/>
    </row>
    <row r="208" spans="1:17" ht="14.4" thickBot="1" x14ac:dyDescent="0.3">
      <c r="A208" s="1503"/>
      <c r="B208" s="1500"/>
      <c r="C208" s="1497"/>
      <c r="D208" s="808"/>
      <c r="E208" s="2775"/>
      <c r="F208" s="2778"/>
      <c r="G208" s="2771"/>
      <c r="H208" s="807" t="s">
        <v>396</v>
      </c>
      <c r="I208" s="833"/>
      <c r="J208" s="833"/>
      <c r="K208" s="832"/>
      <c r="L208" s="1521"/>
      <c r="M208" s="831"/>
      <c r="N208" s="830"/>
      <c r="O208" s="830"/>
      <c r="P208" s="829"/>
    </row>
    <row r="209" spans="1:16" ht="16.95" customHeight="1" thickBot="1" x14ac:dyDescent="0.3">
      <c r="A209" s="1504"/>
      <c r="B209" s="1501"/>
      <c r="C209" s="1498"/>
      <c r="D209" s="1530"/>
      <c r="E209" s="2776"/>
      <c r="F209" s="2860"/>
      <c r="G209" s="2772"/>
      <c r="H209" s="801" t="s">
        <v>7</v>
      </c>
      <c r="I209" s="800">
        <f>SUM(I204:I208)</f>
        <v>8</v>
      </c>
      <c r="J209" s="800">
        <f>SUM(J204:J208)</f>
        <v>0</v>
      </c>
      <c r="K209" s="800">
        <f>SUM(K204:K208)</f>
        <v>0</v>
      </c>
      <c r="L209" s="799"/>
      <c r="M209" s="798"/>
      <c r="N209" s="797"/>
      <c r="O209" s="797"/>
      <c r="P209" s="796"/>
    </row>
    <row r="210" spans="1:16" ht="18.600000000000001" customHeight="1" x14ac:dyDescent="0.25">
      <c r="A210" s="1502"/>
      <c r="B210" s="1499"/>
      <c r="C210" s="1496"/>
      <c r="D210" s="1529"/>
      <c r="E210" s="2774" t="s">
        <v>485</v>
      </c>
      <c r="F210" s="2859" t="s">
        <v>66</v>
      </c>
      <c r="G210" s="2770" t="s">
        <v>442</v>
      </c>
      <c r="H210" s="823" t="s">
        <v>50</v>
      </c>
      <c r="I210" s="822"/>
      <c r="J210" s="822"/>
      <c r="K210" s="821"/>
      <c r="L210" s="820" t="s">
        <v>404</v>
      </c>
      <c r="M210" s="819" t="s">
        <v>484</v>
      </c>
      <c r="N210" s="837"/>
      <c r="O210" s="837">
        <v>1</v>
      </c>
      <c r="P210" s="836"/>
    </row>
    <row r="211" spans="1:16" ht="13.8" x14ac:dyDescent="0.25">
      <c r="A211" s="1503"/>
      <c r="B211" s="1500"/>
      <c r="C211" s="1497"/>
      <c r="D211" s="808"/>
      <c r="E211" s="2775"/>
      <c r="F211" s="2778"/>
      <c r="G211" s="2771"/>
      <c r="H211" s="815" t="s">
        <v>61</v>
      </c>
      <c r="I211" s="814">
        <v>15</v>
      </c>
      <c r="J211" s="814"/>
      <c r="K211" s="813"/>
      <c r="L211" s="812" t="s">
        <v>478</v>
      </c>
      <c r="M211" s="811" t="s">
        <v>483</v>
      </c>
      <c r="N211" s="809">
        <v>1</v>
      </c>
      <c r="O211" s="809"/>
      <c r="P211" s="881"/>
    </row>
    <row r="212" spans="1:16" ht="13.8" x14ac:dyDescent="0.25">
      <c r="A212" s="1503"/>
      <c r="B212" s="1500"/>
      <c r="C212" s="1497"/>
      <c r="D212" s="808"/>
      <c r="E212" s="2775"/>
      <c r="F212" s="2778"/>
      <c r="G212" s="2771"/>
      <c r="H212" s="815" t="s">
        <v>397</v>
      </c>
      <c r="I212" s="814"/>
      <c r="J212" s="814"/>
      <c r="K212" s="813"/>
      <c r="L212" s="1522"/>
      <c r="M212" s="835"/>
      <c r="N212" s="809"/>
      <c r="O212" s="809"/>
      <c r="P212" s="881"/>
    </row>
    <row r="213" spans="1:16" ht="13.8" x14ac:dyDescent="0.25">
      <c r="A213" s="1503"/>
      <c r="B213" s="1500"/>
      <c r="C213" s="1497"/>
      <c r="D213" s="808"/>
      <c r="E213" s="2775"/>
      <c r="F213" s="2778"/>
      <c r="G213" s="2771"/>
      <c r="H213" s="815" t="s">
        <v>59</v>
      </c>
      <c r="I213" s="814"/>
      <c r="J213" s="814">
        <v>15</v>
      </c>
      <c r="K213" s="813"/>
      <c r="L213" s="1522"/>
      <c r="M213" s="835"/>
      <c r="N213" s="809"/>
      <c r="O213" s="809"/>
      <c r="P213" s="881"/>
    </row>
    <row r="214" spans="1:16" ht="14.4" thickBot="1" x14ac:dyDescent="0.3">
      <c r="A214" s="1503"/>
      <c r="B214" s="1500"/>
      <c r="C214" s="1497"/>
      <c r="D214" s="808"/>
      <c r="E214" s="2775"/>
      <c r="F214" s="2778"/>
      <c r="G214" s="2771"/>
      <c r="H214" s="807" t="s">
        <v>396</v>
      </c>
      <c r="I214" s="833"/>
      <c r="J214" s="833"/>
      <c r="K214" s="832"/>
      <c r="L214" s="1521"/>
      <c r="M214" s="831"/>
      <c r="N214" s="830"/>
      <c r="O214" s="830"/>
      <c r="P214" s="829"/>
    </row>
    <row r="215" spans="1:16" ht="14.4" thickBot="1" x14ac:dyDescent="0.3">
      <c r="A215" s="1504"/>
      <c r="B215" s="1501"/>
      <c r="C215" s="1498"/>
      <c r="D215" s="1530"/>
      <c r="E215" s="2776"/>
      <c r="F215" s="2860"/>
      <c r="G215" s="2772"/>
      <c r="H215" s="801" t="s">
        <v>7</v>
      </c>
      <c r="I215" s="800">
        <f>SUM(I210:I214)</f>
        <v>15</v>
      </c>
      <c r="J215" s="800">
        <f>SUM(J210:J214)</f>
        <v>15</v>
      </c>
      <c r="K215" s="800">
        <f>SUM(K210:K214)</f>
        <v>0</v>
      </c>
      <c r="L215" s="1059"/>
      <c r="M215" s="1058"/>
      <c r="N215" s="973"/>
      <c r="O215" s="973"/>
      <c r="P215" s="1057"/>
    </row>
    <row r="216" spans="1:16" ht="13.95" customHeight="1" x14ac:dyDescent="0.25">
      <c r="A216" s="1502"/>
      <c r="B216" s="1499"/>
      <c r="C216" s="1496"/>
      <c r="D216" s="1529"/>
      <c r="E216" s="2774" t="s">
        <v>482</v>
      </c>
      <c r="F216" s="2859" t="s">
        <v>66</v>
      </c>
      <c r="G216" s="2770" t="s">
        <v>442</v>
      </c>
      <c r="H216" s="823" t="s">
        <v>50</v>
      </c>
      <c r="I216" s="822"/>
      <c r="J216" s="822"/>
      <c r="K216" s="821"/>
      <c r="L216" s="820" t="s">
        <v>404</v>
      </c>
      <c r="M216" s="819" t="s">
        <v>73</v>
      </c>
      <c r="N216" s="837"/>
      <c r="O216" s="837">
        <v>1</v>
      </c>
      <c r="P216" s="836"/>
    </row>
    <row r="217" spans="1:16" ht="13.8" x14ac:dyDescent="0.25">
      <c r="A217" s="1503"/>
      <c r="B217" s="1500"/>
      <c r="C217" s="1497"/>
      <c r="D217" s="808"/>
      <c r="E217" s="2775"/>
      <c r="F217" s="2778"/>
      <c r="G217" s="2771"/>
      <c r="H217" s="815" t="s">
        <v>61</v>
      </c>
      <c r="I217" s="814">
        <v>15</v>
      </c>
      <c r="J217" s="814"/>
      <c r="K217" s="813"/>
      <c r="L217" s="812" t="s">
        <v>478</v>
      </c>
      <c r="M217" s="811" t="s">
        <v>73</v>
      </c>
      <c r="N217" s="809">
        <v>1</v>
      </c>
      <c r="O217" s="809"/>
      <c r="P217" s="881"/>
    </row>
    <row r="218" spans="1:16" ht="13.8" x14ac:dyDescent="0.25">
      <c r="A218" s="1503"/>
      <c r="B218" s="1500"/>
      <c r="C218" s="1497"/>
      <c r="D218" s="808"/>
      <c r="E218" s="2775"/>
      <c r="F218" s="2778"/>
      <c r="G218" s="2771"/>
      <c r="H218" s="815" t="s">
        <v>397</v>
      </c>
      <c r="I218" s="814"/>
      <c r="J218" s="814"/>
      <c r="K218" s="813"/>
      <c r="L218" s="1522"/>
      <c r="M218" s="835"/>
      <c r="N218" s="809"/>
      <c r="O218" s="809"/>
      <c r="P218" s="881"/>
    </row>
    <row r="219" spans="1:16" ht="13.8" x14ac:dyDescent="0.25">
      <c r="A219" s="1503"/>
      <c r="B219" s="1500"/>
      <c r="C219" s="1497"/>
      <c r="D219" s="808"/>
      <c r="E219" s="2775"/>
      <c r="F219" s="2778"/>
      <c r="G219" s="2771"/>
      <c r="H219" s="815" t="s">
        <v>59</v>
      </c>
      <c r="I219" s="814"/>
      <c r="J219" s="814">
        <v>15</v>
      </c>
      <c r="K219" s="813"/>
      <c r="L219" s="1522"/>
      <c r="M219" s="835"/>
      <c r="N219" s="809"/>
      <c r="O219" s="809"/>
      <c r="P219" s="881"/>
    </row>
    <row r="220" spans="1:16" ht="14.4" thickBot="1" x14ac:dyDescent="0.3">
      <c r="A220" s="1503"/>
      <c r="B220" s="1500"/>
      <c r="C220" s="1497"/>
      <c r="D220" s="808"/>
      <c r="E220" s="2775"/>
      <c r="F220" s="2778"/>
      <c r="G220" s="2771"/>
      <c r="H220" s="807" t="s">
        <v>396</v>
      </c>
      <c r="I220" s="833"/>
      <c r="J220" s="833"/>
      <c r="K220" s="832"/>
      <c r="L220" s="1521"/>
      <c r="M220" s="831"/>
      <c r="N220" s="830"/>
      <c r="O220" s="830"/>
      <c r="P220" s="829"/>
    </row>
    <row r="221" spans="1:16" ht="14.4" thickBot="1" x14ac:dyDescent="0.3">
      <c r="A221" s="1504"/>
      <c r="B221" s="1501"/>
      <c r="C221" s="1498"/>
      <c r="D221" s="1530"/>
      <c r="E221" s="2776"/>
      <c r="F221" s="2860"/>
      <c r="G221" s="2772"/>
      <c r="H221" s="801" t="s">
        <v>7</v>
      </c>
      <c r="I221" s="800">
        <f>SUM(I216:I220)</f>
        <v>15</v>
      </c>
      <c r="J221" s="800">
        <f>SUM(J216:J220)</f>
        <v>15</v>
      </c>
      <c r="K221" s="800">
        <f>SUM(K216:K220)</f>
        <v>0</v>
      </c>
      <c r="L221" s="1059"/>
      <c r="M221" s="1058"/>
      <c r="N221" s="973"/>
      <c r="O221" s="973"/>
      <c r="P221" s="1057"/>
    </row>
    <row r="222" spans="1:16" ht="16.95" customHeight="1" x14ac:dyDescent="0.25">
      <c r="A222" s="1502"/>
      <c r="B222" s="1499"/>
      <c r="C222" s="1496"/>
      <c r="D222" s="1529"/>
      <c r="E222" s="2774" t="s">
        <v>481</v>
      </c>
      <c r="F222" s="2859" t="s">
        <v>66</v>
      </c>
      <c r="G222" s="2770" t="s">
        <v>399</v>
      </c>
      <c r="H222" s="823" t="s">
        <v>50</v>
      </c>
      <c r="I222" s="822"/>
      <c r="J222" s="822"/>
      <c r="K222" s="821"/>
      <c r="L222" s="820" t="s">
        <v>404</v>
      </c>
      <c r="M222" s="819" t="s">
        <v>73</v>
      </c>
      <c r="N222" s="837"/>
      <c r="O222" s="837">
        <v>1</v>
      </c>
      <c r="P222" s="836"/>
    </row>
    <row r="223" spans="1:16" ht="13.8" x14ac:dyDescent="0.25">
      <c r="A223" s="1503"/>
      <c r="B223" s="1500"/>
      <c r="C223" s="1497"/>
      <c r="D223" s="808"/>
      <c r="E223" s="2775"/>
      <c r="F223" s="2778"/>
      <c r="G223" s="2771"/>
      <c r="H223" s="815" t="s">
        <v>61</v>
      </c>
      <c r="I223" s="814">
        <v>18.5</v>
      </c>
      <c r="J223" s="814"/>
      <c r="K223" s="813"/>
      <c r="L223" s="812" t="s">
        <v>478</v>
      </c>
      <c r="M223" s="811" t="s">
        <v>73</v>
      </c>
      <c r="N223" s="809"/>
      <c r="O223" s="809">
        <v>1</v>
      </c>
      <c r="P223" s="881"/>
    </row>
    <row r="224" spans="1:16" ht="13.8" x14ac:dyDescent="0.25">
      <c r="A224" s="1503"/>
      <c r="B224" s="1500"/>
      <c r="C224" s="1497"/>
      <c r="D224" s="808"/>
      <c r="E224" s="2775"/>
      <c r="F224" s="2778"/>
      <c r="G224" s="2771"/>
      <c r="H224" s="815" t="s">
        <v>397</v>
      </c>
      <c r="I224" s="814"/>
      <c r="J224" s="814"/>
      <c r="K224" s="813"/>
      <c r="L224" s="1522"/>
      <c r="M224" s="835"/>
      <c r="N224" s="809"/>
      <c r="O224" s="809"/>
      <c r="P224" s="881"/>
    </row>
    <row r="225" spans="1:17" ht="13.8" x14ac:dyDescent="0.25">
      <c r="A225" s="1503"/>
      <c r="B225" s="1500"/>
      <c r="C225" s="1497"/>
      <c r="D225" s="808"/>
      <c r="E225" s="2775"/>
      <c r="F225" s="2778"/>
      <c r="G225" s="2771"/>
      <c r="H225" s="815" t="s">
        <v>59</v>
      </c>
      <c r="I225" s="814"/>
      <c r="J225" s="814">
        <v>18.5</v>
      </c>
      <c r="K225" s="813"/>
      <c r="L225" s="1522"/>
      <c r="M225" s="835"/>
      <c r="N225" s="809"/>
      <c r="O225" s="809"/>
      <c r="P225" s="881"/>
    </row>
    <row r="226" spans="1:17" ht="14.4" thickBot="1" x14ac:dyDescent="0.3">
      <c r="A226" s="1503"/>
      <c r="B226" s="1500"/>
      <c r="C226" s="1497"/>
      <c r="D226" s="808"/>
      <c r="E226" s="2775"/>
      <c r="F226" s="2778"/>
      <c r="G226" s="2771"/>
      <c r="H226" s="807" t="s">
        <v>396</v>
      </c>
      <c r="I226" s="833"/>
      <c r="J226" s="833"/>
      <c r="K226" s="832"/>
      <c r="L226" s="1521"/>
      <c r="M226" s="831"/>
      <c r="N226" s="830"/>
      <c r="O226" s="830"/>
      <c r="P226" s="829"/>
    </row>
    <row r="227" spans="1:17" ht="14.4" thickBot="1" x14ac:dyDescent="0.3">
      <c r="A227" s="1504"/>
      <c r="B227" s="1501"/>
      <c r="C227" s="1498"/>
      <c r="D227" s="1530"/>
      <c r="E227" s="2776"/>
      <c r="F227" s="2860"/>
      <c r="G227" s="2772"/>
      <c r="H227" s="801" t="s">
        <v>7</v>
      </c>
      <c r="I227" s="800">
        <f>SUM(I222:I226)</f>
        <v>18.5</v>
      </c>
      <c r="J227" s="800">
        <f>SUM(J222:J226)</f>
        <v>18.5</v>
      </c>
      <c r="K227" s="800">
        <f>SUM(K222:K226)</f>
        <v>0</v>
      </c>
      <c r="L227" s="1059"/>
      <c r="M227" s="1058"/>
      <c r="N227" s="973"/>
      <c r="O227" s="973"/>
      <c r="P227" s="1057"/>
    </row>
    <row r="228" spans="1:17" ht="13.95" customHeight="1" x14ac:dyDescent="0.25">
      <c r="A228" s="1502"/>
      <c r="B228" s="1499"/>
      <c r="C228" s="1496"/>
      <c r="D228" s="1529"/>
      <c r="E228" s="2774" t="s">
        <v>480</v>
      </c>
      <c r="F228" s="2859" t="s">
        <v>66</v>
      </c>
      <c r="G228" s="2770" t="s">
        <v>442</v>
      </c>
      <c r="H228" s="823" t="s">
        <v>50</v>
      </c>
      <c r="I228" s="822"/>
      <c r="J228" s="822"/>
      <c r="K228" s="821"/>
      <c r="L228" s="820" t="s">
        <v>404</v>
      </c>
      <c r="M228" s="819" t="s">
        <v>73</v>
      </c>
      <c r="N228" s="837"/>
      <c r="O228" s="837">
        <v>1</v>
      </c>
      <c r="P228" s="836"/>
    </row>
    <row r="229" spans="1:17" ht="13.8" x14ac:dyDescent="0.25">
      <c r="A229" s="1503"/>
      <c r="B229" s="1500"/>
      <c r="C229" s="1497"/>
      <c r="D229" s="808"/>
      <c r="E229" s="2775"/>
      <c r="F229" s="2778"/>
      <c r="G229" s="2771"/>
      <c r="H229" s="815" t="s">
        <v>61</v>
      </c>
      <c r="I229" s="814">
        <v>8.6999999999999993</v>
      </c>
      <c r="J229" s="814"/>
      <c r="K229" s="813"/>
      <c r="L229" s="812" t="s">
        <v>478</v>
      </c>
      <c r="M229" s="811" t="s">
        <v>73</v>
      </c>
      <c r="N229" s="809"/>
      <c r="O229" s="809">
        <v>1</v>
      </c>
      <c r="P229" s="881"/>
    </row>
    <row r="230" spans="1:17" ht="13.8" x14ac:dyDescent="0.25">
      <c r="A230" s="1503"/>
      <c r="B230" s="1500"/>
      <c r="C230" s="1497"/>
      <c r="D230" s="808"/>
      <c r="E230" s="2775"/>
      <c r="F230" s="2778"/>
      <c r="G230" s="2771"/>
      <c r="H230" s="815" t="s">
        <v>397</v>
      </c>
      <c r="I230" s="814"/>
      <c r="J230" s="814"/>
      <c r="K230" s="813"/>
      <c r="L230" s="1522"/>
      <c r="M230" s="835"/>
      <c r="N230" s="809"/>
      <c r="O230" s="809"/>
      <c r="P230" s="881"/>
    </row>
    <row r="231" spans="1:17" ht="13.8" x14ac:dyDescent="0.25">
      <c r="A231" s="1503"/>
      <c r="B231" s="1500"/>
      <c r="C231" s="1497"/>
      <c r="D231" s="808"/>
      <c r="E231" s="2775"/>
      <c r="F231" s="2778"/>
      <c r="G231" s="2771"/>
      <c r="H231" s="815" t="s">
        <v>59</v>
      </c>
      <c r="I231" s="814"/>
      <c r="J231" s="814">
        <v>8.6999999999999993</v>
      </c>
      <c r="K231" s="813"/>
      <c r="L231" s="1522"/>
      <c r="M231" s="835"/>
      <c r="N231" s="809"/>
      <c r="O231" s="809"/>
      <c r="P231" s="881"/>
    </row>
    <row r="232" spans="1:17" ht="14.4" thickBot="1" x14ac:dyDescent="0.3">
      <c r="A232" s="1503"/>
      <c r="B232" s="1500"/>
      <c r="C232" s="1497"/>
      <c r="D232" s="808"/>
      <c r="E232" s="2775"/>
      <c r="F232" s="2778"/>
      <c r="G232" s="2771"/>
      <c r="H232" s="807" t="s">
        <v>396</v>
      </c>
      <c r="I232" s="833"/>
      <c r="J232" s="833"/>
      <c r="K232" s="832"/>
      <c r="L232" s="1521"/>
      <c r="M232" s="831"/>
      <c r="N232" s="830"/>
      <c r="O232" s="830"/>
      <c r="P232" s="829"/>
    </row>
    <row r="233" spans="1:17" ht="14.4" thickBot="1" x14ac:dyDescent="0.3">
      <c r="A233" s="1504"/>
      <c r="B233" s="1501"/>
      <c r="C233" s="1498"/>
      <c r="D233" s="1530"/>
      <c r="E233" s="2776"/>
      <c r="F233" s="2860"/>
      <c r="G233" s="2772"/>
      <c r="H233" s="801" t="s">
        <v>7</v>
      </c>
      <c r="I233" s="800">
        <f>SUM(I228:I232)</f>
        <v>8.6999999999999993</v>
      </c>
      <c r="J233" s="800">
        <f>SUM(J228:J232)</f>
        <v>8.6999999999999993</v>
      </c>
      <c r="K233" s="800">
        <f>SUM(K228:K232)</f>
        <v>0</v>
      </c>
      <c r="L233" s="1059"/>
      <c r="M233" s="1058"/>
      <c r="N233" s="973"/>
      <c r="O233" s="973"/>
      <c r="P233" s="1057"/>
    </row>
    <row r="234" spans="1:17" ht="13.95" customHeight="1" x14ac:dyDescent="0.25">
      <c r="A234" s="1502"/>
      <c r="B234" s="1499"/>
      <c r="C234" s="1496"/>
      <c r="D234" s="1529"/>
      <c r="E234" s="2774" t="s">
        <v>479</v>
      </c>
      <c r="F234" s="2859" t="s">
        <v>66</v>
      </c>
      <c r="G234" s="2770" t="s">
        <v>442</v>
      </c>
      <c r="H234" s="823" t="s">
        <v>50</v>
      </c>
      <c r="I234" s="822"/>
      <c r="J234" s="822"/>
      <c r="K234" s="821"/>
      <c r="L234" s="820" t="s">
        <v>404</v>
      </c>
      <c r="M234" s="819" t="s">
        <v>73</v>
      </c>
      <c r="N234" s="837"/>
      <c r="O234" s="837">
        <v>1</v>
      </c>
      <c r="P234" s="836"/>
      <c r="Q234" s="1113"/>
    </row>
    <row r="235" spans="1:17" ht="13.8" x14ac:dyDescent="0.25">
      <c r="A235" s="1503"/>
      <c r="B235" s="1500"/>
      <c r="C235" s="1497"/>
      <c r="D235" s="808"/>
      <c r="E235" s="2775"/>
      <c r="F235" s="2778"/>
      <c r="G235" s="2771"/>
      <c r="H235" s="815" t="s">
        <v>61</v>
      </c>
      <c r="I235" s="814">
        <v>18.5</v>
      </c>
      <c r="J235" s="814"/>
      <c r="K235" s="813"/>
      <c r="L235" s="812" t="s">
        <v>478</v>
      </c>
      <c r="M235" s="811" t="s">
        <v>73</v>
      </c>
      <c r="N235" s="809">
        <v>1</v>
      </c>
      <c r="O235" s="809"/>
      <c r="P235" s="881"/>
      <c r="Q235" s="1113"/>
    </row>
    <row r="236" spans="1:17" ht="13.8" x14ac:dyDescent="0.25">
      <c r="A236" s="1503"/>
      <c r="B236" s="1500"/>
      <c r="C236" s="1497"/>
      <c r="D236" s="808"/>
      <c r="E236" s="2775"/>
      <c r="F236" s="2778"/>
      <c r="G236" s="2771"/>
      <c r="H236" s="815" t="s">
        <v>397</v>
      </c>
      <c r="I236" s="814"/>
      <c r="J236" s="814"/>
      <c r="K236" s="813"/>
      <c r="L236" s="1522"/>
      <c r="M236" s="835"/>
      <c r="N236" s="809"/>
      <c r="O236" s="809"/>
      <c r="P236" s="881"/>
      <c r="Q236" s="1113"/>
    </row>
    <row r="237" spans="1:17" ht="13.8" x14ac:dyDescent="0.25">
      <c r="A237" s="1503"/>
      <c r="B237" s="1500"/>
      <c r="C237" s="1497"/>
      <c r="D237" s="808"/>
      <c r="E237" s="2775"/>
      <c r="F237" s="2778"/>
      <c r="G237" s="2771"/>
      <c r="H237" s="815" t="s">
        <v>59</v>
      </c>
      <c r="I237" s="814"/>
      <c r="J237" s="814">
        <v>18.5</v>
      </c>
      <c r="K237" s="813"/>
      <c r="L237" s="1522"/>
      <c r="M237" s="835"/>
      <c r="N237" s="809"/>
      <c r="O237" s="809"/>
      <c r="P237" s="881"/>
      <c r="Q237" s="1113"/>
    </row>
    <row r="238" spans="1:17" ht="14.4" thickBot="1" x14ac:dyDescent="0.3">
      <c r="A238" s="1503"/>
      <c r="B238" s="1500"/>
      <c r="C238" s="1497"/>
      <c r="D238" s="808"/>
      <c r="E238" s="2775"/>
      <c r="F238" s="2778"/>
      <c r="G238" s="2771"/>
      <c r="H238" s="807" t="s">
        <v>396</v>
      </c>
      <c r="I238" s="833"/>
      <c r="J238" s="833"/>
      <c r="K238" s="832"/>
      <c r="L238" s="1521"/>
      <c r="M238" s="831"/>
      <c r="N238" s="830"/>
      <c r="O238" s="830"/>
      <c r="P238" s="829"/>
    </row>
    <row r="239" spans="1:17" ht="14.4" thickBot="1" x14ac:dyDescent="0.3">
      <c r="A239" s="1504"/>
      <c r="B239" s="1501"/>
      <c r="C239" s="1498"/>
      <c r="D239" s="1530"/>
      <c r="E239" s="2776"/>
      <c r="F239" s="2860"/>
      <c r="G239" s="2772"/>
      <c r="H239" s="801" t="s">
        <v>7</v>
      </c>
      <c r="I239" s="800">
        <f>SUM(I234:I238)</f>
        <v>18.5</v>
      </c>
      <c r="J239" s="800">
        <f>SUM(J234:J238)</f>
        <v>18.5</v>
      </c>
      <c r="K239" s="800">
        <f>SUM(K234:K238)</f>
        <v>0</v>
      </c>
      <c r="L239" s="1059"/>
      <c r="M239" s="1058"/>
      <c r="N239" s="973"/>
      <c r="O239" s="973"/>
      <c r="P239" s="1057"/>
    </row>
    <row r="240" spans="1:17" ht="14.4" customHeight="1" x14ac:dyDescent="0.25">
      <c r="A240" s="1502"/>
      <c r="B240" s="1499"/>
      <c r="C240" s="1496"/>
      <c r="D240" s="1529"/>
      <c r="E240" s="2774" t="s">
        <v>829</v>
      </c>
      <c r="F240" s="2859" t="s">
        <v>66</v>
      </c>
      <c r="G240" s="2770" t="s">
        <v>442</v>
      </c>
      <c r="H240" s="823" t="s">
        <v>50</v>
      </c>
      <c r="I240" s="822"/>
      <c r="J240" s="822"/>
      <c r="K240" s="821"/>
      <c r="L240" s="2567" t="s">
        <v>404</v>
      </c>
      <c r="M240" s="2568" t="s">
        <v>73</v>
      </c>
      <c r="N240" s="2571">
        <v>1</v>
      </c>
      <c r="O240" s="837"/>
      <c r="P240" s="836"/>
    </row>
    <row r="241" spans="1:17" ht="14.4" customHeight="1" x14ac:dyDescent="0.25">
      <c r="A241" s="1503"/>
      <c r="B241" s="1500"/>
      <c r="C241" s="1497"/>
      <c r="D241" s="808"/>
      <c r="E241" s="2775"/>
      <c r="F241" s="2778"/>
      <c r="G241" s="2771"/>
      <c r="H241" s="815" t="s">
        <v>61</v>
      </c>
      <c r="I241" s="2566">
        <v>10</v>
      </c>
      <c r="J241" s="814"/>
      <c r="K241" s="813"/>
      <c r="L241" s="2569" t="s">
        <v>478</v>
      </c>
      <c r="M241" s="2570" t="s">
        <v>73</v>
      </c>
      <c r="N241" s="2572">
        <v>1</v>
      </c>
      <c r="O241" s="809"/>
      <c r="P241" s="881"/>
    </row>
    <row r="242" spans="1:17" ht="13.8" x14ac:dyDescent="0.25">
      <c r="A242" s="1503"/>
      <c r="B242" s="1500"/>
      <c r="C242" s="1497"/>
      <c r="D242" s="808"/>
      <c r="E242" s="2775"/>
      <c r="F242" s="2778"/>
      <c r="G242" s="2771"/>
      <c r="H242" s="815" t="s">
        <v>397</v>
      </c>
      <c r="I242" s="2566"/>
      <c r="J242" s="814"/>
      <c r="K242" s="813"/>
      <c r="L242" s="1522"/>
      <c r="M242" s="835"/>
      <c r="N242" s="809"/>
      <c r="O242" s="809"/>
      <c r="P242" s="881"/>
    </row>
    <row r="243" spans="1:17" ht="13.8" x14ac:dyDescent="0.25">
      <c r="A243" s="1503"/>
      <c r="B243" s="1500"/>
      <c r="C243" s="1497"/>
      <c r="D243" s="808"/>
      <c r="E243" s="2775"/>
      <c r="F243" s="2778"/>
      <c r="G243" s="2771"/>
      <c r="H243" s="815" t="s">
        <v>59</v>
      </c>
      <c r="I243" s="2566">
        <v>6</v>
      </c>
      <c r="J243" s="814"/>
      <c r="K243" s="813"/>
      <c r="L243" s="1522"/>
      <c r="M243" s="835"/>
      <c r="N243" s="809"/>
      <c r="O243" s="809"/>
      <c r="P243" s="881"/>
      <c r="Q243" s="1715"/>
    </row>
    <row r="244" spans="1:17" ht="14.4" thickBot="1" x14ac:dyDescent="0.3">
      <c r="A244" s="1503"/>
      <c r="B244" s="1500"/>
      <c r="C244" s="1497"/>
      <c r="D244" s="808"/>
      <c r="E244" s="2775"/>
      <c r="F244" s="2778"/>
      <c r="G244" s="2771"/>
      <c r="H244" s="807" t="s">
        <v>396</v>
      </c>
      <c r="I244" s="833"/>
      <c r="J244" s="833"/>
      <c r="K244" s="832"/>
      <c r="L244" s="1521"/>
      <c r="M244" s="831"/>
      <c r="N244" s="830"/>
      <c r="O244" s="830"/>
      <c r="P244" s="829"/>
    </row>
    <row r="245" spans="1:17" ht="14.4" thickBot="1" x14ac:dyDescent="0.3">
      <c r="A245" s="1504"/>
      <c r="B245" s="1501"/>
      <c r="C245" s="1498"/>
      <c r="D245" s="1530"/>
      <c r="E245" s="2776"/>
      <c r="F245" s="2860"/>
      <c r="G245" s="2772"/>
      <c r="H245" s="801" t="s">
        <v>7</v>
      </c>
      <c r="I245" s="800">
        <f>SUM(I240:I244)</f>
        <v>16</v>
      </c>
      <c r="J245" s="800">
        <f>SUM(J240:J244)</f>
        <v>0</v>
      </c>
      <c r="K245" s="800">
        <f>SUM(K240:K244)</f>
        <v>0</v>
      </c>
      <c r="L245" s="1059"/>
      <c r="M245" s="1058"/>
      <c r="N245" s="973"/>
      <c r="O245" s="973"/>
      <c r="P245" s="1057"/>
    </row>
    <row r="246" spans="1:17" ht="13.95" customHeight="1" thickBot="1" x14ac:dyDescent="0.3">
      <c r="A246" s="1531" t="s">
        <v>52</v>
      </c>
      <c r="B246" s="795" t="s">
        <v>6</v>
      </c>
      <c r="C246" s="2743" t="s">
        <v>33</v>
      </c>
      <c r="D246" s="2743"/>
      <c r="E246" s="2743"/>
      <c r="F246" s="2743"/>
      <c r="G246" s="2744"/>
      <c r="H246" s="794" t="s">
        <v>7</v>
      </c>
      <c r="I246" s="793">
        <f>I185*1</f>
        <v>432.20000000000005</v>
      </c>
      <c r="J246" s="793">
        <f>J185*1</f>
        <v>75.7</v>
      </c>
      <c r="K246" s="793">
        <f>K185*1</f>
        <v>0</v>
      </c>
      <c r="L246" s="792"/>
      <c r="M246" s="792"/>
      <c r="N246" s="792"/>
      <c r="O246" s="792"/>
      <c r="P246" s="791"/>
    </row>
    <row r="247" spans="1:17" ht="14.4" thickBot="1" x14ac:dyDescent="0.3">
      <c r="A247" s="790" t="s">
        <v>52</v>
      </c>
      <c r="B247" s="790"/>
      <c r="C247" s="2745" t="s">
        <v>53</v>
      </c>
      <c r="D247" s="2745"/>
      <c r="E247" s="2745"/>
      <c r="F247" s="2745"/>
      <c r="G247" s="2746"/>
      <c r="H247" s="789" t="s">
        <v>7</v>
      </c>
      <c r="I247" s="788">
        <f>I246*1</f>
        <v>432.20000000000005</v>
      </c>
      <c r="J247" s="788">
        <f>J246*1</f>
        <v>75.7</v>
      </c>
      <c r="K247" s="788">
        <f>K246*1</f>
        <v>0</v>
      </c>
      <c r="L247" s="787"/>
      <c r="M247" s="787"/>
      <c r="N247" s="787"/>
      <c r="O247" s="787"/>
      <c r="P247" s="786"/>
    </row>
    <row r="248" spans="1:17" ht="14.4" thickBot="1" x14ac:dyDescent="0.3">
      <c r="A248" s="876" t="s">
        <v>57</v>
      </c>
      <c r="B248" s="875"/>
      <c r="C248" s="1027" t="s">
        <v>477</v>
      </c>
      <c r="D248" s="872"/>
      <c r="E248" s="1026"/>
      <c r="F248" s="872"/>
      <c r="G248" s="872"/>
      <c r="H248" s="872"/>
      <c r="I248" s="872"/>
      <c r="J248" s="871"/>
      <c r="K248" s="872"/>
      <c r="L248" s="873"/>
      <c r="M248" s="873"/>
      <c r="N248" s="872"/>
      <c r="O248" s="871"/>
      <c r="P248" s="870"/>
    </row>
    <row r="249" spans="1:17" ht="27" thickBot="1" x14ac:dyDescent="0.3">
      <c r="A249" s="869"/>
      <c r="B249" s="868"/>
      <c r="C249" s="866"/>
      <c r="D249" s="866"/>
      <c r="E249" s="867"/>
      <c r="F249" s="866"/>
      <c r="G249" s="866"/>
      <c r="H249" s="866"/>
      <c r="I249" s="865"/>
      <c r="J249" s="865"/>
      <c r="K249" s="865"/>
      <c r="L249" s="864" t="s">
        <v>476</v>
      </c>
      <c r="M249" s="1056"/>
      <c r="N249" s="862">
        <v>7</v>
      </c>
      <c r="O249" s="862">
        <v>1</v>
      </c>
      <c r="P249" s="861"/>
    </row>
    <row r="250" spans="1:17" ht="14.4" thickBot="1" x14ac:dyDescent="0.3">
      <c r="A250" s="856" t="s">
        <v>57</v>
      </c>
      <c r="B250" s="892" t="s">
        <v>6</v>
      </c>
      <c r="C250" s="891" t="s">
        <v>475</v>
      </c>
      <c r="D250" s="890"/>
      <c r="E250" s="890"/>
      <c r="F250" s="890"/>
      <c r="G250" s="890"/>
      <c r="H250" s="890"/>
      <c r="I250" s="890"/>
      <c r="J250" s="890"/>
      <c r="K250" s="890"/>
      <c r="L250" s="890"/>
      <c r="M250" s="890"/>
      <c r="N250" s="890"/>
      <c r="O250" s="2804"/>
      <c r="P250" s="2805"/>
    </row>
    <row r="251" spans="1:17" ht="29.4" customHeight="1" thickBot="1" x14ac:dyDescent="0.3">
      <c r="A251" s="856"/>
      <c r="B251" s="855"/>
      <c r="C251" s="854"/>
      <c r="D251" s="854"/>
      <c r="E251" s="854"/>
      <c r="F251" s="854"/>
      <c r="G251" s="854"/>
      <c r="H251" s="854"/>
      <c r="I251" s="854"/>
      <c r="J251" s="854"/>
      <c r="K251" s="854"/>
      <c r="L251" s="853" t="s">
        <v>474</v>
      </c>
      <c r="M251" s="852" t="s">
        <v>470</v>
      </c>
      <c r="N251" s="850"/>
      <c r="O251" s="851">
        <v>1.01</v>
      </c>
      <c r="P251" s="849"/>
    </row>
    <row r="252" spans="1:17" ht="13.95" customHeight="1" x14ac:dyDescent="0.25">
      <c r="A252" s="888" t="s">
        <v>57</v>
      </c>
      <c r="B252" s="2806" t="s">
        <v>6</v>
      </c>
      <c r="C252" s="887" t="s">
        <v>6</v>
      </c>
      <c r="D252" s="1496"/>
      <c r="E252" s="2765" t="s">
        <v>473</v>
      </c>
      <c r="F252" s="2864" t="s">
        <v>66</v>
      </c>
      <c r="G252" s="2770" t="s">
        <v>407</v>
      </c>
      <c r="H252" s="848" t="s">
        <v>50</v>
      </c>
      <c r="I252" s="822">
        <f t="shared" ref="I252:K256" si="10">I258</f>
        <v>2.2999999999999998</v>
      </c>
      <c r="J252" s="822">
        <f t="shared" si="10"/>
        <v>0</v>
      </c>
      <c r="K252" s="822">
        <f t="shared" si="10"/>
        <v>0</v>
      </c>
      <c r="L252" s="820" t="s">
        <v>406</v>
      </c>
      <c r="M252" s="819" t="s">
        <v>73</v>
      </c>
      <c r="N252" s="818"/>
      <c r="O252" s="837">
        <v>1</v>
      </c>
      <c r="P252" s="816"/>
    </row>
    <row r="253" spans="1:17" ht="13.8" x14ac:dyDescent="0.25">
      <c r="A253" s="886"/>
      <c r="B253" s="2786"/>
      <c r="C253" s="885"/>
      <c r="D253" s="1497"/>
      <c r="E253" s="2766"/>
      <c r="F253" s="2768"/>
      <c r="G253" s="2771"/>
      <c r="H253" s="846" t="s">
        <v>61</v>
      </c>
      <c r="I253" s="814">
        <f t="shared" si="10"/>
        <v>130.19999999999999</v>
      </c>
      <c r="J253" s="814">
        <f t="shared" si="10"/>
        <v>200</v>
      </c>
      <c r="K253" s="814">
        <f t="shared" si="10"/>
        <v>0</v>
      </c>
      <c r="L253" s="1522" t="s">
        <v>471</v>
      </c>
      <c r="M253" s="835" t="s">
        <v>470</v>
      </c>
      <c r="N253" s="810"/>
      <c r="O253" s="809">
        <v>1.01</v>
      </c>
      <c r="P253" s="1520"/>
    </row>
    <row r="254" spans="1:17" ht="13.8" x14ac:dyDescent="0.25">
      <c r="A254" s="886"/>
      <c r="B254" s="2786"/>
      <c r="C254" s="885"/>
      <c r="D254" s="1497"/>
      <c r="E254" s="2766"/>
      <c r="F254" s="2768"/>
      <c r="G254" s="2771"/>
      <c r="H254" s="846" t="s">
        <v>397</v>
      </c>
      <c r="I254" s="814">
        <f t="shared" si="10"/>
        <v>0</v>
      </c>
      <c r="J254" s="814">
        <f t="shared" si="10"/>
        <v>0</v>
      </c>
      <c r="K254" s="814">
        <f t="shared" si="10"/>
        <v>0</v>
      </c>
      <c r="L254" s="1522"/>
      <c r="M254" s="835"/>
      <c r="N254" s="810"/>
      <c r="O254" s="810"/>
      <c r="P254" s="1520"/>
    </row>
    <row r="255" spans="1:17" ht="13.8" x14ac:dyDescent="0.25">
      <c r="A255" s="886"/>
      <c r="B255" s="2786"/>
      <c r="C255" s="885"/>
      <c r="D255" s="1497"/>
      <c r="E255" s="2766"/>
      <c r="F255" s="2768"/>
      <c r="G255" s="2771"/>
      <c r="H255" s="846" t="s">
        <v>59</v>
      </c>
      <c r="I255" s="814">
        <f t="shared" si="10"/>
        <v>152.19999999999999</v>
      </c>
      <c r="J255" s="814">
        <f t="shared" si="10"/>
        <v>0</v>
      </c>
      <c r="K255" s="814">
        <f t="shared" si="10"/>
        <v>0</v>
      </c>
      <c r="L255" s="1522"/>
      <c r="M255" s="835"/>
      <c r="N255" s="810"/>
      <c r="O255" s="810"/>
      <c r="P255" s="1520"/>
    </row>
    <row r="256" spans="1:17" ht="14.4" thickBot="1" x14ac:dyDescent="0.3">
      <c r="A256" s="886"/>
      <c r="B256" s="2786"/>
      <c r="C256" s="885"/>
      <c r="D256" s="1497"/>
      <c r="E256" s="2766"/>
      <c r="F256" s="2768"/>
      <c r="G256" s="2771"/>
      <c r="H256" s="845" t="s">
        <v>396</v>
      </c>
      <c r="I256" s="833">
        <f t="shared" si="10"/>
        <v>0</v>
      </c>
      <c r="J256" s="833">
        <f t="shared" si="10"/>
        <v>0</v>
      </c>
      <c r="K256" s="833">
        <f t="shared" si="10"/>
        <v>0</v>
      </c>
      <c r="L256" s="1521"/>
      <c r="M256" s="831"/>
      <c r="N256" s="830"/>
      <c r="O256" s="830"/>
      <c r="P256" s="829"/>
    </row>
    <row r="257" spans="1:19" ht="14.4" thickBot="1" x14ac:dyDescent="0.3">
      <c r="A257" s="1531"/>
      <c r="B257" s="2807"/>
      <c r="C257" s="883"/>
      <c r="D257" s="1509"/>
      <c r="E257" s="2773"/>
      <c r="F257" s="2865"/>
      <c r="G257" s="2772"/>
      <c r="H257" s="801" t="s">
        <v>7</v>
      </c>
      <c r="I257" s="800">
        <f>SUM(I252:I256)</f>
        <v>284.7</v>
      </c>
      <c r="J257" s="800">
        <f>SUM(J252:J256)</f>
        <v>200</v>
      </c>
      <c r="K257" s="800">
        <f>SUM(K252:K256)</f>
        <v>0</v>
      </c>
      <c r="L257" s="799"/>
      <c r="M257" s="798"/>
      <c r="N257" s="797"/>
      <c r="O257" s="797"/>
      <c r="P257" s="796"/>
    </row>
    <row r="258" spans="1:19" ht="14.4" customHeight="1" x14ac:dyDescent="0.25">
      <c r="A258" s="1502"/>
      <c r="B258" s="1499"/>
      <c r="C258" s="1496"/>
      <c r="D258" s="1529"/>
      <c r="E258" s="2774" t="s">
        <v>717</v>
      </c>
      <c r="F258" s="2859" t="s">
        <v>66</v>
      </c>
      <c r="G258" s="2770" t="s">
        <v>399</v>
      </c>
      <c r="H258" s="823" t="s">
        <v>50</v>
      </c>
      <c r="I258" s="822">
        <v>2.2999999999999998</v>
      </c>
      <c r="J258" s="822"/>
      <c r="K258" s="821">
        <v>0</v>
      </c>
      <c r="L258" s="820" t="s">
        <v>404</v>
      </c>
      <c r="M258" s="819" t="s">
        <v>73</v>
      </c>
      <c r="N258" s="818"/>
      <c r="O258" s="837">
        <v>1</v>
      </c>
      <c r="P258" s="816"/>
    </row>
    <row r="259" spans="1:19" ht="13.8" x14ac:dyDescent="0.25">
      <c r="A259" s="1503"/>
      <c r="B259" s="1500"/>
      <c r="C259" s="1497"/>
      <c r="D259" s="808"/>
      <c r="E259" s="2775"/>
      <c r="F259" s="2778"/>
      <c r="G259" s="2771"/>
      <c r="H259" s="815" t="s">
        <v>61</v>
      </c>
      <c r="I259" s="2566">
        <v>130.19999999999999</v>
      </c>
      <c r="J259" s="814">
        <v>200</v>
      </c>
      <c r="K259" s="813">
        <v>0</v>
      </c>
      <c r="L259" s="812" t="s">
        <v>472</v>
      </c>
      <c r="M259" s="811" t="s">
        <v>73</v>
      </c>
      <c r="N259" s="809">
        <v>1</v>
      </c>
      <c r="O259" s="809"/>
      <c r="P259" s="1520"/>
      <c r="Q259" s="1693"/>
      <c r="R259" s="1716"/>
    </row>
    <row r="260" spans="1:19" ht="13.8" x14ac:dyDescent="0.25">
      <c r="A260" s="1503"/>
      <c r="B260" s="1500"/>
      <c r="C260" s="1497"/>
      <c r="D260" s="808"/>
      <c r="E260" s="2775"/>
      <c r="F260" s="2778"/>
      <c r="G260" s="2771"/>
      <c r="H260" s="815" t="s">
        <v>397</v>
      </c>
      <c r="I260" s="2566"/>
      <c r="J260" s="814"/>
      <c r="K260" s="813"/>
      <c r="L260" s="1522" t="s">
        <v>471</v>
      </c>
      <c r="M260" s="835" t="s">
        <v>470</v>
      </c>
      <c r="N260" s="810"/>
      <c r="O260" s="809">
        <v>1.01</v>
      </c>
      <c r="P260" s="1520"/>
      <c r="Q260" s="1693"/>
    </row>
    <row r="261" spans="1:19" ht="13.95" customHeight="1" x14ac:dyDescent="0.25">
      <c r="A261" s="1503"/>
      <c r="B261" s="1500"/>
      <c r="C261" s="1497"/>
      <c r="D261" s="808"/>
      <c r="E261" s="2775"/>
      <c r="F261" s="2778"/>
      <c r="G261" s="2771"/>
      <c r="H261" s="815" t="s">
        <v>59</v>
      </c>
      <c r="I261" s="2566">
        <v>152.19999999999999</v>
      </c>
      <c r="J261" s="814"/>
      <c r="K261" s="813">
        <v>0</v>
      </c>
      <c r="L261" s="1522"/>
      <c r="M261" s="835"/>
      <c r="N261" s="810"/>
      <c r="O261" s="810"/>
      <c r="P261" s="1520"/>
      <c r="Q261" s="1693"/>
    </row>
    <row r="262" spans="1:19" ht="14.4" thickBot="1" x14ac:dyDescent="0.3">
      <c r="A262" s="1503"/>
      <c r="B262" s="1500"/>
      <c r="C262" s="1497"/>
      <c r="D262" s="808"/>
      <c r="E262" s="2775"/>
      <c r="F262" s="2778"/>
      <c r="G262" s="2771"/>
      <c r="H262" s="807" t="s">
        <v>396</v>
      </c>
      <c r="I262" s="833"/>
      <c r="J262" s="833"/>
      <c r="K262" s="832"/>
      <c r="L262" s="1521"/>
      <c r="M262" s="831"/>
      <c r="N262" s="830"/>
      <c r="O262" s="830"/>
      <c r="P262" s="829"/>
      <c r="Q262" s="1717"/>
      <c r="R262" s="1718"/>
      <c r="S262" s="1718"/>
    </row>
    <row r="263" spans="1:19" ht="14.4" thickBot="1" x14ac:dyDescent="0.3">
      <c r="A263" s="1504"/>
      <c r="B263" s="1501"/>
      <c r="C263" s="1498"/>
      <c r="D263" s="1530"/>
      <c r="E263" s="2776"/>
      <c r="F263" s="2860"/>
      <c r="G263" s="2772"/>
      <c r="H263" s="801" t="s">
        <v>7</v>
      </c>
      <c r="I263" s="800">
        <f>SUM(I258:I262)</f>
        <v>284.7</v>
      </c>
      <c r="J263" s="800">
        <f>SUM(J258:J262)</f>
        <v>200</v>
      </c>
      <c r="K263" s="800">
        <f>SUM(K258:K262)</f>
        <v>0</v>
      </c>
      <c r="L263" s="799"/>
      <c r="M263" s="798"/>
      <c r="N263" s="797"/>
      <c r="O263" s="797"/>
      <c r="P263" s="796"/>
      <c r="Q263" s="1718"/>
      <c r="R263" s="1718"/>
      <c r="S263" s="1718"/>
    </row>
    <row r="264" spans="1:19" ht="14.4" thickBot="1" x14ac:dyDescent="0.3">
      <c r="A264" s="1531" t="s">
        <v>57</v>
      </c>
      <c r="B264" s="795" t="s">
        <v>6</v>
      </c>
      <c r="C264" s="2743" t="s">
        <v>33</v>
      </c>
      <c r="D264" s="2743"/>
      <c r="E264" s="2743"/>
      <c r="F264" s="2743"/>
      <c r="G264" s="2744"/>
      <c r="H264" s="794" t="s">
        <v>7</v>
      </c>
      <c r="I264" s="793">
        <f>I257*1</f>
        <v>284.7</v>
      </c>
      <c r="J264" s="793">
        <f>J257*1</f>
        <v>200</v>
      </c>
      <c r="K264" s="793">
        <f>K257*1</f>
        <v>0</v>
      </c>
      <c r="L264" s="792"/>
      <c r="M264" s="792"/>
      <c r="N264" s="792"/>
      <c r="O264" s="792"/>
      <c r="P264" s="791"/>
    </row>
    <row r="265" spans="1:19" ht="14.4" thickBot="1" x14ac:dyDescent="0.3">
      <c r="A265" s="856" t="s">
        <v>57</v>
      </c>
      <c r="B265" s="892" t="s">
        <v>8</v>
      </c>
      <c r="C265" s="891" t="s">
        <v>469</v>
      </c>
      <c r="D265" s="890"/>
      <c r="E265" s="890"/>
      <c r="F265" s="890"/>
      <c r="G265" s="890"/>
      <c r="H265" s="890"/>
      <c r="I265" s="890"/>
      <c r="J265" s="890"/>
      <c r="K265" s="890"/>
      <c r="L265" s="890"/>
      <c r="M265" s="890"/>
      <c r="N265" s="890"/>
      <c r="O265" s="2804"/>
      <c r="P265" s="2805"/>
    </row>
    <row r="266" spans="1:19" ht="28.2" thickBot="1" x14ac:dyDescent="0.3">
      <c r="A266" s="1019"/>
      <c r="B266" s="1018"/>
      <c r="C266" s="854"/>
      <c r="D266" s="854"/>
      <c r="E266" s="854"/>
      <c r="F266" s="854"/>
      <c r="G266" s="854"/>
      <c r="H266" s="854"/>
      <c r="I266" s="854"/>
      <c r="J266" s="854"/>
      <c r="K266" s="854"/>
      <c r="L266" s="893" t="s">
        <v>468</v>
      </c>
      <c r="M266" s="852" t="s">
        <v>73</v>
      </c>
      <c r="N266" s="969">
        <v>6</v>
      </c>
      <c r="O266" s="850"/>
      <c r="P266" s="849"/>
    </row>
    <row r="267" spans="1:19" ht="13.95" customHeight="1" x14ac:dyDescent="0.25">
      <c r="A267" s="1055" t="s">
        <v>57</v>
      </c>
      <c r="B267" s="2872" t="s">
        <v>8</v>
      </c>
      <c r="C267" s="1054" t="s">
        <v>6</v>
      </c>
      <c r="D267" s="1514"/>
      <c r="E267" s="2765" t="s">
        <v>467</v>
      </c>
      <c r="F267" s="2794" t="s">
        <v>66</v>
      </c>
      <c r="G267" s="2835" t="s">
        <v>407</v>
      </c>
      <c r="H267" s="848" t="s">
        <v>50</v>
      </c>
      <c r="I267" s="1005">
        <f t="shared" ref="I267:K271" si="11">I273</f>
        <v>0</v>
      </c>
      <c r="J267" s="1005">
        <f t="shared" si="11"/>
        <v>0</v>
      </c>
      <c r="K267" s="1005">
        <f t="shared" si="11"/>
        <v>0</v>
      </c>
      <c r="L267" s="951" t="s">
        <v>406</v>
      </c>
      <c r="M267" s="950" t="s">
        <v>73</v>
      </c>
      <c r="N267" s="949">
        <v>1</v>
      </c>
      <c r="O267" s="1048"/>
      <c r="P267" s="1047"/>
    </row>
    <row r="268" spans="1:19" ht="27.6" x14ac:dyDescent="0.25">
      <c r="A268" s="1053"/>
      <c r="B268" s="2844"/>
      <c r="C268" s="1052"/>
      <c r="D268" s="1515"/>
      <c r="E268" s="2766"/>
      <c r="F268" s="2795"/>
      <c r="G268" s="2836"/>
      <c r="H268" s="846" t="s">
        <v>61</v>
      </c>
      <c r="I268" s="997">
        <f t="shared" si="11"/>
        <v>7.3</v>
      </c>
      <c r="J268" s="997">
        <f t="shared" si="11"/>
        <v>0</v>
      </c>
      <c r="K268" s="997">
        <f t="shared" si="11"/>
        <v>0</v>
      </c>
      <c r="L268" s="1519" t="s">
        <v>466</v>
      </c>
      <c r="M268" s="965" t="s">
        <v>73</v>
      </c>
      <c r="N268" s="944">
        <v>6</v>
      </c>
      <c r="O268" s="1015"/>
      <c r="P268" s="995"/>
    </row>
    <row r="269" spans="1:19" ht="13.8" x14ac:dyDescent="0.25">
      <c r="A269" s="1053"/>
      <c r="B269" s="2844"/>
      <c r="C269" s="1052"/>
      <c r="D269" s="1515"/>
      <c r="E269" s="2766"/>
      <c r="F269" s="2795"/>
      <c r="G269" s="2836"/>
      <c r="H269" s="846" t="s">
        <v>397</v>
      </c>
      <c r="I269" s="997">
        <f t="shared" si="11"/>
        <v>0</v>
      </c>
      <c r="J269" s="997">
        <f t="shared" si="11"/>
        <v>0</v>
      </c>
      <c r="K269" s="997">
        <f t="shared" si="11"/>
        <v>0</v>
      </c>
      <c r="L269" s="1519"/>
      <c r="M269" s="965"/>
      <c r="N269" s="1015"/>
      <c r="O269" s="1015"/>
      <c r="P269" s="995"/>
    </row>
    <row r="270" spans="1:19" ht="13.8" x14ac:dyDescent="0.25">
      <c r="A270" s="1053"/>
      <c r="B270" s="2844"/>
      <c r="C270" s="1052"/>
      <c r="D270" s="1515"/>
      <c r="E270" s="2766"/>
      <c r="F270" s="2795"/>
      <c r="G270" s="2836"/>
      <c r="H270" s="846" t="s">
        <v>59</v>
      </c>
      <c r="I270" s="997">
        <f t="shared" si="11"/>
        <v>30.2</v>
      </c>
      <c r="J270" s="997">
        <f t="shared" si="11"/>
        <v>0</v>
      </c>
      <c r="K270" s="997">
        <f t="shared" si="11"/>
        <v>0</v>
      </c>
      <c r="L270" s="1519"/>
      <c r="M270" s="965"/>
      <c r="N270" s="1015"/>
      <c r="O270" s="1015"/>
      <c r="P270" s="995"/>
    </row>
    <row r="271" spans="1:19" ht="14.4" thickBot="1" x14ac:dyDescent="0.3">
      <c r="A271" s="1053"/>
      <c r="B271" s="2844"/>
      <c r="C271" s="1052"/>
      <c r="D271" s="1515"/>
      <c r="E271" s="2766"/>
      <c r="F271" s="2795"/>
      <c r="G271" s="2836"/>
      <c r="H271" s="845" t="s">
        <v>396</v>
      </c>
      <c r="I271" s="992">
        <f t="shared" si="11"/>
        <v>0</v>
      </c>
      <c r="J271" s="992">
        <f t="shared" si="11"/>
        <v>0</v>
      </c>
      <c r="K271" s="992">
        <f t="shared" si="11"/>
        <v>0</v>
      </c>
      <c r="L271" s="1518"/>
      <c r="M271" s="990"/>
      <c r="N271" s="989"/>
      <c r="O271" s="989"/>
      <c r="P271" s="988"/>
    </row>
    <row r="272" spans="1:19" ht="14.4" thickBot="1" x14ac:dyDescent="0.3">
      <c r="A272" s="980"/>
      <c r="B272" s="2873"/>
      <c r="C272" s="1051"/>
      <c r="D272" s="1516"/>
      <c r="E272" s="2773"/>
      <c r="F272" s="2796"/>
      <c r="G272" s="2837"/>
      <c r="H272" s="801" t="s">
        <v>7</v>
      </c>
      <c r="I272" s="985">
        <f>SUM(I267:I271)</f>
        <v>37.5</v>
      </c>
      <c r="J272" s="985">
        <f>SUM(J267:J271)</f>
        <v>0</v>
      </c>
      <c r="K272" s="985">
        <f>SUM(K267:K271)</f>
        <v>0</v>
      </c>
      <c r="L272" s="984"/>
      <c r="M272" s="983"/>
      <c r="N272" s="982"/>
      <c r="O272" s="982"/>
      <c r="P272" s="981"/>
    </row>
    <row r="273" spans="1:18" ht="13.95" customHeight="1" x14ac:dyDescent="0.25">
      <c r="A273" s="1050"/>
      <c r="B273" s="1049"/>
      <c r="C273" s="1514"/>
      <c r="D273" s="1007"/>
      <c r="E273" s="2774" t="s">
        <v>718</v>
      </c>
      <c r="F273" s="2794" t="s">
        <v>66</v>
      </c>
      <c r="G273" s="2835" t="s">
        <v>418</v>
      </c>
      <c r="H273" s="1006" t="s">
        <v>50</v>
      </c>
      <c r="I273" s="1005"/>
      <c r="J273" s="1005"/>
      <c r="K273" s="1004"/>
      <c r="L273" s="951" t="s">
        <v>404</v>
      </c>
      <c r="M273" s="950" t="s">
        <v>73</v>
      </c>
      <c r="N273" s="949">
        <v>1</v>
      </c>
      <c r="O273" s="1048"/>
      <c r="P273" s="1047"/>
    </row>
    <row r="274" spans="1:18" ht="13.8" x14ac:dyDescent="0.25">
      <c r="A274" s="1046"/>
      <c r="B274" s="1517"/>
      <c r="C274" s="1515"/>
      <c r="D274" s="994"/>
      <c r="E274" s="2874"/>
      <c r="F274" s="2795"/>
      <c r="G274" s="2836"/>
      <c r="H274" s="998" t="s">
        <v>61</v>
      </c>
      <c r="I274" s="2573">
        <v>7.3</v>
      </c>
      <c r="J274" s="997">
        <v>0</v>
      </c>
      <c r="K274" s="996">
        <v>0</v>
      </c>
      <c r="L274" s="812" t="s">
        <v>465</v>
      </c>
      <c r="M274" s="945" t="s">
        <v>73</v>
      </c>
      <c r="N274" s="944">
        <v>6</v>
      </c>
      <c r="O274" s="944"/>
      <c r="P274" s="995"/>
      <c r="Q274" s="1715"/>
      <c r="R274" s="1715"/>
    </row>
    <row r="275" spans="1:18" ht="13.8" x14ac:dyDescent="0.25">
      <c r="A275" s="1046"/>
      <c r="B275" s="1517"/>
      <c r="C275" s="1515"/>
      <c r="D275" s="994"/>
      <c r="E275" s="2874"/>
      <c r="F275" s="2795"/>
      <c r="G275" s="2836"/>
      <c r="H275" s="998" t="s">
        <v>397</v>
      </c>
      <c r="I275" s="997"/>
      <c r="J275" s="997"/>
      <c r="K275" s="996"/>
      <c r="L275" s="1519"/>
      <c r="M275" s="965"/>
      <c r="N275" s="1015"/>
      <c r="O275" s="1015"/>
      <c r="P275" s="995"/>
    </row>
    <row r="276" spans="1:18" ht="13.2" customHeight="1" x14ac:dyDescent="0.25">
      <c r="A276" s="1046"/>
      <c r="B276" s="1517"/>
      <c r="C276" s="1515"/>
      <c r="D276" s="994"/>
      <c r="E276" s="2874"/>
      <c r="F276" s="2795"/>
      <c r="G276" s="2836"/>
      <c r="H276" s="998" t="s">
        <v>59</v>
      </c>
      <c r="I276" s="997">
        <v>30.2</v>
      </c>
      <c r="J276" s="997">
        <v>0</v>
      </c>
      <c r="K276" s="996">
        <v>0</v>
      </c>
      <c r="L276" s="1519"/>
      <c r="M276" s="965"/>
      <c r="N276" s="1015"/>
      <c r="O276" s="1015"/>
      <c r="P276" s="995"/>
    </row>
    <row r="277" spans="1:18" ht="14.4" thickBot="1" x14ac:dyDescent="0.3">
      <c r="A277" s="1046"/>
      <c r="B277" s="1517"/>
      <c r="C277" s="1515"/>
      <c r="D277" s="994"/>
      <c r="E277" s="2874"/>
      <c r="F277" s="2795"/>
      <c r="G277" s="2836"/>
      <c r="H277" s="993" t="s">
        <v>396</v>
      </c>
      <c r="I277" s="992"/>
      <c r="J277" s="992"/>
      <c r="K277" s="991"/>
      <c r="L277" s="1518"/>
      <c r="M277" s="990"/>
      <c r="N277" s="989"/>
      <c r="O277" s="989"/>
      <c r="P277" s="988"/>
    </row>
    <row r="278" spans="1:18" ht="14.4" thickBot="1" x14ac:dyDescent="0.3">
      <c r="A278" s="1045"/>
      <c r="B278" s="1044"/>
      <c r="C278" s="1043"/>
      <c r="D278" s="987"/>
      <c r="E278" s="2875"/>
      <c r="F278" s="2796"/>
      <c r="G278" s="2837"/>
      <c r="H278" s="986" t="s">
        <v>7</v>
      </c>
      <c r="I278" s="985">
        <f>SUM(I273:I277)</f>
        <v>37.5</v>
      </c>
      <c r="J278" s="985">
        <f>SUM(J273:J277)</f>
        <v>0</v>
      </c>
      <c r="K278" s="985">
        <f>SUM(K273:K277)</f>
        <v>0</v>
      </c>
      <c r="L278" s="984"/>
      <c r="M278" s="983"/>
      <c r="N278" s="982"/>
      <c r="O278" s="982"/>
      <c r="P278" s="981"/>
    </row>
    <row r="279" spans="1:18" ht="13.8" thickBot="1" x14ac:dyDescent="0.3">
      <c r="A279" s="914" t="s">
        <v>57</v>
      </c>
      <c r="B279" s="913" t="s">
        <v>8</v>
      </c>
      <c r="C279" s="2800" t="s">
        <v>33</v>
      </c>
      <c r="D279" s="2800"/>
      <c r="E279" s="2800"/>
      <c r="F279" s="2800"/>
      <c r="G279" s="2801"/>
      <c r="H279" s="912" t="s">
        <v>7</v>
      </c>
      <c r="I279" s="911">
        <f>I272*1</f>
        <v>37.5</v>
      </c>
      <c r="J279" s="911">
        <f>J272*1</f>
        <v>0</v>
      </c>
      <c r="K279" s="911">
        <f>K272*1</f>
        <v>0</v>
      </c>
      <c r="L279" s="910"/>
      <c r="M279" s="910"/>
      <c r="N279" s="910"/>
      <c r="O279" s="910"/>
      <c r="P279" s="909"/>
    </row>
    <row r="280" spans="1:18" ht="13.8" thickBot="1" x14ac:dyDescent="0.3">
      <c r="A280" s="1039" t="s">
        <v>57</v>
      </c>
      <c r="B280" s="1042" t="s">
        <v>51</v>
      </c>
      <c r="C280" s="1041" t="s">
        <v>464</v>
      </c>
      <c r="D280" s="1040"/>
      <c r="E280" s="1040"/>
      <c r="F280" s="1040"/>
      <c r="G280" s="1040"/>
      <c r="H280" s="1040"/>
      <c r="I280" s="1040"/>
      <c r="J280" s="1040"/>
      <c r="K280" s="1040"/>
      <c r="L280" s="1040"/>
      <c r="M280" s="1040"/>
      <c r="N280" s="1040"/>
      <c r="O280" s="2846"/>
      <c r="P280" s="2847"/>
    </row>
    <row r="281" spans="1:18" ht="27" thickBot="1" x14ac:dyDescent="0.3">
      <c r="A281" s="1039"/>
      <c r="B281" s="1038"/>
      <c r="C281" s="1037"/>
      <c r="D281" s="1037"/>
      <c r="E281" s="1037"/>
      <c r="F281" s="1037"/>
      <c r="G281" s="1037"/>
      <c r="H281" s="1037"/>
      <c r="I281" s="1037"/>
      <c r="J281" s="1037"/>
      <c r="K281" s="1037"/>
      <c r="L281" s="864" t="s">
        <v>463</v>
      </c>
      <c r="M281" s="1036" t="s">
        <v>73</v>
      </c>
      <c r="N281" s="1035">
        <v>1</v>
      </c>
      <c r="O281" s="1025"/>
      <c r="P281" s="861"/>
    </row>
    <row r="282" spans="1:18" ht="13.2" customHeight="1" x14ac:dyDescent="0.25">
      <c r="A282" s="968" t="s">
        <v>57</v>
      </c>
      <c r="B282" s="2788" t="s">
        <v>51</v>
      </c>
      <c r="C282" s="967" t="s">
        <v>6</v>
      </c>
      <c r="D282" s="956"/>
      <c r="E282" s="2869" t="s">
        <v>462</v>
      </c>
      <c r="F282" s="2848" t="s">
        <v>66</v>
      </c>
      <c r="G282" s="2797" t="s">
        <v>407</v>
      </c>
      <c r="H282" s="966" t="s">
        <v>50</v>
      </c>
      <c r="I282" s="953">
        <f t="shared" ref="I282:K286" si="12">I288</f>
        <v>0</v>
      </c>
      <c r="J282" s="953">
        <f t="shared" si="12"/>
        <v>0</v>
      </c>
      <c r="K282" s="953">
        <f t="shared" si="12"/>
        <v>0</v>
      </c>
      <c r="L282" s="1032" t="s">
        <v>406</v>
      </c>
      <c r="M282" s="1031" t="s">
        <v>73</v>
      </c>
      <c r="N282" s="1034">
        <v>1</v>
      </c>
      <c r="O282" s="948"/>
      <c r="P282" s="947"/>
    </row>
    <row r="283" spans="1:18" ht="26.4" x14ac:dyDescent="0.25">
      <c r="A283" s="963"/>
      <c r="B283" s="2789"/>
      <c r="C283" s="962"/>
      <c r="D283" s="933"/>
      <c r="E283" s="2870"/>
      <c r="F283" s="2849"/>
      <c r="G283" s="2798"/>
      <c r="H283" s="964" t="s">
        <v>61</v>
      </c>
      <c r="I283" s="941">
        <f t="shared" si="12"/>
        <v>501.5</v>
      </c>
      <c r="J283" s="941">
        <f t="shared" si="12"/>
        <v>0</v>
      </c>
      <c r="K283" s="941">
        <f t="shared" si="12"/>
        <v>0</v>
      </c>
      <c r="L283" s="939" t="s">
        <v>461</v>
      </c>
      <c r="M283" s="938" t="s">
        <v>73</v>
      </c>
      <c r="N283" s="1033">
        <v>1</v>
      </c>
      <c r="O283" s="937"/>
      <c r="P283" s="936"/>
    </row>
    <row r="284" spans="1:18" x14ac:dyDescent="0.25">
      <c r="A284" s="963"/>
      <c r="B284" s="2789"/>
      <c r="C284" s="962"/>
      <c r="D284" s="933"/>
      <c r="E284" s="2870"/>
      <c r="F284" s="2849"/>
      <c r="G284" s="2798"/>
      <c r="H284" s="964" t="s">
        <v>397</v>
      </c>
      <c r="I284" s="941">
        <f t="shared" si="12"/>
        <v>0</v>
      </c>
      <c r="J284" s="941">
        <f t="shared" si="12"/>
        <v>0</v>
      </c>
      <c r="K284" s="941">
        <f t="shared" si="12"/>
        <v>0</v>
      </c>
      <c r="L284" s="939"/>
      <c r="M284" s="938"/>
      <c r="N284" s="937"/>
      <c r="O284" s="937"/>
      <c r="P284" s="936"/>
    </row>
    <row r="285" spans="1:18" x14ac:dyDescent="0.25">
      <c r="A285" s="963"/>
      <c r="B285" s="2789"/>
      <c r="C285" s="962"/>
      <c r="D285" s="933"/>
      <c r="E285" s="2870"/>
      <c r="F285" s="2849"/>
      <c r="G285" s="2798"/>
      <c r="H285" s="964" t="s">
        <v>59</v>
      </c>
      <c r="I285" s="941">
        <f t="shared" si="12"/>
        <v>478</v>
      </c>
      <c r="J285" s="941">
        <f t="shared" si="12"/>
        <v>0</v>
      </c>
      <c r="K285" s="941">
        <f t="shared" si="12"/>
        <v>0</v>
      </c>
      <c r="L285" s="939"/>
      <c r="M285" s="938"/>
      <c r="N285" s="937"/>
      <c r="O285" s="937"/>
      <c r="P285" s="936"/>
    </row>
    <row r="286" spans="1:18" ht="13.8" thickBot="1" x14ac:dyDescent="0.3">
      <c r="A286" s="963"/>
      <c r="B286" s="2789"/>
      <c r="C286" s="962"/>
      <c r="D286" s="933"/>
      <c r="E286" s="2870"/>
      <c r="F286" s="2849"/>
      <c r="G286" s="2798"/>
      <c r="H286" s="961" t="s">
        <v>396</v>
      </c>
      <c r="I286" s="930">
        <f t="shared" si="12"/>
        <v>0</v>
      </c>
      <c r="J286" s="930">
        <f t="shared" si="12"/>
        <v>0</v>
      </c>
      <c r="K286" s="930">
        <f t="shared" si="12"/>
        <v>0</v>
      </c>
      <c r="L286" s="928"/>
      <c r="M286" s="927"/>
      <c r="N286" s="926"/>
      <c r="O286" s="926"/>
      <c r="P286" s="925"/>
    </row>
    <row r="287" spans="1:18" ht="13.8" thickBot="1" x14ac:dyDescent="0.3">
      <c r="A287" s="914"/>
      <c r="B287" s="2790"/>
      <c r="C287" s="960"/>
      <c r="D287" s="959"/>
      <c r="E287" s="2871"/>
      <c r="F287" s="2850"/>
      <c r="G287" s="2799"/>
      <c r="H287" s="920" t="s">
        <v>7</v>
      </c>
      <c r="I287" s="919">
        <f>SUM(I282:I286)</f>
        <v>979.5</v>
      </c>
      <c r="J287" s="919">
        <f>SUM(J282:J286)</f>
        <v>0</v>
      </c>
      <c r="K287" s="919">
        <f>SUM(K282:K286)</f>
        <v>0</v>
      </c>
      <c r="L287" s="918"/>
      <c r="M287" s="917"/>
      <c r="N287" s="916"/>
      <c r="O287" s="916"/>
      <c r="P287" s="915"/>
    </row>
    <row r="288" spans="1:18" ht="14.4" customHeight="1" x14ac:dyDescent="0.25">
      <c r="A288" s="958"/>
      <c r="B288" s="957"/>
      <c r="C288" s="956"/>
      <c r="D288" s="955"/>
      <c r="E288" s="2791" t="s">
        <v>719</v>
      </c>
      <c r="F288" s="2848" t="s">
        <v>66</v>
      </c>
      <c r="G288" s="2797" t="s">
        <v>414</v>
      </c>
      <c r="H288" s="954" t="s">
        <v>50</v>
      </c>
      <c r="I288" s="953"/>
      <c r="J288" s="953"/>
      <c r="K288" s="952"/>
      <c r="L288" s="1032" t="s">
        <v>404</v>
      </c>
      <c r="M288" s="1031" t="s">
        <v>73</v>
      </c>
      <c r="N288" s="1030">
        <v>1</v>
      </c>
      <c r="O288" s="948"/>
      <c r="P288" s="947"/>
    </row>
    <row r="289" spans="1:18" ht="14.4" customHeight="1" x14ac:dyDescent="0.25">
      <c r="A289" s="935"/>
      <c r="B289" s="934"/>
      <c r="C289" s="933"/>
      <c r="D289" s="932"/>
      <c r="E289" s="2792"/>
      <c r="F289" s="2849"/>
      <c r="G289" s="2798"/>
      <c r="H289" s="942" t="s">
        <v>61</v>
      </c>
      <c r="I289" s="2574">
        <v>501.5</v>
      </c>
      <c r="J289" s="941">
        <v>0</v>
      </c>
      <c r="K289" s="940">
        <v>0</v>
      </c>
      <c r="L289" s="1029" t="s">
        <v>460</v>
      </c>
      <c r="M289" s="1028" t="s">
        <v>73</v>
      </c>
      <c r="N289" s="943">
        <v>1</v>
      </c>
      <c r="O289" s="943"/>
      <c r="P289" s="936"/>
      <c r="Q289" s="1719"/>
    </row>
    <row r="290" spans="1:18" x14ac:dyDescent="0.25">
      <c r="A290" s="935"/>
      <c r="B290" s="934"/>
      <c r="C290" s="933"/>
      <c r="D290" s="932"/>
      <c r="E290" s="2792"/>
      <c r="F290" s="2849"/>
      <c r="G290" s="2798"/>
      <c r="H290" s="942" t="s">
        <v>397</v>
      </c>
      <c r="I290" s="941"/>
      <c r="J290" s="941"/>
      <c r="K290" s="940"/>
      <c r="L290" s="939"/>
      <c r="M290" s="938"/>
      <c r="N290" s="937"/>
      <c r="O290" s="937"/>
      <c r="P290" s="936"/>
      <c r="Q290" s="1720"/>
      <c r="R290" s="1720"/>
    </row>
    <row r="291" spans="1:18" ht="83.25" customHeight="1" x14ac:dyDescent="0.25">
      <c r="A291" s="935"/>
      <c r="B291" s="934"/>
      <c r="C291" s="933"/>
      <c r="D291" s="932"/>
      <c r="E291" s="2792"/>
      <c r="F291" s="2849"/>
      <c r="G291" s="2798"/>
      <c r="H291" s="942" t="s">
        <v>59</v>
      </c>
      <c r="I291" s="941">
        <v>478</v>
      </c>
      <c r="J291" s="941">
        <v>0</v>
      </c>
      <c r="K291" s="940">
        <v>0</v>
      </c>
      <c r="L291" s="939"/>
      <c r="M291" s="938"/>
      <c r="N291" s="937"/>
      <c r="O291" s="937"/>
      <c r="P291" s="936"/>
    </row>
    <row r="292" spans="1:18" ht="13.8" thickBot="1" x14ac:dyDescent="0.3">
      <c r="A292" s="935"/>
      <c r="B292" s="934"/>
      <c r="C292" s="933"/>
      <c r="D292" s="932"/>
      <c r="E292" s="2792"/>
      <c r="F292" s="2849"/>
      <c r="G292" s="2798"/>
      <c r="H292" s="931" t="s">
        <v>396</v>
      </c>
      <c r="I292" s="930"/>
      <c r="J292" s="930"/>
      <c r="K292" s="929"/>
      <c r="L292" s="928"/>
      <c r="M292" s="927"/>
      <c r="N292" s="926"/>
      <c r="O292" s="926"/>
      <c r="P292" s="925"/>
    </row>
    <row r="293" spans="1:18" ht="13.8" thickBot="1" x14ac:dyDescent="0.3">
      <c r="A293" s="924"/>
      <c r="B293" s="923"/>
      <c r="C293" s="922"/>
      <c r="D293" s="921"/>
      <c r="E293" s="2793"/>
      <c r="F293" s="2850"/>
      <c r="G293" s="2799"/>
      <c r="H293" s="920" t="s">
        <v>7</v>
      </c>
      <c r="I293" s="919">
        <f>SUM(I288:I292)</f>
        <v>979.5</v>
      </c>
      <c r="J293" s="919">
        <f>SUM(J288:J292)</f>
        <v>0</v>
      </c>
      <c r="K293" s="919">
        <f>SUM(K288:K292)</f>
        <v>0</v>
      </c>
      <c r="L293" s="918"/>
      <c r="M293" s="917"/>
      <c r="N293" s="916"/>
      <c r="O293" s="916"/>
      <c r="P293" s="915"/>
    </row>
    <row r="294" spans="1:18" ht="13.95" customHeight="1" thickBot="1" x14ac:dyDescent="0.3">
      <c r="A294" s="1531" t="s">
        <v>57</v>
      </c>
      <c r="B294" s="795" t="s">
        <v>51</v>
      </c>
      <c r="C294" s="2743" t="s">
        <v>33</v>
      </c>
      <c r="D294" s="2743"/>
      <c r="E294" s="2743"/>
      <c r="F294" s="2743"/>
      <c r="G294" s="2744"/>
      <c r="H294" s="794" t="s">
        <v>7</v>
      </c>
      <c r="I294" s="793">
        <f>I287*1</f>
        <v>979.5</v>
      </c>
      <c r="J294" s="793">
        <f>J287*1</f>
        <v>0</v>
      </c>
      <c r="K294" s="793">
        <f>K287*1</f>
        <v>0</v>
      </c>
      <c r="L294" s="792"/>
      <c r="M294" s="792"/>
      <c r="N294" s="792"/>
      <c r="O294" s="792"/>
      <c r="P294" s="791"/>
    </row>
    <row r="295" spans="1:18" ht="14.4" thickBot="1" x14ac:dyDescent="0.3">
      <c r="A295" s="790" t="s">
        <v>57</v>
      </c>
      <c r="B295" s="790"/>
      <c r="C295" s="2745" t="s">
        <v>53</v>
      </c>
      <c r="D295" s="2745"/>
      <c r="E295" s="2745"/>
      <c r="F295" s="2745"/>
      <c r="G295" s="2746"/>
      <c r="H295" s="789" t="s">
        <v>7</v>
      </c>
      <c r="I295" s="788">
        <f>I264+I279+I294</f>
        <v>1301.7</v>
      </c>
      <c r="J295" s="788">
        <f>J264+J279+J294</f>
        <v>200</v>
      </c>
      <c r="K295" s="788">
        <f>K264+K279+K294</f>
        <v>0</v>
      </c>
      <c r="L295" s="787"/>
      <c r="M295" s="787"/>
      <c r="N295" s="787"/>
      <c r="O295" s="787"/>
      <c r="P295" s="786"/>
    </row>
    <row r="296" spans="1:18" ht="14.4" thickBot="1" x14ac:dyDescent="0.3">
      <c r="A296" s="876" t="s">
        <v>62</v>
      </c>
      <c r="B296" s="875"/>
      <c r="C296" s="1027" t="s">
        <v>459</v>
      </c>
      <c r="D296" s="872"/>
      <c r="E296" s="1026"/>
      <c r="F296" s="872"/>
      <c r="G296" s="872"/>
      <c r="H296" s="872"/>
      <c r="I296" s="872"/>
      <c r="J296" s="871"/>
      <c r="K296" s="872"/>
      <c r="L296" s="873"/>
      <c r="M296" s="873"/>
      <c r="N296" s="872"/>
      <c r="O296" s="871"/>
      <c r="P296" s="870"/>
    </row>
    <row r="297" spans="1:18" ht="69.599999999999994" thickBot="1" x14ac:dyDescent="0.3">
      <c r="A297" s="897"/>
      <c r="B297" s="896"/>
      <c r="C297" s="894"/>
      <c r="D297" s="894"/>
      <c r="E297" s="895"/>
      <c r="F297" s="894"/>
      <c r="G297" s="894"/>
      <c r="H297" s="894"/>
      <c r="I297" s="894"/>
      <c r="J297" s="894"/>
      <c r="K297" s="894"/>
      <c r="L297" s="893" t="s">
        <v>1066</v>
      </c>
      <c r="M297" s="852" t="s">
        <v>1067</v>
      </c>
      <c r="N297" s="1025">
        <v>676315</v>
      </c>
      <c r="O297" s="1024" t="s">
        <v>458</v>
      </c>
      <c r="P297" s="849"/>
    </row>
    <row r="298" spans="1:18" ht="14.4" thickBot="1" x14ac:dyDescent="0.3">
      <c r="A298" s="860" t="s">
        <v>62</v>
      </c>
      <c r="B298" s="859" t="s">
        <v>6</v>
      </c>
      <c r="C298" s="891" t="s">
        <v>457</v>
      </c>
      <c r="D298" s="890"/>
      <c r="E298" s="890"/>
      <c r="F298" s="890"/>
      <c r="G298" s="890"/>
      <c r="H298" s="890"/>
      <c r="I298" s="890"/>
      <c r="J298" s="890"/>
      <c r="K298" s="890"/>
      <c r="L298" s="890"/>
      <c r="M298" s="890"/>
      <c r="N298" s="890"/>
      <c r="O298" s="2804"/>
      <c r="P298" s="2805"/>
    </row>
    <row r="299" spans="1:18" ht="42" thickBot="1" x14ac:dyDescent="0.3">
      <c r="A299" s="856"/>
      <c r="B299" s="855"/>
      <c r="C299" s="854"/>
      <c r="D299" s="854"/>
      <c r="E299" s="854"/>
      <c r="F299" s="854"/>
      <c r="G299" s="854"/>
      <c r="H299" s="854"/>
      <c r="I299" s="854"/>
      <c r="J299" s="854"/>
      <c r="K299" s="854"/>
      <c r="L299" s="853" t="s">
        <v>456</v>
      </c>
      <c r="M299" s="852" t="s">
        <v>73</v>
      </c>
      <c r="N299" s="850"/>
      <c r="O299" s="851">
        <v>1</v>
      </c>
      <c r="P299" s="849"/>
    </row>
    <row r="300" spans="1:18" ht="13.95" customHeight="1" x14ac:dyDescent="0.25">
      <c r="A300" s="2782" t="s">
        <v>62</v>
      </c>
      <c r="B300" s="2785" t="s">
        <v>6</v>
      </c>
      <c r="C300" s="2762" t="s">
        <v>6</v>
      </c>
      <c r="D300" s="1529"/>
      <c r="E300" s="2765" t="s">
        <v>455</v>
      </c>
      <c r="F300" s="2767" t="s">
        <v>66</v>
      </c>
      <c r="G300" s="2770" t="s">
        <v>407</v>
      </c>
      <c r="H300" s="848" t="s">
        <v>50</v>
      </c>
      <c r="I300" s="822">
        <f t="shared" ref="I300:K304" si="13">I306</f>
        <v>1.6</v>
      </c>
      <c r="J300" s="822">
        <f t="shared" si="13"/>
        <v>0</v>
      </c>
      <c r="K300" s="822">
        <f t="shared" si="13"/>
        <v>0</v>
      </c>
      <c r="L300" s="820" t="s">
        <v>406</v>
      </c>
      <c r="M300" s="819" t="s">
        <v>73</v>
      </c>
      <c r="N300" s="818"/>
      <c r="O300" s="837">
        <v>1</v>
      </c>
      <c r="P300" s="970"/>
    </row>
    <row r="301" spans="1:18" ht="13.8" x14ac:dyDescent="0.25">
      <c r="A301" s="2783"/>
      <c r="B301" s="2786"/>
      <c r="C301" s="2763"/>
      <c r="D301" s="808"/>
      <c r="E301" s="2766"/>
      <c r="F301" s="2768"/>
      <c r="G301" s="2771"/>
      <c r="H301" s="846" t="s">
        <v>61</v>
      </c>
      <c r="I301" s="814">
        <f t="shared" si="13"/>
        <v>328.3</v>
      </c>
      <c r="J301" s="814">
        <f t="shared" si="13"/>
        <v>647.6</v>
      </c>
      <c r="K301" s="814">
        <f t="shared" si="13"/>
        <v>0</v>
      </c>
      <c r="L301" s="2851" t="s">
        <v>454</v>
      </c>
      <c r="M301" s="2853" t="s">
        <v>75</v>
      </c>
      <c r="N301" s="2855">
        <v>74</v>
      </c>
      <c r="O301" s="2855">
        <v>26</v>
      </c>
      <c r="P301" s="2857"/>
    </row>
    <row r="302" spans="1:18" ht="13.8" x14ac:dyDescent="0.25">
      <c r="A302" s="2783"/>
      <c r="B302" s="2786"/>
      <c r="C302" s="2763"/>
      <c r="D302" s="808"/>
      <c r="E302" s="2766"/>
      <c r="F302" s="2768"/>
      <c r="G302" s="2771"/>
      <c r="H302" s="846" t="s">
        <v>397</v>
      </c>
      <c r="I302" s="814">
        <f t="shared" si="13"/>
        <v>1516.5</v>
      </c>
      <c r="J302" s="814">
        <f t="shared" si="13"/>
        <v>483.5</v>
      </c>
      <c r="K302" s="814">
        <f>K309</f>
        <v>0</v>
      </c>
      <c r="L302" s="2852"/>
      <c r="M302" s="2854"/>
      <c r="N302" s="2856"/>
      <c r="O302" s="2856"/>
      <c r="P302" s="2858"/>
    </row>
    <row r="303" spans="1:18" ht="13.8" x14ac:dyDescent="0.25">
      <c r="A303" s="2783"/>
      <c r="B303" s="2786"/>
      <c r="C303" s="2763"/>
      <c r="D303" s="808"/>
      <c r="E303" s="1510"/>
      <c r="F303" s="2768"/>
      <c r="G303" s="2771"/>
      <c r="H303" s="846" t="s">
        <v>59</v>
      </c>
      <c r="I303" s="814">
        <f t="shared" si="13"/>
        <v>1844.7</v>
      </c>
      <c r="J303" s="814">
        <f t="shared" si="13"/>
        <v>155.30000000000001</v>
      </c>
      <c r="K303" s="814">
        <f>K309</f>
        <v>0</v>
      </c>
      <c r="L303" s="1522"/>
      <c r="M303" s="835"/>
      <c r="N303" s="810"/>
      <c r="O303" s="810"/>
      <c r="P303" s="1520"/>
    </row>
    <row r="304" spans="1:18" ht="14.4" thickBot="1" x14ac:dyDescent="0.3">
      <c r="A304" s="2783"/>
      <c r="B304" s="2786"/>
      <c r="C304" s="2763"/>
      <c r="D304" s="808"/>
      <c r="E304" s="834"/>
      <c r="F304" s="2768"/>
      <c r="G304" s="2771"/>
      <c r="H304" s="845" t="s">
        <v>396</v>
      </c>
      <c r="I304" s="833">
        <f t="shared" si="13"/>
        <v>0</v>
      </c>
      <c r="J304" s="833">
        <f t="shared" si="13"/>
        <v>0</v>
      </c>
      <c r="K304" s="833">
        <f>K310</f>
        <v>0</v>
      </c>
      <c r="L304" s="1521"/>
      <c r="M304" s="831"/>
      <c r="N304" s="830"/>
      <c r="O304" s="830"/>
      <c r="P304" s="829"/>
    </row>
    <row r="305" spans="1:16" ht="14.4" thickBot="1" x14ac:dyDescent="0.3">
      <c r="A305" s="2784"/>
      <c r="B305" s="2787"/>
      <c r="C305" s="2764"/>
      <c r="D305" s="1530"/>
      <c r="E305" s="844"/>
      <c r="F305" s="2769"/>
      <c r="G305" s="2772"/>
      <c r="H305" s="801" t="s">
        <v>7</v>
      </c>
      <c r="I305" s="800">
        <f>SUM(I300:I304)</f>
        <v>3691.1000000000004</v>
      </c>
      <c r="J305" s="800">
        <f>SUM(J300:J304)</f>
        <v>1286.3999999999999</v>
      </c>
      <c r="K305" s="800">
        <f>SUM(K300:K304)</f>
        <v>0</v>
      </c>
      <c r="L305" s="799"/>
      <c r="M305" s="798"/>
      <c r="N305" s="797"/>
      <c r="O305" s="797"/>
      <c r="P305" s="796"/>
    </row>
    <row r="306" spans="1:16" ht="18.600000000000001" customHeight="1" x14ac:dyDescent="0.25">
      <c r="A306" s="2756"/>
      <c r="B306" s="2759"/>
      <c r="C306" s="2762"/>
      <c r="D306" s="1529"/>
      <c r="E306" s="2774" t="s">
        <v>720</v>
      </c>
      <c r="F306" s="2821" t="s">
        <v>66</v>
      </c>
      <c r="G306" s="2770" t="s">
        <v>418</v>
      </c>
      <c r="H306" s="823" t="s">
        <v>50</v>
      </c>
      <c r="I306" s="822">
        <v>1.6</v>
      </c>
      <c r="J306" s="822"/>
      <c r="K306" s="821">
        <v>0</v>
      </c>
      <c r="L306" s="820" t="s">
        <v>404</v>
      </c>
      <c r="M306" s="819" t="s">
        <v>73</v>
      </c>
      <c r="N306" s="818"/>
      <c r="O306" s="837">
        <v>1</v>
      </c>
      <c r="P306" s="816"/>
    </row>
    <row r="307" spans="1:16" ht="18.600000000000001" customHeight="1" x14ac:dyDescent="0.25">
      <c r="A307" s="2757"/>
      <c r="B307" s="2760"/>
      <c r="C307" s="2763"/>
      <c r="D307" s="808"/>
      <c r="E307" s="2775"/>
      <c r="F307" s="2822"/>
      <c r="G307" s="2771"/>
      <c r="H307" s="815" t="s">
        <v>61</v>
      </c>
      <c r="I307" s="814">
        <v>328.3</v>
      </c>
      <c r="J307" s="814">
        <v>647.6</v>
      </c>
      <c r="K307" s="813">
        <v>0</v>
      </c>
      <c r="L307" s="1023" t="s">
        <v>454</v>
      </c>
      <c r="M307" s="811" t="s">
        <v>75</v>
      </c>
      <c r="N307" s="809">
        <v>74</v>
      </c>
      <c r="O307" s="809">
        <v>26</v>
      </c>
      <c r="P307" s="1520"/>
    </row>
    <row r="308" spans="1:16" ht="14.4" customHeight="1" x14ac:dyDescent="0.25">
      <c r="A308" s="2757"/>
      <c r="B308" s="2760"/>
      <c r="C308" s="2763"/>
      <c r="D308" s="808"/>
      <c r="E308" s="2775"/>
      <c r="F308" s="2822"/>
      <c r="G308" s="2771"/>
      <c r="H308" s="815" t="s">
        <v>397</v>
      </c>
      <c r="I308" s="814">
        <v>1516.5</v>
      </c>
      <c r="J308" s="814">
        <v>483.5</v>
      </c>
      <c r="K308" s="813">
        <v>0</v>
      </c>
      <c r="L308" s="1022"/>
      <c r="M308" s="835"/>
      <c r="N308" s="810"/>
      <c r="O308" s="810"/>
      <c r="P308" s="1520"/>
    </row>
    <row r="309" spans="1:16" ht="13.95" customHeight="1" x14ac:dyDescent="0.25">
      <c r="A309" s="2757"/>
      <c r="B309" s="2760"/>
      <c r="C309" s="2763"/>
      <c r="D309" s="808"/>
      <c r="E309" s="2775"/>
      <c r="F309" s="2822"/>
      <c r="G309" s="2771"/>
      <c r="H309" s="815" t="s">
        <v>59</v>
      </c>
      <c r="I309" s="814">
        <v>1844.7</v>
      </c>
      <c r="J309" s="814">
        <v>155.30000000000001</v>
      </c>
      <c r="K309" s="813">
        <v>0</v>
      </c>
      <c r="L309" s="1522"/>
      <c r="M309" s="835"/>
      <c r="N309" s="810"/>
      <c r="O309" s="810"/>
      <c r="P309" s="1520"/>
    </row>
    <row r="310" spans="1:16" ht="14.4" thickBot="1" x14ac:dyDescent="0.3">
      <c r="A310" s="2757"/>
      <c r="B310" s="2760"/>
      <c r="C310" s="2763"/>
      <c r="D310" s="808"/>
      <c r="E310" s="2775"/>
      <c r="F310" s="2822"/>
      <c r="G310" s="2771"/>
      <c r="H310" s="807" t="s">
        <v>396</v>
      </c>
      <c r="I310" s="833"/>
      <c r="J310" s="833"/>
      <c r="K310" s="832"/>
      <c r="L310" s="1521"/>
      <c r="M310" s="831"/>
      <c r="N310" s="830"/>
      <c r="O310" s="830"/>
      <c r="P310" s="829"/>
    </row>
    <row r="311" spans="1:16" ht="14.4" thickBot="1" x14ac:dyDescent="0.3">
      <c r="A311" s="2758"/>
      <c r="B311" s="2761"/>
      <c r="C311" s="2764"/>
      <c r="D311" s="1530"/>
      <c r="E311" s="2776"/>
      <c r="F311" s="2823"/>
      <c r="G311" s="2772"/>
      <c r="H311" s="801" t="s">
        <v>7</v>
      </c>
      <c r="I311" s="800">
        <f>SUM(I306:I310)</f>
        <v>3691.1000000000004</v>
      </c>
      <c r="J311" s="800">
        <f>SUM(J306:J310)</f>
        <v>1286.3999999999999</v>
      </c>
      <c r="K311" s="800">
        <f>SUM(K306:K310)</f>
        <v>0</v>
      </c>
      <c r="L311" s="799"/>
      <c r="M311" s="798"/>
      <c r="N311" s="797"/>
      <c r="O311" s="797"/>
      <c r="P311" s="796"/>
    </row>
    <row r="312" spans="1:16" ht="14.4" thickBot="1" x14ac:dyDescent="0.3">
      <c r="A312" s="980" t="s">
        <v>62</v>
      </c>
      <c r="B312" s="979" t="s">
        <v>6</v>
      </c>
      <c r="C312" s="2811" t="s">
        <v>33</v>
      </c>
      <c r="D312" s="2811"/>
      <c r="E312" s="2811"/>
      <c r="F312" s="2811"/>
      <c r="G312" s="2812"/>
      <c r="H312" s="978" t="s">
        <v>7</v>
      </c>
      <c r="I312" s="793">
        <f>I305*1</f>
        <v>3691.1000000000004</v>
      </c>
      <c r="J312" s="793">
        <f>J305*1</f>
        <v>1286.3999999999999</v>
      </c>
      <c r="K312" s="793">
        <f>K305*1</f>
        <v>0</v>
      </c>
      <c r="L312" s="792"/>
      <c r="M312" s="792"/>
      <c r="N312" s="792"/>
      <c r="O312" s="792"/>
      <c r="P312" s="791"/>
    </row>
    <row r="313" spans="1:16" ht="14.4" thickBot="1" x14ac:dyDescent="0.3">
      <c r="A313" s="1021" t="s">
        <v>62</v>
      </c>
      <c r="B313" s="1020" t="s">
        <v>8</v>
      </c>
      <c r="C313" s="891" t="s">
        <v>453</v>
      </c>
      <c r="D313" s="890"/>
      <c r="E313" s="890"/>
      <c r="F313" s="890"/>
      <c r="G313" s="890"/>
      <c r="H313" s="890"/>
      <c r="I313" s="890"/>
      <c r="J313" s="890"/>
      <c r="K313" s="890"/>
      <c r="L313" s="890"/>
      <c r="M313" s="890"/>
      <c r="N313" s="890"/>
      <c r="O313" s="2804"/>
      <c r="P313" s="2805"/>
    </row>
    <row r="314" spans="1:16" ht="21" customHeight="1" thickBot="1" x14ac:dyDescent="0.3">
      <c r="A314" s="1019"/>
      <c r="B314" s="1018"/>
      <c r="C314" s="854"/>
      <c r="D314" s="854"/>
      <c r="E314" s="854"/>
      <c r="F314" s="854"/>
      <c r="G314" s="854"/>
      <c r="H314" s="854"/>
      <c r="I314" s="854"/>
      <c r="J314" s="854"/>
      <c r="K314" s="854"/>
      <c r="L314" s="853" t="s">
        <v>452</v>
      </c>
      <c r="M314" s="852" t="s">
        <v>73</v>
      </c>
      <c r="N314" s="969"/>
      <c r="O314" s="969">
        <v>1</v>
      </c>
      <c r="P314" s="849"/>
    </row>
    <row r="315" spans="1:16" ht="13.95" customHeight="1" x14ac:dyDescent="0.25">
      <c r="A315" s="2840" t="s">
        <v>62</v>
      </c>
      <c r="B315" s="2843" t="s">
        <v>8</v>
      </c>
      <c r="C315" s="2830" t="s">
        <v>6</v>
      </c>
      <c r="D315" s="1007"/>
      <c r="E315" s="2765" t="s">
        <v>451</v>
      </c>
      <c r="F315" s="2833" t="s">
        <v>66</v>
      </c>
      <c r="G315" s="2835" t="s">
        <v>407</v>
      </c>
      <c r="H315" s="848" t="s">
        <v>50</v>
      </c>
      <c r="I315" s="1005">
        <f t="shared" ref="I315:K319" si="14">I321</f>
        <v>0.5</v>
      </c>
      <c r="J315" s="1005">
        <f t="shared" si="14"/>
        <v>0.2</v>
      </c>
      <c r="K315" s="1005">
        <f t="shared" si="14"/>
        <v>0</v>
      </c>
      <c r="L315" s="951" t="s">
        <v>406</v>
      </c>
      <c r="M315" s="950" t="s">
        <v>73</v>
      </c>
      <c r="N315" s="949"/>
      <c r="O315" s="949">
        <v>1</v>
      </c>
      <c r="P315" s="1017"/>
    </row>
    <row r="316" spans="1:16" ht="13.8" x14ac:dyDescent="0.25">
      <c r="A316" s="2841"/>
      <c r="B316" s="2844"/>
      <c r="C316" s="2831"/>
      <c r="D316" s="994"/>
      <c r="E316" s="2766"/>
      <c r="F316" s="2795"/>
      <c r="G316" s="2836"/>
      <c r="H316" s="846" t="s">
        <v>61</v>
      </c>
      <c r="I316" s="997">
        <f t="shared" si="14"/>
        <v>278.60000000000002</v>
      </c>
      <c r="J316" s="997">
        <f t="shared" si="14"/>
        <v>31.5</v>
      </c>
      <c r="K316" s="997">
        <f t="shared" si="14"/>
        <v>0</v>
      </c>
      <c r="L316" s="1522" t="s">
        <v>450</v>
      </c>
      <c r="M316" s="965" t="s">
        <v>73</v>
      </c>
      <c r="N316" s="1016">
        <v>173</v>
      </c>
      <c r="O316" s="1016">
        <v>5</v>
      </c>
      <c r="P316" s="995"/>
    </row>
    <row r="317" spans="1:16" ht="13.95" customHeight="1" x14ac:dyDescent="0.25">
      <c r="A317" s="2841"/>
      <c r="B317" s="2844"/>
      <c r="C317" s="2831"/>
      <c r="D317" s="994"/>
      <c r="E317" s="2766"/>
      <c r="F317" s="2795"/>
      <c r="G317" s="2836"/>
      <c r="H317" s="846" t="s">
        <v>397</v>
      </c>
      <c r="I317" s="997">
        <f t="shared" si="14"/>
        <v>0</v>
      </c>
      <c r="J317" s="997">
        <f t="shared" si="14"/>
        <v>0</v>
      </c>
      <c r="K317" s="997">
        <f t="shared" si="14"/>
        <v>0</v>
      </c>
      <c r="L317" s="1519"/>
      <c r="M317" s="965"/>
      <c r="N317" s="1015"/>
      <c r="O317" s="1015"/>
      <c r="P317" s="995"/>
    </row>
    <row r="318" spans="1:16" ht="13.8" x14ac:dyDescent="0.25">
      <c r="A318" s="2841"/>
      <c r="B318" s="2844"/>
      <c r="C318" s="2831"/>
      <c r="D318" s="994"/>
      <c r="E318" s="1510"/>
      <c r="F318" s="2795"/>
      <c r="G318" s="2836"/>
      <c r="H318" s="846" t="s">
        <v>59</v>
      </c>
      <c r="I318" s="997">
        <f t="shared" si="14"/>
        <v>526</v>
      </c>
      <c r="J318" s="997">
        <f t="shared" si="14"/>
        <v>178.5</v>
      </c>
      <c r="K318" s="997">
        <f t="shared" si="14"/>
        <v>0</v>
      </c>
      <c r="L318" s="1519"/>
      <c r="M318" s="965"/>
      <c r="N318" s="1015"/>
      <c r="O318" s="1015"/>
      <c r="P318" s="995"/>
    </row>
    <row r="319" spans="1:16" ht="22.95" customHeight="1" thickBot="1" x14ac:dyDescent="0.3">
      <c r="A319" s="2841"/>
      <c r="B319" s="2844"/>
      <c r="C319" s="2831"/>
      <c r="D319" s="994"/>
      <c r="E319" s="834"/>
      <c r="F319" s="2795"/>
      <c r="G319" s="2836"/>
      <c r="H319" s="845" t="s">
        <v>396</v>
      </c>
      <c r="I319" s="992">
        <f t="shared" si="14"/>
        <v>0</v>
      </c>
      <c r="J319" s="992">
        <f t="shared" si="14"/>
        <v>0</v>
      </c>
      <c r="K319" s="992">
        <f t="shared" si="14"/>
        <v>0</v>
      </c>
      <c r="L319" s="1518"/>
      <c r="M319" s="990"/>
      <c r="N319" s="989"/>
      <c r="O319" s="989"/>
      <c r="P319" s="988"/>
    </row>
    <row r="320" spans="1:16" ht="13.2" customHeight="1" thickBot="1" x14ac:dyDescent="0.3">
      <c r="A320" s="2842"/>
      <c r="B320" s="2845"/>
      <c r="C320" s="2832"/>
      <c r="D320" s="987"/>
      <c r="E320" s="844"/>
      <c r="F320" s="2834"/>
      <c r="G320" s="2837"/>
      <c r="H320" s="1014" t="s">
        <v>7</v>
      </c>
      <c r="I320" s="1013">
        <f>SUM(I315:I319)</f>
        <v>805.1</v>
      </c>
      <c r="J320" s="1013">
        <f>SUM(J315:J319)</f>
        <v>210.2</v>
      </c>
      <c r="K320" s="1013">
        <f>SUM(K315:K319)</f>
        <v>0</v>
      </c>
      <c r="L320" s="1012"/>
      <c r="M320" s="1011"/>
      <c r="N320" s="1010"/>
      <c r="O320" s="1009"/>
      <c r="P320" s="1008"/>
    </row>
    <row r="321" spans="1:16" ht="16.2" customHeight="1" x14ac:dyDescent="0.25">
      <c r="A321" s="2824"/>
      <c r="B321" s="2827"/>
      <c r="C321" s="2830"/>
      <c r="D321" s="1007"/>
      <c r="E321" s="2774" t="s">
        <v>721</v>
      </c>
      <c r="F321" s="2833" t="s">
        <v>66</v>
      </c>
      <c r="G321" s="2835" t="s">
        <v>418</v>
      </c>
      <c r="H321" s="1006" t="s">
        <v>50</v>
      </c>
      <c r="I321" s="1005">
        <v>0.5</v>
      </c>
      <c r="J321" s="1005">
        <v>0.2</v>
      </c>
      <c r="K321" s="1004">
        <v>0</v>
      </c>
      <c r="L321" s="1519" t="s">
        <v>404</v>
      </c>
      <c r="M321" s="1003" t="s">
        <v>73</v>
      </c>
      <c r="N321" s="944"/>
      <c r="O321" s="944">
        <v>1</v>
      </c>
      <c r="P321" s="995"/>
    </row>
    <row r="322" spans="1:16" ht="32.25" customHeight="1" x14ac:dyDescent="0.25">
      <c r="A322" s="2825"/>
      <c r="B322" s="2828"/>
      <c r="C322" s="2831"/>
      <c r="D322" s="994"/>
      <c r="E322" s="2775"/>
      <c r="F322" s="2795"/>
      <c r="G322" s="2836"/>
      <c r="H322" s="998" t="s">
        <v>61</v>
      </c>
      <c r="I322" s="1002">
        <v>278.60000000000002</v>
      </c>
      <c r="J322" s="1002">
        <v>31.5</v>
      </c>
      <c r="K322" s="1001">
        <v>0</v>
      </c>
      <c r="L322" s="812" t="s">
        <v>449</v>
      </c>
      <c r="M322" s="945" t="s">
        <v>73</v>
      </c>
      <c r="N322" s="1000">
        <v>143</v>
      </c>
      <c r="O322" s="1000"/>
      <c r="P322" s="999"/>
    </row>
    <row r="323" spans="1:16" ht="15" customHeight="1" x14ac:dyDescent="0.25">
      <c r="A323" s="2825"/>
      <c r="B323" s="2828"/>
      <c r="C323" s="2831"/>
      <c r="D323" s="994"/>
      <c r="E323" s="2775"/>
      <c r="F323" s="2795"/>
      <c r="G323" s="2836"/>
      <c r="H323" s="998" t="s">
        <v>397</v>
      </c>
      <c r="I323" s="997"/>
      <c r="J323" s="997"/>
      <c r="K323" s="996"/>
      <c r="L323" s="2838" t="s">
        <v>448</v>
      </c>
      <c r="M323" s="965"/>
      <c r="N323" s="944"/>
      <c r="O323" s="944"/>
      <c r="P323" s="995"/>
    </row>
    <row r="324" spans="1:16" ht="13.95" customHeight="1" x14ac:dyDescent="0.25">
      <c r="A324" s="2825"/>
      <c r="B324" s="2828"/>
      <c r="C324" s="2831"/>
      <c r="D324" s="994"/>
      <c r="E324" s="2775"/>
      <c r="F324" s="2795"/>
      <c r="G324" s="2836"/>
      <c r="H324" s="998" t="s">
        <v>59</v>
      </c>
      <c r="I324" s="997">
        <v>526</v>
      </c>
      <c r="J324" s="997">
        <v>178.5</v>
      </c>
      <c r="K324" s="996">
        <v>0</v>
      </c>
      <c r="L324" s="2839"/>
      <c r="M324" s="965" t="s">
        <v>73</v>
      </c>
      <c r="N324" s="944">
        <v>30</v>
      </c>
      <c r="O324" s="944">
        <v>5</v>
      </c>
      <c r="P324" s="995"/>
    </row>
    <row r="325" spans="1:16" ht="14.4" thickBot="1" x14ac:dyDescent="0.3">
      <c r="A325" s="2825"/>
      <c r="B325" s="2828"/>
      <c r="C325" s="2831"/>
      <c r="D325" s="994"/>
      <c r="E325" s="2775"/>
      <c r="F325" s="2795"/>
      <c r="G325" s="2836"/>
      <c r="H325" s="993" t="s">
        <v>396</v>
      </c>
      <c r="I325" s="992"/>
      <c r="J325" s="992"/>
      <c r="K325" s="991"/>
      <c r="L325" s="1518"/>
      <c r="M325" s="990"/>
      <c r="N325" s="989"/>
      <c r="O325" s="989"/>
      <c r="P325" s="988"/>
    </row>
    <row r="326" spans="1:16" ht="14.4" thickBot="1" x14ac:dyDescent="0.3">
      <c r="A326" s="2826"/>
      <c r="B326" s="2829"/>
      <c r="C326" s="2832"/>
      <c r="D326" s="987"/>
      <c r="E326" s="2776"/>
      <c r="F326" s="2834"/>
      <c r="G326" s="2837"/>
      <c r="H326" s="986" t="s">
        <v>7</v>
      </c>
      <c r="I326" s="985">
        <f>SUM(I321:I325)</f>
        <v>805.1</v>
      </c>
      <c r="J326" s="985">
        <f>SUM(J321:J325)</f>
        <v>210.2</v>
      </c>
      <c r="K326" s="985">
        <f>SUM(K321:K325)</f>
        <v>0</v>
      </c>
      <c r="L326" s="984"/>
      <c r="M326" s="983"/>
      <c r="N326" s="982"/>
      <c r="O326" s="982"/>
      <c r="P326" s="981"/>
    </row>
    <row r="327" spans="1:16" ht="14.4" thickBot="1" x14ac:dyDescent="0.3">
      <c r="A327" s="980" t="s">
        <v>62</v>
      </c>
      <c r="B327" s="979" t="s">
        <v>8</v>
      </c>
      <c r="C327" s="2811" t="s">
        <v>33</v>
      </c>
      <c r="D327" s="2811"/>
      <c r="E327" s="2811"/>
      <c r="F327" s="2811"/>
      <c r="G327" s="2812"/>
      <c r="H327" s="978" t="s">
        <v>7</v>
      </c>
      <c r="I327" s="793">
        <f>I320*1</f>
        <v>805.1</v>
      </c>
      <c r="J327" s="793">
        <f>J320*1</f>
        <v>210.2</v>
      </c>
      <c r="K327" s="793">
        <f>K320*1</f>
        <v>0</v>
      </c>
      <c r="L327" s="792"/>
      <c r="M327" s="792"/>
      <c r="N327" s="792"/>
      <c r="O327" s="792"/>
      <c r="P327" s="791"/>
    </row>
    <row r="328" spans="1:16" ht="14.4" thickBot="1" x14ac:dyDescent="0.3">
      <c r="A328" s="856" t="s">
        <v>62</v>
      </c>
      <c r="B328" s="892" t="s">
        <v>51</v>
      </c>
      <c r="C328" s="891" t="s">
        <v>447</v>
      </c>
      <c r="D328" s="890"/>
      <c r="E328" s="890"/>
      <c r="F328" s="890"/>
      <c r="G328" s="890"/>
      <c r="H328" s="890"/>
      <c r="I328" s="890"/>
      <c r="J328" s="890"/>
      <c r="K328" s="890"/>
      <c r="L328" s="890"/>
      <c r="M328" s="890"/>
      <c r="N328" s="890"/>
      <c r="O328" s="2804"/>
      <c r="P328" s="2805"/>
    </row>
    <row r="329" spans="1:16" ht="14.4" thickBot="1" x14ac:dyDescent="0.3">
      <c r="A329" s="860"/>
      <c r="B329" s="855"/>
      <c r="C329" s="977"/>
      <c r="D329" s="977"/>
      <c r="E329" s="977"/>
      <c r="F329" s="977"/>
      <c r="G329" s="977"/>
      <c r="H329" s="977"/>
      <c r="I329" s="977"/>
      <c r="J329" s="977"/>
      <c r="K329" s="977"/>
      <c r="L329" s="853" t="s">
        <v>446</v>
      </c>
      <c r="M329" s="852" t="s">
        <v>73</v>
      </c>
      <c r="N329" s="969">
        <v>8</v>
      </c>
      <c r="O329" s="969">
        <v>1</v>
      </c>
      <c r="P329" s="849"/>
    </row>
    <row r="330" spans="1:16" ht="13.95" customHeight="1" x14ac:dyDescent="0.25">
      <c r="A330" s="888" t="s">
        <v>62</v>
      </c>
      <c r="B330" s="2806" t="s">
        <v>51</v>
      </c>
      <c r="C330" s="887" t="s">
        <v>6</v>
      </c>
      <c r="D330" s="1496"/>
      <c r="E330" s="2765" t="s">
        <v>445</v>
      </c>
      <c r="F330" s="2864" t="s">
        <v>66</v>
      </c>
      <c r="G330" s="2770" t="s">
        <v>407</v>
      </c>
      <c r="H330" s="848" t="s">
        <v>50</v>
      </c>
      <c r="I330" s="822">
        <f t="shared" ref="I330:K332" si="15">I336+I342+I348+I354+I360+I366+I372+I378+I384+I390</f>
        <v>11.7</v>
      </c>
      <c r="J330" s="822">
        <f t="shared" si="15"/>
        <v>0</v>
      </c>
      <c r="K330" s="822">
        <f t="shared" si="15"/>
        <v>0</v>
      </c>
      <c r="L330" s="820" t="s">
        <v>444</v>
      </c>
      <c r="M330" s="819" t="s">
        <v>73</v>
      </c>
      <c r="N330" s="837">
        <v>9</v>
      </c>
      <c r="O330" s="837">
        <v>1</v>
      </c>
      <c r="P330" s="816"/>
    </row>
    <row r="331" spans="1:16" ht="13.8" x14ac:dyDescent="0.25">
      <c r="A331" s="886"/>
      <c r="B331" s="2786"/>
      <c r="C331" s="885"/>
      <c r="D331" s="1497"/>
      <c r="E331" s="2766"/>
      <c r="F331" s="2768"/>
      <c r="G331" s="2771"/>
      <c r="H331" s="846" t="s">
        <v>61</v>
      </c>
      <c r="I331" s="814">
        <f>I337+I343+I349+I355+I361+I367+I373+I379+I385+I391</f>
        <v>3658</v>
      </c>
      <c r="J331" s="814">
        <f t="shared" si="15"/>
        <v>86</v>
      </c>
      <c r="K331" s="814">
        <f t="shared" si="15"/>
        <v>0</v>
      </c>
      <c r="L331" s="1522" t="s">
        <v>443</v>
      </c>
      <c r="M331" s="835" t="s">
        <v>1068</v>
      </c>
      <c r="N331" s="809">
        <v>676315</v>
      </c>
      <c r="O331" s="810"/>
      <c r="P331" s="1520"/>
    </row>
    <row r="332" spans="1:16" ht="13.8" x14ac:dyDescent="0.25">
      <c r="A332" s="886"/>
      <c r="B332" s="2786"/>
      <c r="C332" s="885"/>
      <c r="D332" s="1497"/>
      <c r="E332" s="2766"/>
      <c r="F332" s="2768"/>
      <c r="G332" s="2771"/>
      <c r="H332" s="846" t="s">
        <v>397</v>
      </c>
      <c r="I332" s="814">
        <f t="shared" si="15"/>
        <v>385.1</v>
      </c>
      <c r="J332" s="814">
        <f t="shared" si="15"/>
        <v>0</v>
      </c>
      <c r="K332" s="814">
        <f t="shared" si="15"/>
        <v>0</v>
      </c>
      <c r="L332" s="1522"/>
      <c r="M332" s="835"/>
      <c r="N332" s="810"/>
      <c r="O332" s="810"/>
      <c r="P332" s="1520"/>
    </row>
    <row r="333" spans="1:16" ht="13.8" x14ac:dyDescent="0.25">
      <c r="A333" s="886"/>
      <c r="B333" s="2786"/>
      <c r="C333" s="885"/>
      <c r="D333" s="1497"/>
      <c r="E333" s="2766"/>
      <c r="F333" s="2768"/>
      <c r="G333" s="2771"/>
      <c r="H333" s="846" t="s">
        <v>59</v>
      </c>
      <c r="I333" s="814">
        <f>I339+I345+I351+I357+I363+I369+I375+I381+I387+I393+I399</f>
        <v>3182.7</v>
      </c>
      <c r="J333" s="814">
        <f>J339+J345+J351+J357+J363+J369+J375+J381+J387+J393</f>
        <v>2000</v>
      </c>
      <c r="K333" s="814">
        <f>K339+K345+K351+K357+K363+K369+K375+K381+K387+K393</f>
        <v>0</v>
      </c>
      <c r="L333" s="1522"/>
      <c r="M333" s="835"/>
      <c r="N333" s="810"/>
      <c r="O333" s="810"/>
      <c r="P333" s="1520"/>
    </row>
    <row r="334" spans="1:16" ht="14.4" thickBot="1" x14ac:dyDescent="0.3">
      <c r="A334" s="886"/>
      <c r="B334" s="2786"/>
      <c r="C334" s="885"/>
      <c r="D334" s="1497"/>
      <c r="E334" s="2766"/>
      <c r="F334" s="2768"/>
      <c r="G334" s="2771"/>
      <c r="H334" s="845" t="s">
        <v>396</v>
      </c>
      <c r="I334" s="833">
        <f>I340+I346+I352+I358+I364+I370+I376+I382+I388+I394</f>
        <v>0</v>
      </c>
      <c r="J334" s="833">
        <f>J340+J346+J352+J358+J364+J370+J376+J382+J388+J394</f>
        <v>0</v>
      </c>
      <c r="K334" s="833">
        <f>K340+K346+K352+K358+K364+K370+K376+K382+K388+K394</f>
        <v>0</v>
      </c>
      <c r="L334" s="1521"/>
      <c r="M334" s="831"/>
      <c r="N334" s="830"/>
      <c r="O334" s="830"/>
      <c r="P334" s="829"/>
    </row>
    <row r="335" spans="1:16" ht="14.4" thickBot="1" x14ac:dyDescent="0.3">
      <c r="A335" s="1531"/>
      <c r="B335" s="2807"/>
      <c r="C335" s="883"/>
      <c r="D335" s="1509"/>
      <c r="E335" s="2773"/>
      <c r="F335" s="2865"/>
      <c r="G335" s="2772"/>
      <c r="H335" s="801" t="s">
        <v>7</v>
      </c>
      <c r="I335" s="800">
        <f>SUM(I330:I334)</f>
        <v>7237.5</v>
      </c>
      <c r="J335" s="800">
        <f>SUM(J330:J334)</f>
        <v>2086</v>
      </c>
      <c r="K335" s="800">
        <f>SUM(K330:K334)</f>
        <v>0</v>
      </c>
      <c r="L335" s="799"/>
      <c r="M335" s="798"/>
      <c r="N335" s="797"/>
      <c r="O335" s="797"/>
      <c r="P335" s="796"/>
    </row>
    <row r="336" spans="1:16" ht="13.95" customHeight="1" x14ac:dyDescent="0.25">
      <c r="A336" s="2782"/>
      <c r="B336" s="2785"/>
      <c r="C336" s="2762"/>
      <c r="D336" s="1529"/>
      <c r="E336" s="2774" t="s">
        <v>722</v>
      </c>
      <c r="F336" s="2767" t="s">
        <v>66</v>
      </c>
      <c r="G336" s="2770" t="s">
        <v>407</v>
      </c>
      <c r="H336" s="823" t="s">
        <v>50</v>
      </c>
      <c r="I336" s="822">
        <v>1.6</v>
      </c>
      <c r="J336" s="822">
        <v>0</v>
      </c>
      <c r="K336" s="821">
        <v>0</v>
      </c>
      <c r="L336" s="820" t="s">
        <v>404</v>
      </c>
      <c r="M336" s="819" t="s">
        <v>73</v>
      </c>
      <c r="N336" s="837">
        <v>1</v>
      </c>
      <c r="O336" s="837"/>
      <c r="P336" s="836"/>
    </row>
    <row r="337" spans="1:16" ht="13.8" x14ac:dyDescent="0.25">
      <c r="A337" s="2783"/>
      <c r="B337" s="2786"/>
      <c r="C337" s="2763"/>
      <c r="D337" s="808"/>
      <c r="E337" s="2775"/>
      <c r="F337" s="2768"/>
      <c r="G337" s="2771"/>
      <c r="H337" s="815" t="s">
        <v>61</v>
      </c>
      <c r="I337" s="814">
        <v>2105.3000000000002</v>
      </c>
      <c r="J337" s="814">
        <v>0</v>
      </c>
      <c r="K337" s="813">
        <v>0</v>
      </c>
      <c r="L337" s="812" t="s">
        <v>439</v>
      </c>
      <c r="M337" s="811" t="s">
        <v>1068</v>
      </c>
      <c r="N337" s="809">
        <v>90305</v>
      </c>
      <c r="O337" s="809"/>
      <c r="P337" s="881"/>
    </row>
    <row r="338" spans="1:16" ht="13.8" x14ac:dyDescent="0.25">
      <c r="A338" s="2783"/>
      <c r="B338" s="2786"/>
      <c r="C338" s="2763"/>
      <c r="D338" s="808"/>
      <c r="E338" s="2775"/>
      <c r="F338" s="2768"/>
      <c r="G338" s="2771"/>
      <c r="H338" s="815" t="s">
        <v>397</v>
      </c>
      <c r="I338" s="814"/>
      <c r="J338" s="814"/>
      <c r="K338" s="813"/>
      <c r="L338" s="1522"/>
      <c r="M338" s="835"/>
      <c r="N338" s="810"/>
      <c r="O338" s="810"/>
      <c r="P338" s="1520"/>
    </row>
    <row r="339" spans="1:16" ht="13.8" x14ac:dyDescent="0.25">
      <c r="A339" s="2783"/>
      <c r="B339" s="2786"/>
      <c r="C339" s="2763"/>
      <c r="D339" s="808"/>
      <c r="E339" s="2775"/>
      <c r="F339" s="2768"/>
      <c r="G339" s="2771"/>
      <c r="H339" s="815" t="s">
        <v>59</v>
      </c>
      <c r="I339" s="814">
        <v>203.3</v>
      </c>
      <c r="J339" s="814">
        <v>0</v>
      </c>
      <c r="K339" s="813">
        <v>0</v>
      </c>
      <c r="L339" s="1522"/>
      <c r="M339" s="835"/>
      <c r="N339" s="810"/>
      <c r="O339" s="810"/>
      <c r="P339" s="1520"/>
    </row>
    <row r="340" spans="1:16" ht="14.4" thickBot="1" x14ac:dyDescent="0.3">
      <c r="A340" s="2783"/>
      <c r="B340" s="2786"/>
      <c r="C340" s="2763"/>
      <c r="D340" s="808"/>
      <c r="E340" s="2775"/>
      <c r="F340" s="2768"/>
      <c r="G340" s="2771"/>
      <c r="H340" s="807" t="s">
        <v>396</v>
      </c>
      <c r="I340" s="833"/>
      <c r="J340" s="833"/>
      <c r="K340" s="832"/>
      <c r="L340" s="1521"/>
      <c r="M340" s="831"/>
      <c r="N340" s="830"/>
      <c r="O340" s="830"/>
      <c r="P340" s="829"/>
    </row>
    <row r="341" spans="1:16" ht="16.95" customHeight="1" thickBot="1" x14ac:dyDescent="0.3">
      <c r="A341" s="2784"/>
      <c r="B341" s="2787"/>
      <c r="C341" s="2764"/>
      <c r="D341" s="1530"/>
      <c r="E341" s="2776"/>
      <c r="F341" s="2769"/>
      <c r="G341" s="2772"/>
      <c r="H341" s="801" t="s">
        <v>7</v>
      </c>
      <c r="I341" s="800">
        <f>SUM(I336:I340)</f>
        <v>2310.2000000000003</v>
      </c>
      <c r="J341" s="800">
        <f>SUM(J336:J340)</f>
        <v>0</v>
      </c>
      <c r="K341" s="800">
        <f>SUM(K336:K340)</f>
        <v>0</v>
      </c>
      <c r="L341" s="799"/>
      <c r="M341" s="798"/>
      <c r="N341" s="797"/>
      <c r="O341" s="797"/>
      <c r="P341" s="796"/>
    </row>
    <row r="342" spans="1:16" ht="13.95" customHeight="1" x14ac:dyDescent="0.25">
      <c r="A342" s="2756"/>
      <c r="B342" s="2759"/>
      <c r="C342" s="2762"/>
      <c r="D342" s="1529"/>
      <c r="E342" s="2774" t="s">
        <v>723</v>
      </c>
      <c r="F342" s="2767" t="s">
        <v>66</v>
      </c>
      <c r="G342" s="2770" t="s">
        <v>407</v>
      </c>
      <c r="H342" s="823" t="s">
        <v>50</v>
      </c>
      <c r="I342" s="822">
        <v>1.6</v>
      </c>
      <c r="J342" s="822">
        <v>0</v>
      </c>
      <c r="K342" s="821">
        <v>0</v>
      </c>
      <c r="L342" s="820" t="s">
        <v>404</v>
      </c>
      <c r="M342" s="819" t="s">
        <v>73</v>
      </c>
      <c r="N342" s="837">
        <v>1</v>
      </c>
      <c r="O342" s="818"/>
      <c r="P342" s="970"/>
    </row>
    <row r="343" spans="1:16" ht="13.8" x14ac:dyDescent="0.25">
      <c r="A343" s="2757"/>
      <c r="B343" s="2760"/>
      <c r="C343" s="2763"/>
      <c r="D343" s="808"/>
      <c r="E343" s="2775"/>
      <c r="F343" s="2768"/>
      <c r="G343" s="2771"/>
      <c r="H343" s="815" t="s">
        <v>61</v>
      </c>
      <c r="I343" s="814">
        <v>275</v>
      </c>
      <c r="J343" s="814">
        <v>0</v>
      </c>
      <c r="K343" s="813">
        <v>0</v>
      </c>
      <c r="L343" s="812" t="s">
        <v>439</v>
      </c>
      <c r="M343" s="811" t="s">
        <v>1068</v>
      </c>
      <c r="N343" s="809">
        <v>297000</v>
      </c>
      <c r="O343" s="882"/>
      <c r="P343" s="974"/>
    </row>
    <row r="344" spans="1:16" ht="12" customHeight="1" x14ac:dyDescent="0.25">
      <c r="A344" s="2757"/>
      <c r="B344" s="2760"/>
      <c r="C344" s="2763"/>
      <c r="D344" s="808"/>
      <c r="E344" s="2775"/>
      <c r="F344" s="2768"/>
      <c r="G344" s="2771"/>
      <c r="H344" s="815" t="s">
        <v>397</v>
      </c>
      <c r="I344" s="814"/>
      <c r="J344" s="814"/>
      <c r="K344" s="813"/>
      <c r="L344" s="1522"/>
      <c r="M344" s="835"/>
      <c r="N344" s="810"/>
      <c r="O344" s="810"/>
      <c r="P344" s="1520"/>
    </row>
    <row r="345" spans="1:16" ht="13.2" customHeight="1" x14ac:dyDescent="0.25">
      <c r="A345" s="2757"/>
      <c r="B345" s="2760"/>
      <c r="C345" s="2763"/>
      <c r="D345" s="808"/>
      <c r="E345" s="1510"/>
      <c r="F345" s="2768"/>
      <c r="G345" s="2771"/>
      <c r="H345" s="815" t="s">
        <v>59</v>
      </c>
      <c r="I345" s="814">
        <v>352.5</v>
      </c>
      <c r="J345" s="814">
        <v>0</v>
      </c>
      <c r="K345" s="813">
        <v>0</v>
      </c>
      <c r="L345" s="1522"/>
      <c r="M345" s="835"/>
      <c r="N345" s="810"/>
      <c r="O345" s="810"/>
      <c r="P345" s="1520"/>
    </row>
    <row r="346" spans="1:16" ht="12" customHeight="1" thickBot="1" x14ac:dyDescent="0.3">
      <c r="A346" s="2757"/>
      <c r="B346" s="2760"/>
      <c r="C346" s="2763"/>
      <c r="D346" s="808"/>
      <c r="E346" s="834"/>
      <c r="F346" s="2768"/>
      <c r="G346" s="2771"/>
      <c r="H346" s="807" t="s">
        <v>396</v>
      </c>
      <c r="I346" s="833"/>
      <c r="J346" s="833"/>
      <c r="K346" s="832"/>
      <c r="L346" s="1521"/>
      <c r="M346" s="831"/>
      <c r="N346" s="830"/>
      <c r="O346" s="830"/>
      <c r="P346" s="829"/>
    </row>
    <row r="347" spans="1:16" ht="14.4" customHeight="1" thickBot="1" x14ac:dyDescent="0.3">
      <c r="A347" s="2758"/>
      <c r="B347" s="2761"/>
      <c r="C347" s="2764"/>
      <c r="D347" s="1530"/>
      <c r="E347" s="844"/>
      <c r="F347" s="2769"/>
      <c r="G347" s="2772"/>
      <c r="H347" s="801" t="s">
        <v>7</v>
      </c>
      <c r="I347" s="800">
        <f>SUM(I342:I346)</f>
        <v>629.1</v>
      </c>
      <c r="J347" s="800">
        <f>SUM(J342:J346)</f>
        <v>0</v>
      </c>
      <c r="K347" s="800">
        <f>SUM(K342:K346)</f>
        <v>0</v>
      </c>
      <c r="L347" s="799"/>
      <c r="M347" s="798"/>
      <c r="N347" s="797"/>
      <c r="O347" s="797"/>
      <c r="P347" s="796"/>
    </row>
    <row r="348" spans="1:16" ht="13.95" customHeight="1" x14ac:dyDescent="0.25">
      <c r="A348" s="2756"/>
      <c r="B348" s="2759"/>
      <c r="C348" s="2762"/>
      <c r="D348" s="1529"/>
      <c r="E348" s="2774" t="s">
        <v>724</v>
      </c>
      <c r="F348" s="2767" t="s">
        <v>66</v>
      </c>
      <c r="G348" s="2770" t="s">
        <v>418</v>
      </c>
      <c r="H348" s="823" t="s">
        <v>50</v>
      </c>
      <c r="I348" s="822">
        <v>2.5</v>
      </c>
      <c r="J348" s="822">
        <v>0</v>
      </c>
      <c r="K348" s="821">
        <v>0</v>
      </c>
      <c r="L348" s="820" t="s">
        <v>404</v>
      </c>
      <c r="M348" s="819" t="s">
        <v>73</v>
      </c>
      <c r="N348" s="837">
        <v>1</v>
      </c>
      <c r="O348" s="818"/>
      <c r="P348" s="970"/>
    </row>
    <row r="349" spans="1:16" ht="13.8" x14ac:dyDescent="0.25">
      <c r="A349" s="2757"/>
      <c r="B349" s="2760"/>
      <c r="C349" s="2763"/>
      <c r="D349" s="808"/>
      <c r="E349" s="2775"/>
      <c r="F349" s="2768"/>
      <c r="G349" s="2771"/>
      <c r="H349" s="815" t="s">
        <v>61</v>
      </c>
      <c r="I349" s="814">
        <v>757.1</v>
      </c>
      <c r="J349" s="814">
        <v>0</v>
      </c>
      <c r="K349" s="813">
        <v>0</v>
      </c>
      <c r="L349" s="812" t="s">
        <v>439</v>
      </c>
      <c r="M349" s="811" t="s">
        <v>1068</v>
      </c>
      <c r="N349" s="809">
        <v>32625</v>
      </c>
      <c r="O349" s="882"/>
      <c r="P349" s="974"/>
    </row>
    <row r="350" spans="1:16" ht="13.8" x14ac:dyDescent="0.25">
      <c r="A350" s="2757"/>
      <c r="B350" s="2760"/>
      <c r="C350" s="2763"/>
      <c r="D350" s="808"/>
      <c r="E350" s="2775"/>
      <c r="F350" s="2768"/>
      <c r="G350" s="2771"/>
      <c r="H350" s="815" t="s">
        <v>397</v>
      </c>
      <c r="I350" s="814">
        <v>385.1</v>
      </c>
      <c r="J350" s="814">
        <v>0</v>
      </c>
      <c r="K350" s="813">
        <v>0</v>
      </c>
      <c r="L350" s="1522"/>
      <c r="M350" s="835"/>
      <c r="N350" s="810"/>
      <c r="O350" s="810"/>
      <c r="P350" s="1520"/>
    </row>
    <row r="351" spans="1:16" ht="13.8" x14ac:dyDescent="0.25">
      <c r="A351" s="2757"/>
      <c r="B351" s="2760"/>
      <c r="C351" s="2763"/>
      <c r="D351" s="808"/>
      <c r="E351" s="1510"/>
      <c r="F351" s="2768"/>
      <c r="G351" s="2771"/>
      <c r="H351" s="815" t="s">
        <v>59</v>
      </c>
      <c r="I351" s="814">
        <v>846.6</v>
      </c>
      <c r="J351" s="814">
        <v>0</v>
      </c>
      <c r="K351" s="813">
        <v>0</v>
      </c>
      <c r="L351" s="1522"/>
      <c r="M351" s="835"/>
      <c r="N351" s="810"/>
      <c r="O351" s="810"/>
      <c r="P351" s="1520"/>
    </row>
    <row r="352" spans="1:16" ht="12" customHeight="1" thickBot="1" x14ac:dyDescent="0.3">
      <c r="A352" s="2757"/>
      <c r="B352" s="2760"/>
      <c r="C352" s="2763"/>
      <c r="D352" s="808"/>
      <c r="E352" s="976"/>
      <c r="F352" s="2768"/>
      <c r="G352" s="2771"/>
      <c r="H352" s="807" t="s">
        <v>396</v>
      </c>
      <c r="I352" s="833"/>
      <c r="J352" s="833"/>
      <c r="K352" s="832"/>
      <c r="L352" s="1521"/>
      <c r="M352" s="831"/>
      <c r="N352" s="830"/>
      <c r="O352" s="830"/>
      <c r="P352" s="829"/>
    </row>
    <row r="353" spans="1:18" ht="13.2" customHeight="1" thickBot="1" x14ac:dyDescent="0.3">
      <c r="A353" s="2758"/>
      <c r="B353" s="2761"/>
      <c r="C353" s="2764"/>
      <c r="D353" s="1530"/>
      <c r="E353" s="844"/>
      <c r="F353" s="2769"/>
      <c r="G353" s="2772"/>
      <c r="H353" s="801" t="s">
        <v>7</v>
      </c>
      <c r="I353" s="800">
        <f>SUM(I348:I352)</f>
        <v>1991.3000000000002</v>
      </c>
      <c r="J353" s="800">
        <f>SUM(J348:J352)</f>
        <v>0</v>
      </c>
      <c r="K353" s="800">
        <f>SUM(K348:K352)</f>
        <v>0</v>
      </c>
      <c r="L353" s="799"/>
      <c r="M353" s="798"/>
      <c r="N353" s="797"/>
      <c r="O353" s="797"/>
      <c r="P353" s="796"/>
    </row>
    <row r="354" spans="1:18" ht="13.95" customHeight="1" x14ac:dyDescent="0.25">
      <c r="A354" s="2756"/>
      <c r="B354" s="2759"/>
      <c r="C354" s="2762"/>
      <c r="D354" s="1529"/>
      <c r="E354" s="2774" t="s">
        <v>725</v>
      </c>
      <c r="F354" s="2767" t="s">
        <v>66</v>
      </c>
      <c r="G354" s="2770" t="s">
        <v>407</v>
      </c>
      <c r="H354" s="823" t="s">
        <v>50</v>
      </c>
      <c r="I354" s="822"/>
      <c r="J354" s="822"/>
      <c r="K354" s="821"/>
      <c r="L354" s="820" t="s">
        <v>404</v>
      </c>
      <c r="M354" s="819" t="s">
        <v>73</v>
      </c>
      <c r="N354" s="837">
        <v>1</v>
      </c>
      <c r="O354" s="818"/>
      <c r="P354" s="970"/>
    </row>
    <row r="355" spans="1:18" ht="13.8" x14ac:dyDescent="0.25">
      <c r="A355" s="2757"/>
      <c r="B355" s="2760"/>
      <c r="C355" s="2763"/>
      <c r="D355" s="808"/>
      <c r="E355" s="2775"/>
      <c r="F355" s="2768"/>
      <c r="G355" s="2771"/>
      <c r="H355" s="815" t="s">
        <v>61</v>
      </c>
      <c r="I355" s="2566">
        <v>157</v>
      </c>
      <c r="J355" s="814">
        <v>0</v>
      </c>
      <c r="K355" s="813">
        <v>0</v>
      </c>
      <c r="L355" s="812" t="s">
        <v>439</v>
      </c>
      <c r="M355" s="811" t="s">
        <v>1068</v>
      </c>
      <c r="N355" s="809">
        <v>16800</v>
      </c>
      <c r="O355" s="882"/>
      <c r="P355" s="974"/>
      <c r="Q355" s="1693"/>
      <c r="R355" s="1693"/>
    </row>
    <row r="356" spans="1:18" ht="13.8" x14ac:dyDescent="0.25">
      <c r="A356" s="2757"/>
      <c r="B356" s="2760"/>
      <c r="C356" s="2763"/>
      <c r="D356" s="808"/>
      <c r="E356" s="2775"/>
      <c r="F356" s="2768"/>
      <c r="G356" s="2771"/>
      <c r="H356" s="815" t="s">
        <v>397</v>
      </c>
      <c r="I356" s="2566"/>
      <c r="J356" s="814"/>
      <c r="K356" s="813"/>
      <c r="L356" s="1522"/>
      <c r="M356" s="835"/>
      <c r="N356" s="810"/>
      <c r="O356" s="810"/>
      <c r="P356" s="1520"/>
      <c r="R356" s="1693"/>
    </row>
    <row r="357" spans="1:18" ht="13.8" x14ac:dyDescent="0.25">
      <c r="A357" s="2757"/>
      <c r="B357" s="2760"/>
      <c r="C357" s="2763"/>
      <c r="D357" s="808"/>
      <c r="E357" s="2775"/>
      <c r="F357" s="2768"/>
      <c r="G357" s="2771"/>
      <c r="H357" s="815" t="s">
        <v>59</v>
      </c>
      <c r="I357" s="2566">
        <v>581</v>
      </c>
      <c r="J357" s="814">
        <v>0</v>
      </c>
      <c r="K357" s="813">
        <v>0</v>
      </c>
      <c r="L357" s="1522"/>
      <c r="M357" s="835"/>
      <c r="N357" s="810"/>
      <c r="O357" s="810"/>
      <c r="P357" s="1520"/>
      <c r="Q357" s="1693"/>
      <c r="R357" s="1693"/>
    </row>
    <row r="358" spans="1:18" ht="13.2" customHeight="1" thickBot="1" x14ac:dyDescent="0.3">
      <c r="A358" s="2757"/>
      <c r="B358" s="2760"/>
      <c r="C358" s="2763"/>
      <c r="D358" s="808"/>
      <c r="E358" s="2775"/>
      <c r="F358" s="2768"/>
      <c r="G358" s="2771"/>
      <c r="H358" s="807" t="s">
        <v>396</v>
      </c>
      <c r="I358" s="833"/>
      <c r="J358" s="833"/>
      <c r="K358" s="832"/>
      <c r="L358" s="1521"/>
      <c r="M358" s="831"/>
      <c r="N358" s="830"/>
      <c r="O358" s="830"/>
      <c r="P358" s="829"/>
    </row>
    <row r="359" spans="1:18" ht="12.6" customHeight="1" thickBot="1" x14ac:dyDescent="0.3">
      <c r="A359" s="2758"/>
      <c r="B359" s="2761"/>
      <c r="C359" s="2764"/>
      <c r="D359" s="1530"/>
      <c r="E359" s="2776"/>
      <c r="F359" s="2769"/>
      <c r="G359" s="2772"/>
      <c r="H359" s="801" t="s">
        <v>7</v>
      </c>
      <c r="I359" s="800">
        <f>SUM(I354:I358)</f>
        <v>738</v>
      </c>
      <c r="J359" s="800">
        <f>SUM(J354:J358)</f>
        <v>0</v>
      </c>
      <c r="K359" s="800">
        <f>SUM(K354:K358)</f>
        <v>0</v>
      </c>
      <c r="L359" s="799"/>
      <c r="M359" s="798"/>
      <c r="N359" s="797"/>
      <c r="O359" s="797"/>
      <c r="P359" s="796"/>
    </row>
    <row r="360" spans="1:18" ht="13.95" customHeight="1" x14ac:dyDescent="0.25">
      <c r="A360" s="2756"/>
      <c r="B360" s="2759"/>
      <c r="C360" s="2762"/>
      <c r="D360" s="1770"/>
      <c r="E360" s="2774" t="s">
        <v>726</v>
      </c>
      <c r="F360" s="2767" t="s">
        <v>66</v>
      </c>
      <c r="G360" s="2770" t="s">
        <v>407</v>
      </c>
      <c r="H360" s="823" t="s">
        <v>50</v>
      </c>
      <c r="I360" s="822"/>
      <c r="J360" s="822"/>
      <c r="K360" s="821"/>
      <c r="L360" s="820" t="s">
        <v>404</v>
      </c>
      <c r="M360" s="819" t="s">
        <v>73</v>
      </c>
      <c r="N360" s="837">
        <v>1</v>
      </c>
      <c r="O360" s="818"/>
      <c r="P360" s="970"/>
    </row>
    <row r="361" spans="1:18" ht="13.8" x14ac:dyDescent="0.25">
      <c r="A361" s="2757"/>
      <c r="B361" s="2760"/>
      <c r="C361" s="2763"/>
      <c r="D361" s="1771"/>
      <c r="E361" s="2775"/>
      <c r="F361" s="2768"/>
      <c r="G361" s="2771"/>
      <c r="H361" s="815" t="s">
        <v>61</v>
      </c>
      <c r="I361" s="814">
        <v>50</v>
      </c>
      <c r="J361" s="814">
        <v>0</v>
      </c>
      <c r="K361" s="813">
        <v>0</v>
      </c>
      <c r="L361" s="812" t="s">
        <v>439</v>
      </c>
      <c r="M361" s="811" t="s">
        <v>1068</v>
      </c>
      <c r="N361" s="809">
        <v>156556</v>
      </c>
      <c r="O361" s="882"/>
      <c r="P361" s="974"/>
    </row>
    <row r="362" spans="1:18" ht="13.8" x14ac:dyDescent="0.25">
      <c r="A362" s="2757"/>
      <c r="B362" s="2760"/>
      <c r="C362" s="2763"/>
      <c r="D362" s="1771"/>
      <c r="E362" s="2775"/>
      <c r="F362" s="2768"/>
      <c r="G362" s="2771"/>
      <c r="H362" s="815" t="s">
        <v>397</v>
      </c>
      <c r="I362" s="814"/>
      <c r="J362" s="814"/>
      <c r="K362" s="813"/>
      <c r="L362" s="1752"/>
      <c r="M362" s="835"/>
      <c r="N362" s="810"/>
      <c r="O362" s="810"/>
      <c r="P362" s="1753"/>
    </row>
    <row r="363" spans="1:18" ht="13.8" x14ac:dyDescent="0.25">
      <c r="A363" s="2757"/>
      <c r="B363" s="2760"/>
      <c r="C363" s="2763"/>
      <c r="D363" s="1771"/>
      <c r="E363" s="2775"/>
      <c r="F363" s="2768"/>
      <c r="G363" s="2771"/>
      <c r="H363" s="815" t="s">
        <v>59</v>
      </c>
      <c r="I363" s="814">
        <v>807.9</v>
      </c>
      <c r="J363" s="814">
        <v>0</v>
      </c>
      <c r="K363" s="813">
        <v>0</v>
      </c>
      <c r="L363" s="1752"/>
      <c r="M363" s="835"/>
      <c r="N363" s="810"/>
      <c r="O363" s="810"/>
      <c r="P363" s="1753"/>
    </row>
    <row r="364" spans="1:18" ht="10.95" customHeight="1" thickBot="1" x14ac:dyDescent="0.3">
      <c r="A364" s="2757"/>
      <c r="B364" s="2760"/>
      <c r="C364" s="2763"/>
      <c r="D364" s="1771"/>
      <c r="E364" s="2775"/>
      <c r="F364" s="2768"/>
      <c r="G364" s="2771"/>
      <c r="H364" s="807" t="s">
        <v>396</v>
      </c>
      <c r="I364" s="833"/>
      <c r="J364" s="833"/>
      <c r="K364" s="832"/>
      <c r="L364" s="1751"/>
      <c r="M364" s="831"/>
      <c r="N364" s="830"/>
      <c r="O364" s="830"/>
      <c r="P364" s="829"/>
    </row>
    <row r="365" spans="1:18" ht="13.95" customHeight="1" thickBot="1" x14ac:dyDescent="0.3">
      <c r="A365" s="2758"/>
      <c r="B365" s="2761"/>
      <c r="C365" s="2764"/>
      <c r="D365" s="1772"/>
      <c r="E365" s="2776"/>
      <c r="F365" s="2769"/>
      <c r="G365" s="2772"/>
      <c r="H365" s="801" t="s">
        <v>7</v>
      </c>
      <c r="I365" s="800">
        <f>SUM(I360:I364)</f>
        <v>857.9</v>
      </c>
      <c r="J365" s="800">
        <f>SUM(J360:J364)</f>
        <v>0</v>
      </c>
      <c r="K365" s="800">
        <f>SUM(K360:K364)</f>
        <v>0</v>
      </c>
      <c r="L365" s="799"/>
      <c r="M365" s="798"/>
      <c r="N365" s="797"/>
      <c r="O365" s="797"/>
      <c r="P365" s="796"/>
    </row>
    <row r="366" spans="1:18" ht="13.95" customHeight="1" x14ac:dyDescent="0.25">
      <c r="A366" s="2756"/>
      <c r="B366" s="2759"/>
      <c r="C366" s="2762"/>
      <c r="D366" s="1529"/>
      <c r="E366" s="2774" t="s">
        <v>727</v>
      </c>
      <c r="F366" s="2767" t="s">
        <v>66</v>
      </c>
      <c r="G366" s="2770" t="s">
        <v>399</v>
      </c>
      <c r="H366" s="823" t="s">
        <v>50</v>
      </c>
      <c r="I366" s="822"/>
      <c r="J366" s="822"/>
      <c r="K366" s="821"/>
      <c r="L366" s="820" t="s">
        <v>404</v>
      </c>
      <c r="M366" s="975" t="s">
        <v>73</v>
      </c>
      <c r="N366" s="837">
        <v>1</v>
      </c>
      <c r="O366" s="818"/>
      <c r="P366" s="970"/>
    </row>
    <row r="367" spans="1:18" ht="18.600000000000001" customHeight="1" x14ac:dyDescent="0.25">
      <c r="A367" s="2757"/>
      <c r="B367" s="2760"/>
      <c r="C367" s="2763"/>
      <c r="D367" s="808"/>
      <c r="E367" s="2775"/>
      <c r="F367" s="2768"/>
      <c r="G367" s="2771"/>
      <c r="H367" s="815" t="s">
        <v>61</v>
      </c>
      <c r="I367" s="814">
        <v>250</v>
      </c>
      <c r="J367" s="814">
        <v>0</v>
      </c>
      <c r="K367" s="813">
        <v>0</v>
      </c>
      <c r="L367" s="812" t="s">
        <v>439</v>
      </c>
      <c r="M367" s="811" t="s">
        <v>1068</v>
      </c>
      <c r="N367" s="809">
        <v>42000</v>
      </c>
      <c r="O367" s="882"/>
      <c r="P367" s="974"/>
    </row>
    <row r="368" spans="1:18" ht="17.399999999999999" customHeight="1" x14ac:dyDescent="0.25">
      <c r="A368" s="2757"/>
      <c r="B368" s="2760"/>
      <c r="C368" s="2763"/>
      <c r="D368" s="808"/>
      <c r="E368" s="2775"/>
      <c r="F368" s="2768"/>
      <c r="G368" s="2771"/>
      <c r="H368" s="815" t="s">
        <v>397</v>
      </c>
      <c r="I368" s="814"/>
      <c r="J368" s="814"/>
      <c r="K368" s="813"/>
      <c r="L368" s="1522"/>
      <c r="M368" s="835"/>
      <c r="N368" s="810"/>
      <c r="O368" s="810"/>
      <c r="P368" s="1520"/>
    </row>
    <row r="369" spans="1:16" ht="13.8" x14ac:dyDescent="0.25">
      <c r="A369" s="2757"/>
      <c r="B369" s="2760"/>
      <c r="C369" s="2763"/>
      <c r="D369" s="808"/>
      <c r="E369" s="1510"/>
      <c r="F369" s="2768"/>
      <c r="G369" s="2771"/>
      <c r="H369" s="815" t="s">
        <v>59</v>
      </c>
      <c r="I369" s="814"/>
      <c r="J369" s="814"/>
      <c r="K369" s="813"/>
      <c r="L369" s="1522"/>
      <c r="M369" s="835"/>
      <c r="N369" s="810"/>
      <c r="O369" s="810"/>
      <c r="P369" s="1520"/>
    </row>
    <row r="370" spans="1:16" ht="14.4" thickBot="1" x14ac:dyDescent="0.3">
      <c r="A370" s="2757"/>
      <c r="B370" s="2760"/>
      <c r="C370" s="2763"/>
      <c r="D370" s="808"/>
      <c r="E370" s="972"/>
      <c r="F370" s="2768"/>
      <c r="G370" s="2771"/>
      <c r="H370" s="807" t="s">
        <v>396</v>
      </c>
      <c r="I370" s="833"/>
      <c r="J370" s="833"/>
      <c r="K370" s="832"/>
      <c r="L370" s="1521"/>
      <c r="M370" s="831"/>
      <c r="N370" s="830"/>
      <c r="O370" s="830"/>
      <c r="P370" s="829"/>
    </row>
    <row r="371" spans="1:16" ht="14.4" thickBot="1" x14ac:dyDescent="0.3">
      <c r="A371" s="2758"/>
      <c r="B371" s="2761"/>
      <c r="C371" s="2764"/>
      <c r="D371" s="1530"/>
      <c r="E371" s="844"/>
      <c r="F371" s="2769"/>
      <c r="G371" s="2772"/>
      <c r="H371" s="801" t="s">
        <v>7</v>
      </c>
      <c r="I371" s="800">
        <f>SUM(I366:I370)</f>
        <v>250</v>
      </c>
      <c r="J371" s="800">
        <f>SUM(J366:J370)</f>
        <v>0</v>
      </c>
      <c r="K371" s="800">
        <f>SUM(K366:K370)</f>
        <v>0</v>
      </c>
      <c r="L371" s="799"/>
      <c r="M371" s="798"/>
      <c r="N371" s="797"/>
      <c r="O371" s="797"/>
      <c r="P371" s="796"/>
    </row>
    <row r="372" spans="1:16" ht="13.95" customHeight="1" x14ac:dyDescent="0.25">
      <c r="A372" s="2756"/>
      <c r="B372" s="2759"/>
      <c r="C372" s="2762"/>
      <c r="D372" s="1529"/>
      <c r="E372" s="2774" t="s">
        <v>728</v>
      </c>
      <c r="F372" s="2767" t="s">
        <v>66</v>
      </c>
      <c r="G372" s="2770" t="s">
        <v>440</v>
      </c>
      <c r="H372" s="823" t="s">
        <v>50</v>
      </c>
      <c r="I372" s="822"/>
      <c r="J372" s="822"/>
      <c r="K372" s="821"/>
      <c r="L372" s="820" t="s">
        <v>404</v>
      </c>
      <c r="M372" s="819" t="s">
        <v>73</v>
      </c>
      <c r="N372" s="837">
        <v>1</v>
      </c>
      <c r="O372" s="837">
        <v>0</v>
      </c>
      <c r="P372" s="836">
        <v>0</v>
      </c>
    </row>
    <row r="373" spans="1:16" ht="13.8" x14ac:dyDescent="0.25">
      <c r="A373" s="2757"/>
      <c r="B373" s="2760"/>
      <c r="C373" s="2763"/>
      <c r="D373" s="808"/>
      <c r="E373" s="2775"/>
      <c r="F373" s="2768"/>
      <c r="G373" s="2771"/>
      <c r="H373" s="815" t="s">
        <v>61</v>
      </c>
      <c r="I373" s="814"/>
      <c r="J373" s="814"/>
      <c r="K373" s="813"/>
      <c r="L373" s="812" t="s">
        <v>439</v>
      </c>
      <c r="M373" s="811" t="s">
        <v>1068</v>
      </c>
      <c r="N373" s="809">
        <v>20769</v>
      </c>
      <c r="O373" s="809"/>
      <c r="P373" s="881"/>
    </row>
    <row r="374" spans="1:16" ht="13.8" x14ac:dyDescent="0.25">
      <c r="A374" s="2757"/>
      <c r="B374" s="2760"/>
      <c r="C374" s="2763"/>
      <c r="D374" s="808"/>
      <c r="E374" s="2775"/>
      <c r="F374" s="2768"/>
      <c r="G374" s="2771"/>
      <c r="H374" s="815" t="s">
        <v>397</v>
      </c>
      <c r="I374" s="814"/>
      <c r="J374" s="814"/>
      <c r="K374" s="813"/>
      <c r="L374" s="1522"/>
      <c r="M374" s="835"/>
      <c r="N374" s="810"/>
      <c r="O374" s="810"/>
      <c r="P374" s="1520"/>
    </row>
    <row r="375" spans="1:16" ht="13.8" x14ac:dyDescent="0.25">
      <c r="A375" s="2757"/>
      <c r="B375" s="2760"/>
      <c r="C375" s="2763"/>
      <c r="D375" s="808"/>
      <c r="E375" s="1510"/>
      <c r="F375" s="2768"/>
      <c r="G375" s="2771"/>
      <c r="H375" s="815" t="s">
        <v>59</v>
      </c>
      <c r="I375" s="814">
        <v>53</v>
      </c>
      <c r="J375" s="814">
        <v>0</v>
      </c>
      <c r="K375" s="813">
        <v>0</v>
      </c>
      <c r="L375" s="1522"/>
      <c r="M375" s="835"/>
      <c r="N375" s="810"/>
      <c r="O375" s="810"/>
      <c r="P375" s="1520"/>
    </row>
    <row r="376" spans="1:16" ht="14.4" thickBot="1" x14ac:dyDescent="0.3">
      <c r="A376" s="2757"/>
      <c r="B376" s="2760"/>
      <c r="C376" s="2763"/>
      <c r="D376" s="808"/>
      <c r="E376" s="834"/>
      <c r="F376" s="2768"/>
      <c r="G376" s="2771"/>
      <c r="H376" s="807" t="s">
        <v>396</v>
      </c>
      <c r="I376" s="833"/>
      <c r="J376" s="833"/>
      <c r="K376" s="832"/>
      <c r="L376" s="1521"/>
      <c r="M376" s="831"/>
      <c r="N376" s="830"/>
      <c r="O376" s="830"/>
      <c r="P376" s="829"/>
    </row>
    <row r="377" spans="1:16" ht="14.4" thickBot="1" x14ac:dyDescent="0.3">
      <c r="A377" s="2758"/>
      <c r="B377" s="2761"/>
      <c r="C377" s="2764"/>
      <c r="D377" s="1530"/>
      <c r="E377" s="844"/>
      <c r="F377" s="2769"/>
      <c r="G377" s="2772"/>
      <c r="H377" s="801" t="s">
        <v>7</v>
      </c>
      <c r="I377" s="800">
        <f>SUM(I372:I376)</f>
        <v>53</v>
      </c>
      <c r="J377" s="800">
        <f>SUM(J372:J376)</f>
        <v>0</v>
      </c>
      <c r="K377" s="800">
        <f>SUM(K372:K376)</f>
        <v>0</v>
      </c>
      <c r="L377" s="799"/>
      <c r="M377" s="798"/>
      <c r="N377" s="973"/>
      <c r="O377" s="797"/>
      <c r="P377" s="796"/>
    </row>
    <row r="378" spans="1:16" ht="13.95" customHeight="1" x14ac:dyDescent="0.25">
      <c r="A378" s="2756"/>
      <c r="B378" s="2759"/>
      <c r="C378" s="2762"/>
      <c r="D378" s="1529"/>
      <c r="E378" s="2861" t="s">
        <v>729</v>
      </c>
      <c r="F378" s="2767" t="s">
        <v>66</v>
      </c>
      <c r="G378" s="2770" t="s">
        <v>442</v>
      </c>
      <c r="H378" s="823" t="s">
        <v>50</v>
      </c>
      <c r="I378" s="822"/>
      <c r="J378" s="822"/>
      <c r="K378" s="821"/>
      <c r="L378" s="820" t="s">
        <v>404</v>
      </c>
      <c r="M378" s="819" t="s">
        <v>73</v>
      </c>
      <c r="N378" s="837">
        <v>1</v>
      </c>
      <c r="O378" s="818"/>
      <c r="P378" s="970"/>
    </row>
    <row r="379" spans="1:16" ht="13.8" x14ac:dyDescent="0.25">
      <c r="A379" s="2757"/>
      <c r="B379" s="2760"/>
      <c r="C379" s="2763"/>
      <c r="D379" s="808"/>
      <c r="E379" s="2862"/>
      <c r="F379" s="2768"/>
      <c r="G379" s="2771"/>
      <c r="H379" s="815" t="s">
        <v>61</v>
      </c>
      <c r="I379" s="814">
        <v>0.6</v>
      </c>
      <c r="J379" s="814"/>
      <c r="K379" s="813"/>
      <c r="L379" s="812" t="s">
        <v>439</v>
      </c>
      <c r="M379" s="811" t="s">
        <v>1068</v>
      </c>
      <c r="N379" s="809">
        <v>20260</v>
      </c>
      <c r="O379" s="810"/>
      <c r="P379" s="1520"/>
    </row>
    <row r="380" spans="1:16" ht="13.8" x14ac:dyDescent="0.25">
      <c r="A380" s="2757"/>
      <c r="B380" s="2760"/>
      <c r="C380" s="2763"/>
      <c r="D380" s="808"/>
      <c r="E380" s="2862"/>
      <c r="F380" s="2768"/>
      <c r="G380" s="2771"/>
      <c r="H380" s="815" t="s">
        <v>397</v>
      </c>
      <c r="I380" s="814"/>
      <c r="J380" s="814"/>
      <c r="K380" s="813"/>
      <c r="L380" s="1522"/>
      <c r="M380" s="835"/>
      <c r="N380" s="810"/>
      <c r="O380" s="810"/>
      <c r="P380" s="1520"/>
    </row>
    <row r="381" spans="1:16" ht="13.8" x14ac:dyDescent="0.25">
      <c r="A381" s="2757"/>
      <c r="B381" s="2760"/>
      <c r="C381" s="2763"/>
      <c r="D381" s="808"/>
      <c r="E381" s="1532"/>
      <c r="F381" s="2768"/>
      <c r="G381" s="2771"/>
      <c r="H381" s="815" t="s">
        <v>59</v>
      </c>
      <c r="I381" s="814">
        <v>73.900000000000006</v>
      </c>
      <c r="J381" s="814">
        <v>0</v>
      </c>
      <c r="K381" s="813">
        <v>0</v>
      </c>
      <c r="L381" s="1522"/>
      <c r="M381" s="835"/>
      <c r="N381" s="810"/>
      <c r="O381" s="810"/>
      <c r="P381" s="1520"/>
    </row>
    <row r="382" spans="1:16" ht="14.4" thickBot="1" x14ac:dyDescent="0.3">
      <c r="A382" s="2757"/>
      <c r="B382" s="2760"/>
      <c r="C382" s="2763"/>
      <c r="D382" s="808"/>
      <c r="E382" s="1721"/>
      <c r="F382" s="2768"/>
      <c r="G382" s="2771"/>
      <c r="H382" s="807" t="s">
        <v>396</v>
      </c>
      <c r="I382" s="833"/>
      <c r="J382" s="833"/>
      <c r="K382" s="832"/>
      <c r="L382" s="1521"/>
      <c r="M382" s="831"/>
      <c r="N382" s="830"/>
      <c r="O382" s="830"/>
      <c r="P382" s="829"/>
    </row>
    <row r="383" spans="1:16" ht="14.4" thickBot="1" x14ac:dyDescent="0.3">
      <c r="A383" s="2758"/>
      <c r="B383" s="2761"/>
      <c r="C383" s="2764"/>
      <c r="D383" s="1530"/>
      <c r="E383" s="1722"/>
      <c r="F383" s="2769"/>
      <c r="G383" s="2772"/>
      <c r="H383" s="801" t="s">
        <v>7</v>
      </c>
      <c r="I383" s="800">
        <f>SUM(I378:I382)</f>
        <v>74.5</v>
      </c>
      <c r="J383" s="800">
        <f>SUM(J378:J382)</f>
        <v>0</v>
      </c>
      <c r="K383" s="800">
        <f>SUM(K378:K382)</f>
        <v>0</v>
      </c>
      <c r="L383" s="799"/>
      <c r="M383" s="798"/>
      <c r="N383" s="797"/>
      <c r="O383" s="797"/>
      <c r="P383" s="796"/>
    </row>
    <row r="384" spans="1:16" ht="13.95" customHeight="1" x14ac:dyDescent="0.25">
      <c r="A384" s="2756"/>
      <c r="B384" s="2759"/>
      <c r="C384" s="2762"/>
      <c r="D384" s="1529"/>
      <c r="E384" s="2861" t="s">
        <v>730</v>
      </c>
      <c r="F384" s="2777" t="s">
        <v>66</v>
      </c>
      <c r="G384" s="971" t="s">
        <v>442</v>
      </c>
      <c r="H384" s="823" t="s">
        <v>50</v>
      </c>
      <c r="I384" s="822">
        <v>6</v>
      </c>
      <c r="J384" s="822">
        <v>0</v>
      </c>
      <c r="K384" s="821">
        <v>0</v>
      </c>
      <c r="L384" s="820" t="s">
        <v>404</v>
      </c>
      <c r="M384" s="819" t="s">
        <v>73</v>
      </c>
      <c r="N384" s="837">
        <v>1</v>
      </c>
      <c r="O384" s="818"/>
      <c r="P384" s="970"/>
    </row>
    <row r="385" spans="1:17" ht="27.6" x14ac:dyDescent="0.25">
      <c r="A385" s="2757"/>
      <c r="B385" s="2760"/>
      <c r="C385" s="2763"/>
      <c r="D385" s="808"/>
      <c r="E385" s="2862"/>
      <c r="F385" s="2778"/>
      <c r="G385" s="877"/>
      <c r="H385" s="815" t="s">
        <v>61</v>
      </c>
      <c r="I385" s="814">
        <v>25</v>
      </c>
      <c r="J385" s="814">
        <v>0</v>
      </c>
      <c r="K385" s="813">
        <v>0</v>
      </c>
      <c r="L385" s="812" t="s">
        <v>441</v>
      </c>
      <c r="M385" s="811" t="s">
        <v>73</v>
      </c>
      <c r="N385" s="809">
        <v>1</v>
      </c>
      <c r="O385" s="809"/>
      <c r="P385" s="1520"/>
      <c r="Q385" s="1113"/>
    </row>
    <row r="386" spans="1:17" ht="13.95" customHeight="1" x14ac:dyDescent="0.25">
      <c r="A386" s="2757"/>
      <c r="B386" s="2760"/>
      <c r="C386" s="2763"/>
      <c r="D386" s="808"/>
      <c r="E386" s="2862"/>
      <c r="F386" s="2778"/>
      <c r="G386" s="877"/>
      <c r="H386" s="815" t="s">
        <v>397</v>
      </c>
      <c r="I386" s="814"/>
      <c r="J386" s="814"/>
      <c r="K386" s="813"/>
      <c r="L386" s="1522"/>
      <c r="M386" s="835"/>
      <c r="N386" s="810"/>
      <c r="O386" s="810"/>
      <c r="P386" s="1520"/>
    </row>
    <row r="387" spans="1:17" ht="13.8" x14ac:dyDescent="0.25">
      <c r="A387" s="2757"/>
      <c r="B387" s="2760"/>
      <c r="C387" s="2763"/>
      <c r="D387" s="808"/>
      <c r="E387" s="1510"/>
      <c r="F387" s="2778"/>
      <c r="G387" s="877"/>
      <c r="H387" s="815" t="s">
        <v>59</v>
      </c>
      <c r="I387" s="814">
        <v>43.1</v>
      </c>
      <c r="J387" s="814">
        <v>0</v>
      </c>
      <c r="K387" s="813">
        <v>0</v>
      </c>
      <c r="L387" s="1522"/>
      <c r="M387" s="835"/>
      <c r="N387" s="810"/>
      <c r="O387" s="810"/>
      <c r="P387" s="1520"/>
    </row>
    <row r="388" spans="1:17" ht="14.4" thickBot="1" x14ac:dyDescent="0.3">
      <c r="A388" s="2757"/>
      <c r="B388" s="2760"/>
      <c r="C388" s="2763"/>
      <c r="D388" s="808"/>
      <c r="E388" s="834"/>
      <c r="F388" s="2778"/>
      <c r="G388" s="2771"/>
      <c r="H388" s="807" t="s">
        <v>396</v>
      </c>
      <c r="I388" s="833"/>
      <c r="J388" s="833"/>
      <c r="K388" s="832"/>
      <c r="L388" s="1521"/>
      <c r="M388" s="831"/>
      <c r="N388" s="830"/>
      <c r="O388" s="830"/>
      <c r="P388" s="829"/>
    </row>
    <row r="389" spans="1:17" ht="14.4" thickBot="1" x14ac:dyDescent="0.3">
      <c r="A389" s="2758"/>
      <c r="B389" s="2761"/>
      <c r="C389" s="2764"/>
      <c r="D389" s="1530"/>
      <c r="E389" s="844"/>
      <c r="F389" s="2779"/>
      <c r="G389" s="2772"/>
      <c r="H389" s="801" t="s">
        <v>7</v>
      </c>
      <c r="I389" s="800">
        <f>SUM(I384:I388)</f>
        <v>74.099999999999994</v>
      </c>
      <c r="J389" s="800">
        <f>SUM(J384:J388)</f>
        <v>0</v>
      </c>
      <c r="K389" s="800">
        <f>SUM(K384:K388)</f>
        <v>0</v>
      </c>
      <c r="L389" s="799"/>
      <c r="M389" s="798"/>
      <c r="N389" s="797"/>
      <c r="O389" s="797"/>
      <c r="P389" s="796"/>
    </row>
    <row r="390" spans="1:17" ht="18" customHeight="1" x14ac:dyDescent="0.25">
      <c r="A390" s="2756"/>
      <c r="B390" s="2759"/>
      <c r="C390" s="2762"/>
      <c r="D390" s="1529"/>
      <c r="E390" s="2774" t="s">
        <v>731</v>
      </c>
      <c r="F390" s="2767" t="s">
        <v>66</v>
      </c>
      <c r="G390" s="2770" t="s">
        <v>440</v>
      </c>
      <c r="H390" s="823" t="s">
        <v>50</v>
      </c>
      <c r="I390" s="822"/>
      <c r="J390" s="822"/>
      <c r="K390" s="821"/>
      <c r="L390" s="820" t="s">
        <v>404</v>
      </c>
      <c r="M390" s="819" t="s">
        <v>73</v>
      </c>
      <c r="N390" s="818"/>
      <c r="O390" s="837">
        <v>1</v>
      </c>
      <c r="P390" s="816"/>
    </row>
    <row r="391" spans="1:17" ht="13.8" x14ac:dyDescent="0.25">
      <c r="A391" s="2757"/>
      <c r="B391" s="2760"/>
      <c r="C391" s="2763"/>
      <c r="D391" s="808"/>
      <c r="E391" s="2775"/>
      <c r="F391" s="2768"/>
      <c r="G391" s="2771"/>
      <c r="H391" s="815" t="s">
        <v>61</v>
      </c>
      <c r="I391" s="814">
        <v>38</v>
      </c>
      <c r="J391" s="814">
        <v>86</v>
      </c>
      <c r="K391" s="813"/>
      <c r="L391" s="812" t="s">
        <v>439</v>
      </c>
      <c r="M391" s="811" t="s">
        <v>1068</v>
      </c>
      <c r="N391" s="810"/>
      <c r="O391" s="809">
        <v>77000</v>
      </c>
      <c r="P391" s="1520"/>
    </row>
    <row r="392" spans="1:17" ht="13.8" x14ac:dyDescent="0.25">
      <c r="A392" s="2757"/>
      <c r="B392" s="2760"/>
      <c r="C392" s="2763"/>
      <c r="D392" s="808"/>
      <c r="E392" s="2775"/>
      <c r="F392" s="2768"/>
      <c r="G392" s="2771"/>
      <c r="H392" s="815" t="s">
        <v>397</v>
      </c>
      <c r="I392" s="814"/>
      <c r="J392" s="814"/>
      <c r="K392" s="813"/>
      <c r="L392" s="1522"/>
      <c r="M392" s="835"/>
      <c r="N392" s="810"/>
      <c r="O392" s="810"/>
      <c r="P392" s="1520"/>
    </row>
    <row r="393" spans="1:17" ht="13.8" x14ac:dyDescent="0.25">
      <c r="A393" s="2757"/>
      <c r="B393" s="2760"/>
      <c r="C393" s="2763"/>
      <c r="D393" s="808"/>
      <c r="E393" s="1510"/>
      <c r="F393" s="2768"/>
      <c r="G393" s="2771"/>
      <c r="H393" s="815" t="s">
        <v>59</v>
      </c>
      <c r="I393" s="814">
        <v>215.2</v>
      </c>
      <c r="J393" s="814">
        <v>2000</v>
      </c>
      <c r="K393" s="813"/>
      <c r="L393" s="1522"/>
      <c r="M393" s="835"/>
      <c r="N393" s="810"/>
      <c r="O393" s="810"/>
      <c r="P393" s="1520"/>
    </row>
    <row r="394" spans="1:17" ht="14.4" thickBot="1" x14ac:dyDescent="0.3">
      <c r="A394" s="2757"/>
      <c r="B394" s="2760"/>
      <c r="C394" s="2763"/>
      <c r="D394" s="808"/>
      <c r="E394" s="834"/>
      <c r="F394" s="2768"/>
      <c r="G394" s="2771"/>
      <c r="H394" s="807" t="s">
        <v>396</v>
      </c>
      <c r="I394" s="833"/>
      <c r="J394" s="833"/>
      <c r="K394" s="832"/>
      <c r="L394" s="1521"/>
      <c r="M394" s="831"/>
      <c r="N394" s="830"/>
      <c r="O394" s="830"/>
      <c r="P394" s="829"/>
    </row>
    <row r="395" spans="1:17" ht="14.4" thickBot="1" x14ac:dyDescent="0.3">
      <c r="A395" s="2758"/>
      <c r="B395" s="2761"/>
      <c r="C395" s="2764"/>
      <c r="D395" s="1530"/>
      <c r="E395" s="844"/>
      <c r="F395" s="2769"/>
      <c r="G395" s="2772"/>
      <c r="H395" s="801" t="s">
        <v>7</v>
      </c>
      <c r="I395" s="800">
        <f>SUM(I390:I394)</f>
        <v>253.2</v>
      </c>
      <c r="J395" s="800">
        <f>SUM(J390:J394)</f>
        <v>2086</v>
      </c>
      <c r="K395" s="800">
        <f>SUM(K390:K394)</f>
        <v>0</v>
      </c>
      <c r="L395" s="1119"/>
      <c r="M395" s="1120"/>
      <c r="N395" s="1118"/>
      <c r="O395" s="797"/>
      <c r="P395" s="796"/>
    </row>
    <row r="396" spans="1:17" ht="14.4" customHeight="1" x14ac:dyDescent="0.25">
      <c r="A396" s="2813"/>
      <c r="B396" s="2816"/>
      <c r="C396" s="2818"/>
      <c r="D396" s="2818"/>
      <c r="E396" s="2716" t="s">
        <v>699</v>
      </c>
      <c r="F396" s="2767" t="s">
        <v>66</v>
      </c>
      <c r="G396" s="2770" t="s">
        <v>399</v>
      </c>
      <c r="H396" s="823" t="s">
        <v>50</v>
      </c>
      <c r="I396" s="1687"/>
      <c r="J396" s="1687"/>
      <c r="K396" s="1687"/>
      <c r="L396" s="1111"/>
      <c r="M396" s="1112"/>
      <c r="N396" s="1723"/>
      <c r="O396" s="1707"/>
      <c r="P396" s="1724"/>
    </row>
    <row r="397" spans="1:17" ht="13.2" customHeight="1" x14ac:dyDescent="0.25">
      <c r="A397" s="2814"/>
      <c r="B397" s="2760"/>
      <c r="C397" s="2819"/>
      <c r="D397" s="2819"/>
      <c r="E397" s="2820"/>
      <c r="F397" s="2768"/>
      <c r="G397" s="2771"/>
      <c r="H397" s="815" t="s">
        <v>61</v>
      </c>
      <c r="I397" s="1694"/>
      <c r="J397" s="1694"/>
      <c r="K397" s="1694"/>
      <c r="L397" s="1725"/>
      <c r="M397" s="1726"/>
      <c r="N397" s="1727"/>
      <c r="O397" s="1728"/>
      <c r="P397" s="1729"/>
    </row>
    <row r="398" spans="1:17" ht="16.95" customHeight="1" x14ac:dyDescent="0.25">
      <c r="A398" s="2814"/>
      <c r="B398" s="2760"/>
      <c r="C398" s="2819"/>
      <c r="D398" s="2819"/>
      <c r="E398" s="2820"/>
      <c r="F398" s="2768"/>
      <c r="G398" s="2771"/>
      <c r="H398" s="815" t="s">
        <v>397</v>
      </c>
      <c r="I398" s="1694"/>
      <c r="J398" s="1694"/>
      <c r="K398" s="1694"/>
      <c r="L398" s="1725"/>
      <c r="M398" s="1726"/>
      <c r="N398" s="1727"/>
      <c r="O398" s="1728"/>
      <c r="P398" s="1729"/>
    </row>
    <row r="399" spans="1:17" ht="15.6" customHeight="1" x14ac:dyDescent="0.25">
      <c r="A399" s="2814"/>
      <c r="B399" s="2760"/>
      <c r="C399" s="2819"/>
      <c r="D399" s="2819"/>
      <c r="E399" s="2820"/>
      <c r="F399" s="2768"/>
      <c r="G399" s="2771"/>
      <c r="H399" s="815" t="s">
        <v>59</v>
      </c>
      <c r="I399" s="1372">
        <v>6.2</v>
      </c>
      <c r="J399" s="1694"/>
      <c r="K399" s="1694"/>
      <c r="L399" s="1725"/>
      <c r="M399" s="1726"/>
      <c r="N399" s="1727"/>
      <c r="O399" s="1728"/>
      <c r="P399" s="1729"/>
    </row>
    <row r="400" spans="1:17" ht="12" customHeight="1" thickBot="1" x14ac:dyDescent="0.3">
      <c r="A400" s="2814"/>
      <c r="B400" s="2760"/>
      <c r="C400" s="2819"/>
      <c r="D400" s="2819"/>
      <c r="E400" s="2820"/>
      <c r="F400" s="2768"/>
      <c r="G400" s="2771"/>
      <c r="H400" s="807" t="s">
        <v>396</v>
      </c>
      <c r="I400" s="1730"/>
      <c r="J400" s="1730"/>
      <c r="K400" s="1730"/>
      <c r="L400" s="1701"/>
      <c r="M400" s="1702"/>
      <c r="N400" s="1703"/>
      <c r="O400" s="1704"/>
      <c r="P400" s="1705"/>
    </row>
    <row r="401" spans="1:16" ht="14.4" thickBot="1" x14ac:dyDescent="0.3">
      <c r="A401" s="2815"/>
      <c r="B401" s="2817"/>
      <c r="C401" s="2764"/>
      <c r="D401" s="2764"/>
      <c r="E401" s="2717"/>
      <c r="F401" s="2769"/>
      <c r="G401" s="2772"/>
      <c r="H401" s="801" t="s">
        <v>7</v>
      </c>
      <c r="I401" s="1114"/>
      <c r="J401" s="1114"/>
      <c r="K401" s="1114"/>
      <c r="L401" s="1115"/>
      <c r="M401" s="1121"/>
      <c r="N401" s="1122"/>
      <c r="O401" s="1122"/>
      <c r="P401" s="1117"/>
    </row>
    <row r="402" spans="1:16" ht="13.95" customHeight="1" thickBot="1" x14ac:dyDescent="0.3">
      <c r="A402" s="1531" t="s">
        <v>62</v>
      </c>
      <c r="B402" s="795" t="s">
        <v>51</v>
      </c>
      <c r="C402" s="2743" t="s">
        <v>33</v>
      </c>
      <c r="D402" s="2743"/>
      <c r="E402" s="2743"/>
      <c r="F402" s="2743"/>
      <c r="G402" s="2744"/>
      <c r="H402" s="794" t="s">
        <v>7</v>
      </c>
      <c r="I402" s="793">
        <f>I335*1</f>
        <v>7237.5</v>
      </c>
      <c r="J402" s="793">
        <f>J335*1</f>
        <v>2086</v>
      </c>
      <c r="K402" s="793">
        <f>K335*1</f>
        <v>0</v>
      </c>
      <c r="L402" s="792"/>
      <c r="M402" s="792"/>
      <c r="N402" s="792"/>
      <c r="O402" s="792"/>
      <c r="P402" s="791"/>
    </row>
    <row r="403" spans="1:16" ht="14.4" thickBot="1" x14ac:dyDescent="0.3">
      <c r="A403" s="790" t="s">
        <v>62</v>
      </c>
      <c r="B403" s="790"/>
      <c r="C403" s="2745" t="s">
        <v>53</v>
      </c>
      <c r="D403" s="2745"/>
      <c r="E403" s="2745"/>
      <c r="F403" s="2745"/>
      <c r="G403" s="2746"/>
      <c r="H403" s="789" t="s">
        <v>7</v>
      </c>
      <c r="I403" s="788">
        <f>I312+I327+I402</f>
        <v>11733.7</v>
      </c>
      <c r="J403" s="788">
        <f>J312+J327+J402</f>
        <v>3582.6</v>
      </c>
      <c r="K403" s="788">
        <f>K312+K327+K402</f>
        <v>0</v>
      </c>
      <c r="L403" s="787"/>
      <c r="M403" s="787"/>
      <c r="N403" s="787"/>
      <c r="O403" s="787"/>
      <c r="P403" s="786"/>
    </row>
    <row r="404" spans="1:16" ht="14.4" thickBot="1" x14ac:dyDescent="0.3">
      <c r="A404" s="876" t="s">
        <v>63</v>
      </c>
      <c r="B404" s="903"/>
      <c r="C404" s="902" t="s">
        <v>437</v>
      </c>
      <c r="D404" s="899"/>
      <c r="E404" s="901"/>
      <c r="F404" s="899"/>
      <c r="G404" s="899"/>
      <c r="H404" s="899"/>
      <c r="I404" s="899"/>
      <c r="J404" s="899"/>
      <c r="K404" s="899"/>
      <c r="L404" s="900"/>
      <c r="M404" s="900"/>
      <c r="N404" s="899"/>
      <c r="O404" s="899"/>
      <c r="P404" s="898"/>
    </row>
    <row r="405" spans="1:16" ht="28.2" thickBot="1" x14ac:dyDescent="0.3">
      <c r="A405" s="897"/>
      <c r="B405" s="896"/>
      <c r="C405" s="894"/>
      <c r="D405" s="894"/>
      <c r="E405" s="895"/>
      <c r="F405" s="894"/>
      <c r="G405" s="894"/>
      <c r="H405" s="894"/>
      <c r="I405" s="894"/>
      <c r="J405" s="894"/>
      <c r="K405" s="894"/>
      <c r="L405" s="853" t="s">
        <v>436</v>
      </c>
      <c r="M405" s="852" t="s">
        <v>73</v>
      </c>
      <c r="N405" s="969">
        <v>2</v>
      </c>
      <c r="O405" s="850"/>
      <c r="P405" s="849"/>
    </row>
    <row r="406" spans="1:16" ht="14.4" thickBot="1" x14ac:dyDescent="0.3">
      <c r="A406" s="860" t="s">
        <v>63</v>
      </c>
      <c r="B406" s="2586" t="s">
        <v>6</v>
      </c>
      <c r="C406" s="891" t="s">
        <v>435</v>
      </c>
      <c r="D406" s="890"/>
      <c r="E406" s="890"/>
      <c r="F406" s="890"/>
      <c r="G406" s="890"/>
      <c r="H406" s="890"/>
      <c r="I406" s="890"/>
      <c r="J406" s="890"/>
      <c r="K406" s="890"/>
      <c r="L406" s="890"/>
      <c r="M406" s="890"/>
      <c r="N406" s="890"/>
      <c r="O406" s="2804"/>
      <c r="P406" s="2805"/>
    </row>
    <row r="407" spans="1:16" ht="31.95" customHeight="1" thickBot="1" x14ac:dyDescent="0.3">
      <c r="A407" s="856"/>
      <c r="B407" s="855"/>
      <c r="C407" s="854"/>
      <c r="D407" s="854"/>
      <c r="E407" s="854"/>
      <c r="F407" s="854"/>
      <c r="G407" s="854"/>
      <c r="H407" s="854"/>
      <c r="I407" s="854"/>
      <c r="J407" s="854"/>
      <c r="K407" s="854"/>
      <c r="L407" s="853" t="s">
        <v>432</v>
      </c>
      <c r="M407" s="852" t="s">
        <v>403</v>
      </c>
      <c r="N407" s="851">
        <v>1.8</v>
      </c>
      <c r="O407" s="850"/>
      <c r="P407" s="849"/>
    </row>
    <row r="408" spans="1:16" ht="13.95" customHeight="1" x14ac:dyDescent="0.25">
      <c r="A408" s="888" t="s">
        <v>63</v>
      </c>
      <c r="B408" s="2806" t="s">
        <v>6</v>
      </c>
      <c r="C408" s="887" t="s">
        <v>6</v>
      </c>
      <c r="D408" s="1496"/>
      <c r="E408" s="2774" t="s">
        <v>434</v>
      </c>
      <c r="F408" s="2864" t="s">
        <v>66</v>
      </c>
      <c r="G408" s="2770" t="s">
        <v>407</v>
      </c>
      <c r="H408" s="848" t="s">
        <v>50</v>
      </c>
      <c r="I408" s="822">
        <f t="shared" ref="I408:K412" si="16">I414</f>
        <v>0</v>
      </c>
      <c r="J408" s="822">
        <f t="shared" si="16"/>
        <v>0</v>
      </c>
      <c r="K408" s="822">
        <f t="shared" si="16"/>
        <v>0</v>
      </c>
      <c r="L408" s="820" t="s">
        <v>433</v>
      </c>
      <c r="M408" s="819" t="s">
        <v>73</v>
      </c>
      <c r="N408" s="837">
        <v>1</v>
      </c>
      <c r="O408" s="817"/>
      <c r="P408" s="816"/>
    </row>
    <row r="409" spans="1:16" ht="27.6" x14ac:dyDescent="0.25">
      <c r="A409" s="886"/>
      <c r="B409" s="2786"/>
      <c r="C409" s="885"/>
      <c r="D409" s="1497"/>
      <c r="E409" s="2775"/>
      <c r="F409" s="2768"/>
      <c r="G409" s="2771"/>
      <c r="H409" s="846" t="s">
        <v>61</v>
      </c>
      <c r="I409" s="814">
        <f t="shared" si="16"/>
        <v>286.89999999999998</v>
      </c>
      <c r="J409" s="814">
        <f t="shared" si="16"/>
        <v>0</v>
      </c>
      <c r="K409" s="814">
        <f t="shared" si="16"/>
        <v>0</v>
      </c>
      <c r="L409" s="812" t="s">
        <v>432</v>
      </c>
      <c r="M409" s="811" t="s">
        <v>403</v>
      </c>
      <c r="N409" s="809">
        <v>1.8</v>
      </c>
      <c r="O409" s="810"/>
      <c r="P409" s="1520"/>
    </row>
    <row r="410" spans="1:16" ht="13.8" x14ac:dyDescent="0.25">
      <c r="A410" s="886"/>
      <c r="B410" s="2786"/>
      <c r="C410" s="885"/>
      <c r="D410" s="1497"/>
      <c r="E410" s="2775"/>
      <c r="F410" s="2768"/>
      <c r="G410" s="2771"/>
      <c r="H410" s="846" t="s">
        <v>397</v>
      </c>
      <c r="I410" s="814">
        <f t="shared" si="16"/>
        <v>0</v>
      </c>
      <c r="J410" s="814">
        <f t="shared" si="16"/>
        <v>0</v>
      </c>
      <c r="K410" s="814">
        <f t="shared" si="16"/>
        <v>0</v>
      </c>
      <c r="L410" s="1522" t="s">
        <v>431</v>
      </c>
      <c r="M410" s="835" t="s">
        <v>430</v>
      </c>
      <c r="N410" s="809">
        <v>2</v>
      </c>
      <c r="O410" s="810"/>
      <c r="P410" s="1520"/>
    </row>
    <row r="411" spans="1:16" ht="13.8" x14ac:dyDescent="0.25">
      <c r="A411" s="886"/>
      <c r="B411" s="2786"/>
      <c r="C411" s="885"/>
      <c r="D411" s="1497"/>
      <c r="E411" s="2775"/>
      <c r="F411" s="2768"/>
      <c r="G411" s="2771"/>
      <c r="H411" s="846" t="s">
        <v>59</v>
      </c>
      <c r="I411" s="814">
        <f t="shared" si="16"/>
        <v>0</v>
      </c>
      <c r="J411" s="814">
        <f t="shared" si="16"/>
        <v>0</v>
      </c>
      <c r="K411" s="814">
        <f t="shared" si="16"/>
        <v>0</v>
      </c>
      <c r="L411" s="1522"/>
      <c r="M411" s="835"/>
      <c r="N411" s="810"/>
      <c r="O411" s="810"/>
      <c r="P411" s="1520"/>
    </row>
    <row r="412" spans="1:16" ht="14.4" thickBot="1" x14ac:dyDescent="0.3">
      <c r="A412" s="886"/>
      <c r="B412" s="2786"/>
      <c r="C412" s="885"/>
      <c r="D412" s="1497"/>
      <c r="E412" s="2775"/>
      <c r="F412" s="2768"/>
      <c r="G412" s="2771"/>
      <c r="H412" s="845" t="s">
        <v>396</v>
      </c>
      <c r="I412" s="833">
        <f t="shared" si="16"/>
        <v>0</v>
      </c>
      <c r="J412" s="833">
        <f t="shared" si="16"/>
        <v>0</v>
      </c>
      <c r="K412" s="833">
        <f t="shared" si="16"/>
        <v>0</v>
      </c>
      <c r="L412" s="1521"/>
      <c r="M412" s="831"/>
      <c r="N412" s="830"/>
      <c r="O412" s="830"/>
      <c r="P412" s="829"/>
    </row>
    <row r="413" spans="1:16" ht="14.4" thickBot="1" x14ac:dyDescent="0.3">
      <c r="A413" s="1531"/>
      <c r="B413" s="2807"/>
      <c r="C413" s="883"/>
      <c r="D413" s="1509"/>
      <c r="E413" s="2776"/>
      <c r="F413" s="2865"/>
      <c r="G413" s="2772"/>
      <c r="H413" s="801" t="s">
        <v>7</v>
      </c>
      <c r="I413" s="800">
        <f>SUM(I408:I412)</f>
        <v>286.89999999999998</v>
      </c>
      <c r="J413" s="800">
        <f>SUM(J408:J412)</f>
        <v>0</v>
      </c>
      <c r="K413" s="800">
        <f>SUM(K408:K412)</f>
        <v>0</v>
      </c>
      <c r="L413" s="799"/>
      <c r="M413" s="798"/>
      <c r="N413" s="797"/>
      <c r="O413" s="797"/>
      <c r="P413" s="796"/>
    </row>
    <row r="414" spans="1:16" ht="13.95" customHeight="1" x14ac:dyDescent="0.25">
      <c r="A414" s="1502"/>
      <c r="B414" s="1499"/>
      <c r="C414" s="1496"/>
      <c r="D414" s="1529"/>
      <c r="E414" s="2774" t="s">
        <v>732</v>
      </c>
      <c r="F414" s="2864" t="s">
        <v>66</v>
      </c>
      <c r="G414" s="2770" t="s">
        <v>407</v>
      </c>
      <c r="H414" s="823" t="s">
        <v>50</v>
      </c>
      <c r="I414" s="822"/>
      <c r="J414" s="822"/>
      <c r="K414" s="821"/>
      <c r="L414" s="820" t="s">
        <v>404</v>
      </c>
      <c r="M414" s="819" t="s">
        <v>73</v>
      </c>
      <c r="N414" s="837">
        <v>1</v>
      </c>
      <c r="O414" s="817"/>
      <c r="P414" s="816"/>
    </row>
    <row r="415" spans="1:16" ht="27.6" x14ac:dyDescent="0.25">
      <c r="A415" s="1503"/>
      <c r="B415" s="1500"/>
      <c r="C415" s="1497"/>
      <c r="D415" s="808"/>
      <c r="E415" s="2775"/>
      <c r="F415" s="2768"/>
      <c r="G415" s="2771"/>
      <c r="H415" s="815" t="s">
        <v>61</v>
      </c>
      <c r="I415" s="814">
        <v>286.89999999999998</v>
      </c>
      <c r="J415" s="814">
        <v>0</v>
      </c>
      <c r="K415" s="813">
        <v>0</v>
      </c>
      <c r="L415" s="812" t="s">
        <v>432</v>
      </c>
      <c r="M415" s="811" t="s">
        <v>403</v>
      </c>
      <c r="N415" s="1513">
        <v>1.8</v>
      </c>
      <c r="O415" s="809"/>
      <c r="P415" s="1520"/>
    </row>
    <row r="416" spans="1:16" ht="13.8" x14ac:dyDescent="0.25">
      <c r="A416" s="1503"/>
      <c r="B416" s="1500"/>
      <c r="C416" s="1497"/>
      <c r="D416" s="808"/>
      <c r="E416" s="2775"/>
      <c r="F416" s="2768"/>
      <c r="G416" s="2771"/>
      <c r="H416" s="815" t="s">
        <v>397</v>
      </c>
      <c r="I416" s="814"/>
      <c r="J416" s="814"/>
      <c r="K416" s="813"/>
      <c r="L416" s="1522" t="s">
        <v>431</v>
      </c>
      <c r="M416" s="835" t="s">
        <v>430</v>
      </c>
      <c r="N416" s="809">
        <v>2</v>
      </c>
      <c r="O416" s="810"/>
      <c r="P416" s="1520"/>
    </row>
    <row r="417" spans="1:16" ht="13.8" x14ac:dyDescent="0.25">
      <c r="A417" s="1503"/>
      <c r="B417" s="1500"/>
      <c r="C417" s="1497"/>
      <c r="D417" s="808"/>
      <c r="E417" s="2775"/>
      <c r="F417" s="2768"/>
      <c r="G417" s="2771"/>
      <c r="H417" s="815" t="s">
        <v>59</v>
      </c>
      <c r="I417" s="814"/>
      <c r="J417" s="814"/>
      <c r="K417" s="813"/>
      <c r="L417" s="1522"/>
      <c r="M417" s="835"/>
      <c r="N417" s="810"/>
      <c r="O417" s="810"/>
      <c r="P417" s="1520"/>
    </row>
    <row r="418" spans="1:16" ht="14.4" thickBot="1" x14ac:dyDescent="0.3">
      <c r="A418" s="1503"/>
      <c r="B418" s="1500"/>
      <c r="C418" s="1497"/>
      <c r="D418" s="808"/>
      <c r="E418" s="2775"/>
      <c r="F418" s="2768"/>
      <c r="G418" s="2771"/>
      <c r="H418" s="807" t="s">
        <v>396</v>
      </c>
      <c r="I418" s="833"/>
      <c r="J418" s="833"/>
      <c r="K418" s="832"/>
      <c r="L418" s="1521"/>
      <c r="M418" s="831"/>
      <c r="N418" s="830"/>
      <c r="O418" s="830"/>
      <c r="P418" s="829"/>
    </row>
    <row r="419" spans="1:16" ht="19.2" customHeight="1" thickBot="1" x14ac:dyDescent="0.3">
      <c r="A419" s="1504"/>
      <c r="B419" s="1501"/>
      <c r="C419" s="1498"/>
      <c r="D419" s="1530"/>
      <c r="E419" s="2776"/>
      <c r="F419" s="1506"/>
      <c r="G419" s="2772"/>
      <c r="H419" s="801" t="s">
        <v>7</v>
      </c>
      <c r="I419" s="800">
        <f>SUM(I414:I418)</f>
        <v>286.89999999999998</v>
      </c>
      <c r="J419" s="800">
        <f>SUM(J414:J418)</f>
        <v>0</v>
      </c>
      <c r="K419" s="800">
        <f>SUM(K414:K418)</f>
        <v>0</v>
      </c>
      <c r="L419" s="799"/>
      <c r="M419" s="798"/>
      <c r="N419" s="797"/>
      <c r="O419" s="797"/>
      <c r="P419" s="796"/>
    </row>
    <row r="420" spans="1:16" ht="13.95" customHeight="1" x14ac:dyDescent="0.25">
      <c r="A420" s="968" t="s">
        <v>63</v>
      </c>
      <c r="B420" s="2788" t="s">
        <v>6</v>
      </c>
      <c r="C420" s="967" t="s">
        <v>8</v>
      </c>
      <c r="D420" s="956"/>
      <c r="E420" s="2791" t="s">
        <v>429</v>
      </c>
      <c r="F420" s="2794" t="s">
        <v>66</v>
      </c>
      <c r="G420" s="2797" t="s">
        <v>407</v>
      </c>
      <c r="H420" s="966" t="s">
        <v>50</v>
      </c>
      <c r="I420" s="953">
        <f t="shared" ref="I420:K424" si="17">I426</f>
        <v>0</v>
      </c>
      <c r="J420" s="953">
        <f t="shared" si="17"/>
        <v>0</v>
      </c>
      <c r="K420" s="953">
        <f t="shared" si="17"/>
        <v>0</v>
      </c>
      <c r="L420" s="951" t="s">
        <v>406</v>
      </c>
      <c r="M420" s="950" t="s">
        <v>73</v>
      </c>
      <c r="N420" s="949">
        <v>1</v>
      </c>
      <c r="O420" s="948"/>
      <c r="P420" s="947"/>
    </row>
    <row r="421" spans="1:16" ht="13.8" x14ac:dyDescent="0.25">
      <c r="A421" s="963"/>
      <c r="B421" s="2789"/>
      <c r="C421" s="962"/>
      <c r="D421" s="933"/>
      <c r="E421" s="2792"/>
      <c r="F421" s="2795"/>
      <c r="G421" s="2798"/>
      <c r="H421" s="964" t="s">
        <v>61</v>
      </c>
      <c r="I421" s="941">
        <f t="shared" si="17"/>
        <v>0</v>
      </c>
      <c r="J421" s="941">
        <f t="shared" si="17"/>
        <v>0</v>
      </c>
      <c r="K421" s="941">
        <f t="shared" si="17"/>
        <v>0</v>
      </c>
      <c r="L421" s="1519" t="s">
        <v>428</v>
      </c>
      <c r="M421" s="965" t="s">
        <v>403</v>
      </c>
      <c r="N421" s="944">
        <v>1.032</v>
      </c>
      <c r="O421" s="937"/>
      <c r="P421" s="936"/>
    </row>
    <row r="422" spans="1:16" x14ac:dyDescent="0.25">
      <c r="A422" s="963"/>
      <c r="B422" s="2789"/>
      <c r="C422" s="962"/>
      <c r="D422" s="933"/>
      <c r="E422" s="2792"/>
      <c r="F422" s="2795"/>
      <c r="G422" s="2798"/>
      <c r="H422" s="964" t="s">
        <v>397</v>
      </c>
      <c r="I422" s="941">
        <f t="shared" si="17"/>
        <v>0</v>
      </c>
      <c r="J422" s="941">
        <f t="shared" si="17"/>
        <v>0</v>
      </c>
      <c r="K422" s="941">
        <f t="shared" si="17"/>
        <v>0</v>
      </c>
      <c r="L422" s="939" t="s">
        <v>427</v>
      </c>
      <c r="M422" s="938"/>
      <c r="N422" s="937"/>
      <c r="O422" s="937"/>
      <c r="P422" s="936"/>
    </row>
    <row r="423" spans="1:16" x14ac:dyDescent="0.25">
      <c r="A423" s="963"/>
      <c r="B423" s="2789"/>
      <c r="C423" s="962"/>
      <c r="D423" s="933"/>
      <c r="E423" s="2792"/>
      <c r="F423" s="2795"/>
      <c r="G423" s="2798"/>
      <c r="H423" s="964" t="s">
        <v>59</v>
      </c>
      <c r="I423" s="941">
        <f t="shared" si="17"/>
        <v>97</v>
      </c>
      <c r="J423" s="941">
        <f t="shared" si="17"/>
        <v>0</v>
      </c>
      <c r="K423" s="941">
        <f t="shared" si="17"/>
        <v>0</v>
      </c>
      <c r="L423" s="939"/>
      <c r="M423" s="938"/>
      <c r="N423" s="937"/>
      <c r="O423" s="937"/>
      <c r="P423" s="936"/>
    </row>
    <row r="424" spans="1:16" ht="13.8" thickBot="1" x14ac:dyDescent="0.3">
      <c r="A424" s="963"/>
      <c r="B424" s="2789"/>
      <c r="C424" s="962"/>
      <c r="D424" s="933"/>
      <c r="E424" s="2792"/>
      <c r="F424" s="2795"/>
      <c r="G424" s="2798"/>
      <c r="H424" s="961" t="s">
        <v>396</v>
      </c>
      <c r="I424" s="930">
        <f t="shared" si="17"/>
        <v>0</v>
      </c>
      <c r="J424" s="930">
        <f t="shared" si="17"/>
        <v>0</v>
      </c>
      <c r="K424" s="930">
        <f t="shared" si="17"/>
        <v>0</v>
      </c>
      <c r="L424" s="928"/>
      <c r="M424" s="927"/>
      <c r="N424" s="926"/>
      <c r="O424" s="926"/>
      <c r="P424" s="925"/>
    </row>
    <row r="425" spans="1:16" ht="13.8" thickBot="1" x14ac:dyDescent="0.3">
      <c r="A425" s="914"/>
      <c r="B425" s="2790"/>
      <c r="C425" s="960"/>
      <c r="D425" s="959"/>
      <c r="E425" s="2793"/>
      <c r="F425" s="2796"/>
      <c r="G425" s="2799"/>
      <c r="H425" s="920" t="s">
        <v>7</v>
      </c>
      <c r="I425" s="919">
        <f>SUM(I420:I424)</f>
        <v>97</v>
      </c>
      <c r="J425" s="919">
        <f>SUM(J420:J424)</f>
        <v>0</v>
      </c>
      <c r="K425" s="919">
        <f>SUM(K420:K424)</f>
        <v>0</v>
      </c>
      <c r="L425" s="918"/>
      <c r="M425" s="917"/>
      <c r="N425" s="916"/>
      <c r="O425" s="916"/>
      <c r="P425" s="915"/>
    </row>
    <row r="426" spans="1:16" ht="13.95" customHeight="1" x14ac:dyDescent="0.25">
      <c r="A426" s="958"/>
      <c r="B426" s="957"/>
      <c r="C426" s="956"/>
      <c r="D426" s="955"/>
      <c r="E426" s="2791" t="s">
        <v>733</v>
      </c>
      <c r="F426" s="2794" t="s">
        <v>66</v>
      </c>
      <c r="G426" s="2797" t="s">
        <v>399</v>
      </c>
      <c r="H426" s="954" t="s">
        <v>50</v>
      </c>
      <c r="I426" s="953"/>
      <c r="J426" s="953"/>
      <c r="K426" s="952"/>
      <c r="L426" s="951" t="s">
        <v>404</v>
      </c>
      <c r="M426" s="950" t="s">
        <v>73</v>
      </c>
      <c r="N426" s="949">
        <v>1</v>
      </c>
      <c r="O426" s="948"/>
      <c r="P426" s="947"/>
    </row>
    <row r="427" spans="1:16" ht="14.4" customHeight="1" x14ac:dyDescent="0.25">
      <c r="A427" s="935"/>
      <c r="B427" s="934"/>
      <c r="C427" s="933"/>
      <c r="D427" s="932"/>
      <c r="E427" s="2792"/>
      <c r="F427" s="2795"/>
      <c r="G427" s="2798"/>
      <c r="H427" s="942" t="s">
        <v>61</v>
      </c>
      <c r="I427" s="941"/>
      <c r="J427" s="941"/>
      <c r="K427" s="940"/>
      <c r="L427" s="946" t="s">
        <v>426</v>
      </c>
      <c r="M427" s="945" t="s">
        <v>403</v>
      </c>
      <c r="N427" s="944">
        <v>1.032</v>
      </c>
      <c r="O427" s="943"/>
      <c r="P427" s="936"/>
    </row>
    <row r="428" spans="1:16" ht="15.6" customHeight="1" x14ac:dyDescent="0.25">
      <c r="A428" s="935"/>
      <c r="B428" s="934"/>
      <c r="C428" s="933"/>
      <c r="D428" s="932"/>
      <c r="E428" s="2792"/>
      <c r="F428" s="2795"/>
      <c r="G428" s="2798"/>
      <c r="H428" s="942" t="s">
        <v>397</v>
      </c>
      <c r="I428" s="941"/>
      <c r="J428" s="941"/>
      <c r="K428" s="940"/>
      <c r="L428" s="939"/>
      <c r="M428" s="938"/>
      <c r="N428" s="937"/>
      <c r="O428" s="937"/>
      <c r="P428" s="936"/>
    </row>
    <row r="429" spans="1:16" ht="17.399999999999999" customHeight="1" x14ac:dyDescent="0.25">
      <c r="A429" s="935"/>
      <c r="B429" s="934"/>
      <c r="C429" s="933"/>
      <c r="D429" s="932"/>
      <c r="E429" s="2792"/>
      <c r="F429" s="2795"/>
      <c r="G429" s="2798"/>
      <c r="H429" s="942" t="s">
        <v>59</v>
      </c>
      <c r="I429" s="941">
        <v>97</v>
      </c>
      <c r="J429" s="941">
        <v>0</v>
      </c>
      <c r="K429" s="940">
        <v>0</v>
      </c>
      <c r="L429" s="939"/>
      <c r="M429" s="938"/>
      <c r="N429" s="937"/>
      <c r="O429" s="937"/>
      <c r="P429" s="936"/>
    </row>
    <row r="430" spans="1:16" ht="13.8" thickBot="1" x14ac:dyDescent="0.3">
      <c r="A430" s="935"/>
      <c r="B430" s="934"/>
      <c r="C430" s="933"/>
      <c r="D430" s="932"/>
      <c r="E430" s="2792"/>
      <c r="F430" s="2795"/>
      <c r="G430" s="2798"/>
      <c r="H430" s="931" t="s">
        <v>396</v>
      </c>
      <c r="I430" s="930"/>
      <c r="J430" s="930"/>
      <c r="K430" s="929"/>
      <c r="L430" s="928"/>
      <c r="M430" s="927"/>
      <c r="N430" s="926"/>
      <c r="O430" s="926"/>
      <c r="P430" s="925"/>
    </row>
    <row r="431" spans="1:16" ht="13.8" thickBot="1" x14ac:dyDescent="0.3">
      <c r="A431" s="924"/>
      <c r="B431" s="923"/>
      <c r="C431" s="922"/>
      <c r="D431" s="921"/>
      <c r="E431" s="2793"/>
      <c r="F431" s="2796"/>
      <c r="G431" s="2799"/>
      <c r="H431" s="920" t="s">
        <v>7</v>
      </c>
      <c r="I431" s="919">
        <f>SUM(I426:I430)</f>
        <v>97</v>
      </c>
      <c r="J431" s="919">
        <f>SUM(J426:J430)</f>
        <v>0</v>
      </c>
      <c r="K431" s="919">
        <f>SUM(K426:K430)</f>
        <v>0</v>
      </c>
      <c r="L431" s="918"/>
      <c r="M431" s="917"/>
      <c r="N431" s="916"/>
      <c r="O431" s="916"/>
      <c r="P431" s="915"/>
    </row>
    <row r="432" spans="1:16" ht="13.95" customHeight="1" thickBot="1" x14ac:dyDescent="0.3">
      <c r="A432" s="914" t="s">
        <v>63</v>
      </c>
      <c r="B432" s="913" t="s">
        <v>6</v>
      </c>
      <c r="C432" s="2800" t="s">
        <v>33</v>
      </c>
      <c r="D432" s="2800"/>
      <c r="E432" s="2800"/>
      <c r="F432" s="2800"/>
      <c r="G432" s="2801"/>
      <c r="H432" s="912" t="s">
        <v>7</v>
      </c>
      <c r="I432" s="911">
        <f>I413+I425</f>
        <v>383.9</v>
      </c>
      <c r="J432" s="911">
        <f>J413+J425</f>
        <v>0</v>
      </c>
      <c r="K432" s="911">
        <f>K413+K425</f>
        <v>0</v>
      </c>
      <c r="L432" s="910"/>
      <c r="M432" s="910"/>
      <c r="N432" s="910"/>
      <c r="O432" s="910"/>
      <c r="P432" s="909"/>
    </row>
    <row r="433" spans="1:16" ht="13.8" thickBot="1" x14ac:dyDescent="0.3">
      <c r="A433" s="908" t="s">
        <v>63</v>
      </c>
      <c r="B433" s="908"/>
      <c r="C433" s="2802" t="s">
        <v>53</v>
      </c>
      <c r="D433" s="2802"/>
      <c r="E433" s="2802"/>
      <c r="F433" s="2802"/>
      <c r="G433" s="2803"/>
      <c r="H433" s="907" t="s">
        <v>7</v>
      </c>
      <c r="I433" s="906">
        <f>I432*1</f>
        <v>383.9</v>
      </c>
      <c r="J433" s="906">
        <f>J432*1</f>
        <v>0</v>
      </c>
      <c r="K433" s="906">
        <f>K432*1</f>
        <v>0</v>
      </c>
      <c r="L433" s="905"/>
      <c r="M433" s="905"/>
      <c r="N433" s="905"/>
      <c r="O433" s="905"/>
      <c r="P433" s="904"/>
    </row>
    <row r="434" spans="1:16" ht="14.4" thickBot="1" x14ac:dyDescent="0.3">
      <c r="A434" s="876" t="s">
        <v>64</v>
      </c>
      <c r="B434" s="903"/>
      <c r="C434" s="902" t="s">
        <v>425</v>
      </c>
      <c r="D434" s="899"/>
      <c r="E434" s="901"/>
      <c r="F434" s="899"/>
      <c r="G434" s="899"/>
      <c r="H434" s="899"/>
      <c r="I434" s="899"/>
      <c r="J434" s="899"/>
      <c r="K434" s="899"/>
      <c r="L434" s="900"/>
      <c r="M434" s="900"/>
      <c r="N434" s="899"/>
      <c r="O434" s="899"/>
      <c r="P434" s="898"/>
    </row>
    <row r="435" spans="1:16" ht="28.2" thickBot="1" x14ac:dyDescent="0.3">
      <c r="A435" s="897"/>
      <c r="B435" s="896"/>
      <c r="C435" s="894"/>
      <c r="D435" s="894"/>
      <c r="E435" s="895"/>
      <c r="F435" s="894"/>
      <c r="G435" s="894"/>
      <c r="H435" s="894"/>
      <c r="I435" s="894"/>
      <c r="J435" s="894"/>
      <c r="K435" s="894"/>
      <c r="L435" s="893" t="s">
        <v>424</v>
      </c>
      <c r="M435" s="852" t="s">
        <v>73</v>
      </c>
      <c r="N435" s="851">
        <v>4</v>
      </c>
      <c r="O435" s="850"/>
      <c r="P435" s="889"/>
    </row>
    <row r="436" spans="1:16" ht="14.4" thickBot="1" x14ac:dyDescent="0.3">
      <c r="A436" s="856" t="s">
        <v>64</v>
      </c>
      <c r="B436" s="892" t="s">
        <v>6</v>
      </c>
      <c r="C436" s="891" t="s">
        <v>423</v>
      </c>
      <c r="D436" s="890"/>
      <c r="E436" s="890"/>
      <c r="F436" s="890"/>
      <c r="G436" s="890"/>
      <c r="H436" s="890"/>
      <c r="I436" s="890"/>
      <c r="J436" s="890"/>
      <c r="K436" s="890"/>
      <c r="L436" s="890"/>
      <c r="M436" s="890"/>
      <c r="N436" s="890"/>
      <c r="O436" s="2804"/>
      <c r="P436" s="2805"/>
    </row>
    <row r="437" spans="1:16" ht="42" thickBot="1" x14ac:dyDescent="0.3">
      <c r="A437" s="856"/>
      <c r="B437" s="855"/>
      <c r="C437" s="854"/>
      <c r="D437" s="854"/>
      <c r="E437" s="854"/>
      <c r="F437" s="854"/>
      <c r="G437" s="854"/>
      <c r="H437" s="854"/>
      <c r="I437" s="854"/>
      <c r="J437" s="854"/>
      <c r="K437" s="854"/>
      <c r="L437" s="853" t="s">
        <v>422</v>
      </c>
      <c r="M437" s="852" t="s">
        <v>73</v>
      </c>
      <c r="N437" s="851">
        <v>3</v>
      </c>
      <c r="O437" s="850"/>
      <c r="P437" s="889"/>
    </row>
    <row r="438" spans="1:16" ht="13.8" x14ac:dyDescent="0.25">
      <c r="A438" s="888" t="s">
        <v>64</v>
      </c>
      <c r="B438" s="2806" t="s">
        <v>6</v>
      </c>
      <c r="C438" s="887" t="s">
        <v>6</v>
      </c>
      <c r="D438" s="1742"/>
      <c r="E438" s="2774" t="s">
        <v>421</v>
      </c>
      <c r="F438" s="2808" t="s">
        <v>66</v>
      </c>
      <c r="G438" s="2770" t="s">
        <v>407</v>
      </c>
      <c r="H438" s="848" t="s">
        <v>50</v>
      </c>
      <c r="I438" s="822">
        <f t="shared" ref="I438:K442" si="18">I445+I452+I458+I464</f>
        <v>0</v>
      </c>
      <c r="J438" s="822">
        <f t="shared" si="18"/>
        <v>0</v>
      </c>
      <c r="K438" s="822">
        <f t="shared" si="18"/>
        <v>0</v>
      </c>
      <c r="L438" s="820" t="s">
        <v>406</v>
      </c>
      <c r="M438" s="819" t="s">
        <v>73</v>
      </c>
      <c r="N438" s="837">
        <v>3</v>
      </c>
      <c r="O438" s="817"/>
      <c r="P438" s="816"/>
    </row>
    <row r="439" spans="1:16" ht="13.95" customHeight="1" x14ac:dyDescent="0.25">
      <c r="A439" s="886"/>
      <c r="B439" s="2786"/>
      <c r="C439" s="2587"/>
      <c r="D439" s="1743"/>
      <c r="E439" s="2775"/>
      <c r="F439" s="2809"/>
      <c r="G439" s="2771"/>
      <c r="H439" s="846" t="s">
        <v>61</v>
      </c>
      <c r="I439" s="814">
        <f t="shared" si="18"/>
        <v>211.99999999999997</v>
      </c>
      <c r="J439" s="814">
        <f t="shared" si="18"/>
        <v>0</v>
      </c>
      <c r="K439" s="814">
        <f t="shared" si="18"/>
        <v>0</v>
      </c>
      <c r="L439" s="1752" t="s">
        <v>420</v>
      </c>
      <c r="M439" s="835" t="s">
        <v>73</v>
      </c>
      <c r="N439" s="809">
        <v>5</v>
      </c>
      <c r="O439" s="810"/>
      <c r="P439" s="881"/>
    </row>
    <row r="440" spans="1:16" ht="13.8" x14ac:dyDescent="0.25">
      <c r="A440" s="886"/>
      <c r="B440" s="2786"/>
      <c r="C440" s="2587"/>
      <c r="D440" s="1743"/>
      <c r="E440" s="2775"/>
      <c r="F440" s="2809"/>
      <c r="G440" s="2771"/>
      <c r="H440" s="846" t="s">
        <v>397</v>
      </c>
      <c r="I440" s="814">
        <f t="shared" si="18"/>
        <v>0</v>
      </c>
      <c r="J440" s="814">
        <f t="shared" si="18"/>
        <v>0</v>
      </c>
      <c r="K440" s="814">
        <f t="shared" si="18"/>
        <v>0</v>
      </c>
      <c r="L440" s="1752"/>
      <c r="M440" s="835"/>
      <c r="N440" s="810"/>
      <c r="O440" s="810"/>
      <c r="P440" s="1753"/>
    </row>
    <row r="441" spans="1:16" ht="13.8" x14ac:dyDescent="0.25">
      <c r="A441" s="886"/>
      <c r="B441" s="2786"/>
      <c r="C441" s="2587"/>
      <c r="D441" s="1743"/>
      <c r="E441" s="2775"/>
      <c r="F441" s="2809"/>
      <c r="G441" s="2771"/>
      <c r="H441" s="846" t="s">
        <v>59</v>
      </c>
      <c r="I441" s="814">
        <f>I448+I455+I461+I467</f>
        <v>358.09000000000003</v>
      </c>
      <c r="J441" s="814">
        <f t="shared" si="18"/>
        <v>0</v>
      </c>
      <c r="K441" s="814">
        <f t="shared" si="18"/>
        <v>0</v>
      </c>
      <c r="L441" s="1752"/>
      <c r="M441" s="835"/>
      <c r="N441" s="810"/>
      <c r="O441" s="810"/>
      <c r="P441" s="1753"/>
    </row>
    <row r="442" spans="1:16" ht="13.8" x14ac:dyDescent="0.25">
      <c r="A442" s="886"/>
      <c r="B442" s="2786"/>
      <c r="C442" s="2587"/>
      <c r="D442" s="1743"/>
      <c r="E442" s="2775"/>
      <c r="F442" s="2809"/>
      <c r="G442" s="2771"/>
      <c r="H442" s="846" t="s">
        <v>396</v>
      </c>
      <c r="I442" s="880">
        <f t="shared" si="18"/>
        <v>240</v>
      </c>
      <c r="J442" s="880">
        <f t="shared" si="18"/>
        <v>0</v>
      </c>
      <c r="K442" s="880">
        <f t="shared" si="18"/>
        <v>0</v>
      </c>
      <c r="L442" s="1751"/>
      <c r="M442" s="831"/>
      <c r="N442" s="830"/>
      <c r="O442" s="830"/>
      <c r="P442" s="829"/>
    </row>
    <row r="443" spans="1:16" ht="14.4" thickBot="1" x14ac:dyDescent="0.3">
      <c r="A443" s="886"/>
      <c r="B443" s="2786"/>
      <c r="C443" s="2587"/>
      <c r="D443" s="1743"/>
      <c r="E443" s="2775"/>
      <c r="F443" s="2809"/>
      <c r="G443" s="2771"/>
      <c r="H443" s="884"/>
      <c r="I443" s="806"/>
      <c r="J443" s="806">
        <f>J450</f>
        <v>0</v>
      </c>
      <c r="K443" s="806">
        <f>K450</f>
        <v>0</v>
      </c>
      <c r="L443" s="1755"/>
      <c r="M443" s="804"/>
      <c r="N443" s="825"/>
      <c r="O443" s="825"/>
      <c r="P443" s="878"/>
    </row>
    <row r="444" spans="1:16" ht="14.4" thickBot="1" x14ac:dyDescent="0.3">
      <c r="A444" s="1773"/>
      <c r="B444" s="2807"/>
      <c r="C444" s="883"/>
      <c r="D444" s="1744"/>
      <c r="E444" s="2776"/>
      <c r="F444" s="2810"/>
      <c r="G444" s="2772"/>
      <c r="H444" s="801" t="s">
        <v>7</v>
      </c>
      <c r="I444" s="800">
        <f>SUM(I438:I443)</f>
        <v>810.09</v>
      </c>
      <c r="J444" s="800">
        <f>SUM(J438:J443)</f>
        <v>0</v>
      </c>
      <c r="K444" s="800">
        <f>SUM(K438:K443)</f>
        <v>0</v>
      </c>
      <c r="L444" s="799"/>
      <c r="M444" s="798"/>
      <c r="N444" s="797"/>
      <c r="O444" s="797"/>
      <c r="P444" s="796"/>
    </row>
    <row r="445" spans="1:16" ht="18.600000000000001" customHeight="1" x14ac:dyDescent="0.25">
      <c r="A445" s="1746"/>
      <c r="B445" s="1749"/>
      <c r="C445" s="1742"/>
      <c r="D445" s="1770"/>
      <c r="E445" s="2774" t="s">
        <v>734</v>
      </c>
      <c r="F445" s="2864" t="s">
        <v>66</v>
      </c>
      <c r="G445" s="2770" t="s">
        <v>418</v>
      </c>
      <c r="H445" s="823" t="s">
        <v>50</v>
      </c>
      <c r="I445" s="822"/>
      <c r="J445" s="822"/>
      <c r="K445" s="821"/>
      <c r="L445" s="820" t="s">
        <v>404</v>
      </c>
      <c r="M445" s="819" t="s">
        <v>73</v>
      </c>
      <c r="N445" s="818"/>
      <c r="O445" s="817"/>
      <c r="P445" s="836"/>
    </row>
    <row r="446" spans="1:16" ht="13.95" customHeight="1" x14ac:dyDescent="0.25">
      <c r="A446" s="1747"/>
      <c r="B446" s="1741"/>
      <c r="C446" s="1743"/>
      <c r="D446" s="1771"/>
      <c r="E446" s="2775"/>
      <c r="F446" s="2768"/>
      <c r="G446" s="2771"/>
      <c r="H446" s="815" t="s">
        <v>61</v>
      </c>
      <c r="I446" s="814">
        <v>146</v>
      </c>
      <c r="J446" s="814"/>
      <c r="K446" s="813">
        <v>0</v>
      </c>
      <c r="L446" s="812" t="s">
        <v>419</v>
      </c>
      <c r="M446" s="811" t="s">
        <v>73</v>
      </c>
      <c r="N446" s="809">
        <v>1</v>
      </c>
      <c r="O446" s="882"/>
      <c r="P446" s="881"/>
    </row>
    <row r="447" spans="1:16" ht="13.8" x14ac:dyDescent="0.25">
      <c r="A447" s="1747"/>
      <c r="B447" s="1741"/>
      <c r="C447" s="1743"/>
      <c r="D447" s="1771"/>
      <c r="E447" s="2775"/>
      <c r="F447" s="2768"/>
      <c r="G447" s="2771"/>
      <c r="H447" s="815" t="s">
        <v>397</v>
      </c>
      <c r="I447" s="814"/>
      <c r="J447" s="814"/>
      <c r="K447" s="813"/>
      <c r="L447" s="1752"/>
      <c r="M447" s="835"/>
      <c r="N447" s="882"/>
      <c r="O447" s="809"/>
      <c r="P447" s="881"/>
    </row>
    <row r="448" spans="1:16" ht="13.8" x14ac:dyDescent="0.25">
      <c r="A448" s="1747"/>
      <c r="B448" s="1741"/>
      <c r="C448" s="1743"/>
      <c r="D448" s="1771"/>
      <c r="E448" s="2775"/>
      <c r="F448" s="2768"/>
      <c r="G448" s="2771"/>
      <c r="H448" s="815" t="s">
        <v>59</v>
      </c>
      <c r="I448" s="814"/>
      <c r="J448" s="814"/>
      <c r="K448" s="813"/>
      <c r="L448" s="1752"/>
      <c r="M448" s="835"/>
      <c r="N448" s="810"/>
      <c r="O448" s="810"/>
      <c r="P448" s="1753"/>
    </row>
    <row r="449" spans="1:16" ht="13.8" x14ac:dyDescent="0.25">
      <c r="A449" s="1747"/>
      <c r="B449" s="1741"/>
      <c r="C449" s="1743"/>
      <c r="D449" s="1771"/>
      <c r="E449" s="2775"/>
      <c r="F449" s="2768"/>
      <c r="G449" s="2771"/>
      <c r="H449" s="815" t="s">
        <v>396</v>
      </c>
      <c r="I449" s="880">
        <v>240</v>
      </c>
      <c r="J449" s="880"/>
      <c r="K449" s="879">
        <v>0</v>
      </c>
      <c r="L449" s="1751"/>
      <c r="M449" s="831"/>
      <c r="N449" s="830"/>
      <c r="O449" s="830"/>
      <c r="P449" s="829"/>
    </row>
    <row r="450" spans="1:16" ht="14.4" thickBot="1" x14ac:dyDescent="0.3">
      <c r="A450" s="1747"/>
      <c r="B450" s="1741"/>
      <c r="C450" s="1743"/>
      <c r="D450" s="1771"/>
      <c r="E450" s="2775"/>
      <c r="F450" s="2768"/>
      <c r="G450" s="2771"/>
      <c r="H450" s="827"/>
      <c r="I450" s="806"/>
      <c r="J450" s="806"/>
      <c r="K450" s="805"/>
      <c r="L450" s="1755"/>
      <c r="M450" s="804"/>
      <c r="N450" s="825"/>
      <c r="O450" s="825"/>
      <c r="P450" s="878"/>
    </row>
    <row r="451" spans="1:16" ht="14.4" thickBot="1" x14ac:dyDescent="0.3">
      <c r="A451" s="1748"/>
      <c r="B451" s="1750"/>
      <c r="C451" s="1754"/>
      <c r="D451" s="1772"/>
      <c r="E451" s="2776"/>
      <c r="F451" s="2865"/>
      <c r="G451" s="2772"/>
      <c r="H451" s="801" t="s">
        <v>7</v>
      </c>
      <c r="I451" s="800">
        <f>SUM(I445:I450)</f>
        <v>386</v>
      </c>
      <c r="J451" s="800">
        <f>SUM(J445:J449)</f>
        <v>0</v>
      </c>
      <c r="K451" s="800">
        <f>SUM(K445:K449)</f>
        <v>0</v>
      </c>
      <c r="L451" s="799"/>
      <c r="M451" s="798"/>
      <c r="N451" s="797"/>
      <c r="O451" s="797"/>
      <c r="P451" s="796"/>
    </row>
    <row r="452" spans="1:16" ht="13.95" customHeight="1" x14ac:dyDescent="0.25">
      <c r="A452" s="1502"/>
      <c r="B452" s="1499"/>
      <c r="C452" s="1496"/>
      <c r="D452" s="1529"/>
      <c r="E452" s="2774" t="s">
        <v>735</v>
      </c>
      <c r="F452" s="2864" t="s">
        <v>66</v>
      </c>
      <c r="G452" s="2770" t="s">
        <v>418</v>
      </c>
      <c r="H452" s="823" t="s">
        <v>50</v>
      </c>
      <c r="I452" s="822"/>
      <c r="J452" s="822"/>
      <c r="K452" s="821"/>
      <c r="L452" s="820" t="s">
        <v>404</v>
      </c>
      <c r="M452" s="819" t="s">
        <v>73</v>
      </c>
      <c r="N452" s="837">
        <v>1</v>
      </c>
      <c r="O452" s="817"/>
      <c r="P452" s="816"/>
    </row>
    <row r="453" spans="1:16" ht="13.8" x14ac:dyDescent="0.25">
      <c r="A453" s="1503"/>
      <c r="B453" s="1500"/>
      <c r="C453" s="1497"/>
      <c r="D453" s="808"/>
      <c r="E453" s="2775"/>
      <c r="F453" s="2768"/>
      <c r="G453" s="2771"/>
      <c r="H453" s="815" t="s">
        <v>61</v>
      </c>
      <c r="I453" s="814">
        <v>38.200000000000003</v>
      </c>
      <c r="J453" s="814">
        <v>0</v>
      </c>
      <c r="K453" s="813">
        <v>0</v>
      </c>
      <c r="L453" s="812" t="s">
        <v>417</v>
      </c>
      <c r="M453" s="811" t="s">
        <v>73</v>
      </c>
      <c r="N453" s="809">
        <v>1</v>
      </c>
      <c r="O453" s="809"/>
      <c r="P453" s="1520"/>
    </row>
    <row r="454" spans="1:16" ht="13.8" x14ac:dyDescent="0.25">
      <c r="A454" s="1503"/>
      <c r="B454" s="1500"/>
      <c r="C454" s="1497"/>
      <c r="D454" s="808"/>
      <c r="E454" s="2775"/>
      <c r="F454" s="2768"/>
      <c r="G454" s="877"/>
      <c r="H454" s="815" t="s">
        <v>397</v>
      </c>
      <c r="I454" s="814"/>
      <c r="J454" s="814"/>
      <c r="K454" s="813"/>
      <c r="L454" s="1522"/>
      <c r="M454" s="835"/>
      <c r="N454" s="810"/>
      <c r="O454" s="810"/>
      <c r="P454" s="1520"/>
    </row>
    <row r="455" spans="1:16" ht="13.8" x14ac:dyDescent="0.25">
      <c r="A455" s="1503"/>
      <c r="B455" s="1500"/>
      <c r="C455" s="1497"/>
      <c r="D455" s="808"/>
      <c r="E455" s="2775"/>
      <c r="F455" s="2768"/>
      <c r="G455" s="877"/>
      <c r="H455" s="815" t="s">
        <v>59</v>
      </c>
      <c r="I455" s="814">
        <v>61.79</v>
      </c>
      <c r="J455" s="814">
        <v>0</v>
      </c>
      <c r="K455" s="813">
        <v>0</v>
      </c>
      <c r="L455" s="1522"/>
      <c r="M455" s="835"/>
      <c r="N455" s="810"/>
      <c r="O455" s="810"/>
      <c r="P455" s="1520"/>
    </row>
    <row r="456" spans="1:16" ht="14.4" thickBot="1" x14ac:dyDescent="0.3">
      <c r="A456" s="1503"/>
      <c r="B456" s="1500"/>
      <c r="C456" s="1497"/>
      <c r="D456" s="808"/>
      <c r="E456" s="2775"/>
      <c r="F456" s="2768"/>
      <c r="G456" s="2771"/>
      <c r="H456" s="807" t="s">
        <v>396</v>
      </c>
      <c r="I456" s="833"/>
      <c r="J456" s="833"/>
      <c r="K456" s="832"/>
      <c r="L456" s="1521"/>
      <c r="M456" s="831"/>
      <c r="N456" s="830"/>
      <c r="O456" s="830"/>
      <c r="P456" s="829"/>
    </row>
    <row r="457" spans="1:16" ht="12.6" customHeight="1" thickBot="1" x14ac:dyDescent="0.3">
      <c r="A457" s="1504"/>
      <c r="B457" s="1501"/>
      <c r="C457" s="1498"/>
      <c r="D457" s="1530"/>
      <c r="E457" s="2776"/>
      <c r="F457" s="2865"/>
      <c r="G457" s="2772"/>
      <c r="H457" s="801" t="s">
        <v>7</v>
      </c>
      <c r="I457" s="800">
        <f>SUM(I452:I456)</f>
        <v>99.990000000000009</v>
      </c>
      <c r="J457" s="800">
        <f>SUM(J452:J456)</f>
        <v>0</v>
      </c>
      <c r="K457" s="800">
        <f>SUM(K452:K456)</f>
        <v>0</v>
      </c>
      <c r="L457" s="799"/>
      <c r="M457" s="798"/>
      <c r="N457" s="797"/>
      <c r="O457" s="797"/>
      <c r="P457" s="796"/>
    </row>
    <row r="458" spans="1:16" ht="18" customHeight="1" x14ac:dyDescent="0.25">
      <c r="A458" s="1502"/>
      <c r="B458" s="1499"/>
      <c r="C458" s="1496"/>
      <c r="D458" s="1529"/>
      <c r="E458" s="2774" t="s">
        <v>736</v>
      </c>
      <c r="F458" s="2864" t="s">
        <v>66</v>
      </c>
      <c r="G458" s="2770" t="s">
        <v>407</v>
      </c>
      <c r="H458" s="823" t="s">
        <v>50</v>
      </c>
      <c r="I458" s="822"/>
      <c r="J458" s="822"/>
      <c r="K458" s="821"/>
      <c r="L458" s="820" t="s">
        <v>404</v>
      </c>
      <c r="M458" s="819" t="s">
        <v>73</v>
      </c>
      <c r="N458" s="837">
        <v>1</v>
      </c>
      <c r="O458" s="817"/>
      <c r="P458" s="816"/>
    </row>
    <row r="459" spans="1:16" ht="13.8" x14ac:dyDescent="0.25">
      <c r="A459" s="1503"/>
      <c r="B459" s="1500"/>
      <c r="C459" s="1497"/>
      <c r="D459" s="808"/>
      <c r="E459" s="2775"/>
      <c r="F459" s="2768"/>
      <c r="G459" s="2771"/>
      <c r="H459" s="815" t="s">
        <v>61</v>
      </c>
      <c r="I459" s="814">
        <v>20.100000000000001</v>
      </c>
      <c r="J459" s="814">
        <v>0</v>
      </c>
      <c r="K459" s="813">
        <v>0</v>
      </c>
      <c r="L459" s="812" t="s">
        <v>416</v>
      </c>
      <c r="M459" s="811" t="s">
        <v>73</v>
      </c>
      <c r="N459" s="809">
        <v>1</v>
      </c>
      <c r="O459" s="809"/>
      <c r="P459" s="1520"/>
    </row>
    <row r="460" spans="1:16" ht="13.8" x14ac:dyDescent="0.25">
      <c r="A460" s="1503"/>
      <c r="B460" s="1500"/>
      <c r="C460" s="1497"/>
      <c r="D460" s="808"/>
      <c r="E460" s="2775"/>
      <c r="F460" s="2768"/>
      <c r="G460" s="2771"/>
      <c r="H460" s="815" t="s">
        <v>397</v>
      </c>
      <c r="I460" s="814"/>
      <c r="J460" s="814"/>
      <c r="K460" s="813"/>
      <c r="L460" s="1522" t="s">
        <v>415</v>
      </c>
      <c r="M460" s="835" t="s">
        <v>73</v>
      </c>
      <c r="N460" s="809">
        <v>1</v>
      </c>
      <c r="O460" s="810"/>
      <c r="P460" s="1520"/>
    </row>
    <row r="461" spans="1:16" ht="13.8" x14ac:dyDescent="0.25">
      <c r="A461" s="1503"/>
      <c r="B461" s="1500"/>
      <c r="C461" s="1497"/>
      <c r="D461" s="808"/>
      <c r="E461" s="2775"/>
      <c r="F461" s="2768"/>
      <c r="G461" s="2771"/>
      <c r="H461" s="815" t="s">
        <v>59</v>
      </c>
      <c r="I461" s="814">
        <v>12</v>
      </c>
      <c r="J461" s="814">
        <v>0</v>
      </c>
      <c r="K461" s="813">
        <v>0</v>
      </c>
      <c r="L461" s="1522"/>
      <c r="M461" s="835"/>
      <c r="N461" s="810"/>
      <c r="O461" s="810"/>
      <c r="P461" s="1520"/>
    </row>
    <row r="462" spans="1:16" ht="14.4" thickBot="1" x14ac:dyDescent="0.3">
      <c r="A462" s="1503"/>
      <c r="B462" s="1500"/>
      <c r="C462" s="1497"/>
      <c r="D462" s="808"/>
      <c r="E462" s="2775"/>
      <c r="F462" s="2768"/>
      <c r="G462" s="2771"/>
      <c r="H462" s="807" t="s">
        <v>396</v>
      </c>
      <c r="I462" s="833"/>
      <c r="J462" s="833"/>
      <c r="K462" s="832"/>
      <c r="L462" s="1521"/>
      <c r="M462" s="831"/>
      <c r="N462" s="830"/>
      <c r="O462" s="830"/>
      <c r="P462" s="829"/>
    </row>
    <row r="463" spans="1:16" ht="12" customHeight="1" thickBot="1" x14ac:dyDescent="0.3">
      <c r="A463" s="1504"/>
      <c r="B463" s="1501"/>
      <c r="C463" s="1498"/>
      <c r="D463" s="1530"/>
      <c r="E463" s="2776"/>
      <c r="F463" s="2865"/>
      <c r="G463" s="2772"/>
      <c r="H463" s="801" t="s">
        <v>7</v>
      </c>
      <c r="I463" s="800">
        <f>SUM(I458:I462)</f>
        <v>32.1</v>
      </c>
      <c r="J463" s="800">
        <f>SUM(J458:J462)</f>
        <v>0</v>
      </c>
      <c r="K463" s="800">
        <f>SUM(K458:K462)</f>
        <v>0</v>
      </c>
      <c r="L463" s="799"/>
      <c r="M463" s="798"/>
      <c r="N463" s="797"/>
      <c r="O463" s="797"/>
      <c r="P463" s="796"/>
    </row>
    <row r="464" spans="1:16" ht="14.4" customHeight="1" x14ac:dyDescent="0.25">
      <c r="A464" s="1502"/>
      <c r="B464" s="1499"/>
      <c r="C464" s="1496"/>
      <c r="D464" s="1529"/>
      <c r="E464" s="2861" t="s">
        <v>737</v>
      </c>
      <c r="F464" s="2864" t="s">
        <v>66</v>
      </c>
      <c r="G464" s="2770" t="s">
        <v>414</v>
      </c>
      <c r="H464" s="823" t="s">
        <v>50</v>
      </c>
      <c r="I464" s="822"/>
      <c r="J464" s="822"/>
      <c r="K464" s="821"/>
      <c r="L464" s="820" t="s">
        <v>404</v>
      </c>
      <c r="M464" s="819" t="s">
        <v>73</v>
      </c>
      <c r="N464" s="837">
        <v>1</v>
      </c>
      <c r="O464" s="817"/>
      <c r="P464" s="816"/>
    </row>
    <row r="465" spans="1:16" ht="14.4" customHeight="1" x14ac:dyDescent="0.25">
      <c r="A465" s="1503"/>
      <c r="B465" s="1500"/>
      <c r="C465" s="1497"/>
      <c r="D465" s="808"/>
      <c r="E465" s="2862"/>
      <c r="F465" s="2768"/>
      <c r="G465" s="2771"/>
      <c r="H465" s="815" t="s">
        <v>61</v>
      </c>
      <c r="I465" s="1731">
        <v>7.7</v>
      </c>
      <c r="J465" s="814"/>
      <c r="K465" s="813"/>
      <c r="L465" s="812" t="s">
        <v>413</v>
      </c>
      <c r="M465" s="811" t="s">
        <v>73</v>
      </c>
      <c r="N465" s="1513">
        <v>1</v>
      </c>
      <c r="O465" s="809"/>
      <c r="P465" s="1520"/>
    </row>
    <row r="466" spans="1:16" ht="13.8" x14ac:dyDescent="0.25">
      <c r="A466" s="1503"/>
      <c r="B466" s="1500"/>
      <c r="C466" s="1497"/>
      <c r="D466" s="808"/>
      <c r="E466" s="2862"/>
      <c r="F466" s="2768"/>
      <c r="G466" s="2771"/>
      <c r="H466" s="815" t="s">
        <v>397</v>
      </c>
      <c r="I466" s="814"/>
      <c r="J466" s="814"/>
      <c r="K466" s="813"/>
      <c r="L466" s="1522"/>
      <c r="M466" s="835"/>
      <c r="N466" s="810"/>
      <c r="O466" s="810"/>
      <c r="P466" s="1520"/>
    </row>
    <row r="467" spans="1:16" ht="12.6" customHeight="1" x14ac:dyDescent="0.25">
      <c r="A467" s="1503"/>
      <c r="B467" s="1500"/>
      <c r="C467" s="1497"/>
      <c r="D467" s="808"/>
      <c r="E467" s="2862"/>
      <c r="F467" s="2768"/>
      <c r="G467" s="2771"/>
      <c r="H467" s="815" t="s">
        <v>59</v>
      </c>
      <c r="I467" s="814">
        <v>284.3</v>
      </c>
      <c r="J467" s="814"/>
      <c r="K467" s="813"/>
      <c r="L467" s="1522"/>
      <c r="M467" s="835"/>
      <c r="N467" s="810"/>
      <c r="O467" s="810"/>
      <c r="P467" s="1520"/>
    </row>
    <row r="468" spans="1:16" ht="12" customHeight="1" thickBot="1" x14ac:dyDescent="0.3">
      <c r="A468" s="1503"/>
      <c r="B468" s="1500"/>
      <c r="C468" s="1497"/>
      <c r="D468" s="808"/>
      <c r="E468" s="2862"/>
      <c r="F468" s="2768"/>
      <c r="G468" s="2771"/>
      <c r="H468" s="807" t="s">
        <v>396</v>
      </c>
      <c r="I468" s="833"/>
      <c r="J468" s="833"/>
      <c r="K468" s="832"/>
      <c r="L468" s="1521"/>
      <c r="M468" s="831"/>
      <c r="N468" s="830"/>
      <c r="O468" s="830"/>
      <c r="P468" s="829"/>
    </row>
    <row r="469" spans="1:16" ht="13.95" customHeight="1" thickBot="1" x14ac:dyDescent="0.3">
      <c r="A469" s="1504"/>
      <c r="B469" s="1501"/>
      <c r="C469" s="1498"/>
      <c r="D469" s="1530"/>
      <c r="E469" s="2863"/>
      <c r="F469" s="2865"/>
      <c r="G469" s="2772"/>
      <c r="H469" s="801" t="s">
        <v>7</v>
      </c>
      <c r="I469" s="800">
        <f>SUM(I464:I468)</f>
        <v>292</v>
      </c>
      <c r="J469" s="800">
        <f>SUM(J464:J468)</f>
        <v>0</v>
      </c>
      <c r="K469" s="800">
        <f>SUM(K464:K468)</f>
        <v>0</v>
      </c>
      <c r="L469" s="799"/>
      <c r="M469" s="798"/>
      <c r="N469" s="797"/>
      <c r="O469" s="797"/>
      <c r="P469" s="796"/>
    </row>
    <row r="470" spans="1:16" ht="13.95" customHeight="1" thickBot="1" x14ac:dyDescent="0.3">
      <c r="A470" s="1531" t="s">
        <v>64</v>
      </c>
      <c r="B470" s="795" t="s">
        <v>6</v>
      </c>
      <c r="C470" s="2743" t="s">
        <v>33</v>
      </c>
      <c r="D470" s="2743"/>
      <c r="E470" s="2743"/>
      <c r="F470" s="2743"/>
      <c r="G470" s="2744"/>
      <c r="H470" s="794" t="s">
        <v>7</v>
      </c>
      <c r="I470" s="793">
        <f>I444*1</f>
        <v>810.09</v>
      </c>
      <c r="J470" s="793">
        <f>J444*1</f>
        <v>0</v>
      </c>
      <c r="K470" s="793">
        <f>K444*1</f>
        <v>0</v>
      </c>
      <c r="L470" s="792"/>
      <c r="M470" s="792"/>
      <c r="N470" s="792"/>
      <c r="O470" s="792"/>
      <c r="P470" s="791"/>
    </row>
    <row r="471" spans="1:16" ht="14.4" thickBot="1" x14ac:dyDescent="0.3">
      <c r="A471" s="790" t="s">
        <v>64</v>
      </c>
      <c r="B471" s="790"/>
      <c r="C471" s="2745" t="s">
        <v>53</v>
      </c>
      <c r="D471" s="2745"/>
      <c r="E471" s="2745"/>
      <c r="F471" s="2745"/>
      <c r="G471" s="2746"/>
      <c r="H471" s="789" t="s">
        <v>7</v>
      </c>
      <c r="I471" s="788">
        <f>I470*1</f>
        <v>810.09</v>
      </c>
      <c r="J471" s="788">
        <f>J470+J464</f>
        <v>0</v>
      </c>
      <c r="K471" s="788">
        <f>K470+K464</f>
        <v>0</v>
      </c>
      <c r="L471" s="787"/>
      <c r="M471" s="787"/>
      <c r="N471" s="787"/>
      <c r="O471" s="787"/>
      <c r="P471" s="786"/>
    </row>
    <row r="472" spans="1:16" ht="14.4" thickBot="1" x14ac:dyDescent="0.3">
      <c r="A472" s="876" t="s">
        <v>65</v>
      </c>
      <c r="B472" s="875"/>
      <c r="C472" s="871" t="s">
        <v>412</v>
      </c>
      <c r="D472" s="872"/>
      <c r="E472" s="874"/>
      <c r="F472" s="872"/>
      <c r="G472" s="872"/>
      <c r="H472" s="872"/>
      <c r="I472" s="872"/>
      <c r="J472" s="871"/>
      <c r="K472" s="872"/>
      <c r="L472" s="873"/>
      <c r="M472" s="873"/>
      <c r="N472" s="872"/>
      <c r="O472" s="871"/>
      <c r="P472" s="870"/>
    </row>
    <row r="473" spans="1:16" ht="27" thickBot="1" x14ac:dyDescent="0.3">
      <c r="A473" s="869"/>
      <c r="B473" s="868"/>
      <c r="C473" s="866"/>
      <c r="D473" s="866"/>
      <c r="E473" s="867"/>
      <c r="F473" s="866"/>
      <c r="G473" s="866"/>
      <c r="H473" s="866"/>
      <c r="I473" s="865"/>
      <c r="J473" s="865"/>
      <c r="K473" s="865"/>
      <c r="L473" s="864" t="s">
        <v>411</v>
      </c>
      <c r="M473" s="852" t="s">
        <v>73</v>
      </c>
      <c r="N473" s="863"/>
      <c r="O473" s="862">
        <v>1</v>
      </c>
      <c r="P473" s="861"/>
    </row>
    <row r="474" spans="1:16" ht="14.4" thickBot="1" x14ac:dyDescent="0.3">
      <c r="A474" s="860" t="s">
        <v>65</v>
      </c>
      <c r="B474" s="859" t="s">
        <v>6</v>
      </c>
      <c r="C474" s="858" t="s">
        <v>410</v>
      </c>
      <c r="D474" s="857"/>
      <c r="E474" s="857"/>
      <c r="F474" s="857"/>
      <c r="G474" s="857"/>
      <c r="H474" s="857"/>
      <c r="I474" s="857"/>
      <c r="J474" s="857"/>
      <c r="K474" s="857"/>
      <c r="L474" s="857"/>
      <c r="M474" s="857"/>
      <c r="N474" s="857"/>
      <c r="O474" s="2780"/>
      <c r="P474" s="2781"/>
    </row>
    <row r="475" spans="1:16" ht="28.95" customHeight="1" thickBot="1" x14ac:dyDescent="0.3">
      <c r="A475" s="856"/>
      <c r="B475" s="855"/>
      <c r="C475" s="854"/>
      <c r="D475" s="854"/>
      <c r="E475" s="854"/>
      <c r="F475" s="854"/>
      <c r="G475" s="854"/>
      <c r="H475" s="854"/>
      <c r="I475" s="854"/>
      <c r="J475" s="854"/>
      <c r="K475" s="854"/>
      <c r="L475" s="853" t="s">
        <v>409</v>
      </c>
      <c r="M475" s="852" t="s">
        <v>73</v>
      </c>
      <c r="N475" s="851">
        <v>2</v>
      </c>
      <c r="O475" s="850"/>
      <c r="P475" s="849"/>
    </row>
    <row r="476" spans="1:16" ht="13.95" customHeight="1" x14ac:dyDescent="0.25">
      <c r="A476" s="2782" t="s">
        <v>65</v>
      </c>
      <c r="B476" s="2785" t="s">
        <v>6</v>
      </c>
      <c r="C476" s="2762" t="s">
        <v>6</v>
      </c>
      <c r="D476" s="1529"/>
      <c r="E476" s="2774" t="s">
        <v>408</v>
      </c>
      <c r="F476" s="2767" t="s">
        <v>66</v>
      </c>
      <c r="G476" s="2770" t="s">
        <v>407</v>
      </c>
      <c r="H476" s="848" t="s">
        <v>50</v>
      </c>
      <c r="I476" s="822">
        <f t="shared" ref="I476:K478" si="19">I483+I489+I496+I501+I505</f>
        <v>110.5</v>
      </c>
      <c r="J476" s="822">
        <f t="shared" si="19"/>
        <v>45.2</v>
      </c>
      <c r="K476" s="822">
        <f t="shared" si="19"/>
        <v>49</v>
      </c>
      <c r="L476" s="820" t="s">
        <v>406</v>
      </c>
      <c r="M476" s="819" t="s">
        <v>73</v>
      </c>
      <c r="N476" s="818"/>
      <c r="O476" s="837">
        <v>1</v>
      </c>
      <c r="P476" s="816"/>
    </row>
    <row r="477" spans="1:16" ht="13.8" x14ac:dyDescent="0.25">
      <c r="A477" s="2783"/>
      <c r="B477" s="2786"/>
      <c r="C477" s="2763"/>
      <c r="D477" s="808"/>
      <c r="E477" s="2775"/>
      <c r="F477" s="2768"/>
      <c r="G477" s="2771"/>
      <c r="H477" s="846" t="s">
        <v>61</v>
      </c>
      <c r="I477" s="814">
        <f t="shared" si="19"/>
        <v>892</v>
      </c>
      <c r="J477" s="814">
        <f t="shared" si="19"/>
        <v>16.16</v>
      </c>
      <c r="K477" s="814">
        <f t="shared" si="19"/>
        <v>0</v>
      </c>
      <c r="L477" s="847"/>
      <c r="M477" s="835"/>
      <c r="N477" s="810"/>
      <c r="O477" s="810"/>
      <c r="P477" s="1520"/>
    </row>
    <row r="478" spans="1:16" ht="13.8" x14ac:dyDescent="0.25">
      <c r="A478" s="2783"/>
      <c r="B478" s="2786"/>
      <c r="C478" s="2763"/>
      <c r="D478" s="808"/>
      <c r="E478" s="2775"/>
      <c r="F478" s="2768"/>
      <c r="G478" s="2771"/>
      <c r="H478" s="846" t="s">
        <v>397</v>
      </c>
      <c r="I478" s="814">
        <f t="shared" si="19"/>
        <v>483.5</v>
      </c>
      <c r="J478" s="814">
        <f t="shared" si="19"/>
        <v>0</v>
      </c>
      <c r="K478" s="814">
        <f t="shared" si="19"/>
        <v>0</v>
      </c>
      <c r="L478" s="1522"/>
      <c r="M478" s="835"/>
      <c r="N478" s="810"/>
      <c r="O478" s="810"/>
      <c r="P478" s="1520"/>
    </row>
    <row r="479" spans="1:16" ht="13.8" x14ac:dyDescent="0.25">
      <c r="A479" s="2783"/>
      <c r="B479" s="2786"/>
      <c r="C479" s="2763"/>
      <c r="D479" s="808"/>
      <c r="E479" s="2775"/>
      <c r="F479" s="2768"/>
      <c r="G479" s="2771"/>
      <c r="H479" s="846" t="s">
        <v>59</v>
      </c>
      <c r="I479" s="814">
        <f t="shared" ref="I479:K480" si="20">I486+I492</f>
        <v>1131</v>
      </c>
      <c r="J479" s="814">
        <f t="shared" si="20"/>
        <v>199.3</v>
      </c>
      <c r="K479" s="814">
        <f t="shared" si="20"/>
        <v>0</v>
      </c>
      <c r="L479" s="1522"/>
      <c r="M479" s="835"/>
      <c r="N479" s="810"/>
      <c r="O479" s="810"/>
      <c r="P479" s="1520"/>
    </row>
    <row r="480" spans="1:16" ht="13.8" x14ac:dyDescent="0.25">
      <c r="A480" s="2783"/>
      <c r="B480" s="2786"/>
      <c r="C480" s="2763"/>
      <c r="D480" s="808"/>
      <c r="E480" s="2775"/>
      <c r="F480" s="2768"/>
      <c r="G480" s="2771"/>
      <c r="H480" s="846" t="s">
        <v>396</v>
      </c>
      <c r="I480" s="880">
        <f t="shared" si="20"/>
        <v>0</v>
      </c>
      <c r="J480" s="880">
        <f t="shared" si="20"/>
        <v>0</v>
      </c>
      <c r="K480" s="880">
        <f t="shared" si="20"/>
        <v>0</v>
      </c>
      <c r="L480" s="1079"/>
      <c r="M480" s="1078"/>
      <c r="N480" s="1077"/>
      <c r="O480" s="1077"/>
      <c r="P480" s="1076"/>
    </row>
    <row r="481" spans="1:18" ht="14.4" customHeight="1" thickBot="1" x14ac:dyDescent="0.3">
      <c r="A481" s="2783"/>
      <c r="B481" s="2786"/>
      <c r="C481" s="2763"/>
      <c r="D481" s="808"/>
      <c r="E481" s="1510"/>
      <c r="F481" s="2768"/>
      <c r="G481" s="2771"/>
      <c r="H481" s="884" t="s">
        <v>830</v>
      </c>
      <c r="I481" s="2575">
        <f>I494*1</f>
        <v>356.8</v>
      </c>
      <c r="J481" s="806"/>
      <c r="K481" s="806"/>
      <c r="L481" s="1524"/>
      <c r="M481" s="804"/>
      <c r="N481" s="825"/>
      <c r="O481" s="825"/>
      <c r="P481" s="878"/>
    </row>
    <row r="482" spans="1:18" ht="13.95" customHeight="1" thickBot="1" x14ac:dyDescent="0.3">
      <c r="A482" s="2784"/>
      <c r="B482" s="2787"/>
      <c r="C482" s="2764"/>
      <c r="D482" s="1530"/>
      <c r="E482" s="844"/>
      <c r="F482" s="2769"/>
      <c r="G482" s="2772"/>
      <c r="H482" s="843" t="s">
        <v>7</v>
      </c>
      <c r="I482" s="842">
        <f>SUM(I476:I481)</f>
        <v>2973.8</v>
      </c>
      <c r="J482" s="842">
        <f t="shared" ref="J482:K482" si="21">SUM(J476:J481)</f>
        <v>260.66000000000003</v>
      </c>
      <c r="K482" s="842">
        <f t="shared" si="21"/>
        <v>49</v>
      </c>
      <c r="L482" s="841"/>
      <c r="M482" s="840"/>
      <c r="N482" s="839"/>
      <c r="O482" s="839"/>
      <c r="P482" s="838"/>
    </row>
    <row r="483" spans="1:18" ht="13.8" x14ac:dyDescent="0.25">
      <c r="A483" s="2756"/>
      <c r="B483" s="2759"/>
      <c r="C483" s="2762"/>
      <c r="D483" s="1770"/>
      <c r="E483" s="2774" t="s">
        <v>738</v>
      </c>
      <c r="F483" s="2767" t="s">
        <v>66</v>
      </c>
      <c r="G483" s="2770" t="s">
        <v>399</v>
      </c>
      <c r="H483" s="823" t="s">
        <v>50</v>
      </c>
      <c r="I483" s="822">
        <v>0.3</v>
      </c>
      <c r="J483" s="822">
        <v>0.2</v>
      </c>
      <c r="K483" s="821">
        <v>0</v>
      </c>
      <c r="L483" s="820" t="s">
        <v>404</v>
      </c>
      <c r="M483" s="819" t="s">
        <v>73</v>
      </c>
      <c r="N483" s="818"/>
      <c r="O483" s="837">
        <v>1</v>
      </c>
      <c r="P483" s="816"/>
    </row>
    <row r="484" spans="1:18" ht="13.8" x14ac:dyDescent="0.25">
      <c r="A484" s="2757"/>
      <c r="B484" s="2760"/>
      <c r="C484" s="2763"/>
      <c r="D484" s="1771"/>
      <c r="E484" s="2775"/>
      <c r="F484" s="2768"/>
      <c r="G484" s="2771"/>
      <c r="H484" s="815" t="s">
        <v>61</v>
      </c>
      <c r="I484" s="814">
        <v>92</v>
      </c>
      <c r="J484" s="814">
        <v>16.16</v>
      </c>
      <c r="K484" s="813">
        <v>0</v>
      </c>
      <c r="L484" s="812" t="s">
        <v>405</v>
      </c>
      <c r="M484" s="811" t="s">
        <v>73</v>
      </c>
      <c r="N484" s="810"/>
      <c r="O484" s="809">
        <v>1</v>
      </c>
      <c r="P484" s="1753"/>
    </row>
    <row r="485" spans="1:18" ht="13.8" x14ac:dyDescent="0.25">
      <c r="A485" s="2757"/>
      <c r="B485" s="2760"/>
      <c r="C485" s="2763"/>
      <c r="D485" s="1771"/>
      <c r="E485" s="2775"/>
      <c r="F485" s="2768"/>
      <c r="G485" s="2771"/>
      <c r="H485" s="815" t="s">
        <v>397</v>
      </c>
      <c r="I485" s="814"/>
      <c r="J485" s="814"/>
      <c r="K485" s="813"/>
      <c r="L485" s="1752"/>
      <c r="M485" s="835"/>
      <c r="N485" s="810"/>
      <c r="O485" s="810"/>
      <c r="P485" s="1753"/>
    </row>
    <row r="486" spans="1:18" ht="13.8" x14ac:dyDescent="0.25">
      <c r="A486" s="2757"/>
      <c r="B486" s="2760"/>
      <c r="C486" s="2763"/>
      <c r="D486" s="1771"/>
      <c r="E486" s="2775"/>
      <c r="F486" s="2768"/>
      <c r="G486" s="2771"/>
      <c r="H486" s="815" t="s">
        <v>59</v>
      </c>
      <c r="I486" s="814">
        <v>1131</v>
      </c>
      <c r="J486" s="814">
        <v>199.3</v>
      </c>
      <c r="K486" s="813">
        <v>0</v>
      </c>
      <c r="L486" s="1752"/>
      <c r="M486" s="835"/>
      <c r="N486" s="810"/>
      <c r="O486" s="810"/>
      <c r="P486" s="1753"/>
    </row>
    <row r="487" spans="1:18" ht="9" customHeight="1" thickBot="1" x14ac:dyDescent="0.3">
      <c r="A487" s="2757"/>
      <c r="B487" s="2760"/>
      <c r="C487" s="2763"/>
      <c r="D487" s="1771"/>
      <c r="E487" s="2775"/>
      <c r="F487" s="2768"/>
      <c r="G487" s="2771"/>
      <c r="H487" s="807" t="s">
        <v>396</v>
      </c>
      <c r="I487" s="833"/>
      <c r="J487" s="833"/>
      <c r="K487" s="832"/>
      <c r="L487" s="1751"/>
      <c r="M487" s="831"/>
      <c r="N487" s="830"/>
      <c r="O487" s="830"/>
      <c r="P487" s="829"/>
    </row>
    <row r="488" spans="1:18" ht="13.95" customHeight="1" thickBot="1" x14ac:dyDescent="0.3">
      <c r="A488" s="2758"/>
      <c r="B488" s="2761"/>
      <c r="C488" s="2764"/>
      <c r="D488" s="1772"/>
      <c r="E488" s="2776"/>
      <c r="F488" s="2769"/>
      <c r="G488" s="2772"/>
      <c r="H488" s="801" t="s">
        <v>7</v>
      </c>
      <c r="I488" s="800">
        <f>SUM(I483:I487)</f>
        <v>1223.3</v>
      </c>
      <c r="J488" s="800">
        <f>SUM(J483:J487)</f>
        <v>215.66000000000003</v>
      </c>
      <c r="K488" s="800">
        <f>SUM(K483:K487)</f>
        <v>0</v>
      </c>
      <c r="L488" s="799"/>
      <c r="M488" s="798"/>
      <c r="N488" s="797"/>
      <c r="O488" s="797"/>
      <c r="P488" s="796"/>
    </row>
    <row r="489" spans="1:18" ht="15.6" customHeight="1" x14ac:dyDescent="0.25">
      <c r="A489" s="2756"/>
      <c r="B489" s="2759"/>
      <c r="C489" s="2762"/>
      <c r="D489" s="1529"/>
      <c r="E489" s="2774" t="s">
        <v>739</v>
      </c>
      <c r="F489" s="2777" t="s">
        <v>66</v>
      </c>
      <c r="G489" s="2770" t="s">
        <v>399</v>
      </c>
      <c r="H489" s="823" t="s">
        <v>50</v>
      </c>
      <c r="I489" s="2576">
        <v>73</v>
      </c>
      <c r="J489" s="822"/>
      <c r="K489" s="821"/>
      <c r="L489" s="820" t="s">
        <v>404</v>
      </c>
      <c r="M489" s="819" t="s">
        <v>73</v>
      </c>
      <c r="N489" s="818"/>
      <c r="O489" s="817"/>
      <c r="P489" s="836"/>
      <c r="Q489" s="1715"/>
    </row>
    <row r="490" spans="1:18" ht="13.8" x14ac:dyDescent="0.25">
      <c r="A490" s="2757"/>
      <c r="B490" s="2760"/>
      <c r="C490" s="2763"/>
      <c r="D490" s="808"/>
      <c r="E490" s="2775"/>
      <c r="F490" s="2778"/>
      <c r="G490" s="2771"/>
      <c r="H490" s="815" t="s">
        <v>61</v>
      </c>
      <c r="I490" s="814">
        <v>800</v>
      </c>
      <c r="J490" s="814"/>
      <c r="K490" s="813"/>
      <c r="L490" s="812" t="s">
        <v>1069</v>
      </c>
      <c r="M490" s="811" t="s">
        <v>403</v>
      </c>
      <c r="N490" s="809">
        <v>2.8490000000000002</v>
      </c>
      <c r="O490" s="809"/>
      <c r="P490" s="1520"/>
    </row>
    <row r="491" spans="1:18" ht="13.8" x14ac:dyDescent="0.25">
      <c r="A491" s="2757"/>
      <c r="B491" s="2760"/>
      <c r="C491" s="2763"/>
      <c r="D491" s="808"/>
      <c r="E491" s="2775"/>
      <c r="F491" s="2778"/>
      <c r="G491" s="2771"/>
      <c r="H491" s="815" t="s">
        <v>397</v>
      </c>
      <c r="I491" s="814"/>
      <c r="J491" s="814"/>
      <c r="K491" s="813"/>
      <c r="L491" s="1522" t="s">
        <v>1070</v>
      </c>
      <c r="M491" s="835" t="s">
        <v>73</v>
      </c>
      <c r="N491" s="809">
        <v>2</v>
      </c>
      <c r="O491" s="810"/>
      <c r="P491" s="1520"/>
    </row>
    <row r="492" spans="1:18" ht="12.6" customHeight="1" x14ac:dyDescent="0.25">
      <c r="A492" s="2757"/>
      <c r="B492" s="2760"/>
      <c r="C492" s="2763"/>
      <c r="D492" s="808"/>
      <c r="E492" s="2775"/>
      <c r="F492" s="2778"/>
      <c r="G492" s="2771"/>
      <c r="H492" s="815" t="s">
        <v>59</v>
      </c>
      <c r="I492" s="814"/>
      <c r="J492" s="814"/>
      <c r="K492" s="813"/>
      <c r="L492" s="1522"/>
      <c r="M492" s="835"/>
      <c r="N492" s="810"/>
      <c r="O492" s="810"/>
      <c r="P492" s="1520"/>
      <c r="Q492" s="1720"/>
      <c r="R492" s="1720"/>
    </row>
    <row r="493" spans="1:18" ht="13.95" customHeight="1" x14ac:dyDescent="0.25">
      <c r="A493" s="2757"/>
      <c r="B493" s="2760"/>
      <c r="C493" s="2763"/>
      <c r="D493" s="808"/>
      <c r="E493" s="2775"/>
      <c r="F493" s="2778"/>
      <c r="G493" s="2771"/>
      <c r="H493" s="815" t="s">
        <v>396</v>
      </c>
      <c r="I493" s="880"/>
      <c r="J493" s="880"/>
      <c r="K493" s="879"/>
      <c r="L493" s="1079"/>
      <c r="M493" s="1078"/>
      <c r="N493" s="1077"/>
      <c r="O493" s="1077"/>
      <c r="P493" s="1076"/>
      <c r="Q493" s="1720"/>
      <c r="R493" s="1720"/>
    </row>
    <row r="494" spans="1:18" ht="14.4" thickBot="1" x14ac:dyDescent="0.3">
      <c r="A494" s="2757"/>
      <c r="B494" s="2760"/>
      <c r="C494" s="2763"/>
      <c r="D494" s="808"/>
      <c r="E494" s="2775"/>
      <c r="F494" s="2778"/>
      <c r="G494" s="2771"/>
      <c r="H494" s="827" t="s">
        <v>830</v>
      </c>
      <c r="I494" s="2575">
        <v>356.8</v>
      </c>
      <c r="J494" s="806"/>
      <c r="K494" s="805"/>
      <c r="L494" s="1524"/>
      <c r="M494" s="804"/>
      <c r="N494" s="825"/>
      <c r="O494" s="825"/>
      <c r="P494" s="878"/>
      <c r="Q494" s="1720"/>
      <c r="R494" s="1720"/>
    </row>
    <row r="495" spans="1:18" ht="14.4" thickBot="1" x14ac:dyDescent="0.3">
      <c r="A495" s="2758"/>
      <c r="B495" s="2761"/>
      <c r="C495" s="2764"/>
      <c r="D495" s="1530"/>
      <c r="E495" s="2776"/>
      <c r="F495" s="2779"/>
      <c r="G495" s="2772"/>
      <c r="H495" s="801" t="s">
        <v>7</v>
      </c>
      <c r="I495" s="800">
        <f>SUM(I489:I494)</f>
        <v>1229.8</v>
      </c>
      <c r="J495" s="800">
        <f>SUM(J489:J493)</f>
        <v>0</v>
      </c>
      <c r="K495" s="800">
        <f>SUM(K489:K493)</f>
        <v>0</v>
      </c>
      <c r="L495" s="799"/>
      <c r="M495" s="798"/>
      <c r="N495" s="797"/>
      <c r="O495" s="797"/>
      <c r="P495" s="796"/>
      <c r="Q495" s="1732"/>
      <c r="R495" s="1732"/>
    </row>
    <row r="496" spans="1:18" ht="18.75" customHeight="1" x14ac:dyDescent="0.25">
      <c r="A496" s="2756"/>
      <c r="B496" s="2759"/>
      <c r="C496" s="2762"/>
      <c r="D496" s="1529"/>
      <c r="E496" s="2765" t="s">
        <v>402</v>
      </c>
      <c r="F496" s="2777" t="s">
        <v>66</v>
      </c>
      <c r="G496" s="2770" t="s">
        <v>399</v>
      </c>
      <c r="H496" s="823" t="s">
        <v>50</v>
      </c>
      <c r="I496" s="822">
        <v>25</v>
      </c>
      <c r="J496" s="822">
        <v>35</v>
      </c>
      <c r="K496" s="821">
        <v>35</v>
      </c>
      <c r="L496" s="820" t="s">
        <v>1071</v>
      </c>
      <c r="M496" s="819" t="s">
        <v>73</v>
      </c>
      <c r="N496" s="837">
        <v>3</v>
      </c>
      <c r="O496" s="837">
        <v>5</v>
      </c>
      <c r="P496" s="836">
        <v>5</v>
      </c>
    </row>
    <row r="497" spans="1:16" ht="17.25" customHeight="1" x14ac:dyDescent="0.25">
      <c r="A497" s="2757"/>
      <c r="B497" s="2760"/>
      <c r="C497" s="2763"/>
      <c r="D497" s="808"/>
      <c r="E497" s="2766"/>
      <c r="F497" s="2778"/>
      <c r="G497" s="2771"/>
      <c r="H497" s="815" t="s">
        <v>61</v>
      </c>
      <c r="I497" s="814"/>
      <c r="J497" s="814"/>
      <c r="K497" s="813"/>
      <c r="L497" s="812"/>
      <c r="M497" s="811"/>
      <c r="N497" s="810"/>
      <c r="O497" s="809"/>
      <c r="P497" s="1520"/>
    </row>
    <row r="498" spans="1:16" ht="24.75" customHeight="1" x14ac:dyDescent="0.25">
      <c r="A498" s="2757"/>
      <c r="B498" s="2760"/>
      <c r="C498" s="2763"/>
      <c r="D498" s="808"/>
      <c r="E498" s="2766"/>
      <c r="F498" s="2778"/>
      <c r="G498" s="2771"/>
      <c r="H498" s="815" t="s">
        <v>397</v>
      </c>
      <c r="I498" s="814"/>
      <c r="J498" s="814"/>
      <c r="K498" s="813"/>
      <c r="L498" s="1522"/>
      <c r="M498" s="835"/>
      <c r="N498" s="810"/>
      <c r="O498" s="810"/>
      <c r="P498" s="1520"/>
    </row>
    <row r="499" spans="1:16" ht="14.4" thickBot="1" x14ac:dyDescent="0.3">
      <c r="A499" s="2757"/>
      <c r="B499" s="2760"/>
      <c r="C499" s="2763"/>
      <c r="D499" s="808"/>
      <c r="E499" s="834"/>
      <c r="F499" s="2778"/>
      <c r="G499" s="2771"/>
      <c r="H499" s="807"/>
      <c r="I499" s="833"/>
      <c r="J499" s="833"/>
      <c r="K499" s="832"/>
      <c r="L499" s="1521"/>
      <c r="M499" s="831"/>
      <c r="N499" s="830"/>
      <c r="O499" s="830"/>
      <c r="P499" s="829"/>
    </row>
    <row r="500" spans="1:16" ht="31.2" customHeight="1" thickBot="1" x14ac:dyDescent="0.3">
      <c r="A500" s="2758"/>
      <c r="B500" s="2761"/>
      <c r="C500" s="2764"/>
      <c r="D500" s="1530"/>
      <c r="E500" s="828"/>
      <c r="F500" s="2779"/>
      <c r="G500" s="2772"/>
      <c r="H500" s="801" t="s">
        <v>7</v>
      </c>
      <c r="I500" s="800">
        <f>SUM(I496:I499)</f>
        <v>25</v>
      </c>
      <c r="J500" s="800">
        <f>SUM(J496:J499)</f>
        <v>35</v>
      </c>
      <c r="K500" s="800">
        <f>SUM(K496:K499)</f>
        <v>35</v>
      </c>
      <c r="L500" s="799"/>
      <c r="M500" s="798"/>
      <c r="N500" s="797"/>
      <c r="O500" s="797"/>
      <c r="P500" s="796"/>
    </row>
    <row r="501" spans="1:16" ht="13.2" customHeight="1" x14ac:dyDescent="0.25">
      <c r="A501" s="2756"/>
      <c r="B501" s="2759"/>
      <c r="C501" s="2762"/>
      <c r="D501" s="1529"/>
      <c r="E501" s="2765" t="s">
        <v>401</v>
      </c>
      <c r="F501" s="2767" t="s">
        <v>66</v>
      </c>
      <c r="G501" s="2770" t="s">
        <v>399</v>
      </c>
      <c r="H501" s="823" t="s">
        <v>50</v>
      </c>
      <c r="I501" s="822">
        <v>12.2</v>
      </c>
      <c r="J501" s="822">
        <v>10</v>
      </c>
      <c r="K501" s="821">
        <v>14</v>
      </c>
      <c r="L501" s="820"/>
      <c r="M501" s="819"/>
      <c r="N501" s="818"/>
      <c r="O501" s="817"/>
      <c r="P501" s="816"/>
    </row>
    <row r="502" spans="1:16" ht="15.6" customHeight="1" x14ac:dyDescent="0.25">
      <c r="A502" s="2757"/>
      <c r="B502" s="2760"/>
      <c r="C502" s="2763"/>
      <c r="D502" s="808"/>
      <c r="E502" s="2766"/>
      <c r="F502" s="2768"/>
      <c r="G502" s="2771"/>
      <c r="H502" s="815" t="s">
        <v>61</v>
      </c>
      <c r="I502" s="814"/>
      <c r="J502" s="814"/>
      <c r="K502" s="813"/>
      <c r="L502" s="812"/>
      <c r="M502" s="811"/>
      <c r="N502" s="810"/>
      <c r="O502" s="809"/>
      <c r="P502" s="1520"/>
    </row>
    <row r="503" spans="1:16" ht="12.6" customHeight="1" thickBot="1" x14ac:dyDescent="0.3">
      <c r="A503" s="2757"/>
      <c r="B503" s="2760"/>
      <c r="C503" s="2763"/>
      <c r="D503" s="808"/>
      <c r="E503" s="1511"/>
      <c r="F503" s="2768"/>
      <c r="G503" s="2771"/>
      <c r="H503" s="827" t="s">
        <v>397</v>
      </c>
      <c r="I503" s="806"/>
      <c r="J503" s="806"/>
      <c r="K503" s="805"/>
      <c r="L503" s="826"/>
      <c r="M503" s="804"/>
      <c r="N503" s="803"/>
      <c r="O503" s="825"/>
      <c r="P503" s="802"/>
    </row>
    <row r="504" spans="1:16" ht="12.6" customHeight="1" thickBot="1" x14ac:dyDescent="0.3">
      <c r="A504" s="2758"/>
      <c r="B504" s="2761"/>
      <c r="C504" s="2764"/>
      <c r="D504" s="1530"/>
      <c r="E504" s="824"/>
      <c r="F504" s="2769"/>
      <c r="G504" s="2772"/>
      <c r="H504" s="801" t="s">
        <v>7</v>
      </c>
      <c r="I504" s="800">
        <f>SUM(I501:I503)</f>
        <v>12.2</v>
      </c>
      <c r="J504" s="800">
        <f>SUM(J501:J503)</f>
        <v>10</v>
      </c>
      <c r="K504" s="800">
        <f>SUM(K501:K503)</f>
        <v>14</v>
      </c>
      <c r="L504" s="799"/>
      <c r="M504" s="798"/>
      <c r="N504" s="797"/>
      <c r="O504" s="797"/>
      <c r="P504" s="796"/>
    </row>
    <row r="505" spans="1:16" ht="13.8" x14ac:dyDescent="0.25">
      <c r="A505" s="2756"/>
      <c r="B505" s="2759"/>
      <c r="C505" s="2762"/>
      <c r="D505" s="1529"/>
      <c r="E505" s="2765" t="s">
        <v>400</v>
      </c>
      <c r="F505" s="2767" t="s">
        <v>66</v>
      </c>
      <c r="G505" s="2770" t="s">
        <v>399</v>
      </c>
      <c r="H505" s="823" t="s">
        <v>50</v>
      </c>
      <c r="I505" s="822"/>
      <c r="J505" s="822"/>
      <c r="K505" s="821"/>
      <c r="L505" s="820"/>
      <c r="M505" s="819"/>
      <c r="N505" s="818"/>
      <c r="O505" s="817"/>
      <c r="P505" s="816"/>
    </row>
    <row r="506" spans="1:16" ht="13.8" x14ac:dyDescent="0.25">
      <c r="A506" s="2757"/>
      <c r="B506" s="2760"/>
      <c r="C506" s="2763"/>
      <c r="D506" s="808"/>
      <c r="E506" s="2766"/>
      <c r="F506" s="2768"/>
      <c r="G506" s="2771"/>
      <c r="H506" s="815" t="s">
        <v>61</v>
      </c>
      <c r="I506" s="2566">
        <v>0</v>
      </c>
      <c r="J506" s="814"/>
      <c r="K506" s="813"/>
      <c r="L506" s="812"/>
      <c r="M506" s="811"/>
      <c r="N506" s="810"/>
      <c r="O506" s="809"/>
      <c r="P506" s="1520"/>
    </row>
    <row r="507" spans="1:16" ht="14.4" thickBot="1" x14ac:dyDescent="0.3">
      <c r="A507" s="2757"/>
      <c r="B507" s="2760"/>
      <c r="C507" s="2763"/>
      <c r="D507" s="808"/>
      <c r="E507" s="2766"/>
      <c r="F507" s="2768"/>
      <c r="G507" s="2771"/>
      <c r="H507" s="807" t="s">
        <v>397</v>
      </c>
      <c r="I507" s="806">
        <v>483.5</v>
      </c>
      <c r="J507" s="806"/>
      <c r="K507" s="805"/>
      <c r="L507" s="1524"/>
      <c r="M507" s="804"/>
      <c r="N507" s="803"/>
      <c r="O507" s="803"/>
      <c r="P507" s="802"/>
    </row>
    <row r="508" spans="1:16" ht="14.4" thickBot="1" x14ac:dyDescent="0.3">
      <c r="A508" s="2758"/>
      <c r="B508" s="2761"/>
      <c r="C508" s="2764"/>
      <c r="D508" s="1530"/>
      <c r="E508" s="2773"/>
      <c r="F508" s="2769"/>
      <c r="G508" s="2772"/>
      <c r="H508" s="801" t="s">
        <v>7</v>
      </c>
      <c r="I508" s="800">
        <f>SUM(I505:I507)</f>
        <v>483.5</v>
      </c>
      <c r="J508" s="800">
        <f>SUM(J505:J507)</f>
        <v>0</v>
      </c>
      <c r="K508" s="800">
        <f>SUM(K505:K507)</f>
        <v>0</v>
      </c>
      <c r="L508" s="799"/>
      <c r="M508" s="798"/>
      <c r="N508" s="797"/>
      <c r="O508" s="797"/>
      <c r="P508" s="796"/>
    </row>
    <row r="509" spans="1:16" ht="14.4" thickBot="1" x14ac:dyDescent="0.3">
      <c r="A509" s="1531" t="s">
        <v>65</v>
      </c>
      <c r="B509" s="795" t="s">
        <v>6</v>
      </c>
      <c r="C509" s="2743" t="s">
        <v>33</v>
      </c>
      <c r="D509" s="2743"/>
      <c r="E509" s="2743"/>
      <c r="F509" s="2743"/>
      <c r="G509" s="2744"/>
      <c r="H509" s="794" t="s">
        <v>7</v>
      </c>
      <c r="I509" s="793">
        <f>I482*1</f>
        <v>2973.8</v>
      </c>
      <c r="J509" s="793">
        <f>J482*1</f>
        <v>260.66000000000003</v>
      </c>
      <c r="K509" s="793">
        <f>K482*1</f>
        <v>49</v>
      </c>
      <c r="L509" s="792"/>
      <c r="M509" s="792"/>
      <c r="N509" s="792"/>
      <c r="O509" s="792"/>
      <c r="P509" s="791"/>
    </row>
    <row r="510" spans="1:16" ht="14.4" thickBot="1" x14ac:dyDescent="0.3">
      <c r="A510" s="790" t="s">
        <v>65</v>
      </c>
      <c r="B510" s="790"/>
      <c r="C510" s="2745" t="s">
        <v>53</v>
      </c>
      <c r="D510" s="2745"/>
      <c r="E510" s="2745"/>
      <c r="F510" s="2745"/>
      <c r="G510" s="2746"/>
      <c r="H510" s="789" t="s">
        <v>7</v>
      </c>
      <c r="I510" s="788">
        <f>I509*1</f>
        <v>2973.8</v>
      </c>
      <c r="J510" s="788">
        <f>J509*1</f>
        <v>260.66000000000003</v>
      </c>
      <c r="K510" s="788">
        <f>K509*1</f>
        <v>49</v>
      </c>
      <c r="L510" s="787"/>
      <c r="M510" s="787"/>
      <c r="N510" s="787"/>
      <c r="O510" s="787"/>
      <c r="P510" s="786"/>
    </row>
    <row r="511" spans="1:16" ht="14.4" thickBot="1" x14ac:dyDescent="0.3">
      <c r="A511" s="790"/>
      <c r="B511" s="790"/>
      <c r="C511" s="2745" t="s">
        <v>84</v>
      </c>
      <c r="D511" s="2745"/>
      <c r="E511" s="2745"/>
      <c r="F511" s="2745"/>
      <c r="G511" s="2746"/>
      <c r="H511" s="789" t="s">
        <v>7</v>
      </c>
      <c r="I511" s="788">
        <f>I512-I516</f>
        <v>23646.490000000005</v>
      </c>
      <c r="J511" s="788">
        <f>J512-J516</f>
        <v>9815.1999999999989</v>
      </c>
      <c r="K511" s="788">
        <f>K512-K516</f>
        <v>3502.2999999999997</v>
      </c>
      <c r="L511" s="787"/>
      <c r="M511" s="787"/>
      <c r="N511" s="787"/>
      <c r="O511" s="787"/>
      <c r="P511" s="786"/>
    </row>
    <row r="512" spans="1:16" ht="14.4" thickBot="1" x14ac:dyDescent="0.3">
      <c r="A512" s="785"/>
      <c r="B512" s="785"/>
      <c r="C512" s="2747" t="s">
        <v>398</v>
      </c>
      <c r="D512" s="2747"/>
      <c r="E512" s="2747"/>
      <c r="F512" s="2747"/>
      <c r="G512" s="2748"/>
      <c r="H512" s="784" t="s">
        <v>7</v>
      </c>
      <c r="I512" s="783">
        <f>I64+I118+I175+I247+I295+I403+I433+I471+I510</f>
        <v>31879.090000000004</v>
      </c>
      <c r="J512" s="783">
        <f>J64+J118+J175+J247+J295+J403+J433+J471+J510</f>
        <v>10827.82</v>
      </c>
      <c r="K512" s="783">
        <f>K64+K118+K175+K247+K295+K403+K433+K471+K510</f>
        <v>3507.2</v>
      </c>
      <c r="L512" s="782"/>
      <c r="M512" s="782"/>
      <c r="N512" s="782"/>
      <c r="O512" s="782"/>
      <c r="P512" s="781"/>
    </row>
    <row r="513" spans="1:13" ht="13.8" x14ac:dyDescent="0.25">
      <c r="A513" s="780" t="s">
        <v>693</v>
      </c>
      <c r="B513" s="780"/>
      <c r="C513" s="780"/>
      <c r="D513" s="780"/>
      <c r="E513" s="780"/>
      <c r="F513" s="780"/>
      <c r="G513" s="780"/>
      <c r="H513" s="780"/>
      <c r="I513" s="780"/>
      <c r="J513" s="780"/>
    </row>
    <row r="514" spans="1:13" ht="13.8" x14ac:dyDescent="0.25">
      <c r="A514" s="1371"/>
      <c r="B514" s="1371"/>
      <c r="C514" s="1371"/>
      <c r="D514" s="1371"/>
      <c r="E514" s="1371"/>
      <c r="F514" s="1371"/>
      <c r="G514" s="1371"/>
      <c r="H514" s="1371"/>
      <c r="I514" s="1371"/>
      <c r="J514" s="1371"/>
    </row>
    <row r="515" spans="1:13" ht="14.4" x14ac:dyDescent="0.3">
      <c r="H515" s="773" t="s">
        <v>50</v>
      </c>
      <c r="I515" s="2577">
        <f t="shared" ref="I515:K519" si="22">I15+I45+I69+I93+I123+I147+I162+I180+I252+I267+I282+I300+I315+I330+I408+I420+I438+I476</f>
        <v>1277.8</v>
      </c>
      <c r="J515" s="779">
        <f t="shared" si="22"/>
        <v>461.9</v>
      </c>
      <c r="K515" s="779">
        <f t="shared" si="22"/>
        <v>51.9</v>
      </c>
      <c r="L515" s="776"/>
      <c r="M515" s="775"/>
    </row>
    <row r="516" spans="1:13" ht="14.4" x14ac:dyDescent="0.3">
      <c r="A516" s="770"/>
      <c r="B516" s="770"/>
      <c r="C516" s="770"/>
      <c r="D516" s="770"/>
      <c r="E516" s="770"/>
      <c r="F516" s="770"/>
      <c r="G516" s="770"/>
      <c r="H516" s="773" t="s">
        <v>61</v>
      </c>
      <c r="I516" s="2578">
        <f t="shared" si="22"/>
        <v>8232.6</v>
      </c>
      <c r="J516" s="777">
        <f t="shared" si="22"/>
        <v>1012.62</v>
      </c>
      <c r="K516" s="777">
        <f t="shared" si="22"/>
        <v>4.9000000000000004</v>
      </c>
      <c r="L516" s="776"/>
      <c r="M516" s="775"/>
    </row>
    <row r="517" spans="1:13" ht="14.4" x14ac:dyDescent="0.3">
      <c r="A517" s="770"/>
      <c r="B517" s="770"/>
      <c r="C517" s="770"/>
      <c r="D517" s="770"/>
      <c r="E517" s="770"/>
      <c r="F517" s="770"/>
      <c r="G517" s="770"/>
      <c r="H517" s="773" t="s">
        <v>397</v>
      </c>
      <c r="I517" s="778">
        <f t="shared" si="22"/>
        <v>4100</v>
      </c>
      <c r="J517" s="777">
        <f t="shared" si="22"/>
        <v>483.5</v>
      </c>
      <c r="K517" s="777">
        <f t="shared" si="22"/>
        <v>0</v>
      </c>
      <c r="L517" s="776"/>
      <c r="M517" s="775"/>
    </row>
    <row r="518" spans="1:13" ht="14.4" x14ac:dyDescent="0.3">
      <c r="A518" s="770"/>
      <c r="B518" s="770"/>
      <c r="C518" s="770"/>
      <c r="D518" s="770"/>
      <c r="E518" s="770"/>
      <c r="F518" s="770"/>
      <c r="G518" s="770"/>
      <c r="H518" s="773" t="s">
        <v>59</v>
      </c>
      <c r="I518" s="2579">
        <f t="shared" si="22"/>
        <v>12251.89</v>
      </c>
      <c r="J518" s="777">
        <f t="shared" si="22"/>
        <v>4354.8</v>
      </c>
      <c r="K518" s="777">
        <f t="shared" si="22"/>
        <v>44.4</v>
      </c>
      <c r="L518" s="776"/>
      <c r="M518" s="775"/>
    </row>
    <row r="519" spans="1:13" ht="14.4" x14ac:dyDescent="0.3">
      <c r="A519" s="770"/>
      <c r="B519" s="770"/>
      <c r="C519" s="770"/>
      <c r="D519" s="770"/>
      <c r="E519" s="770"/>
      <c r="F519" s="770"/>
      <c r="G519" s="770"/>
      <c r="H519" s="773" t="s">
        <v>396</v>
      </c>
      <c r="I519" s="778">
        <f t="shared" si="22"/>
        <v>5660</v>
      </c>
      <c r="J519" s="2579">
        <f t="shared" si="22"/>
        <v>4515</v>
      </c>
      <c r="K519" s="2579">
        <f t="shared" si="22"/>
        <v>3406</v>
      </c>
      <c r="L519" s="776"/>
      <c r="M519" s="775"/>
    </row>
    <row r="520" spans="1:13" ht="13.8" x14ac:dyDescent="0.25">
      <c r="A520" s="770"/>
      <c r="B520" s="770"/>
      <c r="C520" s="770"/>
      <c r="D520" s="770"/>
      <c r="E520" s="770"/>
      <c r="F520" s="770"/>
      <c r="G520" s="770"/>
      <c r="H520" s="773" t="s">
        <v>830</v>
      </c>
      <c r="I520" s="2580">
        <v>356.8</v>
      </c>
      <c r="J520" s="774"/>
      <c r="K520" s="774"/>
    </row>
    <row r="521" spans="1:13" ht="13.8" x14ac:dyDescent="0.25">
      <c r="A521" s="770"/>
      <c r="B521" s="770"/>
      <c r="C521" s="770"/>
      <c r="D521" s="770"/>
      <c r="E521" s="770"/>
      <c r="F521" s="770"/>
      <c r="G521" s="770"/>
      <c r="H521" s="773" t="s">
        <v>395</v>
      </c>
      <c r="I521" s="772">
        <f>SUM(I515:I520)</f>
        <v>31879.09</v>
      </c>
      <c r="J521" s="772">
        <f t="shared" ref="J521:K521" si="23">SUM(J515:J520)</f>
        <v>10827.82</v>
      </c>
      <c r="K521" s="772">
        <f t="shared" si="23"/>
        <v>3507.2</v>
      </c>
    </row>
    <row r="522" spans="1:13" ht="13.8" x14ac:dyDescent="0.25">
      <c r="A522" s="770"/>
      <c r="B522" s="770"/>
      <c r="C522" s="770"/>
      <c r="D522" s="770"/>
      <c r="E522" s="770"/>
      <c r="F522" s="770"/>
      <c r="G522" s="770"/>
      <c r="H522" s="773"/>
      <c r="I522" s="772"/>
      <c r="J522" s="772"/>
      <c r="K522" s="772"/>
    </row>
    <row r="523" spans="1:13" ht="13.8" x14ac:dyDescent="0.25">
      <c r="A523" s="770"/>
      <c r="B523" s="770"/>
      <c r="C523" s="770"/>
      <c r="D523" s="770"/>
      <c r="E523" s="770"/>
      <c r="F523" s="770"/>
      <c r="G523" s="770"/>
      <c r="H523" s="1733"/>
      <c r="I523" s="1734"/>
      <c r="J523" s="772"/>
      <c r="K523" s="772"/>
    </row>
    <row r="524" spans="1:13" ht="13.8" x14ac:dyDescent="0.25">
      <c r="A524" s="770"/>
      <c r="B524" s="770"/>
      <c r="C524" s="770"/>
      <c r="D524" s="770"/>
      <c r="E524" s="770"/>
      <c r="F524" s="770"/>
      <c r="G524" s="770"/>
      <c r="H524" s="773"/>
      <c r="I524" s="772"/>
      <c r="J524" s="772"/>
      <c r="K524" s="772"/>
    </row>
    <row r="525" spans="1:13" ht="14.4" customHeight="1" x14ac:dyDescent="0.25">
      <c r="A525" s="770"/>
      <c r="B525" s="770"/>
      <c r="C525" s="770"/>
      <c r="D525" s="770"/>
      <c r="E525" s="770"/>
      <c r="F525" s="770"/>
      <c r="G525" s="770"/>
      <c r="H525" s="773"/>
      <c r="I525" s="772"/>
      <c r="J525" s="772"/>
      <c r="K525" s="772"/>
    </row>
    <row r="526" spans="1:13" ht="13.8" x14ac:dyDescent="0.25">
      <c r="A526" s="770"/>
      <c r="B526" s="770"/>
      <c r="C526" s="770"/>
      <c r="D526" s="770"/>
      <c r="E526" s="770"/>
      <c r="F526" s="770"/>
      <c r="G526" s="770"/>
      <c r="H526" s="773"/>
      <c r="I526" s="772"/>
      <c r="J526" s="772"/>
      <c r="K526" s="772"/>
    </row>
    <row r="527" spans="1:13" ht="13.8" x14ac:dyDescent="0.25">
      <c r="A527" s="770"/>
      <c r="B527" s="770"/>
      <c r="C527" s="770"/>
      <c r="D527" s="770"/>
      <c r="E527" s="770"/>
      <c r="F527" s="770"/>
      <c r="G527" s="770"/>
      <c r="H527" s="773"/>
      <c r="I527" s="772"/>
      <c r="J527" s="772"/>
      <c r="K527" s="772"/>
    </row>
    <row r="528" spans="1:13" ht="13.8" x14ac:dyDescent="0.25">
      <c r="A528" s="770"/>
      <c r="B528" s="770"/>
      <c r="C528" s="770"/>
      <c r="D528" s="770"/>
      <c r="E528" s="770"/>
      <c r="F528" s="770"/>
      <c r="G528" s="770"/>
      <c r="H528" s="773"/>
      <c r="I528" s="772"/>
      <c r="J528" s="772"/>
      <c r="K528" s="772"/>
    </row>
    <row r="529" spans="1:18" ht="13.8" x14ac:dyDescent="0.25">
      <c r="A529" s="770"/>
      <c r="B529" s="770"/>
      <c r="C529" s="770"/>
      <c r="D529" s="770"/>
      <c r="E529" s="770"/>
      <c r="F529" s="770"/>
      <c r="G529" s="770"/>
      <c r="H529" s="773"/>
      <c r="I529" s="772"/>
      <c r="J529" s="772"/>
      <c r="K529" s="772"/>
    </row>
    <row r="530" spans="1:18" ht="13.8" x14ac:dyDescent="0.25">
      <c r="A530" s="770"/>
      <c r="B530" s="770"/>
      <c r="C530" s="770"/>
      <c r="D530" s="770"/>
      <c r="E530" s="770"/>
      <c r="F530" s="770"/>
      <c r="G530" s="770"/>
      <c r="H530" s="773"/>
      <c r="I530" s="772"/>
      <c r="J530" s="772"/>
      <c r="K530" s="772"/>
    </row>
    <row r="531" spans="1:18" ht="28.95" customHeight="1" x14ac:dyDescent="0.25">
      <c r="A531" s="770"/>
      <c r="B531" s="770"/>
      <c r="C531" s="770"/>
      <c r="D531" s="770"/>
      <c r="E531" s="770"/>
      <c r="F531" s="770"/>
      <c r="G531" s="770"/>
      <c r="H531" s="770"/>
      <c r="I531" s="770"/>
      <c r="J531" s="770"/>
      <c r="K531" s="770"/>
    </row>
    <row r="532" spans="1:18" ht="13.95" customHeight="1" x14ac:dyDescent="0.25">
      <c r="A532" s="770"/>
      <c r="B532" s="770"/>
      <c r="C532" s="770"/>
      <c r="D532" s="771"/>
      <c r="E532" s="2749" t="s">
        <v>394</v>
      </c>
      <c r="F532" s="2749"/>
      <c r="G532" s="2749"/>
      <c r="H532" s="2749"/>
      <c r="I532" s="2749"/>
      <c r="J532" s="770"/>
      <c r="K532" s="770"/>
    </row>
    <row r="533" spans="1:18" ht="14.4" thickBot="1" x14ac:dyDescent="0.3">
      <c r="A533" s="770"/>
      <c r="B533" s="770"/>
      <c r="C533" s="770"/>
      <c r="D533" s="770"/>
      <c r="E533" s="770"/>
      <c r="F533" s="770"/>
      <c r="G533" s="770"/>
      <c r="H533" s="770"/>
      <c r="I533" s="770"/>
      <c r="J533" s="770"/>
      <c r="K533" s="770"/>
    </row>
    <row r="534" spans="1:18" ht="38.4" customHeight="1" thickBot="1" x14ac:dyDescent="0.3">
      <c r="E534" s="769"/>
      <c r="F534" s="768"/>
      <c r="G534" s="768"/>
      <c r="H534" s="767"/>
      <c r="I534" s="766" t="s">
        <v>96</v>
      </c>
      <c r="J534" s="765" t="s">
        <v>82</v>
      </c>
      <c r="K534" s="764" t="s">
        <v>83</v>
      </c>
      <c r="R534" s="1113"/>
    </row>
    <row r="535" spans="1:18" ht="13.95" customHeight="1" thickBot="1" x14ac:dyDescent="0.3">
      <c r="E535" s="2753" t="s">
        <v>35</v>
      </c>
      <c r="F535" s="2754"/>
      <c r="G535" s="2754"/>
      <c r="H535" s="2755"/>
      <c r="I535" s="2581">
        <f>SUM(I536:I546)</f>
        <v>31879.1</v>
      </c>
      <c r="J535" s="763">
        <f>SUM(J536:J546)</f>
        <v>10570.800000000001</v>
      </c>
      <c r="K535" s="763">
        <f>SUM(K536:K546)</f>
        <v>3449.2000000000003</v>
      </c>
      <c r="L535" s="762"/>
    </row>
    <row r="536" spans="1:18" ht="13.95" customHeight="1" x14ac:dyDescent="0.25">
      <c r="E536" s="2750" t="s">
        <v>393</v>
      </c>
      <c r="F536" s="2751"/>
      <c r="G536" s="2751"/>
      <c r="H536" s="2752"/>
      <c r="I536" s="2582">
        <v>1277.8</v>
      </c>
      <c r="J536" s="761">
        <v>461.9</v>
      </c>
      <c r="K536" s="760">
        <v>51.9</v>
      </c>
    </row>
    <row r="537" spans="1:18" ht="13.95" customHeight="1" x14ac:dyDescent="0.25">
      <c r="E537" s="2750" t="s">
        <v>392</v>
      </c>
      <c r="F537" s="2751"/>
      <c r="G537" s="2751"/>
      <c r="H537" s="2752"/>
      <c r="I537" s="2583"/>
      <c r="J537" s="753"/>
      <c r="K537" s="752"/>
    </row>
    <row r="538" spans="1:18" ht="13.8" x14ac:dyDescent="0.25">
      <c r="E538" s="2750" t="s">
        <v>391</v>
      </c>
      <c r="F538" s="2751"/>
      <c r="G538" s="2751"/>
      <c r="H538" s="2752"/>
      <c r="I538" s="759"/>
      <c r="J538" s="753"/>
      <c r="K538" s="752"/>
    </row>
    <row r="539" spans="1:18" ht="13.8" x14ac:dyDescent="0.25">
      <c r="E539" s="2750" t="s">
        <v>390</v>
      </c>
      <c r="F539" s="2751"/>
      <c r="G539" s="2751"/>
      <c r="H539" s="2752"/>
      <c r="I539" s="2583">
        <v>356.8</v>
      </c>
      <c r="J539" s="753"/>
      <c r="K539" s="752"/>
      <c r="L539" s="1732"/>
    </row>
    <row r="540" spans="1:18" ht="14.4" customHeight="1" x14ac:dyDescent="0.25">
      <c r="E540" s="2692" t="s">
        <v>389</v>
      </c>
      <c r="F540" s="2693"/>
      <c r="G540" s="2693"/>
      <c r="H540" s="2694"/>
      <c r="I540" s="2584">
        <v>5660</v>
      </c>
      <c r="J540" s="758">
        <v>4258</v>
      </c>
      <c r="K540" s="757">
        <v>3348</v>
      </c>
      <c r="P540" s="1113"/>
    </row>
    <row r="541" spans="1:18" ht="13.8" x14ac:dyDescent="0.25">
      <c r="E541" s="756" t="s">
        <v>388</v>
      </c>
      <c r="F541" s="755"/>
      <c r="G541" s="755"/>
      <c r="H541" s="754"/>
      <c r="I541" s="752"/>
      <c r="J541" s="753"/>
      <c r="K541" s="752"/>
    </row>
    <row r="542" spans="1:18" ht="13.8" x14ac:dyDescent="0.25">
      <c r="E542" s="2750" t="s">
        <v>387</v>
      </c>
      <c r="F542" s="2751"/>
      <c r="G542" s="2751"/>
      <c r="H542" s="2752"/>
      <c r="I542" s="752"/>
      <c r="J542" s="753"/>
      <c r="K542" s="752"/>
    </row>
    <row r="543" spans="1:18" ht="13.8" x14ac:dyDescent="0.25">
      <c r="E543" s="2750" t="s">
        <v>386</v>
      </c>
      <c r="F543" s="2751"/>
      <c r="G543" s="2751"/>
      <c r="H543" s="2752"/>
      <c r="I543" s="750"/>
      <c r="J543" s="751"/>
      <c r="K543" s="750"/>
    </row>
    <row r="544" spans="1:18" ht="13.8" x14ac:dyDescent="0.25">
      <c r="E544" s="2750" t="s">
        <v>385</v>
      </c>
      <c r="F544" s="2751"/>
      <c r="G544" s="2751"/>
      <c r="H544" s="2752"/>
      <c r="I544" s="748">
        <v>4100</v>
      </c>
      <c r="J544" s="749">
        <v>483.5</v>
      </c>
      <c r="K544" s="750"/>
    </row>
    <row r="545" spans="5:16" ht="13.8" x14ac:dyDescent="0.25">
      <c r="E545" s="2750" t="s">
        <v>384</v>
      </c>
      <c r="F545" s="2751"/>
      <c r="G545" s="2751"/>
      <c r="H545" s="2752"/>
      <c r="I545" s="2585">
        <v>12251.9</v>
      </c>
      <c r="J545" s="749">
        <v>4354.8</v>
      </c>
      <c r="K545" s="748">
        <v>44.4</v>
      </c>
      <c r="P545" s="1113"/>
    </row>
    <row r="546" spans="5:16" ht="14.4" thickBot="1" x14ac:dyDescent="0.3">
      <c r="E546" s="2732" t="s">
        <v>383</v>
      </c>
      <c r="F546" s="2733"/>
      <c r="G546" s="2733"/>
      <c r="H546" s="2734"/>
      <c r="I546" s="746">
        <v>8232.6</v>
      </c>
      <c r="J546" s="747">
        <v>1012.6</v>
      </c>
      <c r="K546" s="746">
        <v>4.9000000000000004</v>
      </c>
    </row>
    <row r="547" spans="5:16" ht="14.4" thickBot="1" x14ac:dyDescent="0.3">
      <c r="E547" s="2735" t="s">
        <v>36</v>
      </c>
      <c r="F547" s="2736"/>
      <c r="G547" s="2736"/>
      <c r="H547" s="2736"/>
      <c r="I547" s="745"/>
      <c r="J547" s="745"/>
      <c r="K547" s="744"/>
    </row>
    <row r="548" spans="5:16" ht="14.4" thickBot="1" x14ac:dyDescent="0.3">
      <c r="E548" s="2737" t="s">
        <v>382</v>
      </c>
      <c r="F548" s="2738"/>
      <c r="G548" s="2738"/>
      <c r="H548" s="2739"/>
      <c r="I548" s="743"/>
      <c r="J548" s="743"/>
      <c r="K548" s="742"/>
    </row>
    <row r="549" spans="5:16" ht="14.4" thickBot="1" x14ac:dyDescent="0.3">
      <c r="E549" s="2740"/>
      <c r="F549" s="2741"/>
      <c r="G549" s="2741"/>
      <c r="H549" s="2742"/>
      <c r="I549" s="741"/>
      <c r="J549" s="741"/>
      <c r="K549" s="740"/>
    </row>
  </sheetData>
  <mergeCells count="380">
    <mergeCell ref="F21:F26"/>
    <mergeCell ref="G21:G26"/>
    <mergeCell ref="B69:B74"/>
    <mergeCell ref="E69:E74"/>
    <mergeCell ref="F69:F74"/>
    <mergeCell ref="E27:E32"/>
    <mergeCell ref="F27:F32"/>
    <mergeCell ref="G27:G32"/>
    <mergeCell ref="O13:P13"/>
    <mergeCell ref="E15:E20"/>
    <mergeCell ref="F15:F20"/>
    <mergeCell ref="G15:G20"/>
    <mergeCell ref="L16:L17"/>
    <mergeCell ref="E21:E26"/>
    <mergeCell ref="O67:P67"/>
    <mergeCell ref="B45:B50"/>
    <mergeCell ref="E45:E50"/>
    <mergeCell ref="F45:F50"/>
    <mergeCell ref="G45:G50"/>
    <mergeCell ref="E51:E56"/>
    <mergeCell ref="F51:F56"/>
    <mergeCell ref="G51:G56"/>
    <mergeCell ref="B15:B20"/>
    <mergeCell ref="E33:E38"/>
    <mergeCell ref="L1:P1"/>
    <mergeCell ref="L2:N2"/>
    <mergeCell ref="A5:N5"/>
    <mergeCell ref="A6:P6"/>
    <mergeCell ref="O7:P7"/>
    <mergeCell ref="G8:G10"/>
    <mergeCell ref="H8:H10"/>
    <mergeCell ref="I8:I10"/>
    <mergeCell ref="A8:A10"/>
    <mergeCell ref="B8:B10"/>
    <mergeCell ref="C8:C10"/>
    <mergeCell ref="D8:D10"/>
    <mergeCell ref="E8:E10"/>
    <mergeCell ref="J8:J10"/>
    <mergeCell ref="K8:K10"/>
    <mergeCell ref="L8:P8"/>
    <mergeCell ref="L9:L10"/>
    <mergeCell ref="M9:M10"/>
    <mergeCell ref="N9:P9"/>
    <mergeCell ref="F8:F10"/>
    <mergeCell ref="F75:F80"/>
    <mergeCell ref="G75:G80"/>
    <mergeCell ref="E57:E62"/>
    <mergeCell ref="F57:F62"/>
    <mergeCell ref="G57:G62"/>
    <mergeCell ref="C63:G63"/>
    <mergeCell ref="C64:G64"/>
    <mergeCell ref="F33:F38"/>
    <mergeCell ref="G33:G38"/>
    <mergeCell ref="E39:E44"/>
    <mergeCell ref="F39:F44"/>
    <mergeCell ref="G39:G44"/>
    <mergeCell ref="G69:G74"/>
    <mergeCell ref="E75:E80"/>
    <mergeCell ref="E81:E86"/>
    <mergeCell ref="F81:F86"/>
    <mergeCell ref="G81:G86"/>
    <mergeCell ref="E87:E92"/>
    <mergeCell ref="F87:F92"/>
    <mergeCell ref="G91:G92"/>
    <mergeCell ref="C111:C116"/>
    <mergeCell ref="B111:B116"/>
    <mergeCell ref="O121:P121"/>
    <mergeCell ref="B93:B98"/>
    <mergeCell ref="E93:E98"/>
    <mergeCell ref="F93:F98"/>
    <mergeCell ref="G93:G98"/>
    <mergeCell ref="E99:E103"/>
    <mergeCell ref="F99:F104"/>
    <mergeCell ref="G99:G104"/>
    <mergeCell ref="E105:E110"/>
    <mergeCell ref="F105:F110"/>
    <mergeCell ref="G105:G110"/>
    <mergeCell ref="C117:G117"/>
    <mergeCell ref="C118:G118"/>
    <mergeCell ref="E135:E140"/>
    <mergeCell ref="F135:F140"/>
    <mergeCell ref="G135:G140"/>
    <mergeCell ref="E153:E158"/>
    <mergeCell ref="F153:F158"/>
    <mergeCell ref="G153:G158"/>
    <mergeCell ref="C159:G159"/>
    <mergeCell ref="B123:B128"/>
    <mergeCell ref="E123:E128"/>
    <mergeCell ref="F123:F128"/>
    <mergeCell ref="G123:G128"/>
    <mergeCell ref="E129:E134"/>
    <mergeCell ref="F129:F134"/>
    <mergeCell ref="G129:G134"/>
    <mergeCell ref="O160:P160"/>
    <mergeCell ref="B147:B152"/>
    <mergeCell ref="E147:E152"/>
    <mergeCell ref="F147:F152"/>
    <mergeCell ref="G147:G152"/>
    <mergeCell ref="E198:E203"/>
    <mergeCell ref="F198:F202"/>
    <mergeCell ref="G198:G203"/>
    <mergeCell ref="E228:E233"/>
    <mergeCell ref="G222:G227"/>
    <mergeCell ref="F228:F233"/>
    <mergeCell ref="G228:G233"/>
    <mergeCell ref="F204:F209"/>
    <mergeCell ref="G204:G209"/>
    <mergeCell ref="F210:F215"/>
    <mergeCell ref="E168:E173"/>
    <mergeCell ref="F168:F173"/>
    <mergeCell ref="G168:G173"/>
    <mergeCell ref="B162:B167"/>
    <mergeCell ref="E162:E167"/>
    <mergeCell ref="F162:F167"/>
    <mergeCell ref="G162:G167"/>
    <mergeCell ref="F234:F239"/>
    <mergeCell ref="G234:G239"/>
    <mergeCell ref="C174:G174"/>
    <mergeCell ref="C175:G175"/>
    <mergeCell ref="O178:P178"/>
    <mergeCell ref="B180:B185"/>
    <mergeCell ref="E180:E185"/>
    <mergeCell ref="F180:F185"/>
    <mergeCell ref="G180:G185"/>
    <mergeCell ref="E186:E191"/>
    <mergeCell ref="F186:F191"/>
    <mergeCell ref="G188:G191"/>
    <mergeCell ref="E192:E197"/>
    <mergeCell ref="F192:F197"/>
    <mergeCell ref="G196:G197"/>
    <mergeCell ref="E216:E221"/>
    <mergeCell ref="E234:E239"/>
    <mergeCell ref="E204:E209"/>
    <mergeCell ref="E210:E215"/>
    <mergeCell ref="E222:E227"/>
    <mergeCell ref="G210:G215"/>
    <mergeCell ref="F216:F221"/>
    <mergeCell ref="G216:G221"/>
    <mergeCell ref="F222:F227"/>
    <mergeCell ref="A300:A305"/>
    <mergeCell ref="B300:B305"/>
    <mergeCell ref="C300:C305"/>
    <mergeCell ref="F300:F305"/>
    <mergeCell ref="E282:E287"/>
    <mergeCell ref="F282:F287"/>
    <mergeCell ref="G282:G287"/>
    <mergeCell ref="E252:E257"/>
    <mergeCell ref="F252:F257"/>
    <mergeCell ref="G252:G257"/>
    <mergeCell ref="E267:E272"/>
    <mergeCell ref="F267:F272"/>
    <mergeCell ref="G267:G272"/>
    <mergeCell ref="C264:G264"/>
    <mergeCell ref="B267:B272"/>
    <mergeCell ref="E273:E278"/>
    <mergeCell ref="F273:F278"/>
    <mergeCell ref="G273:G278"/>
    <mergeCell ref="C279:G279"/>
    <mergeCell ref="B330:B335"/>
    <mergeCell ref="E330:E335"/>
    <mergeCell ref="F330:F335"/>
    <mergeCell ref="G330:G335"/>
    <mergeCell ref="A336:A341"/>
    <mergeCell ref="B336:B341"/>
    <mergeCell ref="C336:C341"/>
    <mergeCell ref="F336:F341"/>
    <mergeCell ref="G336:G341"/>
    <mergeCell ref="C360:C365"/>
    <mergeCell ref="F360:F365"/>
    <mergeCell ref="G360:G365"/>
    <mergeCell ref="B372:B377"/>
    <mergeCell ref="A342:A347"/>
    <mergeCell ref="B342:B347"/>
    <mergeCell ref="C342:C347"/>
    <mergeCell ref="E342:E344"/>
    <mergeCell ref="F342:F347"/>
    <mergeCell ref="G342:G347"/>
    <mergeCell ref="A348:A353"/>
    <mergeCell ref="B348:B353"/>
    <mergeCell ref="C348:C353"/>
    <mergeCell ref="F348:F353"/>
    <mergeCell ref="G348:G353"/>
    <mergeCell ref="C402:G402"/>
    <mergeCell ref="C403:G403"/>
    <mergeCell ref="O406:P406"/>
    <mergeCell ref="B408:B413"/>
    <mergeCell ref="F408:F413"/>
    <mergeCell ref="F414:F418"/>
    <mergeCell ref="A378:A383"/>
    <mergeCell ref="B378:B383"/>
    <mergeCell ref="C378:C383"/>
    <mergeCell ref="E378:E380"/>
    <mergeCell ref="F378:F383"/>
    <mergeCell ref="A384:A389"/>
    <mergeCell ref="B384:B389"/>
    <mergeCell ref="C384:C389"/>
    <mergeCell ref="E384:E386"/>
    <mergeCell ref="F384:F389"/>
    <mergeCell ref="C471:G471"/>
    <mergeCell ref="E452:E457"/>
    <mergeCell ref="F452:F457"/>
    <mergeCell ref="E458:E463"/>
    <mergeCell ref="F458:F463"/>
    <mergeCell ref="G458:G463"/>
    <mergeCell ref="E408:E413"/>
    <mergeCell ref="G408:G413"/>
    <mergeCell ref="E420:E425"/>
    <mergeCell ref="F420:F425"/>
    <mergeCell ref="G420:G425"/>
    <mergeCell ref="E414:E419"/>
    <mergeCell ref="G414:G419"/>
    <mergeCell ref="E445:E451"/>
    <mergeCell ref="F445:F451"/>
    <mergeCell ref="G445:G451"/>
    <mergeCell ref="G452:G453"/>
    <mergeCell ref="G456:G457"/>
    <mergeCell ref="E464:E469"/>
    <mergeCell ref="F464:F469"/>
    <mergeCell ref="G464:G469"/>
    <mergeCell ref="C470:G470"/>
    <mergeCell ref="A111:A116"/>
    <mergeCell ref="G390:G395"/>
    <mergeCell ref="E141:E146"/>
    <mergeCell ref="E111:E116"/>
    <mergeCell ref="G111:G116"/>
    <mergeCell ref="F111:F116"/>
    <mergeCell ref="D111:D116"/>
    <mergeCell ref="F141:F146"/>
    <mergeCell ref="C390:C395"/>
    <mergeCell ref="B390:B395"/>
    <mergeCell ref="A390:A395"/>
    <mergeCell ref="F390:F395"/>
    <mergeCell ref="A366:A371"/>
    <mergeCell ref="B366:B371"/>
    <mergeCell ref="C366:C371"/>
    <mergeCell ref="E366:E368"/>
    <mergeCell ref="F366:F371"/>
    <mergeCell ref="G366:G371"/>
    <mergeCell ref="A372:A377"/>
    <mergeCell ref="C372:C377"/>
    <mergeCell ref="E372:E374"/>
    <mergeCell ref="F372:F377"/>
    <mergeCell ref="E240:E245"/>
    <mergeCell ref="F240:F245"/>
    <mergeCell ref="G240:G245"/>
    <mergeCell ref="C246:G246"/>
    <mergeCell ref="C247:G247"/>
    <mergeCell ref="O250:P250"/>
    <mergeCell ref="B252:B257"/>
    <mergeCell ref="E258:E263"/>
    <mergeCell ref="F258:F263"/>
    <mergeCell ref="G258:G263"/>
    <mergeCell ref="O265:P265"/>
    <mergeCell ref="O280:P280"/>
    <mergeCell ref="B282:B287"/>
    <mergeCell ref="E288:E293"/>
    <mergeCell ref="F288:F293"/>
    <mergeCell ref="G288:G293"/>
    <mergeCell ref="C294:G294"/>
    <mergeCell ref="C295:G295"/>
    <mergeCell ref="O298:P298"/>
    <mergeCell ref="E300:E302"/>
    <mergeCell ref="L301:L302"/>
    <mergeCell ref="M301:M302"/>
    <mergeCell ref="N301:N302"/>
    <mergeCell ref="O301:O302"/>
    <mergeCell ref="P301:P302"/>
    <mergeCell ref="G300:G305"/>
    <mergeCell ref="B306:B311"/>
    <mergeCell ref="C306:C311"/>
    <mergeCell ref="E306:E311"/>
    <mergeCell ref="F306:F311"/>
    <mergeCell ref="G306:G311"/>
    <mergeCell ref="C312:G312"/>
    <mergeCell ref="O313:P313"/>
    <mergeCell ref="E315:E317"/>
    <mergeCell ref="A321:A326"/>
    <mergeCell ref="B321:B326"/>
    <mergeCell ref="C321:C326"/>
    <mergeCell ref="E321:E326"/>
    <mergeCell ref="F321:F326"/>
    <mergeCell ref="G321:G326"/>
    <mergeCell ref="L323:L324"/>
    <mergeCell ref="A315:A320"/>
    <mergeCell ref="B315:B320"/>
    <mergeCell ref="C315:C320"/>
    <mergeCell ref="F315:F320"/>
    <mergeCell ref="G315:G320"/>
    <mergeCell ref="A306:A311"/>
    <mergeCell ref="C327:G327"/>
    <mergeCell ref="O328:P328"/>
    <mergeCell ref="E336:E341"/>
    <mergeCell ref="E348:E350"/>
    <mergeCell ref="E360:E365"/>
    <mergeCell ref="G378:G383"/>
    <mergeCell ref="G388:G389"/>
    <mergeCell ref="E390:E392"/>
    <mergeCell ref="A396:A401"/>
    <mergeCell ref="B396:B401"/>
    <mergeCell ref="C396:C401"/>
    <mergeCell ref="D396:D401"/>
    <mergeCell ref="E396:E401"/>
    <mergeCell ref="F396:F401"/>
    <mergeCell ref="G396:G401"/>
    <mergeCell ref="G372:G377"/>
    <mergeCell ref="A354:A359"/>
    <mergeCell ref="B354:B359"/>
    <mergeCell ref="C354:C359"/>
    <mergeCell ref="E354:E359"/>
    <mergeCell ref="F354:F359"/>
    <mergeCell ref="G354:G359"/>
    <mergeCell ref="A360:A365"/>
    <mergeCell ref="B360:B365"/>
    <mergeCell ref="B420:B425"/>
    <mergeCell ref="E426:E431"/>
    <mergeCell ref="F426:F431"/>
    <mergeCell ref="G426:G431"/>
    <mergeCell ref="C432:G432"/>
    <mergeCell ref="C433:G433"/>
    <mergeCell ref="O436:P436"/>
    <mergeCell ref="B438:B444"/>
    <mergeCell ref="E438:E444"/>
    <mergeCell ref="F438:F444"/>
    <mergeCell ref="G438:G444"/>
    <mergeCell ref="O474:P474"/>
    <mergeCell ref="A476:A482"/>
    <mergeCell ref="B476:B482"/>
    <mergeCell ref="C476:C482"/>
    <mergeCell ref="E476:E480"/>
    <mergeCell ref="F476:F482"/>
    <mergeCell ref="G476:G482"/>
    <mergeCell ref="A483:A488"/>
    <mergeCell ref="B483:B488"/>
    <mergeCell ref="C483:C488"/>
    <mergeCell ref="E483:E488"/>
    <mergeCell ref="F483:F488"/>
    <mergeCell ref="G483:G488"/>
    <mergeCell ref="A489:A495"/>
    <mergeCell ref="B489:B495"/>
    <mergeCell ref="C489:C495"/>
    <mergeCell ref="E489:E495"/>
    <mergeCell ref="F489:F495"/>
    <mergeCell ref="G489:G495"/>
    <mergeCell ref="A496:A500"/>
    <mergeCell ref="B496:B500"/>
    <mergeCell ref="C496:C500"/>
    <mergeCell ref="E496:E498"/>
    <mergeCell ref="F496:F500"/>
    <mergeCell ref="G496:G500"/>
    <mergeCell ref="A501:A504"/>
    <mergeCell ref="B501:B504"/>
    <mergeCell ref="C501:C504"/>
    <mergeCell ref="E501:E502"/>
    <mergeCell ref="F501:F504"/>
    <mergeCell ref="G501:G504"/>
    <mergeCell ref="A505:A508"/>
    <mergeCell ref="B505:B508"/>
    <mergeCell ref="C505:C508"/>
    <mergeCell ref="E505:E508"/>
    <mergeCell ref="F505:F508"/>
    <mergeCell ref="G505:G508"/>
    <mergeCell ref="E546:H546"/>
    <mergeCell ref="E547:H547"/>
    <mergeCell ref="E548:H548"/>
    <mergeCell ref="E549:H549"/>
    <mergeCell ref="C509:G509"/>
    <mergeCell ref="C510:G510"/>
    <mergeCell ref="C511:G511"/>
    <mergeCell ref="C512:G512"/>
    <mergeCell ref="E532:I532"/>
    <mergeCell ref="E542:H542"/>
    <mergeCell ref="E543:H543"/>
    <mergeCell ref="E544:H544"/>
    <mergeCell ref="E545:H545"/>
    <mergeCell ref="E538:H538"/>
    <mergeCell ref="E539:H539"/>
    <mergeCell ref="E540:H540"/>
    <mergeCell ref="E535:H535"/>
    <mergeCell ref="E536:H536"/>
    <mergeCell ref="E537:H537"/>
  </mergeCells>
  <pageMargins left="0.7" right="0.7" top="0.75" bottom="0.75" header="0.3" footer="0.3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workbookViewId="0">
      <selection activeCell="L1" sqref="L1:O1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6.5546875" customWidth="1"/>
    <col min="16" max="16" width="8.44140625" customWidth="1"/>
  </cols>
  <sheetData>
    <row r="1" spans="1:16" ht="50.4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2638" t="s">
        <v>825</v>
      </c>
      <c r="M1" s="2638"/>
      <c r="N1" s="2638"/>
      <c r="O1" s="2638"/>
      <c r="P1" s="1238"/>
    </row>
    <row r="2" spans="1:16" ht="15.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2638" t="s">
        <v>831</v>
      </c>
      <c r="M2" s="2638"/>
      <c r="N2" s="2917"/>
      <c r="O2" s="2917"/>
      <c r="P2" s="2917"/>
    </row>
    <row r="3" spans="1:16" ht="13.95" customHeight="1" x14ac:dyDescent="0.25">
      <c r="A3" s="2639" t="s">
        <v>1072</v>
      </c>
      <c r="B3" s="2639"/>
      <c r="C3" s="2639"/>
      <c r="D3" s="2639"/>
      <c r="E3" s="2639"/>
      <c r="F3" s="2639"/>
      <c r="G3" s="2639"/>
      <c r="H3" s="2639"/>
      <c r="I3" s="2639"/>
      <c r="J3" s="2639"/>
      <c r="K3" s="2639"/>
      <c r="L3" s="2639"/>
      <c r="M3" s="2639"/>
      <c r="N3" s="2639"/>
      <c r="O3" s="10"/>
      <c r="P3" s="10"/>
    </row>
    <row r="4" spans="1:16" ht="13.8" x14ac:dyDescent="0.25">
      <c r="A4" s="2918" t="s">
        <v>37</v>
      </c>
      <c r="B4" s="2918"/>
      <c r="C4" s="2918"/>
      <c r="D4" s="2918"/>
      <c r="E4" s="2918"/>
      <c r="F4" s="2918"/>
      <c r="G4" s="2918"/>
      <c r="H4" s="2918"/>
      <c r="I4" s="2918"/>
      <c r="J4" s="2918"/>
      <c r="K4" s="2918"/>
      <c r="L4" s="2918"/>
      <c r="M4" s="2918"/>
      <c r="N4" s="2918"/>
      <c r="O4" s="2918"/>
      <c r="P4" s="2918"/>
    </row>
    <row r="5" spans="1:16" ht="16.2" thickBot="1" x14ac:dyDescent="0.3">
      <c r="A5" s="658"/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35"/>
      <c r="M5" s="658"/>
      <c r="N5" s="36"/>
      <c r="O5" s="2919" t="s">
        <v>684</v>
      </c>
      <c r="P5" s="2654"/>
    </row>
    <row r="6" spans="1:16" ht="14.4" customHeight="1" thickBot="1" x14ac:dyDescent="0.3">
      <c r="A6" s="2640" t="s">
        <v>0</v>
      </c>
      <c r="B6" s="2640" t="s">
        <v>1</v>
      </c>
      <c r="C6" s="2643" t="s">
        <v>2</v>
      </c>
      <c r="D6" s="2640" t="s">
        <v>34</v>
      </c>
      <c r="E6" s="2726" t="s">
        <v>58</v>
      </c>
      <c r="F6" s="2729" t="s">
        <v>3</v>
      </c>
      <c r="G6" s="2643" t="s">
        <v>4</v>
      </c>
      <c r="H6" s="2729" t="s">
        <v>5</v>
      </c>
      <c r="I6" s="2673" t="s">
        <v>95</v>
      </c>
      <c r="J6" s="2729" t="s">
        <v>82</v>
      </c>
      <c r="K6" s="2729" t="s">
        <v>72</v>
      </c>
      <c r="L6" s="2655" t="s">
        <v>11</v>
      </c>
      <c r="M6" s="2656"/>
      <c r="N6" s="2656"/>
      <c r="O6" s="2656"/>
      <c r="P6" s="2657"/>
    </row>
    <row r="7" spans="1:16" ht="13.8" x14ac:dyDescent="0.25">
      <c r="A7" s="2641"/>
      <c r="B7" s="2641"/>
      <c r="C7" s="2644"/>
      <c r="D7" s="2641"/>
      <c r="E7" s="2727"/>
      <c r="F7" s="2730"/>
      <c r="G7" s="2644"/>
      <c r="H7" s="2730"/>
      <c r="I7" s="2674"/>
      <c r="J7" s="2730"/>
      <c r="K7" s="2730"/>
      <c r="L7" s="2665" t="s">
        <v>39</v>
      </c>
      <c r="M7" s="2669" t="s">
        <v>38</v>
      </c>
      <c r="N7" s="2651" t="s">
        <v>40</v>
      </c>
      <c r="O7" s="2651"/>
      <c r="P7" s="2652"/>
    </row>
    <row r="8" spans="1:16" ht="167.4" customHeight="1" thickBot="1" x14ac:dyDescent="0.3">
      <c r="A8" s="2642"/>
      <c r="B8" s="2642"/>
      <c r="C8" s="2645"/>
      <c r="D8" s="2642"/>
      <c r="E8" s="2728"/>
      <c r="F8" s="2731"/>
      <c r="G8" s="2645"/>
      <c r="H8" s="2731"/>
      <c r="I8" s="2675"/>
      <c r="J8" s="2731"/>
      <c r="K8" s="2731"/>
      <c r="L8" s="2666"/>
      <c r="M8" s="2670"/>
      <c r="N8" s="65" t="s">
        <v>54</v>
      </c>
      <c r="O8" s="65" t="s">
        <v>55</v>
      </c>
      <c r="P8" s="66" t="s">
        <v>56</v>
      </c>
    </row>
    <row r="9" spans="1:16" ht="14.4" thickBot="1" x14ac:dyDescent="0.3">
      <c r="A9" s="34" t="s">
        <v>6</v>
      </c>
      <c r="B9" s="1237" t="s">
        <v>791</v>
      </c>
      <c r="C9" s="1236"/>
      <c r="D9" s="1234"/>
      <c r="E9" s="1235"/>
      <c r="F9" s="1234"/>
      <c r="G9" s="1234"/>
      <c r="H9" s="1234"/>
      <c r="I9" s="1233"/>
      <c r="J9" s="1232"/>
      <c r="K9" s="1233"/>
      <c r="L9" s="33"/>
      <c r="M9" s="33"/>
      <c r="N9" s="1233"/>
      <c r="O9" s="1232"/>
      <c r="P9" s="1231"/>
    </row>
    <row r="10" spans="1:16" ht="13.8" thickBot="1" x14ac:dyDescent="0.3">
      <c r="A10" s="1538"/>
      <c r="B10" s="2931"/>
      <c r="C10" s="2932"/>
      <c r="D10" s="2932"/>
      <c r="E10" s="2932"/>
      <c r="F10" s="2932"/>
      <c r="G10" s="2932"/>
      <c r="H10" s="2932"/>
      <c r="I10" s="2932"/>
      <c r="J10" s="2932"/>
      <c r="K10" s="2933"/>
      <c r="L10" s="1539" t="s">
        <v>792</v>
      </c>
      <c r="M10" s="1540" t="s">
        <v>545</v>
      </c>
      <c r="N10" s="1541">
        <v>76.25</v>
      </c>
      <c r="O10" s="1541">
        <v>76.25</v>
      </c>
      <c r="P10" s="1542">
        <v>76.25</v>
      </c>
    </row>
    <row r="11" spans="1:16" ht="13.8" thickBot="1" x14ac:dyDescent="0.3">
      <c r="A11" s="11" t="s">
        <v>6</v>
      </c>
      <c r="B11" s="1543" t="s">
        <v>6</v>
      </c>
      <c r="C11" s="2934" t="s">
        <v>793</v>
      </c>
      <c r="D11" s="2935"/>
      <c r="E11" s="2935"/>
      <c r="F11" s="2935"/>
      <c r="G11" s="2935"/>
      <c r="H11" s="2935"/>
      <c r="I11" s="2935"/>
      <c r="J11" s="2935"/>
      <c r="K11" s="2935"/>
      <c r="L11" s="2935"/>
      <c r="M11" s="2935"/>
      <c r="N11" s="2935"/>
      <c r="O11" s="2935"/>
      <c r="P11" s="1544"/>
    </row>
    <row r="12" spans="1:16" ht="27" thickBot="1" x14ac:dyDescent="0.3">
      <c r="A12" s="51"/>
      <c r="B12" s="1360"/>
      <c r="C12" s="1545"/>
      <c r="D12" s="1545"/>
      <c r="E12" s="1545"/>
      <c r="F12" s="1545"/>
      <c r="G12" s="1545"/>
      <c r="H12" s="1546"/>
      <c r="I12" s="1546"/>
      <c r="J12" s="1546"/>
      <c r="K12" s="1546"/>
      <c r="L12" s="1547" t="s">
        <v>794</v>
      </c>
      <c r="M12" s="1537" t="s">
        <v>545</v>
      </c>
      <c r="N12" s="1548">
        <v>36</v>
      </c>
      <c r="O12" s="1548">
        <v>35</v>
      </c>
      <c r="P12" s="1549">
        <v>34</v>
      </c>
    </row>
    <row r="13" spans="1:16" x14ac:dyDescent="0.25">
      <c r="A13" s="1550" t="s">
        <v>6</v>
      </c>
      <c r="B13" s="1551" t="s">
        <v>6</v>
      </c>
      <c r="C13" s="1552" t="s">
        <v>6</v>
      </c>
      <c r="D13" s="2920"/>
      <c r="E13" s="1533" t="s">
        <v>795</v>
      </c>
      <c r="F13" s="1553" t="s">
        <v>66</v>
      </c>
      <c r="G13" s="1627" t="s">
        <v>796</v>
      </c>
      <c r="H13" s="1554" t="s">
        <v>50</v>
      </c>
      <c r="I13" s="1555">
        <v>11.33</v>
      </c>
      <c r="J13" s="1555">
        <v>64</v>
      </c>
      <c r="K13" s="1556">
        <v>64</v>
      </c>
      <c r="L13" s="1557" t="s">
        <v>797</v>
      </c>
      <c r="M13" s="1558" t="s">
        <v>798</v>
      </c>
      <c r="N13" s="1559">
        <v>185</v>
      </c>
      <c r="O13" s="1559">
        <v>185</v>
      </c>
      <c r="P13" s="1560">
        <v>185</v>
      </c>
    </row>
    <row r="14" spans="1:16" x14ac:dyDescent="0.25">
      <c r="A14" s="1561"/>
      <c r="B14" s="1562"/>
      <c r="C14" s="1563"/>
      <c r="D14" s="2921"/>
      <c r="E14" s="1534"/>
      <c r="F14" s="1564"/>
      <c r="G14" s="1565"/>
      <c r="H14" s="1566" t="s">
        <v>60</v>
      </c>
      <c r="I14" s="1567">
        <v>37</v>
      </c>
      <c r="J14" s="1567">
        <v>29.5</v>
      </c>
      <c r="K14" s="1568">
        <v>0</v>
      </c>
      <c r="L14" s="1569" t="s">
        <v>799</v>
      </c>
      <c r="M14" s="632" t="s">
        <v>798</v>
      </c>
      <c r="N14" s="1570">
        <v>500</v>
      </c>
      <c r="O14" s="1570">
        <v>500</v>
      </c>
      <c r="P14" s="1571">
        <v>500</v>
      </c>
    </row>
    <row r="15" spans="1:16" ht="13.2" customHeight="1" x14ac:dyDescent="0.25">
      <c r="A15" s="1561"/>
      <c r="B15" s="1562"/>
      <c r="C15" s="1563"/>
      <c r="D15" s="2921"/>
      <c r="E15" s="1534"/>
      <c r="F15" s="1564"/>
      <c r="G15" s="1565"/>
      <c r="H15" s="1566" t="s">
        <v>61</v>
      </c>
      <c r="I15" s="1567">
        <v>40</v>
      </c>
      <c r="J15" s="1567">
        <v>0</v>
      </c>
      <c r="K15" s="1568">
        <v>0</v>
      </c>
      <c r="L15" s="2923" t="s">
        <v>800</v>
      </c>
      <c r="M15" s="2925" t="s">
        <v>798</v>
      </c>
      <c r="N15" s="2927">
        <v>90</v>
      </c>
      <c r="O15" s="2927">
        <v>90</v>
      </c>
      <c r="P15" s="2929">
        <v>90</v>
      </c>
    </row>
    <row r="16" spans="1:16" x14ac:dyDescent="0.25">
      <c r="A16" s="1561"/>
      <c r="B16" s="1562"/>
      <c r="C16" s="1563"/>
      <c r="D16" s="2921"/>
      <c r="E16" s="1534"/>
      <c r="F16" s="1564"/>
      <c r="G16" s="1565"/>
      <c r="H16" s="1572"/>
      <c r="I16" s="1573"/>
      <c r="J16" s="1573"/>
      <c r="K16" s="1574"/>
      <c r="L16" s="2924"/>
      <c r="M16" s="2926"/>
      <c r="N16" s="2928"/>
      <c r="O16" s="2928"/>
      <c r="P16" s="2930"/>
    </row>
    <row r="17" spans="1:16" x14ac:dyDescent="0.25">
      <c r="A17" s="1561"/>
      <c r="B17" s="1562"/>
      <c r="C17" s="1563"/>
      <c r="D17" s="2921"/>
      <c r="E17" s="1534"/>
      <c r="F17" s="1564"/>
      <c r="G17" s="1565"/>
      <c r="H17" s="1572"/>
      <c r="I17" s="1573"/>
      <c r="J17" s="1573"/>
      <c r="K17" s="1574"/>
      <c r="L17" s="1569" t="s">
        <v>801</v>
      </c>
      <c r="M17" s="632" t="s">
        <v>73</v>
      </c>
      <c r="N17" s="1570">
        <v>200</v>
      </c>
      <c r="O17" s="1570">
        <v>200</v>
      </c>
      <c r="P17" s="1571">
        <v>200</v>
      </c>
    </row>
    <row r="18" spans="1:16" x14ac:dyDescent="0.25">
      <c r="A18" s="1561"/>
      <c r="B18" s="1562"/>
      <c r="C18" s="1563"/>
      <c r="D18" s="2921"/>
      <c r="E18" s="1534"/>
      <c r="F18" s="1564"/>
      <c r="G18" s="1565"/>
      <c r="H18" s="1572"/>
      <c r="I18" s="1573"/>
      <c r="J18" s="1573"/>
      <c r="K18" s="1574"/>
      <c r="L18" s="1569" t="s">
        <v>802</v>
      </c>
      <c r="M18" s="632" t="s">
        <v>798</v>
      </c>
      <c r="N18" s="1570">
        <v>160</v>
      </c>
      <c r="O18" s="1570">
        <v>120</v>
      </c>
      <c r="P18" s="1571">
        <v>0</v>
      </c>
    </row>
    <row r="19" spans="1:16" x14ac:dyDescent="0.25">
      <c r="A19" s="1561"/>
      <c r="B19" s="1562"/>
      <c r="C19" s="1563"/>
      <c r="D19" s="2921"/>
      <c r="E19" s="1534"/>
      <c r="F19" s="1564"/>
      <c r="G19" s="1565"/>
      <c r="H19" s="1572"/>
      <c r="I19" s="1573"/>
      <c r="J19" s="1573"/>
      <c r="K19" s="1574"/>
      <c r="L19" s="1569" t="s">
        <v>803</v>
      </c>
      <c r="M19" s="1575"/>
      <c r="N19" s="1576" t="s">
        <v>70</v>
      </c>
      <c r="O19" s="1576" t="s">
        <v>70</v>
      </c>
      <c r="P19" s="1577" t="s">
        <v>70</v>
      </c>
    </row>
    <row r="20" spans="1:16" ht="13.8" thickBot="1" x14ac:dyDescent="0.3">
      <c r="A20" s="1561"/>
      <c r="B20" s="1562"/>
      <c r="C20" s="1563"/>
      <c r="D20" s="2921"/>
      <c r="E20" s="1534"/>
      <c r="F20" s="1564"/>
      <c r="G20" s="1565"/>
      <c r="H20" s="1572"/>
      <c r="I20" s="1573"/>
      <c r="J20" s="1573"/>
      <c r="K20" s="1578"/>
      <c r="L20" s="1569" t="s">
        <v>804</v>
      </c>
      <c r="M20" s="632" t="s">
        <v>438</v>
      </c>
      <c r="N20" s="1576"/>
      <c r="O20" s="1570">
        <v>150</v>
      </c>
      <c r="P20" s="1571">
        <v>150</v>
      </c>
    </row>
    <row r="21" spans="1:16" ht="13.8" thickBot="1" x14ac:dyDescent="0.3">
      <c r="A21" s="1579"/>
      <c r="B21" s="1580"/>
      <c r="C21" s="1581"/>
      <c r="D21" s="2922"/>
      <c r="E21" s="1535"/>
      <c r="F21" s="1582"/>
      <c r="G21" s="1583"/>
      <c r="H21" s="1584" t="s">
        <v>7</v>
      </c>
      <c r="I21" s="1585">
        <f>SUM(I13:I15)</f>
        <v>88.33</v>
      </c>
      <c r="J21" s="1585">
        <f>SUM(J13:J15)</f>
        <v>93.5</v>
      </c>
      <c r="K21" s="1585">
        <f>SUM(K13:K15)</f>
        <v>64</v>
      </c>
      <c r="L21" s="1586"/>
      <c r="M21" s="1587"/>
      <c r="N21" s="1588"/>
      <c r="O21" s="1588"/>
      <c r="P21" s="1589"/>
    </row>
    <row r="22" spans="1:16" ht="13.2" customHeight="1" x14ac:dyDescent="0.25">
      <c r="A22" s="2938" t="s">
        <v>6</v>
      </c>
      <c r="B22" s="2940" t="s">
        <v>6</v>
      </c>
      <c r="C22" s="2942" t="s">
        <v>8</v>
      </c>
      <c r="D22" s="2920"/>
      <c r="E22" s="2944" t="s">
        <v>805</v>
      </c>
      <c r="F22" s="2946" t="s">
        <v>66</v>
      </c>
      <c r="G22" s="2948" t="s">
        <v>796</v>
      </c>
      <c r="H22" s="1590" t="s">
        <v>50</v>
      </c>
      <c r="I22" s="1684">
        <v>183.94</v>
      </c>
      <c r="J22" s="1591">
        <v>90</v>
      </c>
      <c r="K22" s="1592">
        <v>0</v>
      </c>
      <c r="L22" s="2950" t="s">
        <v>806</v>
      </c>
      <c r="M22" s="2952" t="s">
        <v>73</v>
      </c>
      <c r="N22" s="2953">
        <v>4000</v>
      </c>
      <c r="O22" s="2952">
        <v>0</v>
      </c>
      <c r="P22" s="2936">
        <v>0</v>
      </c>
    </row>
    <row r="23" spans="1:16" x14ac:dyDescent="0.25">
      <c r="A23" s="2939"/>
      <c r="B23" s="2941"/>
      <c r="C23" s="2943"/>
      <c r="D23" s="2921"/>
      <c r="E23" s="2945"/>
      <c r="F23" s="2947"/>
      <c r="G23" s="2949"/>
      <c r="H23" s="1566" t="s">
        <v>60</v>
      </c>
      <c r="I23" s="1685">
        <v>108.4</v>
      </c>
      <c r="J23" s="1593">
        <v>380</v>
      </c>
      <c r="K23" s="1594">
        <v>0</v>
      </c>
      <c r="L23" s="2951"/>
      <c r="M23" s="2928"/>
      <c r="N23" s="2954"/>
      <c r="O23" s="2928"/>
      <c r="P23" s="2937"/>
    </row>
    <row r="24" spans="1:16" ht="13.8" thickBot="1" x14ac:dyDescent="0.3">
      <c r="A24" s="2939"/>
      <c r="B24" s="2941"/>
      <c r="C24" s="2943"/>
      <c r="D24" s="2921"/>
      <c r="E24" s="2945"/>
      <c r="F24" s="2947"/>
      <c r="G24" s="2949"/>
      <c r="H24" s="1595" t="s">
        <v>61</v>
      </c>
      <c r="I24" s="1596">
        <v>0</v>
      </c>
      <c r="J24" s="1597">
        <v>0</v>
      </c>
      <c r="K24" s="1598">
        <v>0</v>
      </c>
      <c r="L24" s="1671" t="s">
        <v>807</v>
      </c>
      <c r="M24" s="1570" t="s">
        <v>73</v>
      </c>
      <c r="N24" s="1570">
        <v>0</v>
      </c>
      <c r="O24" s="1570">
        <v>51785</v>
      </c>
      <c r="P24" s="1672">
        <v>0</v>
      </c>
    </row>
    <row r="25" spans="1:16" ht="13.8" thickBot="1" x14ac:dyDescent="0.3">
      <c r="A25" s="2939"/>
      <c r="B25" s="2941"/>
      <c r="C25" s="2943"/>
      <c r="D25" s="2921"/>
      <c r="E25" s="2945"/>
      <c r="F25" s="2947"/>
      <c r="G25" s="2949"/>
      <c r="H25" s="1600" t="s">
        <v>7</v>
      </c>
      <c r="I25" s="1680">
        <f>SUM(I22:I24)</f>
        <v>292.34000000000003</v>
      </c>
      <c r="J25" s="1601">
        <f t="shared" ref="J25:K25" si="0">SUM(J22:J24)</f>
        <v>470</v>
      </c>
      <c r="K25" s="1602">
        <f t="shared" si="0"/>
        <v>0</v>
      </c>
      <c r="L25" s="1682" t="s">
        <v>827</v>
      </c>
      <c r="M25" s="1683" t="s">
        <v>73</v>
      </c>
      <c r="N25" s="1683">
        <v>11</v>
      </c>
      <c r="O25" s="1603">
        <v>0</v>
      </c>
      <c r="P25" s="1604">
        <v>0</v>
      </c>
    </row>
    <row r="26" spans="1:16" ht="13.2" customHeight="1" x14ac:dyDescent="0.25">
      <c r="A26" s="2956" t="s">
        <v>6</v>
      </c>
      <c r="B26" s="2959" t="s">
        <v>6</v>
      </c>
      <c r="C26" s="2962" t="s">
        <v>51</v>
      </c>
      <c r="D26" s="2920"/>
      <c r="E26" s="2965" t="s">
        <v>808</v>
      </c>
      <c r="F26" s="2968" t="s">
        <v>66</v>
      </c>
      <c r="G26" s="2971" t="s">
        <v>796</v>
      </c>
      <c r="H26" s="1554" t="s">
        <v>50</v>
      </c>
      <c r="I26" s="1681">
        <v>4.83</v>
      </c>
      <c r="J26" s="1555">
        <v>19.5</v>
      </c>
      <c r="K26" s="1556">
        <v>19.5</v>
      </c>
      <c r="L26" s="1605" t="s">
        <v>809</v>
      </c>
      <c r="M26" s="1558" t="s">
        <v>73</v>
      </c>
      <c r="N26" s="1673">
        <v>5</v>
      </c>
      <c r="O26" s="1559">
        <v>5</v>
      </c>
      <c r="P26" s="1560">
        <v>5</v>
      </c>
    </row>
    <row r="27" spans="1:16" x14ac:dyDescent="0.25">
      <c r="A27" s="2957"/>
      <c r="B27" s="2960"/>
      <c r="C27" s="2963"/>
      <c r="D27" s="2921"/>
      <c r="E27" s="2966"/>
      <c r="F27" s="2969"/>
      <c r="G27" s="2972"/>
      <c r="H27" s="1566" t="s">
        <v>60</v>
      </c>
      <c r="I27" s="1567">
        <v>0</v>
      </c>
      <c r="J27" s="1567">
        <v>0</v>
      </c>
      <c r="K27" s="1568">
        <v>0</v>
      </c>
      <c r="L27" s="1606" t="s">
        <v>810</v>
      </c>
      <c r="M27" s="1607" t="s">
        <v>73</v>
      </c>
      <c r="N27" s="1570">
        <v>2</v>
      </c>
      <c r="O27" s="1570">
        <v>2</v>
      </c>
      <c r="P27" s="1571">
        <v>2</v>
      </c>
    </row>
    <row r="28" spans="1:16" ht="13.8" thickBot="1" x14ac:dyDescent="0.3">
      <c r="A28" s="2957"/>
      <c r="B28" s="2960"/>
      <c r="C28" s="2963"/>
      <c r="D28" s="2921"/>
      <c r="E28" s="2966"/>
      <c r="F28" s="2969"/>
      <c r="G28" s="2972"/>
      <c r="H28" s="1595" t="s">
        <v>61</v>
      </c>
      <c r="I28" s="1676">
        <v>15.83</v>
      </c>
      <c r="J28" s="1596">
        <v>0</v>
      </c>
      <c r="K28" s="1608">
        <v>0</v>
      </c>
      <c r="L28" s="2974" t="s">
        <v>811</v>
      </c>
      <c r="M28" s="2925" t="s">
        <v>73</v>
      </c>
      <c r="N28" s="2927">
        <v>15</v>
      </c>
      <c r="O28" s="2927">
        <v>15</v>
      </c>
      <c r="P28" s="2929">
        <v>15</v>
      </c>
    </row>
    <row r="29" spans="1:16" ht="20.399999999999999" customHeight="1" thickBot="1" x14ac:dyDescent="0.3">
      <c r="A29" s="2958"/>
      <c r="B29" s="2961"/>
      <c r="C29" s="2964"/>
      <c r="D29" s="2922"/>
      <c r="E29" s="2967"/>
      <c r="F29" s="2970"/>
      <c r="G29" s="2973"/>
      <c r="H29" s="1609" t="s">
        <v>7</v>
      </c>
      <c r="I29" s="1679">
        <f>SUM(I26:I28)</f>
        <v>20.66</v>
      </c>
      <c r="J29" s="1610">
        <f t="shared" ref="J29:K29" si="1">SUM(J26:J28)</f>
        <v>19.5</v>
      </c>
      <c r="K29" s="1611">
        <f t="shared" si="1"/>
        <v>19.5</v>
      </c>
      <c r="L29" s="2975"/>
      <c r="M29" s="2976"/>
      <c r="N29" s="2977"/>
      <c r="O29" s="2977"/>
      <c r="P29" s="2955"/>
    </row>
    <row r="30" spans="1:16" ht="22.2" customHeight="1" thickBot="1" x14ac:dyDescent="0.3">
      <c r="A30" s="1623" t="s">
        <v>6</v>
      </c>
      <c r="B30" s="1624" t="s">
        <v>6</v>
      </c>
      <c r="C30" s="2978" t="s">
        <v>33</v>
      </c>
      <c r="D30" s="2978"/>
      <c r="E30" s="2978"/>
      <c r="F30" s="2978"/>
      <c r="G30" s="2979"/>
      <c r="H30" s="1613" t="s">
        <v>7</v>
      </c>
      <c r="I30" s="1614">
        <f>I21+I25+I29</f>
        <v>401.33000000000004</v>
      </c>
      <c r="J30" s="1614">
        <f t="shared" ref="J30:K30" si="2">J21+J25+J29</f>
        <v>583</v>
      </c>
      <c r="K30" s="1614">
        <f t="shared" si="2"/>
        <v>83.5</v>
      </c>
      <c r="L30" s="1615"/>
      <c r="M30" s="1615"/>
      <c r="N30" s="1615"/>
      <c r="O30" s="1615"/>
      <c r="P30" s="1616"/>
    </row>
    <row r="31" spans="1:16" ht="16.95" customHeight="1" thickBot="1" x14ac:dyDescent="0.3">
      <c r="A31" s="1617" t="s">
        <v>6</v>
      </c>
      <c r="B31" s="1618" t="s">
        <v>8</v>
      </c>
      <c r="C31" s="2980" t="s">
        <v>812</v>
      </c>
      <c r="D31" s="2981"/>
      <c r="E31" s="2981"/>
      <c r="F31" s="2981"/>
      <c r="G31" s="2981"/>
      <c r="H31" s="2981"/>
      <c r="I31" s="2981"/>
      <c r="J31" s="2981"/>
      <c r="K31" s="2981"/>
      <c r="L31" s="2981"/>
      <c r="M31" s="2981"/>
      <c r="N31" s="2981"/>
      <c r="O31" s="2981"/>
      <c r="P31" s="1619"/>
    </row>
    <row r="32" spans="1:16" ht="13.8" thickBot="1" x14ac:dyDescent="0.3">
      <c r="A32" s="2938"/>
      <c r="B32" s="2983"/>
      <c r="C32" s="2985"/>
      <c r="D32" s="2986"/>
      <c r="E32" s="2986"/>
      <c r="F32" s="2986"/>
      <c r="G32" s="2986"/>
      <c r="H32" s="2986"/>
      <c r="I32" s="2986"/>
      <c r="J32" s="2986"/>
      <c r="K32" s="2987"/>
      <c r="L32" s="1620" t="s">
        <v>813</v>
      </c>
      <c r="M32" s="1621" t="s">
        <v>73</v>
      </c>
      <c r="N32" s="1621"/>
      <c r="O32" s="1621"/>
      <c r="P32" s="1622">
        <v>1</v>
      </c>
    </row>
    <row r="33" spans="1:16" ht="27" thickBot="1" x14ac:dyDescent="0.3">
      <c r="A33" s="2982"/>
      <c r="B33" s="2984"/>
      <c r="C33" s="2988"/>
      <c r="D33" s="2989"/>
      <c r="E33" s="2989"/>
      <c r="F33" s="2989"/>
      <c r="G33" s="2989"/>
      <c r="H33" s="2989"/>
      <c r="I33" s="2989"/>
      <c r="J33" s="2989"/>
      <c r="K33" s="2990"/>
      <c r="L33" s="1536" t="s">
        <v>814</v>
      </c>
      <c r="M33" s="227" t="s">
        <v>73</v>
      </c>
      <c r="N33" s="1297"/>
      <c r="O33" s="1297"/>
      <c r="P33" s="1625">
        <v>1</v>
      </c>
    </row>
    <row r="34" spans="1:16" ht="13.2" customHeight="1" x14ac:dyDescent="0.25">
      <c r="A34" s="3008" t="s">
        <v>6</v>
      </c>
      <c r="B34" s="2959" t="s">
        <v>8</v>
      </c>
      <c r="C34" s="3000" t="s">
        <v>6</v>
      </c>
      <c r="D34" s="1626"/>
      <c r="E34" s="3011" t="s">
        <v>815</v>
      </c>
      <c r="F34" s="2946" t="s">
        <v>66</v>
      </c>
      <c r="G34" s="2991" t="s">
        <v>796</v>
      </c>
      <c r="H34" s="1554" t="s">
        <v>50</v>
      </c>
      <c r="I34" s="1555">
        <v>44.7</v>
      </c>
      <c r="J34" s="1555">
        <v>76.5</v>
      </c>
      <c r="K34" s="1556">
        <v>77</v>
      </c>
      <c r="L34" s="1628" t="s">
        <v>816</v>
      </c>
      <c r="M34" s="1558" t="s">
        <v>73</v>
      </c>
      <c r="N34" s="1559">
        <v>5</v>
      </c>
      <c r="O34" s="1559">
        <v>5</v>
      </c>
      <c r="P34" s="1560">
        <v>5</v>
      </c>
    </row>
    <row r="35" spans="1:16" x14ac:dyDescent="0.25">
      <c r="A35" s="3009"/>
      <c r="B35" s="2941"/>
      <c r="C35" s="3001"/>
      <c r="D35" s="1629"/>
      <c r="E35" s="3012"/>
      <c r="F35" s="2947"/>
      <c r="G35" s="2992"/>
      <c r="H35" s="1566" t="s">
        <v>60</v>
      </c>
      <c r="I35" s="1567">
        <v>0</v>
      </c>
      <c r="J35" s="1567">
        <v>0</v>
      </c>
      <c r="K35" s="1568">
        <v>0</v>
      </c>
      <c r="L35" s="1569" t="s">
        <v>817</v>
      </c>
      <c r="M35" s="632" t="s">
        <v>403</v>
      </c>
      <c r="N35" s="1570">
        <v>6.5</v>
      </c>
      <c r="O35" s="1570">
        <v>6.5</v>
      </c>
      <c r="P35" s="1571">
        <v>6.5</v>
      </c>
    </row>
    <row r="36" spans="1:16" ht="27" thickBot="1" x14ac:dyDescent="0.3">
      <c r="A36" s="3009"/>
      <c r="B36" s="2941"/>
      <c r="C36" s="3001"/>
      <c r="D36" s="1629"/>
      <c r="E36" s="3012"/>
      <c r="F36" s="2947"/>
      <c r="G36" s="2992"/>
      <c r="H36" s="1595" t="s">
        <v>61</v>
      </c>
      <c r="I36" s="1676">
        <v>30.66</v>
      </c>
      <c r="J36" s="1596">
        <v>0</v>
      </c>
      <c r="K36" s="1608">
        <v>0</v>
      </c>
      <c r="L36" s="1630" t="s">
        <v>818</v>
      </c>
      <c r="M36" s="1631" t="s">
        <v>819</v>
      </c>
      <c r="N36" s="1599">
        <v>62.3</v>
      </c>
      <c r="O36" s="1599">
        <v>62.3</v>
      </c>
      <c r="P36" s="2929">
        <v>62.3</v>
      </c>
    </row>
    <row r="37" spans="1:16" ht="13.8" thickBot="1" x14ac:dyDescent="0.3">
      <c r="A37" s="3010"/>
      <c r="B37" s="2961"/>
      <c r="C37" s="3002"/>
      <c r="D37" s="1632"/>
      <c r="E37" s="3013"/>
      <c r="F37" s="3005"/>
      <c r="G37" s="2993"/>
      <c r="H37" s="1633" t="s">
        <v>7</v>
      </c>
      <c r="I37" s="1678">
        <f>SUM(I34:I36)</f>
        <v>75.36</v>
      </c>
      <c r="J37" s="1634">
        <f>SUM(J34:J36)</f>
        <v>76.5</v>
      </c>
      <c r="K37" s="1634">
        <f>SUM(K34:K36)</f>
        <v>77</v>
      </c>
      <c r="L37" s="1586"/>
      <c r="M37" s="1612"/>
      <c r="N37" s="1603"/>
      <c r="O37" s="1603"/>
      <c r="P37" s="2955"/>
    </row>
    <row r="38" spans="1:16" ht="13.2" customHeight="1" x14ac:dyDescent="0.25">
      <c r="A38" s="2994" t="s">
        <v>6</v>
      </c>
      <c r="B38" s="2997" t="s">
        <v>8</v>
      </c>
      <c r="C38" s="3000" t="s">
        <v>8</v>
      </c>
      <c r="D38" s="1626"/>
      <c r="E38" s="2944" t="s">
        <v>820</v>
      </c>
      <c r="F38" s="2946" t="s">
        <v>66</v>
      </c>
      <c r="G38" s="2991" t="s">
        <v>796</v>
      </c>
      <c r="H38" s="1554" t="s">
        <v>50</v>
      </c>
      <c r="I38" s="1555">
        <v>0</v>
      </c>
      <c r="J38" s="1555">
        <v>30</v>
      </c>
      <c r="K38" s="1556">
        <v>30</v>
      </c>
      <c r="L38" s="3006" t="s">
        <v>821</v>
      </c>
      <c r="M38" s="3007" t="s">
        <v>73</v>
      </c>
      <c r="N38" s="2952">
        <v>1</v>
      </c>
      <c r="O38" s="2952">
        <v>0</v>
      </c>
      <c r="P38" s="3015">
        <v>0</v>
      </c>
    </row>
    <row r="39" spans="1:16" x14ac:dyDescent="0.25">
      <c r="A39" s="2995"/>
      <c r="B39" s="2998"/>
      <c r="C39" s="3001"/>
      <c r="D39" s="1629"/>
      <c r="E39" s="2945"/>
      <c r="F39" s="2947"/>
      <c r="G39" s="2992"/>
      <c r="H39" s="1566" t="s">
        <v>60</v>
      </c>
      <c r="I39" s="1567">
        <v>0</v>
      </c>
      <c r="J39" s="1567">
        <v>0</v>
      </c>
      <c r="K39" s="1568">
        <v>0</v>
      </c>
      <c r="L39" s="2924"/>
      <c r="M39" s="2926"/>
      <c r="N39" s="2928"/>
      <c r="O39" s="2928"/>
      <c r="P39" s="2930"/>
    </row>
    <row r="40" spans="1:16" ht="13.8" thickBot="1" x14ac:dyDescent="0.3">
      <c r="A40" s="2995"/>
      <c r="B40" s="2998"/>
      <c r="C40" s="3001"/>
      <c r="D40" s="1629"/>
      <c r="E40" s="3003"/>
      <c r="F40" s="2947"/>
      <c r="G40" s="2992"/>
      <c r="H40" s="1595" t="s">
        <v>61</v>
      </c>
      <c r="I40" s="1676">
        <v>36.06</v>
      </c>
      <c r="J40" s="1596">
        <v>0</v>
      </c>
      <c r="K40" s="1608">
        <v>0</v>
      </c>
      <c r="L40" s="2923" t="s">
        <v>822</v>
      </c>
      <c r="M40" s="2925" t="s">
        <v>73</v>
      </c>
      <c r="N40" s="2927">
        <v>90</v>
      </c>
      <c r="O40" s="2927">
        <v>100</v>
      </c>
      <c r="P40" s="2929">
        <v>100</v>
      </c>
    </row>
    <row r="41" spans="1:16" ht="13.8" thickBot="1" x14ac:dyDescent="0.3">
      <c r="A41" s="2996"/>
      <c r="B41" s="2999"/>
      <c r="C41" s="3002"/>
      <c r="D41" s="1632"/>
      <c r="E41" s="3004"/>
      <c r="F41" s="3005"/>
      <c r="G41" s="2993"/>
      <c r="H41" s="1633" t="s">
        <v>7</v>
      </c>
      <c r="I41" s="1677">
        <f>SUM(I38:I40)</f>
        <v>36.06</v>
      </c>
      <c r="J41" s="1635">
        <f t="shared" ref="J41:K41" si="3">SUM(J38:J40)</f>
        <v>30</v>
      </c>
      <c r="K41" s="1635">
        <f t="shared" si="3"/>
        <v>30</v>
      </c>
      <c r="L41" s="3016"/>
      <c r="M41" s="2976"/>
      <c r="N41" s="2977"/>
      <c r="O41" s="2977"/>
      <c r="P41" s="2955"/>
    </row>
    <row r="42" spans="1:16" ht="13.95" customHeight="1" thickBot="1" x14ac:dyDescent="0.3">
      <c r="A42" s="1528" t="s">
        <v>6</v>
      </c>
      <c r="B42" s="1636" t="s">
        <v>8</v>
      </c>
      <c r="C42" s="3017" t="s">
        <v>823</v>
      </c>
      <c r="D42" s="3018"/>
      <c r="E42" s="3018"/>
      <c r="F42" s="3018"/>
      <c r="G42" s="3018"/>
      <c r="H42" s="3019"/>
      <c r="I42" s="1637">
        <f>I37+I41</f>
        <v>111.42</v>
      </c>
      <c r="J42" s="1637">
        <f t="shared" ref="J42:K42" si="4">J37+J41</f>
        <v>106.5</v>
      </c>
      <c r="K42" s="1637">
        <f t="shared" si="4"/>
        <v>107</v>
      </c>
      <c r="L42" s="1615"/>
      <c r="M42" s="1615"/>
      <c r="N42" s="1615"/>
      <c r="O42" s="1615"/>
      <c r="P42" s="1616"/>
    </row>
    <row r="43" spans="1:16" ht="13.95" customHeight="1" thickBot="1" x14ac:dyDescent="0.3">
      <c r="A43" s="1528" t="s">
        <v>6</v>
      </c>
      <c r="B43" s="3020" t="s">
        <v>80</v>
      </c>
      <c r="C43" s="3021"/>
      <c r="D43" s="3021"/>
      <c r="E43" s="3021"/>
      <c r="F43" s="3021"/>
      <c r="G43" s="3021"/>
      <c r="H43" s="3022"/>
      <c r="I43" s="1638">
        <f>I42+I30</f>
        <v>512.75</v>
      </c>
      <c r="J43" s="1638">
        <f>J42+J30</f>
        <v>689.5</v>
      </c>
      <c r="K43" s="1638">
        <f>K42+K30</f>
        <v>190.5</v>
      </c>
      <c r="L43" s="1639"/>
      <c r="M43" s="1639"/>
      <c r="N43" s="1639"/>
      <c r="O43" s="1639"/>
      <c r="P43" s="1640"/>
    </row>
    <row r="44" spans="1:16" ht="13.8" thickBot="1" x14ac:dyDescent="0.3">
      <c r="A44" s="3023" t="s">
        <v>824</v>
      </c>
      <c r="B44" s="3024"/>
      <c r="C44" s="3024"/>
      <c r="D44" s="3024"/>
      <c r="E44" s="3024"/>
      <c r="F44" s="3024"/>
      <c r="G44" s="3024"/>
      <c r="H44" s="3025"/>
      <c r="I44" s="1641">
        <f>SUM(I15+I24+I28+I36+I40)</f>
        <v>122.55</v>
      </c>
      <c r="J44" s="1641">
        <f t="shared" ref="J44:K44" si="5">SUM(J15+J24+J28+J36+J40)</f>
        <v>0</v>
      </c>
      <c r="K44" s="1641">
        <f t="shared" si="5"/>
        <v>0</v>
      </c>
      <c r="L44" s="1642"/>
      <c r="M44" s="1642"/>
      <c r="N44" s="1642"/>
      <c r="O44" s="1642"/>
      <c r="P44" s="1643"/>
    </row>
    <row r="45" spans="1:16" ht="13.8" thickBot="1" x14ac:dyDescent="0.3">
      <c r="A45" s="3026" t="s">
        <v>85</v>
      </c>
      <c r="B45" s="3027"/>
      <c r="C45" s="3027"/>
      <c r="D45" s="3027"/>
      <c r="E45" s="3027"/>
      <c r="F45" s="3027"/>
      <c r="G45" s="3027"/>
      <c r="H45" s="3028"/>
      <c r="I45" s="1644">
        <f>I13+I14+I22+I23+I26+I27+I34+I35+I38+I39</f>
        <v>390.19999999999993</v>
      </c>
      <c r="J45" s="1644">
        <f t="shared" ref="J45:K45" si="6">SUM(J13+J22+J26+J34+J38)</f>
        <v>280</v>
      </c>
      <c r="K45" s="1644">
        <f t="shared" si="6"/>
        <v>190.5</v>
      </c>
      <c r="L45" s="1645"/>
      <c r="M45" s="1645"/>
      <c r="N45" s="1645"/>
      <c r="O45" s="1645"/>
      <c r="P45" s="1646"/>
    </row>
    <row r="46" spans="1:16" ht="13.8" thickBot="1" x14ac:dyDescent="0.3">
      <c r="A46" s="3029" t="s">
        <v>9</v>
      </c>
      <c r="B46" s="3030"/>
      <c r="C46" s="3030"/>
      <c r="D46" s="3030"/>
      <c r="E46" s="3030"/>
      <c r="F46" s="3030"/>
      <c r="G46" s="3030"/>
      <c r="H46" s="3031"/>
      <c r="I46" s="29">
        <f>I21+I25+I29+I37+I41</f>
        <v>512.75</v>
      </c>
      <c r="J46" s="29">
        <f t="shared" ref="J46:K46" si="7">J43*1</f>
        <v>689.5</v>
      </c>
      <c r="K46" s="29">
        <f t="shared" si="7"/>
        <v>190.5</v>
      </c>
      <c r="L46" s="1525"/>
      <c r="M46" s="1526"/>
      <c r="N46" s="1526"/>
      <c r="O46" s="1526"/>
      <c r="P46" s="1527"/>
    </row>
    <row r="47" spans="1:16" x14ac:dyDescent="0.25">
      <c r="A47" s="16" t="s">
        <v>752</v>
      </c>
      <c r="B47" s="16"/>
      <c r="C47" s="16"/>
      <c r="D47" s="16"/>
      <c r="E47" s="16"/>
      <c r="F47" s="16"/>
      <c r="G47" s="16"/>
      <c r="H47" s="16"/>
      <c r="I47" s="16"/>
      <c r="J47" s="16"/>
      <c r="K47" s="9"/>
      <c r="L47" s="9"/>
      <c r="M47" s="9"/>
      <c r="N47" s="9"/>
      <c r="O47" s="9"/>
      <c r="P47" s="9"/>
    </row>
    <row r="48" spans="1:1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6.2" thickBot="1" x14ac:dyDescent="0.3">
      <c r="A49" s="9"/>
      <c r="B49" s="9"/>
      <c r="C49" s="9"/>
      <c r="D49" s="9"/>
      <c r="E49" s="3014" t="s">
        <v>10</v>
      </c>
      <c r="F49" s="3014"/>
      <c r="G49" s="3014"/>
      <c r="H49" s="3014"/>
      <c r="I49" s="3014"/>
      <c r="J49" s="3014"/>
      <c r="K49" s="3014"/>
      <c r="L49" s="9"/>
      <c r="M49" s="9"/>
      <c r="N49" s="9"/>
      <c r="O49" s="9"/>
      <c r="P49" s="9"/>
    </row>
    <row r="50" spans="1:16" ht="31.2" thickBot="1" x14ac:dyDescent="0.3">
      <c r="A50" s="9"/>
      <c r="B50" s="9"/>
      <c r="C50" s="9"/>
      <c r="D50" s="9"/>
      <c r="E50" s="1370"/>
      <c r="F50" s="1369"/>
      <c r="G50" s="1369"/>
      <c r="H50" s="767"/>
      <c r="I50" s="201" t="s">
        <v>96</v>
      </c>
      <c r="J50" s="202" t="s">
        <v>82</v>
      </c>
      <c r="K50" s="203" t="s">
        <v>83</v>
      </c>
      <c r="L50" s="9"/>
      <c r="M50" s="9"/>
      <c r="N50" s="9"/>
      <c r="O50" s="9"/>
      <c r="P50" s="9"/>
    </row>
    <row r="51" spans="1:16" ht="13.8" thickBot="1" x14ac:dyDescent="0.3">
      <c r="A51" s="9"/>
      <c r="B51" s="9"/>
      <c r="C51" s="9"/>
      <c r="D51" s="9"/>
      <c r="E51" s="3049" t="s">
        <v>35</v>
      </c>
      <c r="F51" s="3050"/>
      <c r="G51" s="3050"/>
      <c r="H51" s="3051"/>
      <c r="I51" s="1647">
        <f>SUM(I52:I62)</f>
        <v>512.75</v>
      </c>
      <c r="J51" s="1647">
        <f t="shared" ref="J51:K51" si="8">SUM(J52:J62)</f>
        <v>689.5</v>
      </c>
      <c r="K51" s="1647">
        <f t="shared" si="8"/>
        <v>190.5</v>
      </c>
      <c r="L51" s="9"/>
      <c r="M51" s="9"/>
      <c r="N51" s="9"/>
      <c r="O51" s="9"/>
      <c r="P51" s="9"/>
    </row>
    <row r="52" spans="1:16" x14ac:dyDescent="0.25">
      <c r="A52" s="9"/>
      <c r="B52" s="9"/>
      <c r="C52" s="9"/>
      <c r="D52" s="9"/>
      <c r="E52" s="3038" t="s">
        <v>41</v>
      </c>
      <c r="F52" s="3039"/>
      <c r="G52" s="3039"/>
      <c r="H52" s="3040"/>
      <c r="I52" s="1674">
        <f>I13+I22+I26+I34+I38</f>
        <v>244.8</v>
      </c>
      <c r="J52" s="1648">
        <f t="shared" ref="J52:K52" si="9">J13+J22+J26+J34+J38</f>
        <v>280</v>
      </c>
      <c r="K52" s="1648">
        <f t="shared" si="9"/>
        <v>190.5</v>
      </c>
      <c r="L52" s="9"/>
      <c r="M52" s="9"/>
      <c r="N52" s="9"/>
      <c r="O52" s="9"/>
      <c r="P52" s="9"/>
    </row>
    <row r="53" spans="1:16" x14ac:dyDescent="0.25">
      <c r="A53" s="9"/>
      <c r="B53" s="9"/>
      <c r="C53" s="9"/>
      <c r="D53" s="9"/>
      <c r="E53" s="3038" t="s">
        <v>42</v>
      </c>
      <c r="F53" s="3039"/>
      <c r="G53" s="3039"/>
      <c r="H53" s="3040"/>
      <c r="I53" s="1675"/>
      <c r="J53" s="1650"/>
      <c r="K53" s="1649"/>
      <c r="L53" s="9"/>
      <c r="M53" s="9"/>
      <c r="N53" s="9"/>
      <c r="O53" s="9"/>
      <c r="P53" s="9"/>
    </row>
    <row r="54" spans="1:16" x14ac:dyDescent="0.25">
      <c r="A54" s="9"/>
      <c r="B54" s="9"/>
      <c r="C54" s="9"/>
      <c r="D54" s="9"/>
      <c r="E54" s="3038" t="s">
        <v>43</v>
      </c>
      <c r="F54" s="3039"/>
      <c r="G54" s="3039"/>
      <c r="H54" s="3040"/>
      <c r="I54" s="1675">
        <f>SUM(I14+I23+I27+I35+I39)</f>
        <v>145.4</v>
      </c>
      <c r="J54" s="1649">
        <f t="shared" ref="J54:K54" si="10">SUM(J14+J23+J27+J35+J39)</f>
        <v>409.5</v>
      </c>
      <c r="K54" s="1649">
        <f t="shared" si="10"/>
        <v>0</v>
      </c>
      <c r="L54" s="9"/>
      <c r="M54" s="9"/>
      <c r="N54" s="9"/>
      <c r="O54" s="9"/>
      <c r="P54" s="9"/>
    </row>
    <row r="55" spans="1:16" ht="13.2" customHeight="1" x14ac:dyDescent="0.25">
      <c r="A55" s="9"/>
      <c r="B55" s="9"/>
      <c r="C55" s="9"/>
      <c r="D55" s="9"/>
      <c r="E55" s="3038" t="s">
        <v>44</v>
      </c>
      <c r="F55" s="3039"/>
      <c r="G55" s="3039"/>
      <c r="H55" s="3040"/>
      <c r="I55" s="1649"/>
      <c r="J55" s="1650"/>
      <c r="K55" s="1649"/>
      <c r="L55" s="9"/>
      <c r="M55" s="9"/>
      <c r="N55" s="9"/>
      <c r="O55" s="9"/>
      <c r="P55" s="9"/>
    </row>
    <row r="56" spans="1:16" x14ac:dyDescent="0.25">
      <c r="A56" s="9"/>
      <c r="B56" s="9"/>
      <c r="C56" s="9"/>
      <c r="D56" s="9"/>
      <c r="E56" s="3046" t="s">
        <v>45</v>
      </c>
      <c r="F56" s="3047"/>
      <c r="G56" s="3047"/>
      <c r="H56" s="3048"/>
      <c r="I56" s="44"/>
      <c r="J56" s="45"/>
      <c r="K56" s="44"/>
      <c r="L56" s="9"/>
      <c r="M56" s="9"/>
      <c r="N56" s="9"/>
      <c r="O56" s="9"/>
      <c r="P56" s="9"/>
    </row>
    <row r="57" spans="1:16" x14ac:dyDescent="0.25">
      <c r="A57" s="9"/>
      <c r="B57" s="9"/>
      <c r="C57" s="9"/>
      <c r="D57" s="9"/>
      <c r="E57" s="1368" t="s">
        <v>46</v>
      </c>
      <c r="F57" s="1367"/>
      <c r="G57" s="1367"/>
      <c r="H57" s="1366"/>
      <c r="I57" s="1649"/>
      <c r="J57" s="1650"/>
      <c r="K57" s="1649"/>
      <c r="L57" s="9"/>
      <c r="M57" s="9"/>
      <c r="N57" s="9"/>
      <c r="O57" s="9"/>
      <c r="P57" s="9"/>
    </row>
    <row r="58" spans="1:16" ht="13.2" customHeight="1" x14ac:dyDescent="0.25">
      <c r="A58" s="9"/>
      <c r="B58" s="9"/>
      <c r="C58" s="9"/>
      <c r="D58" s="9"/>
      <c r="E58" s="3038" t="s">
        <v>67</v>
      </c>
      <c r="F58" s="3039"/>
      <c r="G58" s="3039"/>
      <c r="H58" s="3040"/>
      <c r="I58" s="1649"/>
      <c r="J58" s="1650"/>
      <c r="K58" s="1649"/>
      <c r="L58" s="9"/>
      <c r="M58" s="9"/>
      <c r="N58" s="9"/>
      <c r="O58" s="9"/>
      <c r="P58" s="9"/>
    </row>
    <row r="59" spans="1:16" ht="13.2" customHeight="1" x14ac:dyDescent="0.25">
      <c r="A59" s="9"/>
      <c r="B59" s="9"/>
      <c r="C59" s="9"/>
      <c r="D59" s="9"/>
      <c r="E59" s="3038" t="s">
        <v>68</v>
      </c>
      <c r="F59" s="3039"/>
      <c r="G59" s="3039"/>
      <c r="H59" s="3040"/>
      <c r="I59" s="1651"/>
      <c r="J59" s="1652"/>
      <c r="K59" s="1651"/>
      <c r="L59" s="9"/>
      <c r="M59" s="9"/>
      <c r="N59" s="9"/>
      <c r="O59" s="9"/>
      <c r="P59" s="9"/>
    </row>
    <row r="60" spans="1:16" ht="13.2" customHeight="1" x14ac:dyDescent="0.25">
      <c r="A60" s="9"/>
      <c r="B60" s="9"/>
      <c r="C60" s="9"/>
      <c r="D60" s="9"/>
      <c r="E60" s="3038" t="s">
        <v>49</v>
      </c>
      <c r="F60" s="3039"/>
      <c r="G60" s="3039"/>
      <c r="H60" s="3040"/>
      <c r="I60" s="1651"/>
      <c r="J60" s="1652"/>
      <c r="K60" s="1651"/>
      <c r="L60" s="9"/>
      <c r="M60" s="9"/>
      <c r="N60" s="9"/>
      <c r="O60" s="9"/>
      <c r="P60" s="9"/>
    </row>
    <row r="61" spans="1:16" x14ac:dyDescent="0.25">
      <c r="A61" s="9"/>
      <c r="B61" s="9"/>
      <c r="C61" s="9"/>
      <c r="D61" s="9"/>
      <c r="E61" s="3038" t="s">
        <v>47</v>
      </c>
      <c r="F61" s="3039"/>
      <c r="G61" s="3039"/>
      <c r="H61" s="3040"/>
      <c r="I61" s="1651"/>
      <c r="J61" s="1652"/>
      <c r="K61" s="1651"/>
      <c r="L61" s="9"/>
      <c r="M61" s="9"/>
      <c r="N61" s="9"/>
      <c r="O61" s="9"/>
      <c r="P61" s="9"/>
    </row>
    <row r="62" spans="1:16" ht="13.8" thickBot="1" x14ac:dyDescent="0.3">
      <c r="A62" s="9"/>
      <c r="B62" s="9"/>
      <c r="C62" s="9"/>
      <c r="D62" s="9"/>
      <c r="E62" s="3041" t="s">
        <v>69</v>
      </c>
      <c r="F62" s="3042"/>
      <c r="G62" s="3042"/>
      <c r="H62" s="3043"/>
      <c r="I62" s="1653">
        <f>I44</f>
        <v>122.55</v>
      </c>
      <c r="J62" s="1654">
        <f t="shared" ref="J62:K62" si="11">J44</f>
        <v>0</v>
      </c>
      <c r="K62" s="1653">
        <f t="shared" si="11"/>
        <v>0</v>
      </c>
      <c r="L62" s="9"/>
      <c r="M62" s="9"/>
      <c r="N62" s="9"/>
      <c r="O62" s="9"/>
      <c r="P62" s="9"/>
    </row>
    <row r="63" spans="1:16" ht="13.8" thickBot="1" x14ac:dyDescent="0.3">
      <c r="A63" s="9"/>
      <c r="B63" s="9"/>
      <c r="C63" s="9"/>
      <c r="D63" s="9"/>
      <c r="E63" s="3044" t="s">
        <v>36</v>
      </c>
      <c r="F63" s="3045"/>
      <c r="G63" s="3045"/>
      <c r="H63" s="3045"/>
      <c r="I63" s="1365"/>
      <c r="J63" s="1655"/>
      <c r="K63" s="1365"/>
      <c r="L63" s="9"/>
      <c r="M63" s="9"/>
      <c r="N63" s="9"/>
      <c r="O63" s="9"/>
      <c r="P63" s="9"/>
    </row>
    <row r="64" spans="1:16" ht="13.95" customHeight="1" thickBot="1" x14ac:dyDescent="0.3">
      <c r="A64" s="9"/>
      <c r="B64" s="9"/>
      <c r="C64" s="9"/>
      <c r="D64" s="9"/>
      <c r="E64" s="3032" t="s">
        <v>48</v>
      </c>
      <c r="F64" s="3033"/>
      <c r="G64" s="3033"/>
      <c r="H64" s="3034"/>
      <c r="I64" s="1364"/>
      <c r="J64" s="1656"/>
      <c r="K64" s="1364"/>
      <c r="L64" s="9"/>
      <c r="M64" s="9"/>
      <c r="N64" s="9"/>
      <c r="O64" s="9"/>
      <c r="P64" s="9"/>
    </row>
    <row r="65" spans="1:16" ht="13.8" thickBot="1" x14ac:dyDescent="0.3">
      <c r="A65" s="9"/>
      <c r="B65" s="9"/>
      <c r="C65" s="9"/>
      <c r="D65" s="9"/>
      <c r="E65" s="3035"/>
      <c r="F65" s="3036"/>
      <c r="G65" s="3036"/>
      <c r="H65" s="3037"/>
      <c r="I65" s="1363"/>
      <c r="J65" s="1657"/>
      <c r="K65" s="1363"/>
      <c r="L65" s="9"/>
      <c r="M65" s="9"/>
      <c r="N65" s="9"/>
      <c r="O65" s="9"/>
      <c r="P65" s="9"/>
    </row>
  </sheetData>
  <mergeCells count="100">
    <mergeCell ref="E56:H56"/>
    <mergeCell ref="E51:H51"/>
    <mergeCell ref="E52:H52"/>
    <mergeCell ref="E53:H53"/>
    <mergeCell ref="E54:H54"/>
    <mergeCell ref="E55:H55"/>
    <mergeCell ref="E64:H64"/>
    <mergeCell ref="E65:H65"/>
    <mergeCell ref="E58:H58"/>
    <mergeCell ref="E59:H59"/>
    <mergeCell ref="E60:H60"/>
    <mergeCell ref="E61:H61"/>
    <mergeCell ref="E62:H62"/>
    <mergeCell ref="E63:H63"/>
    <mergeCell ref="E49:K49"/>
    <mergeCell ref="N38:N39"/>
    <mergeCell ref="O38:O39"/>
    <mergeCell ref="P38:P39"/>
    <mergeCell ref="L40:L41"/>
    <mergeCell ref="M40:M41"/>
    <mergeCell ref="N40:N41"/>
    <mergeCell ref="O40:O41"/>
    <mergeCell ref="P40:P41"/>
    <mergeCell ref="C42:H42"/>
    <mergeCell ref="B43:H43"/>
    <mergeCell ref="A44:H44"/>
    <mergeCell ref="A45:H45"/>
    <mergeCell ref="A46:H46"/>
    <mergeCell ref="G34:G37"/>
    <mergeCell ref="P36:P37"/>
    <mergeCell ref="A38:A41"/>
    <mergeCell ref="B38:B41"/>
    <mergeCell ref="C38:C41"/>
    <mergeCell ref="E38:E41"/>
    <mergeCell ref="F38:F41"/>
    <mergeCell ref="G38:G41"/>
    <mergeCell ref="L38:L39"/>
    <mergeCell ref="M38:M39"/>
    <mergeCell ref="A34:A37"/>
    <mergeCell ref="B34:B37"/>
    <mergeCell ref="C34:C37"/>
    <mergeCell ref="E34:E37"/>
    <mergeCell ref="F34:F37"/>
    <mergeCell ref="C30:G30"/>
    <mergeCell ref="C31:O31"/>
    <mergeCell ref="A32:A33"/>
    <mergeCell ref="B32:B33"/>
    <mergeCell ref="C32:K33"/>
    <mergeCell ref="P28:P29"/>
    <mergeCell ref="A26:A29"/>
    <mergeCell ref="B26:B29"/>
    <mergeCell ref="C26:C29"/>
    <mergeCell ref="D26:D29"/>
    <mergeCell ref="E26:E29"/>
    <mergeCell ref="F26:F29"/>
    <mergeCell ref="G26:G29"/>
    <mergeCell ref="L28:L29"/>
    <mergeCell ref="M28:M29"/>
    <mergeCell ref="N28:N29"/>
    <mergeCell ref="O28:O29"/>
    <mergeCell ref="P22:P23"/>
    <mergeCell ref="A22:A25"/>
    <mergeCell ref="B22:B25"/>
    <mergeCell ref="C22:C25"/>
    <mergeCell ref="D22:D25"/>
    <mergeCell ref="E22:E25"/>
    <mergeCell ref="F22:F25"/>
    <mergeCell ref="G22:G25"/>
    <mergeCell ref="L22:L23"/>
    <mergeCell ref="M22:M23"/>
    <mergeCell ref="N22:N23"/>
    <mergeCell ref="O22:O23"/>
    <mergeCell ref="B10:K10"/>
    <mergeCell ref="C11:O11"/>
    <mergeCell ref="F6:F8"/>
    <mergeCell ref="G6:G8"/>
    <mergeCell ref="H6:H8"/>
    <mergeCell ref="I6:I8"/>
    <mergeCell ref="J6:J8"/>
    <mergeCell ref="K6:K8"/>
    <mergeCell ref="P15:P16"/>
    <mergeCell ref="L6:P6"/>
    <mergeCell ref="L7:L8"/>
    <mergeCell ref="M7:M8"/>
    <mergeCell ref="N7:P7"/>
    <mergeCell ref="D13:D21"/>
    <mergeCell ref="L15:L16"/>
    <mergeCell ref="M15:M16"/>
    <mergeCell ref="N15:N16"/>
    <mergeCell ref="O15:O16"/>
    <mergeCell ref="A6:A8"/>
    <mergeCell ref="B6:B8"/>
    <mergeCell ref="C6:C8"/>
    <mergeCell ref="D6:D8"/>
    <mergeCell ref="E6:E8"/>
    <mergeCell ref="L1:O1"/>
    <mergeCell ref="L2:P2"/>
    <mergeCell ref="A3:N3"/>
    <mergeCell ref="A4:P4"/>
    <mergeCell ref="O5:P5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17"/>
  <sheetViews>
    <sheetView topLeftCell="A94" workbookViewId="0">
      <selection activeCell="T63" sqref="T63"/>
    </sheetView>
  </sheetViews>
  <sheetFormatPr defaultColWidth="9.109375" defaultRowHeight="13.2" x14ac:dyDescent="0.25"/>
  <cols>
    <col min="1" max="1" width="3.5546875" style="9" customWidth="1"/>
    <col min="2" max="2" width="2.5546875" style="9" customWidth="1"/>
    <col min="3" max="3" width="3.6640625" style="9" customWidth="1"/>
    <col min="4" max="4" width="2.5546875" style="9" customWidth="1"/>
    <col min="5" max="5" width="30.33203125" style="9" customWidth="1"/>
    <col min="6" max="6" width="7.88671875" style="9" customWidth="1"/>
    <col min="7" max="7" width="4.44140625" style="9" customWidth="1"/>
    <col min="8" max="8" width="7.33203125" style="9" customWidth="1"/>
    <col min="9" max="9" width="10" style="9" customWidth="1"/>
    <col min="10" max="10" width="9.88671875" style="9" customWidth="1"/>
    <col min="11" max="11" width="9.109375" style="9" customWidth="1"/>
    <col min="12" max="12" width="41.33203125" style="9" customWidth="1"/>
    <col min="13" max="13" width="9.109375" style="9" customWidth="1"/>
    <col min="14" max="14" width="6.88671875" style="9" customWidth="1"/>
    <col min="15" max="15" width="6.5546875" style="9" customWidth="1"/>
    <col min="16" max="16" width="8.44140625" style="9" customWidth="1"/>
    <col min="17" max="16384" width="9.109375" style="9"/>
  </cols>
  <sheetData>
    <row r="2" spans="1:16" ht="51" customHeight="1" x14ac:dyDescent="0.25">
      <c r="A2" s="1239"/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2638" t="s">
        <v>1073</v>
      </c>
      <c r="M2" s="2638"/>
      <c r="N2" s="2638"/>
      <c r="O2" s="2638"/>
      <c r="P2" s="627"/>
    </row>
    <row r="3" spans="1:16" ht="13.95" customHeight="1" x14ac:dyDescent="0.25">
      <c r="A3" s="3082" t="s">
        <v>740</v>
      </c>
      <c r="B3" s="3082"/>
      <c r="C3" s="3082"/>
      <c r="D3" s="3082"/>
      <c r="E3" s="3082"/>
      <c r="F3" s="3082"/>
      <c r="G3" s="3082"/>
      <c r="H3" s="3082"/>
      <c r="I3" s="3082"/>
      <c r="J3" s="3082"/>
      <c r="K3" s="3082"/>
      <c r="L3" s="3082"/>
      <c r="M3" s="3082"/>
      <c r="N3" s="3082"/>
      <c r="O3" s="1136"/>
      <c r="P3" s="1136"/>
    </row>
    <row r="4" spans="1:16" ht="13.8" x14ac:dyDescent="0.25">
      <c r="A4" s="2918" t="s">
        <v>37</v>
      </c>
      <c r="B4" s="2918"/>
      <c r="C4" s="2918"/>
      <c r="D4" s="2918"/>
      <c r="E4" s="2918"/>
      <c r="F4" s="2918"/>
      <c r="G4" s="2918"/>
      <c r="H4" s="2918"/>
      <c r="I4" s="2918"/>
      <c r="J4" s="2918"/>
      <c r="K4" s="2918"/>
      <c r="L4" s="2918"/>
      <c r="M4" s="2918"/>
      <c r="N4" s="2918"/>
      <c r="O4" s="2918"/>
      <c r="P4" s="2918"/>
    </row>
    <row r="5" spans="1:16" ht="14.4" thickBot="1" x14ac:dyDescent="0.3">
      <c r="A5" s="738"/>
      <c r="B5" s="738"/>
      <c r="C5" s="738"/>
      <c r="D5" s="738"/>
      <c r="E5" s="738"/>
      <c r="F5" s="738"/>
      <c r="G5" s="738"/>
      <c r="H5" s="738"/>
      <c r="I5" s="738"/>
      <c r="J5" s="738"/>
      <c r="K5" s="738"/>
      <c r="L5" s="1359"/>
      <c r="M5" s="738"/>
      <c r="N5" s="1358"/>
      <c r="O5" s="3083" t="s">
        <v>684</v>
      </c>
      <c r="P5" s="3083"/>
    </row>
    <row r="6" spans="1:16" ht="24.6" customHeight="1" thickBot="1" x14ac:dyDescent="0.3">
      <c r="A6" s="2640" t="s">
        <v>0</v>
      </c>
      <c r="B6" s="2640" t="s">
        <v>1</v>
      </c>
      <c r="C6" s="2643" t="s">
        <v>2</v>
      </c>
      <c r="D6" s="2640" t="s">
        <v>34</v>
      </c>
      <c r="E6" s="2726" t="s">
        <v>58</v>
      </c>
      <c r="F6" s="2729" t="s">
        <v>3</v>
      </c>
      <c r="G6" s="2643" t="s">
        <v>4</v>
      </c>
      <c r="H6" s="2729" t="s">
        <v>5</v>
      </c>
      <c r="I6" s="2673" t="s">
        <v>95</v>
      </c>
      <c r="J6" s="2729" t="s">
        <v>82</v>
      </c>
      <c r="K6" s="2729" t="s">
        <v>72</v>
      </c>
      <c r="L6" s="2655" t="s">
        <v>11</v>
      </c>
      <c r="M6" s="2656"/>
      <c r="N6" s="2656"/>
      <c r="O6" s="2656"/>
      <c r="P6" s="2657"/>
    </row>
    <row r="7" spans="1:16" ht="13.8" x14ac:dyDescent="0.25">
      <c r="A7" s="2641"/>
      <c r="B7" s="2641"/>
      <c r="C7" s="2644"/>
      <c r="D7" s="2641"/>
      <c r="E7" s="2727"/>
      <c r="F7" s="2730"/>
      <c r="G7" s="2644"/>
      <c r="H7" s="2730"/>
      <c r="I7" s="2674"/>
      <c r="J7" s="2730"/>
      <c r="K7" s="2730"/>
      <c r="L7" s="2665" t="s">
        <v>39</v>
      </c>
      <c r="M7" s="2669" t="s">
        <v>38</v>
      </c>
      <c r="N7" s="2651" t="s">
        <v>40</v>
      </c>
      <c r="O7" s="2651"/>
      <c r="P7" s="2652"/>
    </row>
    <row r="8" spans="1:16" ht="154.94999999999999" customHeight="1" thickBot="1" x14ac:dyDescent="0.3">
      <c r="A8" s="2642"/>
      <c r="B8" s="2642"/>
      <c r="C8" s="2645"/>
      <c r="D8" s="2642"/>
      <c r="E8" s="2728"/>
      <c r="F8" s="2731"/>
      <c r="G8" s="2645"/>
      <c r="H8" s="2731"/>
      <c r="I8" s="2675"/>
      <c r="J8" s="2731"/>
      <c r="K8" s="2731"/>
      <c r="L8" s="2666"/>
      <c r="M8" s="2670"/>
      <c r="N8" s="65" t="s">
        <v>54</v>
      </c>
      <c r="O8" s="65" t="s">
        <v>55</v>
      </c>
      <c r="P8" s="66" t="s">
        <v>56</v>
      </c>
    </row>
    <row r="9" spans="1:16" ht="14.4" thickBot="1" x14ac:dyDescent="0.3">
      <c r="A9" s="67" t="s">
        <v>6</v>
      </c>
      <c r="B9" s="68"/>
      <c r="C9" s="69" t="s">
        <v>679</v>
      </c>
      <c r="D9" s="70"/>
      <c r="E9" s="1333"/>
      <c r="F9" s="70"/>
      <c r="G9" s="70"/>
      <c r="H9" s="70"/>
      <c r="I9" s="70"/>
      <c r="J9" s="69"/>
      <c r="K9" s="70"/>
      <c r="L9" s="1332"/>
      <c r="M9" s="1332"/>
      <c r="N9" s="70"/>
      <c r="O9" s="69"/>
      <c r="P9" s="1331"/>
    </row>
    <row r="10" spans="1:16" ht="47.25" customHeight="1" thickBot="1" x14ac:dyDescent="0.3">
      <c r="A10" s="1230"/>
      <c r="B10" s="71"/>
      <c r="C10" s="491"/>
      <c r="D10" s="491"/>
      <c r="E10" s="492"/>
      <c r="F10" s="491"/>
      <c r="G10" s="491"/>
      <c r="H10" s="491"/>
      <c r="I10" s="491"/>
      <c r="J10" s="491"/>
      <c r="K10" s="491"/>
      <c r="L10" s="1226" t="s">
        <v>678</v>
      </c>
      <c r="M10" s="736" t="s">
        <v>545</v>
      </c>
      <c r="N10" s="1357">
        <v>37.6</v>
      </c>
      <c r="O10" s="1357">
        <v>37.9</v>
      </c>
      <c r="P10" s="1356">
        <v>38.1</v>
      </c>
    </row>
    <row r="11" spans="1:16" ht="14.4" thickBot="1" x14ac:dyDescent="0.3">
      <c r="A11" s="72" t="s">
        <v>6</v>
      </c>
      <c r="B11" s="1184" t="s">
        <v>6</v>
      </c>
      <c r="C11" s="2671" t="s">
        <v>677</v>
      </c>
      <c r="D11" s="2672"/>
      <c r="E11" s="2672"/>
      <c r="F11" s="2672"/>
      <c r="G11" s="2672"/>
      <c r="H11" s="2672"/>
      <c r="I11" s="2672"/>
      <c r="J11" s="2672"/>
      <c r="K11" s="2672"/>
      <c r="L11" s="2672"/>
      <c r="M11" s="2672"/>
      <c r="N11" s="2672"/>
      <c r="O11" s="2672"/>
      <c r="P11" s="1221"/>
    </row>
    <row r="12" spans="1:16" ht="68.25" customHeight="1" thickBot="1" x14ac:dyDescent="0.3">
      <c r="A12" s="732"/>
      <c r="B12" s="1220"/>
      <c r="C12" s="1219"/>
      <c r="D12" s="1219"/>
      <c r="E12" s="1219"/>
      <c r="F12" s="1219"/>
      <c r="G12" s="1219"/>
      <c r="H12" s="1219"/>
      <c r="I12" s="1219"/>
      <c r="J12" s="1219"/>
      <c r="K12" s="1219"/>
      <c r="L12" s="1218" t="s">
        <v>204</v>
      </c>
      <c r="M12" s="1355" t="s">
        <v>676</v>
      </c>
      <c r="N12" s="1354">
        <v>70</v>
      </c>
      <c r="O12" s="1354">
        <v>72</v>
      </c>
      <c r="P12" s="1353">
        <v>74</v>
      </c>
    </row>
    <row r="13" spans="1:16" ht="60" customHeight="1" x14ac:dyDescent="0.25">
      <c r="A13" s="2621" t="s">
        <v>6</v>
      </c>
      <c r="B13" s="2623" t="s">
        <v>6</v>
      </c>
      <c r="C13" s="2625" t="s">
        <v>6</v>
      </c>
      <c r="D13" s="642"/>
      <c r="E13" s="2627" t="s">
        <v>675</v>
      </c>
      <c r="F13" s="2968" t="s">
        <v>66</v>
      </c>
      <c r="G13" s="2631" t="s">
        <v>414</v>
      </c>
      <c r="H13" s="1170" t="s">
        <v>50</v>
      </c>
      <c r="I13" s="1169">
        <v>0</v>
      </c>
      <c r="J13" s="1169">
        <v>15</v>
      </c>
      <c r="K13" s="1168">
        <v>15</v>
      </c>
      <c r="L13" s="1167" t="s">
        <v>674</v>
      </c>
      <c r="M13" s="1166" t="s">
        <v>562</v>
      </c>
      <c r="N13" s="73"/>
      <c r="O13" s="73">
        <v>1</v>
      </c>
      <c r="P13" s="1179">
        <v>1</v>
      </c>
    </row>
    <row r="14" spans="1:16" ht="14.4" thickBot="1" x14ac:dyDescent="0.3">
      <c r="A14" s="2622"/>
      <c r="B14" s="2624"/>
      <c r="C14" s="3074"/>
      <c r="D14" s="1265"/>
      <c r="E14" s="2628"/>
      <c r="F14" s="2970"/>
      <c r="G14" s="2632"/>
      <c r="H14" s="1320" t="s">
        <v>7</v>
      </c>
      <c r="I14" s="1274">
        <f>SUM(I13:I13)</f>
        <v>0</v>
      </c>
      <c r="J14" s="1274">
        <f>SUM(J13:J13)</f>
        <v>15</v>
      </c>
      <c r="K14" s="1274">
        <f>SUM(K13:K13)</f>
        <v>15</v>
      </c>
      <c r="L14" s="1343"/>
      <c r="M14" s="1160"/>
      <c r="N14" s="1159"/>
      <c r="O14" s="1159"/>
      <c r="P14" s="1158"/>
    </row>
    <row r="15" spans="1:16" ht="14.4" customHeight="1" thickBot="1" x14ac:dyDescent="0.3">
      <c r="A15" s="735" t="s">
        <v>6</v>
      </c>
      <c r="B15" s="74" t="s">
        <v>6</v>
      </c>
      <c r="C15" s="2636" t="s">
        <v>33</v>
      </c>
      <c r="D15" s="2636"/>
      <c r="E15" s="2636"/>
      <c r="F15" s="2636"/>
      <c r="G15" s="2637"/>
      <c r="H15" s="75" t="s">
        <v>7</v>
      </c>
      <c r="I15" s="76">
        <f>I14*1</f>
        <v>0</v>
      </c>
      <c r="J15" s="76">
        <f>J14*1</f>
        <v>15</v>
      </c>
      <c r="K15" s="76">
        <f>K14*1</f>
        <v>15</v>
      </c>
      <c r="L15" s="77"/>
      <c r="M15" s="77"/>
      <c r="N15" s="77"/>
      <c r="O15" s="77"/>
      <c r="P15" s="78"/>
    </row>
    <row r="16" spans="1:16" ht="14.4" thickBot="1" x14ac:dyDescent="0.3">
      <c r="A16" s="72" t="s">
        <v>6</v>
      </c>
      <c r="B16" s="1184" t="s">
        <v>8</v>
      </c>
      <c r="C16" s="2667" t="s">
        <v>673</v>
      </c>
      <c r="D16" s="2668"/>
      <c r="E16" s="2668"/>
      <c r="F16" s="2668"/>
      <c r="G16" s="2668"/>
      <c r="H16" s="2668"/>
      <c r="I16" s="2668"/>
      <c r="J16" s="2668"/>
      <c r="K16" s="2668"/>
      <c r="L16" s="2668"/>
      <c r="M16" s="2668"/>
      <c r="N16" s="2668"/>
      <c r="O16" s="2668"/>
      <c r="P16" s="1183"/>
    </row>
    <row r="17" spans="1:16" ht="56.4" customHeight="1" thickBot="1" x14ac:dyDescent="0.3">
      <c r="A17" s="72"/>
      <c r="B17" s="1220"/>
      <c r="C17" s="1738"/>
      <c r="D17" s="1738"/>
      <c r="E17" s="1738"/>
      <c r="F17" s="1738"/>
      <c r="G17" s="1738"/>
      <c r="H17" s="1738"/>
      <c r="I17" s="1738"/>
      <c r="J17" s="1738"/>
      <c r="K17" s="1738"/>
      <c r="L17" s="1300" t="s">
        <v>672</v>
      </c>
      <c r="M17" s="79" t="s">
        <v>562</v>
      </c>
      <c r="N17" s="1339">
        <v>18</v>
      </c>
      <c r="O17" s="1339">
        <v>18</v>
      </c>
      <c r="P17" s="1352">
        <v>19</v>
      </c>
    </row>
    <row r="18" spans="1:16" ht="41.4" customHeight="1" x14ac:dyDescent="0.25">
      <c r="A18" s="2621" t="s">
        <v>6</v>
      </c>
      <c r="B18" s="2623" t="s">
        <v>8</v>
      </c>
      <c r="C18" s="2625" t="s">
        <v>6</v>
      </c>
      <c r="D18" s="642"/>
      <c r="E18" s="2627" t="s">
        <v>671</v>
      </c>
      <c r="F18" s="2968" t="s">
        <v>66</v>
      </c>
      <c r="G18" s="2631" t="s">
        <v>414</v>
      </c>
      <c r="H18" s="1170" t="s">
        <v>50</v>
      </c>
      <c r="I18" s="1169">
        <v>0</v>
      </c>
      <c r="J18" s="1169">
        <v>18</v>
      </c>
      <c r="K18" s="1168">
        <v>18</v>
      </c>
      <c r="L18" s="1351" t="s">
        <v>670</v>
      </c>
      <c r="M18" s="80" t="s">
        <v>562</v>
      </c>
      <c r="N18" s="1165"/>
      <c r="O18" s="73">
        <v>100</v>
      </c>
      <c r="P18" s="1179">
        <v>200</v>
      </c>
    </row>
    <row r="19" spans="1:16" ht="27.6" x14ac:dyDescent="0.25">
      <c r="A19" s="2648"/>
      <c r="B19" s="2649"/>
      <c r="C19" s="2650"/>
      <c r="D19" s="644"/>
      <c r="E19" s="2633"/>
      <c r="F19" s="2947"/>
      <c r="G19" s="2658"/>
      <c r="H19" s="1288"/>
      <c r="I19" s="1205"/>
      <c r="J19" s="1205"/>
      <c r="K19" s="1204"/>
      <c r="L19" s="81" t="s">
        <v>669</v>
      </c>
      <c r="M19" s="1350" t="s">
        <v>562</v>
      </c>
      <c r="N19" s="1349"/>
      <c r="O19" s="82">
        <v>1</v>
      </c>
      <c r="P19" s="1202">
        <v>1</v>
      </c>
    </row>
    <row r="20" spans="1:16" ht="27.6" x14ac:dyDescent="0.25">
      <c r="A20" s="2648"/>
      <c r="B20" s="2649"/>
      <c r="C20" s="2650"/>
      <c r="D20" s="644"/>
      <c r="E20" s="2633"/>
      <c r="F20" s="2947"/>
      <c r="G20" s="2658"/>
      <c r="H20" s="1201"/>
      <c r="I20" s="1281"/>
      <c r="J20" s="1281"/>
      <c r="K20" s="1348"/>
      <c r="L20" s="1347" t="s">
        <v>668</v>
      </c>
      <c r="M20" s="1346" t="s">
        <v>562</v>
      </c>
      <c r="N20" s="1345"/>
      <c r="O20" s="1345">
        <v>1</v>
      </c>
      <c r="P20" s="1344">
        <v>1</v>
      </c>
    </row>
    <row r="21" spans="1:16" ht="14.4" customHeight="1" thickBot="1" x14ac:dyDescent="0.3">
      <c r="A21" s="2622"/>
      <c r="B21" s="2624"/>
      <c r="C21" s="3074"/>
      <c r="D21" s="1265"/>
      <c r="E21" s="2628"/>
      <c r="F21" s="2970"/>
      <c r="G21" s="2632"/>
      <c r="H21" s="1320" t="s">
        <v>7</v>
      </c>
      <c r="I21" s="1274">
        <f>SUM(I18:I19)</f>
        <v>0</v>
      </c>
      <c r="J21" s="1274">
        <f>SUM(J18:J19)</f>
        <v>18</v>
      </c>
      <c r="K21" s="1274">
        <f>SUM(K18:K19)</f>
        <v>18</v>
      </c>
      <c r="L21" s="1343"/>
      <c r="M21" s="1160"/>
      <c r="N21" s="1159"/>
      <c r="O21" s="1159"/>
      <c r="P21" s="1158"/>
    </row>
    <row r="22" spans="1:16" ht="14.4" thickBot="1" x14ac:dyDescent="0.3">
      <c r="A22" s="735" t="s">
        <v>6</v>
      </c>
      <c r="B22" s="74" t="s">
        <v>51</v>
      </c>
      <c r="C22" s="2636" t="s">
        <v>33</v>
      </c>
      <c r="D22" s="2636"/>
      <c r="E22" s="2636"/>
      <c r="F22" s="2636"/>
      <c r="G22" s="2637"/>
      <c r="H22" s="75" t="s">
        <v>7</v>
      </c>
      <c r="I22" s="76">
        <f>I21</f>
        <v>0</v>
      </c>
      <c r="J22" s="76">
        <f>J21</f>
        <v>18</v>
      </c>
      <c r="K22" s="76">
        <f>K21</f>
        <v>18</v>
      </c>
      <c r="L22" s="77"/>
      <c r="M22" s="77"/>
      <c r="N22" s="77"/>
      <c r="O22" s="77"/>
      <c r="P22" s="78"/>
    </row>
    <row r="23" spans="1:16" ht="14.4" thickBot="1" x14ac:dyDescent="0.3">
      <c r="A23" s="83" t="s">
        <v>6</v>
      </c>
      <c r="B23" s="1342" t="s">
        <v>51</v>
      </c>
      <c r="C23" s="1341"/>
      <c r="D23" s="2668" t="s">
        <v>667</v>
      </c>
      <c r="E23" s="2668"/>
      <c r="F23" s="2668"/>
      <c r="G23" s="2668"/>
      <c r="H23" s="2668"/>
      <c r="I23" s="2668"/>
      <c r="J23" s="2668"/>
      <c r="K23" s="2668"/>
      <c r="L23" s="2668"/>
      <c r="M23" s="2668"/>
      <c r="N23" s="2668"/>
      <c r="O23" s="2668"/>
      <c r="P23" s="3075"/>
    </row>
    <row r="24" spans="1:16" ht="35.4" customHeight="1" thickBot="1" x14ac:dyDescent="0.3">
      <c r="A24" s="72"/>
      <c r="B24" s="1220"/>
      <c r="C24" s="1271"/>
      <c r="D24" s="1271"/>
      <c r="E24" s="1340"/>
      <c r="F24" s="1340"/>
      <c r="G24" s="1340"/>
      <c r="H24" s="1340"/>
      <c r="I24" s="1340"/>
      <c r="J24" s="1340"/>
      <c r="K24" s="1340"/>
      <c r="L24" s="1327" t="s">
        <v>666</v>
      </c>
      <c r="M24" s="79" t="s">
        <v>545</v>
      </c>
      <c r="N24" s="1339">
        <v>63.2</v>
      </c>
      <c r="O24" s="1339">
        <v>63.5</v>
      </c>
      <c r="P24" s="1338">
        <v>64</v>
      </c>
    </row>
    <row r="25" spans="1:16" ht="18" customHeight="1" x14ac:dyDescent="0.25">
      <c r="A25" s="2663" t="s">
        <v>6</v>
      </c>
      <c r="B25" s="3052" t="s">
        <v>51</v>
      </c>
      <c r="C25" s="3054" t="s">
        <v>6</v>
      </c>
      <c r="D25" s="3076"/>
      <c r="E25" s="2627" t="s">
        <v>665</v>
      </c>
      <c r="F25" s="2946" t="s">
        <v>66</v>
      </c>
      <c r="G25" s="2631" t="s">
        <v>414</v>
      </c>
      <c r="H25" s="1170"/>
      <c r="I25" s="1169"/>
      <c r="J25" s="1169"/>
      <c r="K25" s="1168"/>
      <c r="L25" s="1167" t="s">
        <v>664</v>
      </c>
      <c r="M25" s="80" t="s">
        <v>562</v>
      </c>
      <c r="N25" s="1165"/>
      <c r="O25" s="73">
        <v>1</v>
      </c>
      <c r="P25" s="1179">
        <v>1</v>
      </c>
    </row>
    <row r="26" spans="1:16" ht="15" customHeight="1" x14ac:dyDescent="0.25">
      <c r="A26" s="3057"/>
      <c r="B26" s="2649"/>
      <c r="C26" s="3055"/>
      <c r="D26" s="3077"/>
      <c r="E26" s="2633"/>
      <c r="F26" s="2947"/>
      <c r="G26" s="2658"/>
      <c r="H26" s="1201" t="s">
        <v>50</v>
      </c>
      <c r="I26" s="1200">
        <v>4</v>
      </c>
      <c r="J26" s="1200">
        <v>5</v>
      </c>
      <c r="K26" s="1199">
        <v>6</v>
      </c>
      <c r="L26" s="81" t="s">
        <v>663</v>
      </c>
      <c r="M26" s="84" t="s">
        <v>562</v>
      </c>
      <c r="N26" s="82">
        <v>2</v>
      </c>
      <c r="O26" s="82">
        <v>2</v>
      </c>
      <c r="P26" s="1202">
        <v>2</v>
      </c>
    </row>
    <row r="27" spans="1:16" ht="29.4" customHeight="1" thickBot="1" x14ac:dyDescent="0.3">
      <c r="A27" s="3057"/>
      <c r="B27" s="2649"/>
      <c r="C27" s="3055"/>
      <c r="D27" s="3077"/>
      <c r="E27" s="2633"/>
      <c r="F27" s="2947"/>
      <c r="G27" s="2658"/>
      <c r="H27" s="1163"/>
      <c r="I27" s="1162"/>
      <c r="J27" s="1162"/>
      <c r="K27" s="1162"/>
      <c r="L27" s="81" t="s">
        <v>662</v>
      </c>
      <c r="M27" s="1337" t="s">
        <v>545</v>
      </c>
      <c r="N27" s="1336"/>
      <c r="O27" s="1335">
        <v>60</v>
      </c>
      <c r="P27" s="1334">
        <v>64</v>
      </c>
    </row>
    <row r="28" spans="1:16" ht="57" customHeight="1" thickBot="1" x14ac:dyDescent="0.3">
      <c r="A28" s="2664"/>
      <c r="B28" s="3053"/>
      <c r="C28" s="3056"/>
      <c r="D28" s="3078"/>
      <c r="E28" s="2628"/>
      <c r="F28" s="3005"/>
      <c r="G28" s="2632"/>
      <c r="H28" s="1320" t="s">
        <v>7</v>
      </c>
      <c r="I28" s="1274">
        <f>SUM(I26:I27)</f>
        <v>4</v>
      </c>
      <c r="J28" s="1274">
        <f>SUM(J26:J27)</f>
        <v>5</v>
      </c>
      <c r="K28" s="1274">
        <f>SUM(K26:K27)</f>
        <v>6</v>
      </c>
      <c r="L28" s="1273" t="s">
        <v>661</v>
      </c>
      <c r="M28" s="2588" t="s">
        <v>547</v>
      </c>
      <c r="N28" s="2565"/>
      <c r="O28" s="2565">
        <v>8</v>
      </c>
      <c r="P28" s="1262">
        <v>8</v>
      </c>
    </row>
    <row r="29" spans="1:16" ht="14.4" thickBot="1" x14ac:dyDescent="0.3">
      <c r="A29" s="735" t="s">
        <v>6</v>
      </c>
      <c r="B29" s="74" t="s">
        <v>8</v>
      </c>
      <c r="C29" s="2636" t="s">
        <v>33</v>
      </c>
      <c r="D29" s="2636"/>
      <c r="E29" s="2636"/>
      <c r="F29" s="2636"/>
      <c r="G29" s="2637"/>
      <c r="H29" s="75" t="s">
        <v>7</v>
      </c>
      <c r="I29" s="76">
        <f>I28</f>
        <v>4</v>
      </c>
      <c r="J29" s="76">
        <f>J28</f>
        <v>5</v>
      </c>
      <c r="K29" s="76">
        <f>K28</f>
        <v>6</v>
      </c>
      <c r="L29" s="77"/>
      <c r="M29" s="77"/>
      <c r="N29" s="77"/>
      <c r="O29" s="77"/>
      <c r="P29" s="78"/>
    </row>
    <row r="30" spans="1:16" ht="14.4" thickBot="1" x14ac:dyDescent="0.3">
      <c r="A30" s="735" t="s">
        <v>6</v>
      </c>
      <c r="B30" s="74"/>
      <c r="C30" s="3069" t="s">
        <v>53</v>
      </c>
      <c r="D30" s="3069"/>
      <c r="E30" s="3069"/>
      <c r="F30" s="3069"/>
      <c r="G30" s="3070"/>
      <c r="H30" s="653" t="s">
        <v>7</v>
      </c>
      <c r="I30" s="654">
        <f>I15+I22+I29</f>
        <v>4</v>
      </c>
      <c r="J30" s="654">
        <f>J29*1</f>
        <v>5</v>
      </c>
      <c r="K30" s="654">
        <f>K29*1</f>
        <v>6</v>
      </c>
      <c r="L30" s="655"/>
      <c r="M30" s="655"/>
      <c r="N30" s="655"/>
      <c r="O30" s="655"/>
      <c r="P30" s="656"/>
    </row>
    <row r="31" spans="1:16" ht="14.4" thickBot="1" x14ac:dyDescent="0.3">
      <c r="A31" s="67" t="s">
        <v>8</v>
      </c>
      <c r="B31" s="68"/>
      <c r="C31" s="69" t="s">
        <v>660</v>
      </c>
      <c r="D31" s="70"/>
      <c r="E31" s="1333"/>
      <c r="F31" s="70"/>
      <c r="G31" s="70"/>
      <c r="H31" s="70"/>
      <c r="I31" s="70"/>
      <c r="J31" s="69"/>
      <c r="K31" s="70"/>
      <c r="L31" s="1332"/>
      <c r="M31" s="1332"/>
      <c r="N31" s="70"/>
      <c r="O31" s="69"/>
      <c r="P31" s="1331"/>
    </row>
    <row r="32" spans="1:16" ht="28.2" thickBot="1" x14ac:dyDescent="0.3">
      <c r="A32" s="67"/>
      <c r="B32" s="3071"/>
      <c r="C32" s="3072"/>
      <c r="D32" s="3072"/>
      <c r="E32" s="3072"/>
      <c r="F32" s="3072"/>
      <c r="G32" s="3072"/>
      <c r="H32" s="3072"/>
      <c r="I32" s="3072"/>
      <c r="J32" s="3072"/>
      <c r="K32" s="3073"/>
      <c r="L32" s="1300" t="s">
        <v>659</v>
      </c>
      <c r="M32" s="79" t="s">
        <v>658</v>
      </c>
      <c r="N32" s="1329">
        <v>2080</v>
      </c>
      <c r="O32" s="1329">
        <v>2100</v>
      </c>
      <c r="P32" s="1330">
        <v>2200</v>
      </c>
    </row>
    <row r="33" spans="1:16" ht="42" thickBot="1" x14ac:dyDescent="0.3">
      <c r="A33" s="67"/>
      <c r="B33" s="3071"/>
      <c r="C33" s="3072"/>
      <c r="D33" s="3072"/>
      <c r="E33" s="3072"/>
      <c r="F33" s="3072"/>
      <c r="G33" s="3072"/>
      <c r="H33" s="3072"/>
      <c r="I33" s="3072"/>
      <c r="J33" s="3072"/>
      <c r="K33" s="3073"/>
      <c r="L33" s="1300" t="s">
        <v>657</v>
      </c>
      <c r="M33" s="79" t="s">
        <v>545</v>
      </c>
      <c r="N33" s="1329">
        <v>63.4</v>
      </c>
      <c r="O33" s="1299">
        <v>65</v>
      </c>
      <c r="P33" s="1298">
        <v>67</v>
      </c>
    </row>
    <row r="34" spans="1:16" ht="14.4" thickBot="1" x14ac:dyDescent="0.3">
      <c r="A34" s="1272" t="s">
        <v>8</v>
      </c>
      <c r="B34" s="1184" t="s">
        <v>6</v>
      </c>
      <c r="C34" s="2671" t="s">
        <v>656</v>
      </c>
      <c r="D34" s="2672"/>
      <c r="E34" s="2672"/>
      <c r="F34" s="2672"/>
      <c r="G34" s="2672"/>
      <c r="H34" s="2672"/>
      <c r="I34" s="2672"/>
      <c r="J34" s="2672"/>
      <c r="K34" s="2672"/>
      <c r="L34" s="2672"/>
      <c r="M34" s="2672"/>
      <c r="N34" s="2672"/>
      <c r="O34" s="2672"/>
      <c r="P34" s="1221"/>
    </row>
    <row r="35" spans="1:16" ht="13.95" customHeight="1" thickBot="1" x14ac:dyDescent="0.3">
      <c r="A35" s="734"/>
      <c r="B35" s="1220"/>
      <c r="C35" s="1271"/>
      <c r="D35" s="1271"/>
      <c r="E35" s="1271"/>
      <c r="F35" s="1271"/>
      <c r="G35" s="1271"/>
      <c r="H35" s="1271"/>
      <c r="I35" s="1271"/>
      <c r="J35" s="1271"/>
      <c r="K35" s="1271"/>
      <c r="L35" s="1300" t="s">
        <v>655</v>
      </c>
      <c r="M35" s="79" t="s">
        <v>562</v>
      </c>
      <c r="N35" s="1299">
        <v>29.7</v>
      </c>
      <c r="O35" s="1299">
        <v>30</v>
      </c>
      <c r="P35" s="1298">
        <v>30.5</v>
      </c>
    </row>
    <row r="36" spans="1:16" ht="24" customHeight="1" thickBot="1" x14ac:dyDescent="0.3">
      <c r="A36" s="735"/>
      <c r="B36" s="1220"/>
      <c r="C36" s="1219"/>
      <c r="D36" s="1219"/>
      <c r="E36" s="1219"/>
      <c r="F36" s="1219"/>
      <c r="G36" s="1219"/>
      <c r="H36" s="1219"/>
      <c r="I36" s="1219"/>
      <c r="J36" s="1219"/>
      <c r="K36" s="1219"/>
      <c r="L36" s="1218" t="s">
        <v>654</v>
      </c>
      <c r="M36" s="737" t="s">
        <v>562</v>
      </c>
      <c r="N36" s="1263">
        <v>42</v>
      </c>
      <c r="O36" s="1263">
        <v>40</v>
      </c>
      <c r="P36" s="1262">
        <v>38</v>
      </c>
    </row>
    <row r="37" spans="1:16" ht="13.8" x14ac:dyDescent="0.25">
      <c r="A37" s="2663" t="s">
        <v>8</v>
      </c>
      <c r="B37" s="3052" t="s">
        <v>6</v>
      </c>
      <c r="C37" s="3054" t="s">
        <v>6</v>
      </c>
      <c r="D37" s="642"/>
      <c r="E37" s="2627" t="s">
        <v>653</v>
      </c>
      <c r="F37" s="2946" t="s">
        <v>66</v>
      </c>
      <c r="G37" s="2631" t="s">
        <v>414</v>
      </c>
      <c r="H37" s="1170" t="s">
        <v>50</v>
      </c>
      <c r="I37" s="1169">
        <v>5</v>
      </c>
      <c r="J37" s="1169">
        <v>6</v>
      </c>
      <c r="K37" s="1168">
        <v>7</v>
      </c>
      <c r="L37" s="1322" t="s">
        <v>652</v>
      </c>
      <c r="M37" s="80" t="s">
        <v>651</v>
      </c>
      <c r="N37" s="73">
        <v>250</v>
      </c>
      <c r="O37" s="73">
        <v>250</v>
      </c>
      <c r="P37" s="1179">
        <v>250</v>
      </c>
    </row>
    <row r="38" spans="1:16" ht="45" customHeight="1" thickBot="1" x14ac:dyDescent="0.3">
      <c r="A38" s="2664"/>
      <c r="B38" s="3053"/>
      <c r="C38" s="3056"/>
      <c r="D38" s="1265"/>
      <c r="E38" s="2628"/>
      <c r="F38" s="3005"/>
      <c r="G38" s="2632"/>
      <c r="H38" s="1320" t="s">
        <v>7</v>
      </c>
      <c r="I38" s="1274">
        <f>SUM(I37:I37)</f>
        <v>5</v>
      </c>
      <c r="J38" s="1274">
        <f>SUM(J37:J37)</f>
        <v>6</v>
      </c>
      <c r="K38" s="1274">
        <f>SUM(K37:K37)</f>
        <v>7</v>
      </c>
      <c r="L38" s="1327" t="s">
        <v>650</v>
      </c>
      <c r="M38" s="1328" t="s">
        <v>562</v>
      </c>
      <c r="N38" s="1263">
        <v>220</v>
      </c>
      <c r="O38" s="1263">
        <v>230</v>
      </c>
      <c r="P38" s="1262">
        <v>240</v>
      </c>
    </row>
    <row r="39" spans="1:16" ht="27" customHeight="1" x14ac:dyDescent="0.25">
      <c r="A39" s="2663" t="s">
        <v>8</v>
      </c>
      <c r="B39" s="3052" t="s">
        <v>6</v>
      </c>
      <c r="C39" s="3054" t="s">
        <v>8</v>
      </c>
      <c r="D39" s="642"/>
      <c r="E39" s="2627" t="s">
        <v>649</v>
      </c>
      <c r="F39" s="2946" t="s">
        <v>66</v>
      </c>
      <c r="G39" s="2631" t="s">
        <v>414</v>
      </c>
      <c r="H39" s="1170" t="s">
        <v>50</v>
      </c>
      <c r="I39" s="1169"/>
      <c r="J39" s="1169">
        <v>1</v>
      </c>
      <c r="K39" s="1168">
        <v>1</v>
      </c>
      <c r="L39" s="1322" t="s">
        <v>648</v>
      </c>
      <c r="M39" s="80" t="s">
        <v>562</v>
      </c>
      <c r="N39" s="1165"/>
      <c r="O39" s="73">
        <v>5</v>
      </c>
      <c r="P39" s="1179">
        <v>5</v>
      </c>
    </row>
    <row r="40" spans="1:16" ht="21.6" customHeight="1" thickBot="1" x14ac:dyDescent="0.3">
      <c r="A40" s="2664"/>
      <c r="B40" s="3053"/>
      <c r="C40" s="3056"/>
      <c r="D40" s="1265"/>
      <c r="E40" s="2628"/>
      <c r="F40" s="3005"/>
      <c r="G40" s="2632"/>
      <c r="H40" s="1320" t="s">
        <v>7</v>
      </c>
      <c r="I40" s="1274"/>
      <c r="J40" s="1274">
        <f>SUM(J39:J39)</f>
        <v>1</v>
      </c>
      <c r="K40" s="1274">
        <f>SUM(K39:K39)</f>
        <v>1</v>
      </c>
      <c r="L40" s="1327"/>
      <c r="M40" s="1326"/>
      <c r="N40" s="1159"/>
      <c r="O40" s="1325"/>
      <c r="P40" s="1324"/>
    </row>
    <row r="41" spans="1:16" ht="14.4" thickBot="1" x14ac:dyDescent="0.3">
      <c r="A41" s="735" t="s">
        <v>8</v>
      </c>
      <c r="B41" s="74" t="s">
        <v>6</v>
      </c>
      <c r="C41" s="2636" t="s">
        <v>33</v>
      </c>
      <c r="D41" s="2636"/>
      <c r="E41" s="2636"/>
      <c r="F41" s="2636"/>
      <c r="G41" s="2637"/>
      <c r="H41" s="75" t="s">
        <v>7</v>
      </c>
      <c r="I41" s="76">
        <f>I40+I38</f>
        <v>5</v>
      </c>
      <c r="J41" s="76">
        <f>J40+J38</f>
        <v>7</v>
      </c>
      <c r="K41" s="76">
        <f>K40+K38</f>
        <v>8</v>
      </c>
      <c r="L41" s="77"/>
      <c r="M41" s="77"/>
      <c r="N41" s="77"/>
      <c r="O41" s="77"/>
      <c r="P41" s="78"/>
    </row>
    <row r="42" spans="1:16" ht="18" customHeight="1" thickBot="1" x14ac:dyDescent="0.3">
      <c r="A42" s="1272" t="s">
        <v>8</v>
      </c>
      <c r="B42" s="1184" t="s">
        <v>8</v>
      </c>
      <c r="C42" s="2671" t="s">
        <v>647</v>
      </c>
      <c r="D42" s="2672"/>
      <c r="E42" s="2672"/>
      <c r="F42" s="2672"/>
      <c r="G42" s="2672"/>
      <c r="H42" s="2672"/>
      <c r="I42" s="2672"/>
      <c r="J42" s="2672"/>
      <c r="K42" s="2672"/>
      <c r="L42" s="2672"/>
      <c r="M42" s="2672"/>
      <c r="N42" s="2672"/>
      <c r="O42" s="2672"/>
      <c r="P42" s="1221"/>
    </row>
    <row r="43" spans="1:16" ht="13.95" customHeight="1" thickBot="1" x14ac:dyDescent="0.3">
      <c r="A43" s="1758"/>
      <c r="B43" s="1220"/>
      <c r="C43" s="1738"/>
      <c r="D43" s="1738"/>
      <c r="E43" s="1738"/>
      <c r="F43" s="1738"/>
      <c r="G43" s="1738"/>
      <c r="H43" s="1738"/>
      <c r="I43" s="1738"/>
      <c r="J43" s="1738"/>
      <c r="K43" s="1738"/>
      <c r="L43" s="1270" t="s">
        <v>646</v>
      </c>
      <c r="M43" s="79" t="s">
        <v>545</v>
      </c>
      <c r="N43" s="1299">
        <v>50.9</v>
      </c>
      <c r="O43" s="1299">
        <v>62</v>
      </c>
      <c r="P43" s="1298">
        <v>64</v>
      </c>
    </row>
    <row r="44" spans="1:16" ht="14.4" thickBot="1" x14ac:dyDescent="0.3">
      <c r="A44" s="1759"/>
      <c r="B44" s="1220"/>
      <c r="C44" s="1219"/>
      <c r="D44" s="1219"/>
      <c r="E44" s="1219"/>
      <c r="F44" s="1219"/>
      <c r="G44" s="1219"/>
      <c r="H44" s="1219"/>
      <c r="I44" s="1219"/>
      <c r="J44" s="1219"/>
      <c r="K44" s="1219"/>
      <c r="L44" s="1323" t="s">
        <v>645</v>
      </c>
      <c r="M44" s="1737" t="s">
        <v>562</v>
      </c>
      <c r="N44" s="1263">
        <v>7</v>
      </c>
      <c r="O44" s="1263">
        <v>9</v>
      </c>
      <c r="P44" s="1262">
        <v>11</v>
      </c>
    </row>
    <row r="45" spans="1:16" ht="14.4" customHeight="1" x14ac:dyDescent="0.25">
      <c r="A45" s="2663" t="s">
        <v>8</v>
      </c>
      <c r="B45" s="3052" t="s">
        <v>8</v>
      </c>
      <c r="C45" s="3054" t="s">
        <v>6</v>
      </c>
      <c r="D45" s="642"/>
      <c r="E45" s="2627" t="s">
        <v>644</v>
      </c>
      <c r="F45" s="2946" t="s">
        <v>66</v>
      </c>
      <c r="G45" s="2631" t="s">
        <v>414</v>
      </c>
      <c r="H45" s="1170" t="s">
        <v>50</v>
      </c>
      <c r="I45" s="1169">
        <v>0</v>
      </c>
      <c r="J45" s="1169">
        <v>5</v>
      </c>
      <c r="K45" s="1168">
        <v>8</v>
      </c>
      <c r="L45" s="1275" t="s">
        <v>643</v>
      </c>
      <c r="M45" s="80" t="s">
        <v>562</v>
      </c>
      <c r="N45" s="73"/>
      <c r="O45" s="73">
        <v>2</v>
      </c>
      <c r="P45" s="1179">
        <v>2</v>
      </c>
    </row>
    <row r="46" spans="1:16" ht="27.6" x14ac:dyDescent="0.25">
      <c r="A46" s="3057"/>
      <c r="B46" s="2649"/>
      <c r="C46" s="3055"/>
      <c r="D46" s="644"/>
      <c r="E46" s="2633"/>
      <c r="F46" s="2947"/>
      <c r="G46" s="2658"/>
      <c r="H46" s="1267"/>
      <c r="I46" s="1200"/>
      <c r="J46" s="1200"/>
      <c r="K46" s="1199"/>
      <c r="L46" s="1266" t="s">
        <v>642</v>
      </c>
      <c r="M46" s="84" t="s">
        <v>562</v>
      </c>
      <c r="N46" s="82"/>
      <c r="O46" s="82">
        <v>1</v>
      </c>
      <c r="P46" s="1202">
        <v>1</v>
      </c>
    </row>
    <row r="47" spans="1:16" ht="14.4" thickBot="1" x14ac:dyDescent="0.3">
      <c r="A47" s="2664"/>
      <c r="B47" s="3053"/>
      <c r="C47" s="3056"/>
      <c r="D47" s="1265"/>
      <c r="E47" s="2628"/>
      <c r="F47" s="3005"/>
      <c r="G47" s="2632"/>
      <c r="H47" s="1320" t="s">
        <v>7</v>
      </c>
      <c r="I47" s="1274">
        <f>SUM(I45:I45)</f>
        <v>0</v>
      </c>
      <c r="J47" s="1274">
        <f>SUM(J45:J45)</f>
        <v>5</v>
      </c>
      <c r="K47" s="1274">
        <f>SUM(K45:K45)</f>
        <v>8</v>
      </c>
      <c r="L47" s="1273"/>
      <c r="M47" s="1194"/>
      <c r="N47" s="1263"/>
      <c r="O47" s="1263"/>
      <c r="P47" s="1262"/>
    </row>
    <row r="48" spans="1:16" ht="25.95" customHeight="1" x14ac:dyDescent="0.25">
      <c r="A48" s="2663" t="s">
        <v>8</v>
      </c>
      <c r="B48" s="3052" t="s">
        <v>8</v>
      </c>
      <c r="C48" s="3054" t="s">
        <v>8</v>
      </c>
      <c r="D48" s="642"/>
      <c r="E48" s="2627" t="s">
        <v>641</v>
      </c>
      <c r="F48" s="2946" t="s">
        <v>66</v>
      </c>
      <c r="G48" s="2631" t="s">
        <v>414</v>
      </c>
      <c r="H48" s="1170" t="s">
        <v>50</v>
      </c>
      <c r="I48" s="1169">
        <v>150</v>
      </c>
      <c r="J48" s="1169">
        <v>160</v>
      </c>
      <c r="K48" s="1168">
        <v>180</v>
      </c>
      <c r="L48" s="1275" t="s">
        <v>640</v>
      </c>
      <c r="M48" s="80" t="s">
        <v>562</v>
      </c>
      <c r="N48" s="73">
        <v>1</v>
      </c>
      <c r="O48" s="73">
        <v>1</v>
      </c>
      <c r="P48" s="1179">
        <v>1</v>
      </c>
    </row>
    <row r="49" spans="1:19" ht="27" customHeight="1" x14ac:dyDescent="0.25">
      <c r="A49" s="3057"/>
      <c r="B49" s="2649"/>
      <c r="C49" s="3055"/>
      <c r="D49" s="644"/>
      <c r="E49" s="2633"/>
      <c r="F49" s="2947"/>
      <c r="G49" s="2658"/>
      <c r="H49" s="1201"/>
      <c r="I49" s="1200"/>
      <c r="J49" s="1200"/>
      <c r="K49" s="1199"/>
      <c r="L49" s="1266" t="s">
        <v>639</v>
      </c>
      <c r="M49" s="84" t="s">
        <v>562</v>
      </c>
      <c r="N49" s="82">
        <v>1</v>
      </c>
      <c r="O49" s="82">
        <v>1</v>
      </c>
      <c r="P49" s="1202">
        <v>1</v>
      </c>
    </row>
    <row r="50" spans="1:19" ht="14.4" thickBot="1" x14ac:dyDescent="0.3">
      <c r="A50" s="2664"/>
      <c r="B50" s="3053"/>
      <c r="C50" s="3056"/>
      <c r="D50" s="1265"/>
      <c r="E50" s="2628"/>
      <c r="F50" s="3005"/>
      <c r="G50" s="2632"/>
      <c r="H50" s="1320" t="s">
        <v>7</v>
      </c>
      <c r="I50" s="1274">
        <f>SUM(I48:I48)</f>
        <v>150</v>
      </c>
      <c r="J50" s="1274">
        <f>SUM(J48:J48)</f>
        <v>160</v>
      </c>
      <c r="K50" s="1274">
        <f>SUM(K48:K48)</f>
        <v>180</v>
      </c>
      <c r="L50" s="1273" t="s">
        <v>638</v>
      </c>
      <c r="M50" s="1194" t="s">
        <v>545</v>
      </c>
      <c r="N50" s="1263">
        <v>50</v>
      </c>
      <c r="O50" s="1263">
        <v>50</v>
      </c>
      <c r="P50" s="1262">
        <v>50</v>
      </c>
    </row>
    <row r="51" spans="1:19" ht="31.95" customHeight="1" x14ac:dyDescent="0.25">
      <c r="A51" s="85" t="s">
        <v>8</v>
      </c>
      <c r="B51" s="3052" t="s">
        <v>8</v>
      </c>
      <c r="C51" s="3054" t="s">
        <v>51</v>
      </c>
      <c r="D51" s="642"/>
      <c r="E51" s="2627" t="s">
        <v>637</v>
      </c>
      <c r="F51" s="2946" t="s">
        <v>66</v>
      </c>
      <c r="G51" s="2631" t="s">
        <v>414</v>
      </c>
      <c r="H51" s="1170" t="s">
        <v>50</v>
      </c>
      <c r="I51" s="1169">
        <v>0</v>
      </c>
      <c r="J51" s="1169">
        <v>10</v>
      </c>
      <c r="K51" s="1168">
        <v>10</v>
      </c>
      <c r="L51" s="1322" t="s">
        <v>636</v>
      </c>
      <c r="M51" s="80" t="s">
        <v>562</v>
      </c>
      <c r="N51" s="73"/>
      <c r="O51" s="73">
        <v>1</v>
      </c>
      <c r="P51" s="1179">
        <v>1</v>
      </c>
    </row>
    <row r="52" spans="1:19" ht="51" customHeight="1" x14ac:dyDescent="0.25">
      <c r="A52" s="1321"/>
      <c r="B52" s="2649"/>
      <c r="C52" s="3055"/>
      <c r="D52" s="644"/>
      <c r="E52" s="2633"/>
      <c r="F52" s="2947"/>
      <c r="G52" s="2658"/>
      <c r="H52" s="1201"/>
      <c r="I52" s="1200"/>
      <c r="J52" s="1200"/>
      <c r="K52" s="1199"/>
      <c r="L52" s="1280" t="s">
        <v>635</v>
      </c>
      <c r="M52" s="489" t="s">
        <v>562</v>
      </c>
      <c r="N52" s="1196"/>
      <c r="O52" s="1196">
        <v>1</v>
      </c>
      <c r="P52" s="1195">
        <v>1</v>
      </c>
    </row>
    <row r="53" spans="1:19" ht="16.95" customHeight="1" x14ac:dyDescent="0.25">
      <c r="A53" s="1321"/>
      <c r="B53" s="2649"/>
      <c r="C53" s="3055"/>
      <c r="D53" s="644"/>
      <c r="E53" s="2633"/>
      <c r="F53" s="2947"/>
      <c r="G53" s="2658"/>
      <c r="H53" s="1201"/>
      <c r="I53" s="1200"/>
      <c r="J53" s="1200"/>
      <c r="K53" s="1199"/>
      <c r="L53" s="1266" t="s">
        <v>634</v>
      </c>
      <c r="M53" s="84" t="s">
        <v>562</v>
      </c>
      <c r="N53" s="82"/>
      <c r="O53" s="82"/>
      <c r="P53" s="1202">
        <v>1</v>
      </c>
    </row>
    <row r="54" spans="1:19" ht="16.95" customHeight="1" thickBot="1" x14ac:dyDescent="0.3">
      <c r="A54" s="591"/>
      <c r="B54" s="3053"/>
      <c r="C54" s="3056"/>
      <c r="D54" s="1265"/>
      <c r="E54" s="2628"/>
      <c r="F54" s="3005"/>
      <c r="G54" s="2632"/>
      <c r="H54" s="1320" t="s">
        <v>7</v>
      </c>
      <c r="I54" s="1274">
        <f>SUM(I51:I51)</f>
        <v>0</v>
      </c>
      <c r="J54" s="1274">
        <f>SUM(J51:J51)</f>
        <v>10</v>
      </c>
      <c r="K54" s="1274">
        <f>SUM(K51:K51)</f>
        <v>10</v>
      </c>
      <c r="L54" s="1277" t="s">
        <v>633</v>
      </c>
      <c r="M54" s="1194" t="s">
        <v>562</v>
      </c>
      <c r="N54" s="1263">
        <v>3</v>
      </c>
      <c r="O54" s="1263">
        <v>3</v>
      </c>
      <c r="P54" s="1262">
        <v>3</v>
      </c>
    </row>
    <row r="55" spans="1:19" ht="49.2" customHeight="1" thickBot="1" x14ac:dyDescent="0.3">
      <c r="A55" s="2663" t="s">
        <v>8</v>
      </c>
      <c r="B55" s="3052" t="s">
        <v>8</v>
      </c>
      <c r="C55" s="3060" t="s">
        <v>52</v>
      </c>
      <c r="D55" s="3063"/>
      <c r="E55" s="3066" t="s">
        <v>632</v>
      </c>
      <c r="F55" s="2946" t="s">
        <v>66</v>
      </c>
      <c r="G55" s="2631" t="s">
        <v>414</v>
      </c>
      <c r="H55" s="1313" t="s">
        <v>50</v>
      </c>
      <c r="I55" s="1375">
        <v>1541</v>
      </c>
      <c r="J55" s="1319">
        <v>1000</v>
      </c>
      <c r="K55" s="1318">
        <v>1000</v>
      </c>
      <c r="L55" s="1317" t="s">
        <v>631</v>
      </c>
      <c r="M55" s="1316" t="s">
        <v>684</v>
      </c>
      <c r="N55" s="1315">
        <v>1541</v>
      </c>
      <c r="O55" s="1314">
        <v>1000</v>
      </c>
      <c r="P55" s="1179">
        <v>1000</v>
      </c>
      <c r="Q55" s="1376"/>
      <c r="R55" s="1376"/>
      <c r="S55" s="1376"/>
    </row>
    <row r="56" spans="1:19" ht="19.2" customHeight="1" thickBot="1" x14ac:dyDescent="0.3">
      <c r="A56" s="3057"/>
      <c r="B56" s="2649"/>
      <c r="C56" s="3061"/>
      <c r="D56" s="3064"/>
      <c r="E56" s="3067"/>
      <c r="F56" s="2947"/>
      <c r="G56" s="2658"/>
      <c r="H56" s="1313" t="s">
        <v>50</v>
      </c>
      <c r="I56" s="1312">
        <v>326</v>
      </c>
      <c r="J56" s="1312">
        <v>0</v>
      </c>
      <c r="K56" s="1311">
        <v>0</v>
      </c>
      <c r="L56" s="1310" t="s">
        <v>741</v>
      </c>
      <c r="M56" s="1309" t="s">
        <v>684</v>
      </c>
      <c r="N56" s="1308">
        <v>326</v>
      </c>
      <c r="O56" s="1284"/>
      <c r="P56" s="1307"/>
    </row>
    <row r="57" spans="1:19" ht="14.4" customHeight="1" thickBot="1" x14ac:dyDescent="0.3">
      <c r="A57" s="2664"/>
      <c r="B57" s="3053"/>
      <c r="C57" s="3062"/>
      <c r="D57" s="3065"/>
      <c r="E57" s="3068"/>
      <c r="F57" s="3005"/>
      <c r="G57" s="2632"/>
      <c r="H57" s="1306" t="s">
        <v>7</v>
      </c>
      <c r="I57" s="1305">
        <f>SUM(I55:I56)</f>
        <v>1867</v>
      </c>
      <c r="J57" s="1305">
        <f>SUM(J55:J56)</f>
        <v>1000</v>
      </c>
      <c r="K57" s="1305">
        <f>SUM(K55:K56)</f>
        <v>1000</v>
      </c>
      <c r="L57" s="1304"/>
      <c r="M57" s="1303"/>
      <c r="N57" s="1302"/>
      <c r="O57" s="1263"/>
      <c r="P57" s="1301"/>
    </row>
    <row r="58" spans="1:19" ht="16.95" customHeight="1" thickBot="1" x14ac:dyDescent="0.3">
      <c r="A58" s="735" t="s">
        <v>8</v>
      </c>
      <c r="B58" s="74" t="s">
        <v>8</v>
      </c>
      <c r="C58" s="2636" t="s">
        <v>33</v>
      </c>
      <c r="D58" s="2636"/>
      <c r="E58" s="2636"/>
      <c r="F58" s="2636"/>
      <c r="G58" s="2637"/>
      <c r="H58" s="75" t="s">
        <v>7</v>
      </c>
      <c r="I58" s="76">
        <f>I54+I50+I47+I57</f>
        <v>2017</v>
      </c>
      <c r="J58" s="76">
        <f>J54+J50+J47+J57</f>
        <v>1175</v>
      </c>
      <c r="K58" s="76">
        <f>K54+K50+K47+K57</f>
        <v>1198</v>
      </c>
      <c r="L58" s="77"/>
      <c r="M58" s="77"/>
      <c r="N58" s="77"/>
      <c r="O58" s="77"/>
      <c r="P58" s="78"/>
    </row>
    <row r="59" spans="1:19" ht="13.95" customHeight="1" thickBot="1" x14ac:dyDescent="0.3">
      <c r="A59" s="1272" t="s">
        <v>8</v>
      </c>
      <c r="B59" s="1184" t="s">
        <v>51</v>
      </c>
      <c r="C59" s="2671" t="s">
        <v>630</v>
      </c>
      <c r="D59" s="2672"/>
      <c r="E59" s="2672"/>
      <c r="F59" s="2672"/>
      <c r="G59" s="2672"/>
      <c r="H59" s="2672"/>
      <c r="I59" s="2672"/>
      <c r="J59" s="2672"/>
      <c r="K59" s="2672"/>
      <c r="L59" s="2672"/>
      <c r="M59" s="2672"/>
      <c r="N59" s="2672"/>
      <c r="O59" s="2672"/>
      <c r="P59" s="1221"/>
    </row>
    <row r="60" spans="1:19" ht="31.95" customHeight="1" thickBot="1" x14ac:dyDescent="0.3">
      <c r="A60" s="734"/>
      <c r="B60" s="1220"/>
      <c r="C60" s="1271"/>
      <c r="D60" s="1271"/>
      <c r="E60" s="1271"/>
      <c r="F60" s="1271"/>
      <c r="G60" s="1271"/>
      <c r="H60" s="1271"/>
      <c r="I60" s="1271"/>
      <c r="J60" s="1271"/>
      <c r="K60" s="1271"/>
      <c r="L60" s="1300" t="s">
        <v>629</v>
      </c>
      <c r="M60" s="79" t="s">
        <v>545</v>
      </c>
      <c r="N60" s="1299">
        <v>20</v>
      </c>
      <c r="O60" s="1299">
        <v>25</v>
      </c>
      <c r="P60" s="1298">
        <v>30</v>
      </c>
    </row>
    <row r="61" spans="1:19" ht="33.6" customHeight="1" thickBot="1" x14ac:dyDescent="0.3">
      <c r="A61" s="735"/>
      <c r="B61" s="1220"/>
      <c r="C61" s="1219"/>
      <c r="D61" s="1219"/>
      <c r="E61" s="1219"/>
      <c r="F61" s="1219"/>
      <c r="G61" s="1219"/>
      <c r="H61" s="1219"/>
      <c r="I61" s="1219"/>
      <c r="J61" s="1219"/>
      <c r="K61" s="1219"/>
      <c r="L61" s="1218" t="s">
        <v>628</v>
      </c>
      <c r="M61" s="737" t="s">
        <v>1075</v>
      </c>
      <c r="N61" s="1297">
        <v>650520</v>
      </c>
      <c r="O61" s="1263"/>
      <c r="P61" s="1262"/>
    </row>
    <row r="62" spans="1:19" ht="37.5" customHeight="1" x14ac:dyDescent="0.25">
      <c r="A62" s="2663" t="s">
        <v>8</v>
      </c>
      <c r="B62" s="3052" t="s">
        <v>51</v>
      </c>
      <c r="C62" s="3054" t="s">
        <v>6</v>
      </c>
      <c r="D62" s="642"/>
      <c r="E62" s="2627" t="s">
        <v>627</v>
      </c>
      <c r="F62" s="2946" t="s">
        <v>66</v>
      </c>
      <c r="G62" s="2631" t="s">
        <v>414</v>
      </c>
      <c r="H62" s="1170" t="s">
        <v>50</v>
      </c>
      <c r="I62" s="1169">
        <v>0</v>
      </c>
      <c r="J62" s="1169">
        <v>5</v>
      </c>
      <c r="K62" s="1168">
        <v>5</v>
      </c>
      <c r="L62" s="1275" t="s">
        <v>626</v>
      </c>
      <c r="M62" s="80" t="s">
        <v>562</v>
      </c>
      <c r="N62" s="73"/>
      <c r="O62" s="73">
        <v>120</v>
      </c>
      <c r="P62" s="1179">
        <v>120</v>
      </c>
    </row>
    <row r="63" spans="1:19" ht="60.75" customHeight="1" x14ac:dyDescent="0.25">
      <c r="A63" s="3057"/>
      <c r="B63" s="2649"/>
      <c r="C63" s="3055"/>
      <c r="D63" s="644"/>
      <c r="E63" s="2633"/>
      <c r="F63" s="2947"/>
      <c r="G63" s="2658"/>
      <c r="H63" s="1201"/>
      <c r="I63" s="1200"/>
      <c r="J63" s="1200"/>
      <c r="K63" s="1199"/>
      <c r="L63" s="1266" t="s">
        <v>625</v>
      </c>
      <c r="M63" s="84"/>
      <c r="N63" s="82"/>
      <c r="O63" s="82">
        <v>1</v>
      </c>
      <c r="P63" s="1202"/>
    </row>
    <row r="64" spans="1:19" ht="39" customHeight="1" x14ac:dyDescent="0.25">
      <c r="A64" s="3057"/>
      <c r="B64" s="2649"/>
      <c r="C64" s="3055"/>
      <c r="D64" s="644"/>
      <c r="E64" s="2633"/>
      <c r="F64" s="2947"/>
      <c r="G64" s="2658"/>
      <c r="H64" s="1201"/>
      <c r="I64" s="1200"/>
      <c r="J64" s="1200"/>
      <c r="K64" s="1199"/>
      <c r="L64" s="1280" t="s">
        <v>624</v>
      </c>
      <c r="M64" s="489" t="s">
        <v>562</v>
      </c>
      <c r="N64" s="1196"/>
      <c r="O64" s="1196"/>
      <c r="P64" s="1195">
        <v>1</v>
      </c>
    </row>
    <row r="65" spans="1:16" ht="45" customHeight="1" x14ac:dyDescent="0.25">
      <c r="A65" s="3057"/>
      <c r="B65" s="2649"/>
      <c r="C65" s="3055"/>
      <c r="D65" s="644"/>
      <c r="E65" s="2633"/>
      <c r="F65" s="2947"/>
      <c r="G65" s="2658"/>
      <c r="H65" s="1201"/>
      <c r="I65" s="1200"/>
      <c r="J65" s="1200"/>
      <c r="K65" s="1199"/>
      <c r="L65" s="1285" t="s">
        <v>623</v>
      </c>
      <c r="M65" s="1203" t="s">
        <v>562</v>
      </c>
      <c r="N65" s="1284"/>
      <c r="O65" s="1284">
        <v>3</v>
      </c>
      <c r="P65" s="1202">
        <v>3</v>
      </c>
    </row>
    <row r="66" spans="1:16" ht="14.4" thickBot="1" x14ac:dyDescent="0.3">
      <c r="A66" s="2664"/>
      <c r="B66" s="3053"/>
      <c r="C66" s="3056"/>
      <c r="D66" s="1760"/>
      <c r="E66" s="2628"/>
      <c r="F66" s="3005"/>
      <c r="G66" s="2632"/>
      <c r="H66" s="1163" t="s">
        <v>7</v>
      </c>
      <c r="I66" s="1274">
        <f>SUM(I62:I62)</f>
        <v>0</v>
      </c>
      <c r="J66" s="1274">
        <f>SUM(J62:J62)</f>
        <v>5</v>
      </c>
      <c r="K66" s="1274">
        <f>SUM(K62:K62)</f>
        <v>5</v>
      </c>
      <c r="L66" s="1273"/>
      <c r="M66" s="1194"/>
      <c r="N66" s="1263"/>
      <c r="O66" s="1263"/>
      <c r="P66" s="1262"/>
    </row>
    <row r="67" spans="1:16" ht="29.4" customHeight="1" x14ac:dyDescent="0.25">
      <c r="A67" s="2663" t="s">
        <v>8</v>
      </c>
      <c r="B67" s="3052" t="s">
        <v>51</v>
      </c>
      <c r="C67" s="3054" t="s">
        <v>8</v>
      </c>
      <c r="D67" s="642"/>
      <c r="E67" s="2627" t="s">
        <v>622</v>
      </c>
      <c r="F67" s="2946" t="s">
        <v>66</v>
      </c>
      <c r="G67" s="2631" t="s">
        <v>414</v>
      </c>
      <c r="H67" s="1170"/>
      <c r="I67" s="1169"/>
      <c r="J67" s="1169"/>
      <c r="K67" s="1168"/>
      <c r="L67" s="1275" t="s">
        <v>621</v>
      </c>
      <c r="M67" s="80" t="s">
        <v>562</v>
      </c>
      <c r="N67" s="73"/>
      <c r="O67" s="73">
        <v>25</v>
      </c>
      <c r="P67" s="1179">
        <v>25</v>
      </c>
    </row>
    <row r="68" spans="1:16" ht="13.8" x14ac:dyDescent="0.25">
      <c r="A68" s="3057"/>
      <c r="B68" s="2649"/>
      <c r="C68" s="3055"/>
      <c r="D68" s="644"/>
      <c r="E68" s="2633"/>
      <c r="F68" s="2947"/>
      <c r="G68" s="2658"/>
      <c r="H68" s="1267" t="s">
        <v>50</v>
      </c>
      <c r="I68" s="1200">
        <v>1</v>
      </c>
      <c r="J68" s="1200">
        <v>3.5</v>
      </c>
      <c r="K68" s="1199">
        <v>3.5</v>
      </c>
      <c r="L68" s="1266" t="s">
        <v>620</v>
      </c>
      <c r="M68" s="84" t="s">
        <v>562</v>
      </c>
      <c r="N68" s="82">
        <v>1</v>
      </c>
      <c r="O68" s="82">
        <v>1</v>
      </c>
      <c r="P68" s="1202">
        <v>1</v>
      </c>
    </row>
    <row r="69" spans="1:16" ht="41.4" x14ac:dyDescent="0.25">
      <c r="A69" s="3057"/>
      <c r="B69" s="2649"/>
      <c r="C69" s="3055"/>
      <c r="D69" s="644"/>
      <c r="E69" s="2633"/>
      <c r="F69" s="2947"/>
      <c r="G69" s="2658"/>
      <c r="H69" s="1267"/>
      <c r="I69" s="1200"/>
      <c r="J69" s="1200"/>
      <c r="K69" s="1199"/>
      <c r="L69" s="1266" t="s">
        <v>619</v>
      </c>
      <c r="M69" s="84"/>
      <c r="N69" s="82"/>
      <c r="O69" s="82">
        <v>5</v>
      </c>
      <c r="P69" s="1202">
        <v>5</v>
      </c>
    </row>
    <row r="70" spans="1:16" ht="7.95" customHeight="1" x14ac:dyDescent="0.25">
      <c r="A70" s="3057"/>
      <c r="B70" s="2649"/>
      <c r="C70" s="3055"/>
      <c r="D70" s="644"/>
      <c r="E70" s="2633"/>
      <c r="F70" s="2947"/>
      <c r="G70" s="2658"/>
      <c r="H70" s="1267"/>
      <c r="I70" s="1200"/>
      <c r="J70" s="1200"/>
      <c r="K70" s="1199"/>
      <c r="L70" s="1296"/>
      <c r="M70" s="1295"/>
      <c r="N70" s="1193"/>
      <c r="O70" s="1193"/>
      <c r="P70" s="1192"/>
    </row>
    <row r="71" spans="1:16" ht="16.2" customHeight="1" thickBot="1" x14ac:dyDescent="0.3">
      <c r="A71" s="2664"/>
      <c r="B71" s="3053"/>
      <c r="C71" s="3056"/>
      <c r="D71" s="1265"/>
      <c r="E71" s="2628"/>
      <c r="F71" s="3005"/>
      <c r="G71" s="2632"/>
      <c r="H71" s="1163" t="s">
        <v>7</v>
      </c>
      <c r="I71" s="1274">
        <f>SUM(I67:I68)</f>
        <v>1</v>
      </c>
      <c r="J71" s="1274">
        <f>SUM(J67:J68)</f>
        <v>3.5</v>
      </c>
      <c r="K71" s="1274">
        <f>SUM(K67:K68)</f>
        <v>3.5</v>
      </c>
      <c r="L71" s="1273"/>
      <c r="M71" s="1194"/>
      <c r="N71" s="1263"/>
      <c r="O71" s="1263"/>
      <c r="P71" s="1262"/>
    </row>
    <row r="72" spans="1:16" ht="16.2" customHeight="1" thickBot="1" x14ac:dyDescent="0.3">
      <c r="A72" s="1272" t="s">
        <v>8</v>
      </c>
      <c r="B72" s="1220" t="s">
        <v>51</v>
      </c>
      <c r="C72" s="3058" t="s">
        <v>33</v>
      </c>
      <c r="D72" s="3058"/>
      <c r="E72" s="3058"/>
      <c r="F72" s="3058"/>
      <c r="G72" s="3059"/>
      <c r="H72" s="1294" t="s">
        <v>7</v>
      </c>
      <c r="I72" s="1293">
        <f>I66+I71</f>
        <v>1</v>
      </c>
      <c r="J72" s="1293">
        <f>J66+J71</f>
        <v>8.5</v>
      </c>
      <c r="K72" s="1293">
        <f>K66+K71</f>
        <v>8.5</v>
      </c>
      <c r="L72" s="1292"/>
      <c r="M72" s="1292"/>
      <c r="N72" s="1292"/>
      <c r="O72" s="1292"/>
      <c r="P72" s="1291"/>
    </row>
    <row r="73" spans="1:16" ht="14.4" thickBot="1" x14ac:dyDescent="0.3">
      <c r="A73" s="1272" t="s">
        <v>8</v>
      </c>
      <c r="B73" s="1184" t="s">
        <v>52</v>
      </c>
      <c r="C73" s="2671" t="s">
        <v>618</v>
      </c>
      <c r="D73" s="2672"/>
      <c r="E73" s="2672"/>
      <c r="F73" s="2672"/>
      <c r="G73" s="2672"/>
      <c r="H73" s="2672"/>
      <c r="I73" s="2672"/>
      <c r="J73" s="2672"/>
      <c r="K73" s="2672"/>
      <c r="L73" s="2672"/>
      <c r="M73" s="2672"/>
      <c r="N73" s="2672"/>
      <c r="O73" s="2672"/>
      <c r="P73" s="1221"/>
    </row>
    <row r="74" spans="1:16" ht="13.95" customHeight="1" thickBot="1" x14ac:dyDescent="0.3">
      <c r="A74" s="1272"/>
      <c r="B74" s="1220"/>
      <c r="C74" s="1271"/>
      <c r="D74" s="1271"/>
      <c r="E74" s="1271"/>
      <c r="F74" s="1271"/>
      <c r="G74" s="1271"/>
      <c r="H74" s="1271"/>
      <c r="I74" s="1271"/>
      <c r="J74" s="1271"/>
      <c r="K74" s="1271"/>
      <c r="L74" s="1270" t="s">
        <v>617</v>
      </c>
      <c r="M74" s="79" t="s">
        <v>562</v>
      </c>
      <c r="N74" s="1269">
        <v>2</v>
      </c>
      <c r="O74" s="1269">
        <v>2</v>
      </c>
      <c r="P74" s="1268">
        <v>2</v>
      </c>
    </row>
    <row r="75" spans="1:16" ht="27.6" x14ac:dyDescent="0.25">
      <c r="A75" s="2663" t="s">
        <v>8</v>
      </c>
      <c r="B75" s="3052" t="s">
        <v>52</v>
      </c>
      <c r="C75" s="3054" t="s">
        <v>6</v>
      </c>
      <c r="D75" s="642"/>
      <c r="E75" s="2627" t="s">
        <v>616</v>
      </c>
      <c r="F75" s="2946" t="s">
        <v>66</v>
      </c>
      <c r="G75" s="3079" t="s">
        <v>414</v>
      </c>
      <c r="H75" s="1170" t="s">
        <v>50</v>
      </c>
      <c r="I75" s="1290"/>
      <c r="J75" s="1169"/>
      <c r="K75" s="1169"/>
      <c r="L75" s="1289" t="s">
        <v>615</v>
      </c>
      <c r="M75" s="80" t="s">
        <v>562</v>
      </c>
      <c r="N75" s="73">
        <v>3</v>
      </c>
      <c r="O75" s="73">
        <v>3</v>
      </c>
      <c r="P75" s="1179">
        <v>3</v>
      </c>
    </row>
    <row r="76" spans="1:16" ht="13.8" x14ac:dyDescent="0.25">
      <c r="A76" s="3057"/>
      <c r="B76" s="2649"/>
      <c r="C76" s="3055"/>
      <c r="D76" s="644"/>
      <c r="E76" s="2633"/>
      <c r="F76" s="2947"/>
      <c r="G76" s="3080"/>
      <c r="H76" s="1206" t="s">
        <v>50</v>
      </c>
      <c r="I76" s="1287">
        <v>12</v>
      </c>
      <c r="J76" s="1205">
        <v>9</v>
      </c>
      <c r="K76" s="1205">
        <v>10</v>
      </c>
      <c r="L76" s="1286" t="s">
        <v>614</v>
      </c>
      <c r="M76" s="84" t="s">
        <v>562</v>
      </c>
      <c r="N76" s="82">
        <v>1</v>
      </c>
      <c r="O76" s="82">
        <v>1</v>
      </c>
      <c r="P76" s="1202">
        <v>1</v>
      </c>
    </row>
    <row r="77" spans="1:16" ht="13.95" customHeight="1" x14ac:dyDescent="0.25">
      <c r="A77" s="3057"/>
      <c r="B77" s="2649"/>
      <c r="C77" s="3055"/>
      <c r="D77" s="644"/>
      <c r="E77" s="2633"/>
      <c r="F77" s="2947"/>
      <c r="G77" s="3080"/>
      <c r="H77" s="1288" t="s">
        <v>50</v>
      </c>
      <c r="I77" s="1287">
        <v>6</v>
      </c>
      <c r="J77" s="1205">
        <v>6</v>
      </c>
      <c r="K77" s="1205">
        <v>6</v>
      </c>
      <c r="L77" s="1286" t="s">
        <v>613</v>
      </c>
      <c r="M77" s="84" t="s">
        <v>562</v>
      </c>
      <c r="N77" s="82">
        <v>25</v>
      </c>
      <c r="O77" s="82">
        <v>25</v>
      </c>
      <c r="P77" s="1202">
        <v>25</v>
      </c>
    </row>
    <row r="78" spans="1:16" ht="29.4" customHeight="1" x14ac:dyDescent="0.25">
      <c r="A78" s="3057"/>
      <c r="B78" s="2649"/>
      <c r="C78" s="3055"/>
      <c r="D78" s="644"/>
      <c r="E78" s="2633"/>
      <c r="F78" s="2947"/>
      <c r="G78" s="3080"/>
      <c r="H78" s="1206"/>
      <c r="I78" s="1282"/>
      <c r="J78" s="1281"/>
      <c r="K78" s="1281"/>
      <c r="L78" s="1285" t="s">
        <v>612</v>
      </c>
      <c r="M78" s="1203" t="s">
        <v>562</v>
      </c>
      <c r="N78" s="1284">
        <v>2</v>
      </c>
      <c r="O78" s="1284">
        <v>2</v>
      </c>
      <c r="P78" s="1202">
        <v>2</v>
      </c>
    </row>
    <row r="79" spans="1:16" ht="24.6" customHeight="1" x14ac:dyDescent="0.25">
      <c r="A79" s="3057"/>
      <c r="B79" s="2649"/>
      <c r="C79" s="3055"/>
      <c r="D79" s="644"/>
      <c r="E79" s="2633"/>
      <c r="F79" s="2947"/>
      <c r="G79" s="3080"/>
      <c r="H79" s="1283"/>
      <c r="I79" s="1282"/>
      <c r="J79" s="1281"/>
      <c r="K79" s="1281"/>
      <c r="L79" s="1280" t="s">
        <v>611</v>
      </c>
      <c r="M79" s="489" t="s">
        <v>562</v>
      </c>
      <c r="N79" s="1196"/>
      <c r="O79" s="1196"/>
      <c r="P79" s="1195">
        <v>1</v>
      </c>
    </row>
    <row r="80" spans="1:16" ht="27.6" customHeight="1" thickBot="1" x14ac:dyDescent="0.3">
      <c r="A80" s="2664"/>
      <c r="B80" s="3053"/>
      <c r="C80" s="3056"/>
      <c r="D80" s="1265"/>
      <c r="E80" s="2628"/>
      <c r="F80" s="3005"/>
      <c r="G80" s="3081"/>
      <c r="H80" s="1279" t="s">
        <v>7</v>
      </c>
      <c r="I80" s="1278">
        <f>SUM(I75:I77)</f>
        <v>18</v>
      </c>
      <c r="J80" s="1274">
        <f>SUM(J75:J77)</f>
        <v>15</v>
      </c>
      <c r="K80" s="1274">
        <f>SUM(K75:K77)</f>
        <v>16</v>
      </c>
      <c r="L80" s="1277" t="s">
        <v>610</v>
      </c>
      <c r="M80" s="1276" t="s">
        <v>547</v>
      </c>
      <c r="N80" s="1263"/>
      <c r="O80" s="1263">
        <v>3</v>
      </c>
      <c r="P80" s="1262">
        <v>3</v>
      </c>
    </row>
    <row r="81" spans="1:16" ht="13.95" customHeight="1" x14ac:dyDescent="0.25">
      <c r="A81" s="2663" t="s">
        <v>8</v>
      </c>
      <c r="B81" s="3052" t="s">
        <v>52</v>
      </c>
      <c r="C81" s="3054" t="s">
        <v>8</v>
      </c>
      <c r="D81" s="642"/>
      <c r="E81" s="2627" t="s">
        <v>609</v>
      </c>
      <c r="F81" s="2946" t="s">
        <v>66</v>
      </c>
      <c r="G81" s="2631" t="s">
        <v>414</v>
      </c>
      <c r="H81" s="1170" t="s">
        <v>50</v>
      </c>
      <c r="I81" s="1169"/>
      <c r="J81" s="1169">
        <v>5</v>
      </c>
      <c r="K81" s="1168">
        <v>5</v>
      </c>
      <c r="L81" s="1275" t="s">
        <v>608</v>
      </c>
      <c r="M81" s="80" t="s">
        <v>562</v>
      </c>
      <c r="N81" s="73"/>
      <c r="O81" s="73">
        <v>10</v>
      </c>
      <c r="P81" s="1179">
        <v>10</v>
      </c>
    </row>
    <row r="82" spans="1:16" ht="42" customHeight="1" x14ac:dyDescent="0.25">
      <c r="A82" s="3057"/>
      <c r="B82" s="2649"/>
      <c r="C82" s="3055"/>
      <c r="D82" s="644"/>
      <c r="E82" s="2633"/>
      <c r="F82" s="2947"/>
      <c r="G82" s="2658"/>
      <c r="H82" s="1267"/>
      <c r="I82" s="1200"/>
      <c r="J82" s="1200"/>
      <c r="K82" s="1199"/>
      <c r="L82" s="1266" t="s">
        <v>607</v>
      </c>
      <c r="M82" s="84" t="s">
        <v>562</v>
      </c>
      <c r="N82" s="82"/>
      <c r="O82" s="82">
        <v>2</v>
      </c>
      <c r="P82" s="1202">
        <v>2</v>
      </c>
    </row>
    <row r="83" spans="1:16" ht="14.4" customHeight="1" thickBot="1" x14ac:dyDescent="0.3">
      <c r="A83" s="2664"/>
      <c r="B83" s="3053"/>
      <c r="C83" s="3056"/>
      <c r="D83" s="1265"/>
      <c r="E83" s="2628"/>
      <c r="F83" s="3005"/>
      <c r="G83" s="2632"/>
      <c r="H83" s="1163" t="s">
        <v>7</v>
      </c>
      <c r="I83" s="1274">
        <f>SUM(I81:I81)</f>
        <v>0</v>
      </c>
      <c r="J83" s="1274">
        <f>SUM(J81:J81)</f>
        <v>5</v>
      </c>
      <c r="K83" s="1274">
        <f>SUM(K81:K81)</f>
        <v>5</v>
      </c>
      <c r="L83" s="1273"/>
      <c r="M83" s="1194"/>
      <c r="N83" s="1263"/>
      <c r="O83" s="1263"/>
      <c r="P83" s="1262"/>
    </row>
    <row r="84" spans="1:16" ht="14.4" thickBot="1" x14ac:dyDescent="0.3">
      <c r="A84" s="735" t="s">
        <v>8</v>
      </c>
      <c r="B84" s="74" t="s">
        <v>52</v>
      </c>
      <c r="C84" s="2636" t="s">
        <v>33</v>
      </c>
      <c r="D84" s="2636"/>
      <c r="E84" s="2636"/>
      <c r="F84" s="2636"/>
      <c r="G84" s="2637"/>
      <c r="H84" s="75" t="s">
        <v>7</v>
      </c>
      <c r="I84" s="76">
        <f>I80+I83</f>
        <v>18</v>
      </c>
      <c r="J84" s="76">
        <f>J80+J83</f>
        <v>20</v>
      </c>
      <c r="K84" s="76">
        <f>K80+K83</f>
        <v>21</v>
      </c>
      <c r="L84" s="77"/>
      <c r="M84" s="77"/>
      <c r="N84" s="77"/>
      <c r="O84" s="77"/>
      <c r="P84" s="78"/>
    </row>
    <row r="85" spans="1:16" ht="14.4" thickBot="1" x14ac:dyDescent="0.3">
      <c r="A85" s="1272" t="s">
        <v>8</v>
      </c>
      <c r="B85" s="1184" t="s">
        <v>57</v>
      </c>
      <c r="C85" s="2671" t="s">
        <v>606</v>
      </c>
      <c r="D85" s="2672"/>
      <c r="E85" s="2672"/>
      <c r="F85" s="2672"/>
      <c r="G85" s="2672"/>
      <c r="H85" s="2672"/>
      <c r="I85" s="2672"/>
      <c r="J85" s="2672"/>
      <c r="K85" s="2672"/>
      <c r="L85" s="2672"/>
      <c r="M85" s="2672"/>
      <c r="N85" s="2672"/>
      <c r="O85" s="2672"/>
      <c r="P85" s="1221"/>
    </row>
    <row r="86" spans="1:16" ht="27.6" customHeight="1" thickBot="1" x14ac:dyDescent="0.3">
      <c r="A86" s="734"/>
      <c r="B86" s="1220"/>
      <c r="C86" s="1271"/>
      <c r="D86" s="1271"/>
      <c r="E86" s="1271"/>
      <c r="F86" s="1271"/>
      <c r="G86" s="1271"/>
      <c r="H86" s="1271"/>
      <c r="I86" s="1271"/>
      <c r="J86" s="1271"/>
      <c r="K86" s="1271"/>
      <c r="L86" s="1270" t="s">
        <v>605</v>
      </c>
      <c r="M86" s="79" t="s">
        <v>562</v>
      </c>
      <c r="N86" s="1269"/>
      <c r="O86" s="1269">
        <v>2</v>
      </c>
      <c r="P86" s="1268">
        <v>2</v>
      </c>
    </row>
    <row r="87" spans="1:16" ht="42" thickBot="1" x14ac:dyDescent="0.3">
      <c r="A87" s="2663" t="s">
        <v>8</v>
      </c>
      <c r="B87" s="3052" t="s">
        <v>57</v>
      </c>
      <c r="C87" s="3054" t="s">
        <v>6</v>
      </c>
      <c r="D87" s="642"/>
      <c r="E87" s="2627" t="s">
        <v>604</v>
      </c>
      <c r="F87" s="2946" t="s">
        <v>66</v>
      </c>
      <c r="G87" s="2631" t="s">
        <v>414</v>
      </c>
      <c r="H87" s="1170" t="s">
        <v>50</v>
      </c>
      <c r="I87" s="1169">
        <v>0</v>
      </c>
      <c r="J87" s="1169">
        <v>5</v>
      </c>
      <c r="K87" s="1168">
        <v>5</v>
      </c>
      <c r="L87" s="643" t="s">
        <v>603</v>
      </c>
      <c r="M87" s="80" t="s">
        <v>562</v>
      </c>
      <c r="N87" s="73"/>
      <c r="O87" s="73">
        <v>1</v>
      </c>
      <c r="P87" s="1179">
        <v>1</v>
      </c>
    </row>
    <row r="88" spans="1:16" ht="41.4" x14ac:dyDescent="0.25">
      <c r="A88" s="3057"/>
      <c r="B88" s="2649"/>
      <c r="C88" s="3055"/>
      <c r="D88" s="644"/>
      <c r="E88" s="2633"/>
      <c r="F88" s="2947"/>
      <c r="G88" s="2658"/>
      <c r="H88" s="1267"/>
      <c r="I88" s="1200"/>
      <c r="J88" s="1200"/>
      <c r="K88" s="1199"/>
      <c r="L88" s="1266" t="s">
        <v>602</v>
      </c>
      <c r="M88" s="80" t="s">
        <v>601</v>
      </c>
      <c r="N88" s="73"/>
      <c r="O88" s="73">
        <v>0.5</v>
      </c>
      <c r="P88" s="1179">
        <v>0.5</v>
      </c>
    </row>
    <row r="89" spans="1:16" ht="28.2" thickBot="1" x14ac:dyDescent="0.3">
      <c r="A89" s="2664"/>
      <c r="B89" s="3053"/>
      <c r="C89" s="3056"/>
      <c r="D89" s="1265"/>
      <c r="E89" s="2628"/>
      <c r="F89" s="3005"/>
      <c r="G89" s="2632"/>
      <c r="H89" s="1163" t="s">
        <v>7</v>
      </c>
      <c r="I89" s="1162">
        <f>SUM(I87:I87)</f>
        <v>0</v>
      </c>
      <c r="J89" s="1162">
        <f>SUM(J87:J87)</f>
        <v>5</v>
      </c>
      <c r="K89" s="1162">
        <f>SUM(K87:K87)</f>
        <v>5</v>
      </c>
      <c r="L89" s="1264" t="s">
        <v>600</v>
      </c>
      <c r="M89" s="1194" t="s">
        <v>562</v>
      </c>
      <c r="N89" s="1263"/>
      <c r="O89" s="1263"/>
      <c r="P89" s="1262">
        <v>1</v>
      </c>
    </row>
    <row r="90" spans="1:16" ht="14.4" thickBot="1" x14ac:dyDescent="0.3">
      <c r="A90" s="735" t="s">
        <v>8</v>
      </c>
      <c r="B90" s="74" t="s">
        <v>57</v>
      </c>
      <c r="C90" s="2636" t="s">
        <v>33</v>
      </c>
      <c r="D90" s="2636"/>
      <c r="E90" s="2636"/>
      <c r="F90" s="2636"/>
      <c r="G90" s="2637"/>
      <c r="H90" s="75" t="s">
        <v>7</v>
      </c>
      <c r="I90" s="76">
        <f>I89</f>
        <v>0</v>
      </c>
      <c r="J90" s="76">
        <f>J89</f>
        <v>5</v>
      </c>
      <c r="K90" s="76">
        <f>K89</f>
        <v>5</v>
      </c>
      <c r="L90" s="77"/>
      <c r="M90" s="77"/>
      <c r="N90" s="77"/>
      <c r="O90" s="77"/>
      <c r="P90" s="78"/>
    </row>
    <row r="91" spans="1:16" ht="13.95" customHeight="1" thickBot="1" x14ac:dyDescent="0.3">
      <c r="A91" s="735" t="s">
        <v>57</v>
      </c>
      <c r="B91" s="74"/>
      <c r="C91" s="3069" t="s">
        <v>53</v>
      </c>
      <c r="D91" s="3069"/>
      <c r="E91" s="3069"/>
      <c r="F91" s="3069"/>
      <c r="G91" s="3070"/>
      <c r="H91" s="653" t="s">
        <v>7</v>
      </c>
      <c r="I91" s="654">
        <f>I41+I58+I72+I84+I90</f>
        <v>2041</v>
      </c>
      <c r="J91" s="654">
        <f>J41+J58+J72+J84+J90</f>
        <v>1215.5</v>
      </c>
      <c r="K91" s="654">
        <f>K41+K58+K72+K84+K90</f>
        <v>1240.5</v>
      </c>
      <c r="L91" s="655"/>
      <c r="M91" s="655"/>
      <c r="N91" s="655"/>
      <c r="O91" s="655"/>
      <c r="P91" s="656"/>
    </row>
    <row r="92" spans="1:16" ht="13.95" customHeight="1" thickBot="1" x14ac:dyDescent="0.3">
      <c r="A92" s="2699" t="s">
        <v>9</v>
      </c>
      <c r="B92" s="2700"/>
      <c r="C92" s="2700"/>
      <c r="D92" s="2700"/>
      <c r="E92" s="2700"/>
      <c r="F92" s="2700"/>
      <c r="G92" s="2700"/>
      <c r="H92" s="2701"/>
      <c r="I92" s="1378">
        <f>I91+I30</f>
        <v>2045</v>
      </c>
      <c r="J92" s="86">
        <f>J91+J30</f>
        <v>1220.5</v>
      </c>
      <c r="K92" s="86">
        <f>K91+K30</f>
        <v>1246.5</v>
      </c>
      <c r="L92" s="2720"/>
      <c r="M92" s="2721"/>
      <c r="N92" s="2721"/>
      <c r="O92" s="2721"/>
      <c r="P92" s="2722"/>
    </row>
    <row r="93" spans="1:16" ht="13.8" x14ac:dyDescent="0.25">
      <c r="A93" s="1157" t="s">
        <v>693</v>
      </c>
      <c r="B93" s="1157"/>
      <c r="C93" s="1157"/>
      <c r="D93" s="1157"/>
      <c r="E93" s="1157"/>
      <c r="F93" s="1157"/>
      <c r="G93" s="1157"/>
      <c r="H93" s="1157"/>
      <c r="I93" s="1157"/>
      <c r="J93" s="1157"/>
      <c r="K93" s="1157"/>
      <c r="L93" s="1157"/>
      <c r="M93" s="1155"/>
      <c r="N93" s="1154"/>
      <c r="O93" s="1154"/>
      <c r="P93" s="1154"/>
    </row>
    <row r="94" spans="1:16" ht="13.8" x14ac:dyDescent="0.25">
      <c r="A94" s="1156"/>
      <c r="B94" s="1156"/>
      <c r="C94" s="1156"/>
      <c r="D94" s="1156"/>
      <c r="E94" s="1156"/>
      <c r="F94" s="1156"/>
      <c r="G94" s="1156"/>
      <c r="H94" s="1156"/>
      <c r="I94" s="1156"/>
      <c r="J94" s="1156"/>
      <c r="K94" s="1156"/>
      <c r="L94" s="1156"/>
      <c r="M94" s="1155"/>
      <c r="N94" s="1154"/>
      <c r="O94" s="1154"/>
      <c r="P94" s="1154"/>
    </row>
    <row r="95" spans="1:16" ht="13.8" x14ac:dyDescent="0.25">
      <c r="A95" s="1156"/>
      <c r="B95" s="1156"/>
      <c r="C95" s="1156"/>
      <c r="D95" s="1156"/>
      <c r="E95" s="1156"/>
      <c r="F95" s="1156"/>
      <c r="G95" s="1156"/>
      <c r="H95" s="1156"/>
      <c r="I95" s="1156"/>
      <c r="J95" s="1156"/>
      <c r="K95" s="1156"/>
      <c r="L95" s="1156"/>
      <c r="M95" s="1155"/>
      <c r="N95" s="1154"/>
      <c r="O95" s="1154"/>
      <c r="P95" s="1154"/>
    </row>
    <row r="96" spans="1:16" ht="13.8" x14ac:dyDescent="0.25">
      <c r="A96" s="1156"/>
      <c r="B96" s="1156"/>
      <c r="C96" s="1156"/>
      <c r="D96" s="1156"/>
      <c r="E96" s="1156"/>
      <c r="F96" s="1156"/>
      <c r="G96" s="1156"/>
      <c r="H96" s="1156"/>
      <c r="I96" s="1156"/>
      <c r="J96" s="1156"/>
      <c r="K96" s="1156"/>
      <c r="L96" s="1156"/>
      <c r="M96" s="1155"/>
      <c r="N96" s="1154"/>
      <c r="O96" s="1154"/>
      <c r="P96" s="1154"/>
    </row>
    <row r="97" spans="1:20" ht="13.8" x14ac:dyDescent="0.25">
      <c r="A97" s="1156"/>
      <c r="B97" s="1156"/>
      <c r="C97" s="1156"/>
      <c r="D97" s="1156"/>
      <c r="E97" s="1156"/>
      <c r="F97" s="1156"/>
      <c r="G97" s="1156"/>
      <c r="H97" s="1156"/>
      <c r="I97" s="1156"/>
      <c r="J97" s="1156"/>
      <c r="K97" s="1156"/>
      <c r="L97" s="1156"/>
      <c r="M97" s="1155"/>
      <c r="N97" s="1154"/>
      <c r="O97" s="1154"/>
      <c r="P97" s="1154"/>
    </row>
    <row r="98" spans="1:20" ht="13.8" x14ac:dyDescent="0.25">
      <c r="A98" s="1156"/>
      <c r="B98" s="1156"/>
      <c r="C98" s="1156"/>
      <c r="D98" s="1156"/>
      <c r="E98" s="1156"/>
      <c r="F98" s="1156"/>
      <c r="G98" s="1156"/>
      <c r="H98" s="1156"/>
      <c r="I98" s="1156"/>
      <c r="J98" s="1156"/>
      <c r="K98" s="1156"/>
      <c r="L98" s="1156"/>
      <c r="M98" s="1155"/>
      <c r="N98" s="1154"/>
      <c r="O98" s="1154"/>
      <c r="P98" s="1154"/>
    </row>
    <row r="99" spans="1:20" ht="13.95" customHeight="1" x14ac:dyDescent="0.25">
      <c r="A99" s="1155"/>
      <c r="B99" s="1155"/>
      <c r="C99" s="1155"/>
      <c r="D99" s="1155"/>
      <c r="E99" s="1155"/>
      <c r="F99" s="1155"/>
      <c r="G99" s="1155"/>
      <c r="H99" s="1155"/>
      <c r="I99" s="1155"/>
      <c r="J99" s="1155"/>
      <c r="K99" s="1155"/>
      <c r="L99" s="1155"/>
      <c r="M99" s="1155"/>
      <c r="N99" s="1154"/>
      <c r="O99" s="1154"/>
      <c r="P99" s="1154"/>
    </row>
    <row r="100" spans="1:20" ht="13.95" customHeight="1" x14ac:dyDescent="0.25">
      <c r="A100" s="1155"/>
      <c r="B100" s="1155"/>
      <c r="C100" s="1155"/>
      <c r="D100" s="1155"/>
      <c r="E100" s="1155"/>
      <c r="F100" s="1155"/>
      <c r="G100" s="1155"/>
      <c r="H100" s="1155"/>
      <c r="I100" s="1155"/>
      <c r="J100" s="1155"/>
      <c r="K100" s="1155"/>
      <c r="L100" s="1155"/>
      <c r="M100" s="1155"/>
      <c r="N100" s="1154"/>
      <c r="O100" s="1154"/>
      <c r="P100" s="1154"/>
    </row>
    <row r="101" spans="1:20" ht="14.4" thickBot="1" x14ac:dyDescent="0.3">
      <c r="A101" s="1136"/>
      <c r="B101" s="1133"/>
      <c r="C101" s="1133"/>
      <c r="D101" s="1133"/>
      <c r="E101" s="2698" t="s">
        <v>10</v>
      </c>
      <c r="F101" s="2698"/>
      <c r="G101" s="2698"/>
      <c r="H101" s="2698"/>
      <c r="I101" s="2698"/>
      <c r="J101" s="2698"/>
      <c r="K101" s="2698"/>
      <c r="L101" s="1153"/>
      <c r="M101" s="1153"/>
      <c r="N101" s="1133"/>
      <c r="O101" s="1133"/>
      <c r="P101" s="1133"/>
    </row>
    <row r="102" spans="1:20" ht="31.2" thickBot="1" x14ac:dyDescent="0.3">
      <c r="A102" s="1136"/>
      <c r="B102" s="1133"/>
      <c r="C102" s="1133"/>
      <c r="D102" s="1133"/>
      <c r="E102" s="1152"/>
      <c r="F102" s="1151"/>
      <c r="G102" s="1151"/>
      <c r="H102" s="1261"/>
      <c r="I102" s="201" t="s">
        <v>96</v>
      </c>
      <c r="J102" s="202" t="s">
        <v>82</v>
      </c>
      <c r="K102" s="203" t="s">
        <v>83</v>
      </c>
      <c r="L102" s="1136"/>
      <c r="M102" s="1136"/>
      <c r="N102" s="1133"/>
      <c r="O102" s="1133"/>
      <c r="P102" s="1133"/>
    </row>
    <row r="103" spans="1:20" ht="14.4" customHeight="1" thickBot="1" x14ac:dyDescent="0.3">
      <c r="A103" s="1136"/>
      <c r="B103" s="1133"/>
      <c r="C103" s="1133"/>
      <c r="D103" s="1133"/>
      <c r="E103" s="2704" t="s">
        <v>35</v>
      </c>
      <c r="F103" s="2705"/>
      <c r="G103" s="2705"/>
      <c r="H103" s="2706"/>
      <c r="I103" s="1260">
        <f>SUM(I104:I114)</f>
        <v>2045</v>
      </c>
      <c r="J103" s="1260">
        <f>SUM(J104:J114)</f>
        <v>1220.5</v>
      </c>
      <c r="K103" s="1260">
        <f>SUM(K104:K114)</f>
        <v>1246.5</v>
      </c>
      <c r="L103" s="1259"/>
      <c r="M103" s="1136"/>
      <c r="N103" s="1133"/>
      <c r="O103" s="1133"/>
      <c r="P103" s="1133"/>
    </row>
    <row r="104" spans="1:20" ht="13.8" x14ac:dyDescent="0.25">
      <c r="A104" s="1136"/>
      <c r="B104" s="1133"/>
      <c r="C104" s="1133"/>
      <c r="D104" s="1133"/>
      <c r="E104" s="2689" t="s">
        <v>393</v>
      </c>
      <c r="F104" s="2690"/>
      <c r="G104" s="2690"/>
      <c r="H104" s="2691"/>
      <c r="I104" s="1377">
        <v>2045</v>
      </c>
      <c r="J104" s="1258">
        <v>1220.5</v>
      </c>
      <c r="K104" s="1257">
        <v>1246.5</v>
      </c>
      <c r="L104" s="1136"/>
      <c r="M104" s="1136"/>
      <c r="N104" s="1133"/>
      <c r="O104" s="1133"/>
      <c r="P104" s="1133"/>
    </row>
    <row r="105" spans="1:20" ht="13.8" x14ac:dyDescent="0.25">
      <c r="A105" s="1136"/>
      <c r="B105" s="1133"/>
      <c r="C105" s="1133"/>
      <c r="D105" s="1133"/>
      <c r="E105" s="2689" t="s">
        <v>392</v>
      </c>
      <c r="F105" s="2690"/>
      <c r="G105" s="2690"/>
      <c r="H105" s="2691"/>
      <c r="I105" s="1255"/>
      <c r="J105" s="1256"/>
      <c r="K105" s="1255"/>
      <c r="L105" s="1136"/>
      <c r="M105" s="1136"/>
      <c r="N105" s="1133"/>
      <c r="O105" s="1133"/>
      <c r="P105" s="1133"/>
      <c r="R105" s="54"/>
      <c r="T105" s="54"/>
    </row>
    <row r="106" spans="1:20" ht="13.8" x14ac:dyDescent="0.25">
      <c r="A106" s="1136"/>
      <c r="B106" s="1133"/>
      <c r="C106" s="1133"/>
      <c r="D106" s="1133"/>
      <c r="E106" s="2689" t="s">
        <v>391</v>
      </c>
      <c r="F106" s="2690"/>
      <c r="G106" s="2690"/>
      <c r="H106" s="2691"/>
      <c r="I106" s="1251"/>
      <c r="J106" s="1252"/>
      <c r="K106" s="1251"/>
      <c r="L106" s="1136"/>
      <c r="M106" s="1136"/>
      <c r="N106" s="1133"/>
      <c r="O106" s="1133"/>
      <c r="P106" s="1133"/>
    </row>
    <row r="107" spans="1:20" ht="13.8" x14ac:dyDescent="0.25">
      <c r="A107" s="1136"/>
      <c r="B107" s="1133"/>
      <c r="C107" s="1133"/>
      <c r="D107" s="1133"/>
      <c r="E107" s="2689" t="s">
        <v>390</v>
      </c>
      <c r="F107" s="2690"/>
      <c r="G107" s="2690"/>
      <c r="H107" s="2691"/>
      <c r="I107" s="1251"/>
      <c r="J107" s="1252"/>
      <c r="K107" s="1251"/>
      <c r="L107" s="1136"/>
      <c r="M107" s="1136"/>
      <c r="N107" s="1133"/>
      <c r="O107" s="1133"/>
      <c r="P107" s="1133"/>
    </row>
    <row r="108" spans="1:20" ht="13.8" x14ac:dyDescent="0.25">
      <c r="A108" s="1136"/>
      <c r="B108" s="1133"/>
      <c r="C108" s="1133"/>
      <c r="D108" s="1133"/>
      <c r="E108" s="2692" t="s">
        <v>389</v>
      </c>
      <c r="F108" s="2693"/>
      <c r="G108" s="2693"/>
      <c r="H108" s="2694"/>
      <c r="I108" s="1253"/>
      <c r="J108" s="1254"/>
      <c r="K108" s="1253"/>
      <c r="L108" s="1136"/>
      <c r="M108" s="1136"/>
      <c r="N108" s="1133"/>
      <c r="O108" s="1133"/>
      <c r="P108" s="1133"/>
    </row>
    <row r="109" spans="1:20" ht="13.8" x14ac:dyDescent="0.25">
      <c r="A109" s="1136"/>
      <c r="B109" s="1133"/>
      <c r="C109" s="1133"/>
      <c r="D109" s="1133"/>
      <c r="E109" s="1143" t="s">
        <v>388</v>
      </c>
      <c r="F109" s="1239"/>
      <c r="G109" s="1239"/>
      <c r="H109" s="1141"/>
      <c r="I109" s="1251"/>
      <c r="J109" s="1252"/>
      <c r="K109" s="1251"/>
      <c r="L109" s="1136"/>
      <c r="M109" s="1136"/>
      <c r="N109" s="1133"/>
      <c r="O109" s="1133"/>
      <c r="P109" s="1133"/>
    </row>
    <row r="110" spans="1:20" ht="13.8" x14ac:dyDescent="0.25">
      <c r="A110" s="1136"/>
      <c r="B110" s="1133"/>
      <c r="C110" s="1133"/>
      <c r="D110" s="1133"/>
      <c r="E110" s="2689" t="s">
        <v>599</v>
      </c>
      <c r="F110" s="2690"/>
      <c r="G110" s="2690"/>
      <c r="H110" s="2691"/>
      <c r="I110" s="1251"/>
      <c r="J110" s="1252"/>
      <c r="K110" s="1251"/>
      <c r="L110" s="1136"/>
      <c r="M110" s="1136"/>
      <c r="N110" s="1250"/>
      <c r="O110" s="1250"/>
      <c r="P110" s="1250"/>
    </row>
    <row r="111" spans="1:20" ht="13.8" x14ac:dyDescent="0.25">
      <c r="A111" s="1136"/>
      <c r="B111" s="1133"/>
      <c r="C111" s="1133"/>
      <c r="D111" s="1133"/>
      <c r="E111" s="2689" t="s">
        <v>598</v>
      </c>
      <c r="F111" s="2690"/>
      <c r="G111" s="2690"/>
      <c r="H111" s="2691"/>
      <c r="I111" s="1248"/>
      <c r="J111" s="1249"/>
      <c r="K111" s="1248"/>
      <c r="L111" s="1136"/>
      <c r="M111" s="1136"/>
      <c r="N111" s="1133"/>
      <c r="O111" s="1133"/>
      <c r="P111" s="1133"/>
    </row>
    <row r="112" spans="1:20" ht="13.8" x14ac:dyDescent="0.25">
      <c r="A112" s="1136"/>
      <c r="B112" s="1133"/>
      <c r="C112" s="1133"/>
      <c r="D112" s="1133"/>
      <c r="E112" s="2689" t="s">
        <v>385</v>
      </c>
      <c r="F112" s="2690"/>
      <c r="G112" s="2690"/>
      <c r="H112" s="2691"/>
      <c r="I112" s="1248"/>
      <c r="J112" s="1249"/>
      <c r="K112" s="1248"/>
      <c r="L112" s="1136"/>
      <c r="M112" s="1136"/>
      <c r="N112" s="1133"/>
      <c r="O112" s="1133"/>
      <c r="P112" s="1133"/>
    </row>
    <row r="113" spans="1:16" ht="13.8" x14ac:dyDescent="0.25">
      <c r="A113" s="1136"/>
      <c r="B113" s="1133"/>
      <c r="C113" s="1133"/>
      <c r="D113" s="1133"/>
      <c r="E113" s="2689" t="s">
        <v>384</v>
      </c>
      <c r="F113" s="2690"/>
      <c r="G113" s="2690"/>
      <c r="H113" s="2691"/>
      <c r="I113" s="1248"/>
      <c r="J113" s="1249"/>
      <c r="K113" s="1248"/>
      <c r="L113" s="1136"/>
      <c r="M113" s="1136"/>
      <c r="N113" s="1133"/>
      <c r="O113" s="1133"/>
      <c r="P113" s="1133"/>
    </row>
    <row r="114" spans="1:16" ht="14.4" thickBot="1" x14ac:dyDescent="0.3">
      <c r="A114" s="1239"/>
      <c r="B114" s="1239"/>
      <c r="C114" s="1239"/>
      <c r="D114" s="1239"/>
      <c r="E114" s="2710" t="s">
        <v>597</v>
      </c>
      <c r="F114" s="2711"/>
      <c r="G114" s="2711"/>
      <c r="H114" s="2712"/>
      <c r="I114" s="1246"/>
      <c r="J114" s="1247"/>
      <c r="K114" s="1246"/>
      <c r="L114" s="1136"/>
      <c r="M114" s="1136"/>
      <c r="N114" s="1239"/>
      <c r="O114" s="1239"/>
      <c r="P114" s="1239"/>
    </row>
    <row r="115" spans="1:16" ht="14.4" thickBot="1" x14ac:dyDescent="0.3">
      <c r="A115" s="1239"/>
      <c r="B115" s="1239"/>
      <c r="C115" s="1239"/>
      <c r="D115" s="1239"/>
      <c r="E115" s="2687" t="s">
        <v>36</v>
      </c>
      <c r="F115" s="2688"/>
      <c r="G115" s="2688"/>
      <c r="H115" s="2688"/>
      <c r="I115" s="1245"/>
      <c r="J115" s="1245"/>
      <c r="K115" s="1244"/>
      <c r="L115" s="1136"/>
      <c r="M115" s="1136"/>
      <c r="N115" s="1239"/>
      <c r="O115" s="1239"/>
      <c r="P115" s="1239"/>
    </row>
    <row r="116" spans="1:16" ht="14.4" thickBot="1" x14ac:dyDescent="0.3">
      <c r="A116" s="1239"/>
      <c r="B116" s="1239"/>
      <c r="C116" s="1239"/>
      <c r="D116" s="1239"/>
      <c r="E116" s="2695" t="s">
        <v>596</v>
      </c>
      <c r="F116" s="2696"/>
      <c r="G116" s="2696"/>
      <c r="H116" s="2697"/>
      <c r="I116" s="1243"/>
      <c r="J116" s="1243"/>
      <c r="K116" s="1242"/>
      <c r="L116" s="1239"/>
      <c r="M116" s="1239"/>
      <c r="N116" s="1239"/>
      <c r="O116" s="1239"/>
      <c r="P116" s="1239"/>
    </row>
    <row r="117" spans="1:16" ht="14.4" thickBot="1" x14ac:dyDescent="0.3">
      <c r="A117" s="1239"/>
      <c r="B117" s="1239"/>
      <c r="C117" s="1239"/>
      <c r="D117" s="1239"/>
      <c r="E117" s="3084"/>
      <c r="F117" s="3085"/>
      <c r="G117" s="3085"/>
      <c r="H117" s="3086"/>
      <c r="I117" s="1241"/>
      <c r="J117" s="1241"/>
      <c r="K117" s="1240"/>
      <c r="L117" s="1239"/>
      <c r="M117" s="1239"/>
      <c r="N117" s="1239"/>
      <c r="O117" s="1239"/>
      <c r="P117" s="1239"/>
    </row>
  </sheetData>
  <mergeCells count="141">
    <mergeCell ref="E111:H111"/>
    <mergeCell ref="E112:H112"/>
    <mergeCell ref="E104:H104"/>
    <mergeCell ref="E103:H103"/>
    <mergeCell ref="E113:H113"/>
    <mergeCell ref="E114:H114"/>
    <mergeCell ref="E115:H115"/>
    <mergeCell ref="E116:H116"/>
    <mergeCell ref="E117:H117"/>
    <mergeCell ref="E108:H108"/>
    <mergeCell ref="E110:H110"/>
    <mergeCell ref="L92:P92"/>
    <mergeCell ref="E101:K101"/>
    <mergeCell ref="E105:H105"/>
    <mergeCell ref="E106:H106"/>
    <mergeCell ref="E107:H107"/>
    <mergeCell ref="A81:A83"/>
    <mergeCell ref="B81:B83"/>
    <mergeCell ref="C81:C83"/>
    <mergeCell ref="E81:E83"/>
    <mergeCell ref="F81:F83"/>
    <mergeCell ref="G81:G83"/>
    <mergeCell ref="C85:O85"/>
    <mergeCell ref="A87:A89"/>
    <mergeCell ref="B87:B89"/>
    <mergeCell ref="C87:C89"/>
    <mergeCell ref="E87:E89"/>
    <mergeCell ref="F87:F89"/>
    <mergeCell ref="G87:G89"/>
    <mergeCell ref="C91:G91"/>
    <mergeCell ref="A92:H92"/>
    <mergeCell ref="C84:G84"/>
    <mergeCell ref="A75:A80"/>
    <mergeCell ref="B75:B80"/>
    <mergeCell ref="C75:C80"/>
    <mergeCell ref="E75:E80"/>
    <mergeCell ref="F75:F80"/>
    <mergeCell ref="G75:G80"/>
    <mergeCell ref="L2:O2"/>
    <mergeCell ref="A3:N3"/>
    <mergeCell ref="A4:P4"/>
    <mergeCell ref="O5:P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P6"/>
    <mergeCell ref="L7:L8"/>
    <mergeCell ref="M7:M8"/>
    <mergeCell ref="N7:P7"/>
    <mergeCell ref="C11:O11"/>
    <mergeCell ref="A13:A14"/>
    <mergeCell ref="B13:B14"/>
    <mergeCell ref="C13:C14"/>
    <mergeCell ref="F13:F14"/>
    <mergeCell ref="G13:G14"/>
    <mergeCell ref="E13:E14"/>
    <mergeCell ref="C29:G29"/>
    <mergeCell ref="C15:G15"/>
    <mergeCell ref="C16:O16"/>
    <mergeCell ref="A18:A21"/>
    <mergeCell ref="B18:B21"/>
    <mergeCell ref="C18:C21"/>
    <mergeCell ref="E18:E21"/>
    <mergeCell ref="F18:F21"/>
    <mergeCell ref="G18:G21"/>
    <mergeCell ref="C22:G22"/>
    <mergeCell ref="D23:P23"/>
    <mergeCell ref="A25:A28"/>
    <mergeCell ref="B25:B28"/>
    <mergeCell ref="C25:C28"/>
    <mergeCell ref="D25:D28"/>
    <mergeCell ref="E25:E28"/>
    <mergeCell ref="F25:F28"/>
    <mergeCell ref="G25:G28"/>
    <mergeCell ref="C30:G30"/>
    <mergeCell ref="B32:K32"/>
    <mergeCell ref="B33:K33"/>
    <mergeCell ref="C34:O34"/>
    <mergeCell ref="A37:A38"/>
    <mergeCell ref="B37:B38"/>
    <mergeCell ref="C37:C38"/>
    <mergeCell ref="E37:E38"/>
    <mergeCell ref="F37:F38"/>
    <mergeCell ref="G37:G38"/>
    <mergeCell ref="E55:E57"/>
    <mergeCell ref="F55:F57"/>
    <mergeCell ref="C41:G41"/>
    <mergeCell ref="C42:O42"/>
    <mergeCell ref="A45:A47"/>
    <mergeCell ref="B45:B47"/>
    <mergeCell ref="C45:C47"/>
    <mergeCell ref="E45:E47"/>
    <mergeCell ref="F45:F47"/>
    <mergeCell ref="G45:G47"/>
    <mergeCell ref="C51:C54"/>
    <mergeCell ref="E51:E54"/>
    <mergeCell ref="F51:F54"/>
    <mergeCell ref="G51:G54"/>
    <mergeCell ref="C72:G72"/>
    <mergeCell ref="C73:O73"/>
    <mergeCell ref="C90:G90"/>
    <mergeCell ref="A39:A40"/>
    <mergeCell ref="B39:B40"/>
    <mergeCell ref="C39:C40"/>
    <mergeCell ref="E39:E40"/>
    <mergeCell ref="F39:F40"/>
    <mergeCell ref="G39:G40"/>
    <mergeCell ref="G55:G57"/>
    <mergeCell ref="C58:G58"/>
    <mergeCell ref="C59:O59"/>
    <mergeCell ref="A48:A50"/>
    <mergeCell ref="B48:B50"/>
    <mergeCell ref="C48:C50"/>
    <mergeCell ref="E48:E50"/>
    <mergeCell ref="F48:F50"/>
    <mergeCell ref="G48:G50"/>
    <mergeCell ref="B51:B54"/>
    <mergeCell ref="A55:A57"/>
    <mergeCell ref="B55:B57"/>
    <mergeCell ref="C55:C57"/>
    <mergeCell ref="D55:D57"/>
    <mergeCell ref="A62:A66"/>
    <mergeCell ref="B62:B66"/>
    <mergeCell ref="C62:C66"/>
    <mergeCell ref="E62:E66"/>
    <mergeCell ref="F62:F66"/>
    <mergeCell ref="G62:G66"/>
    <mergeCell ref="A67:A71"/>
    <mergeCell ref="B67:B71"/>
    <mergeCell ref="C67:C71"/>
    <mergeCell ref="E67:E71"/>
    <mergeCell ref="F67:F71"/>
    <mergeCell ref="G67:G71"/>
  </mergeCells>
  <pageMargins left="0.7" right="0.7" top="0.75" bottom="0.75" header="0.3" footer="0.3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1"/>
  <sheetViews>
    <sheetView topLeftCell="A217" workbookViewId="0">
      <selection activeCell="U21" sqref="U21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2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12.88671875" customWidth="1"/>
    <col min="12" max="12" width="41.33203125" customWidth="1"/>
    <col min="13" max="13" width="9.109375" customWidth="1"/>
    <col min="14" max="14" width="6.88671875" customWidth="1"/>
    <col min="15" max="15" width="6.5546875" customWidth="1"/>
    <col min="16" max="16" width="8.44140625" customWidth="1"/>
  </cols>
  <sheetData>
    <row r="1" spans="1:20" ht="49.95" customHeight="1" x14ac:dyDescent="0.3">
      <c r="A1" s="1777"/>
      <c r="B1" s="1777"/>
      <c r="C1" s="1777"/>
      <c r="D1" s="1777"/>
      <c r="E1" s="1777"/>
      <c r="F1" s="1777"/>
      <c r="G1" s="1777"/>
      <c r="H1" s="1777"/>
      <c r="I1" s="1777"/>
      <c r="J1" s="1777"/>
      <c r="K1" s="1777"/>
      <c r="L1" s="2638" t="s">
        <v>1053</v>
      </c>
      <c r="M1" s="2638"/>
      <c r="N1" s="2638"/>
      <c r="O1" s="2638"/>
      <c r="P1" s="1238"/>
      <c r="Q1" s="9"/>
      <c r="R1" s="9"/>
      <c r="S1" s="9"/>
      <c r="T1" s="9"/>
    </row>
    <row r="2" spans="1:20" ht="15.6" x14ac:dyDescent="0.3">
      <c r="A2" s="1777"/>
      <c r="B2" s="1777"/>
      <c r="C2" s="1777"/>
      <c r="D2" s="1777"/>
      <c r="E2" s="1777"/>
      <c r="F2" s="1777"/>
      <c r="G2" s="1777"/>
      <c r="H2" s="1777"/>
      <c r="I2" s="1777"/>
      <c r="J2" s="1777"/>
      <c r="K2" s="1777"/>
      <c r="L2" s="2638" t="s">
        <v>1052</v>
      </c>
      <c r="M2" s="2638"/>
      <c r="N2" s="2638"/>
      <c r="O2" s="2638"/>
      <c r="P2" s="2638"/>
      <c r="Q2" s="9"/>
      <c r="R2" s="9"/>
      <c r="S2" s="9"/>
      <c r="T2" s="9"/>
    </row>
    <row r="3" spans="1:20" ht="15.6" customHeight="1" x14ac:dyDescent="0.25">
      <c r="A3" s="3087" t="s">
        <v>1076</v>
      </c>
      <c r="B3" s="3087"/>
      <c r="C3" s="3087"/>
      <c r="D3" s="3087"/>
      <c r="E3" s="3087"/>
      <c r="F3" s="3087"/>
      <c r="G3" s="3087"/>
      <c r="H3" s="3087"/>
      <c r="I3" s="3087"/>
      <c r="J3" s="3087"/>
      <c r="K3" s="3087"/>
      <c r="L3" s="3087"/>
      <c r="M3" s="3087"/>
      <c r="N3" s="3087"/>
      <c r="O3" s="1778"/>
      <c r="P3" s="1778"/>
      <c r="Q3" s="9"/>
      <c r="R3" s="9"/>
      <c r="S3" s="9"/>
      <c r="T3" s="9"/>
    </row>
    <row r="4" spans="1:20" ht="15.6" x14ac:dyDescent="0.25">
      <c r="A4" s="3088" t="s">
        <v>37</v>
      </c>
      <c r="B4" s="3088"/>
      <c r="C4" s="3088"/>
      <c r="D4" s="3088"/>
      <c r="E4" s="3088"/>
      <c r="F4" s="3088"/>
      <c r="G4" s="3088"/>
      <c r="H4" s="3088"/>
      <c r="I4" s="3088"/>
      <c r="J4" s="3088"/>
      <c r="K4" s="3088"/>
      <c r="L4" s="3088"/>
      <c r="M4" s="3088"/>
      <c r="N4" s="3088"/>
      <c r="O4" s="3088"/>
      <c r="P4" s="3088"/>
      <c r="Q4" s="9"/>
      <c r="R4" s="9"/>
      <c r="S4" s="9"/>
      <c r="T4" s="9"/>
    </row>
    <row r="5" spans="1:20" ht="16.2" thickBot="1" x14ac:dyDescent="0.35">
      <c r="A5" s="2557"/>
      <c r="B5" s="2557"/>
      <c r="C5" s="2557"/>
      <c r="D5" s="2557"/>
      <c r="E5" s="2557"/>
      <c r="F5" s="2557"/>
      <c r="G5" s="2557"/>
      <c r="H5" s="2557"/>
      <c r="I5" s="2557"/>
      <c r="J5" s="2557"/>
      <c r="K5" s="2557"/>
      <c r="L5" s="35"/>
      <c r="M5" s="2557"/>
      <c r="N5" s="36"/>
      <c r="O5" s="3089" t="s">
        <v>684</v>
      </c>
      <c r="P5" s="3089"/>
      <c r="Q5" s="9"/>
      <c r="R5" s="9"/>
      <c r="S5" s="9"/>
      <c r="T5" s="9"/>
    </row>
    <row r="6" spans="1:20" ht="14.4" customHeight="1" thickBot="1" x14ac:dyDescent="0.3">
      <c r="A6" s="2640" t="s">
        <v>0</v>
      </c>
      <c r="B6" s="2640" t="s">
        <v>1</v>
      </c>
      <c r="C6" s="2643" t="s">
        <v>2</v>
      </c>
      <c r="D6" s="2640" t="s">
        <v>34</v>
      </c>
      <c r="E6" s="2726" t="s">
        <v>58</v>
      </c>
      <c r="F6" s="2729" t="s">
        <v>3</v>
      </c>
      <c r="G6" s="2643" t="s">
        <v>4</v>
      </c>
      <c r="H6" s="2729" t="s">
        <v>5</v>
      </c>
      <c r="I6" s="2673" t="s">
        <v>97</v>
      </c>
      <c r="J6" s="2729" t="s">
        <v>82</v>
      </c>
      <c r="K6" s="2729" t="s">
        <v>72</v>
      </c>
      <c r="L6" s="2655" t="s">
        <v>11</v>
      </c>
      <c r="M6" s="2656"/>
      <c r="N6" s="2656"/>
      <c r="O6" s="2656"/>
      <c r="P6" s="2657"/>
      <c r="Q6" s="9"/>
      <c r="R6" s="9"/>
      <c r="S6" s="9"/>
      <c r="T6" s="9"/>
    </row>
    <row r="7" spans="1:20" ht="13.8" x14ac:dyDescent="0.25">
      <c r="A7" s="2641"/>
      <c r="B7" s="2641"/>
      <c r="C7" s="2644"/>
      <c r="D7" s="2641"/>
      <c r="E7" s="2727"/>
      <c r="F7" s="2730"/>
      <c r="G7" s="2644"/>
      <c r="H7" s="2730"/>
      <c r="I7" s="2674"/>
      <c r="J7" s="2730"/>
      <c r="K7" s="2730"/>
      <c r="L7" s="2665" t="s">
        <v>39</v>
      </c>
      <c r="M7" s="2669" t="s">
        <v>38</v>
      </c>
      <c r="N7" s="2651" t="s">
        <v>40</v>
      </c>
      <c r="O7" s="2651"/>
      <c r="P7" s="2652"/>
      <c r="Q7" s="9"/>
      <c r="R7" s="9"/>
      <c r="S7" s="9"/>
      <c r="T7" s="9"/>
    </row>
    <row r="8" spans="1:20" ht="135.6" customHeight="1" thickBot="1" x14ac:dyDescent="0.3">
      <c r="A8" s="2642"/>
      <c r="B8" s="2642"/>
      <c r="C8" s="2645"/>
      <c r="D8" s="2642"/>
      <c r="E8" s="2728"/>
      <c r="F8" s="2731"/>
      <c r="G8" s="2645"/>
      <c r="H8" s="2731"/>
      <c r="I8" s="2675"/>
      <c r="J8" s="2731"/>
      <c r="K8" s="2731"/>
      <c r="L8" s="2666"/>
      <c r="M8" s="2670"/>
      <c r="N8" s="65" t="s">
        <v>54</v>
      </c>
      <c r="O8" s="65" t="s">
        <v>55</v>
      </c>
      <c r="P8" s="66" t="s">
        <v>56</v>
      </c>
      <c r="Q8" s="9"/>
      <c r="R8" s="9"/>
      <c r="S8" s="9"/>
      <c r="T8" s="9"/>
    </row>
    <row r="9" spans="1:20" ht="16.2" thickBot="1" x14ac:dyDescent="0.3">
      <c r="A9" s="1780" t="s">
        <v>6</v>
      </c>
      <c r="B9" s="1781" t="s">
        <v>477</v>
      </c>
      <c r="C9" s="2553"/>
      <c r="D9" s="50"/>
      <c r="E9" s="1782"/>
      <c r="F9" s="50"/>
      <c r="G9" s="50"/>
      <c r="H9" s="50"/>
      <c r="I9" s="50"/>
      <c r="J9" s="2553"/>
      <c r="K9" s="50"/>
      <c r="L9" s="1783"/>
      <c r="M9" s="1783"/>
      <c r="N9" s="50"/>
      <c r="O9" s="2553"/>
      <c r="P9" s="1784"/>
      <c r="Q9" s="9"/>
      <c r="R9" s="9"/>
      <c r="S9" s="9"/>
      <c r="T9" s="9"/>
    </row>
    <row r="10" spans="1:20" ht="31.8" thickBot="1" x14ac:dyDescent="0.3">
      <c r="A10" s="1785"/>
      <c r="B10" s="1786"/>
      <c r="C10" s="1787"/>
      <c r="D10" s="1787"/>
      <c r="E10" s="1788"/>
      <c r="F10" s="1787"/>
      <c r="G10" s="1787"/>
      <c r="H10" s="1787"/>
      <c r="I10" s="1787"/>
      <c r="J10" s="1787"/>
      <c r="K10" s="1787"/>
      <c r="L10" s="1789" t="s">
        <v>832</v>
      </c>
      <c r="M10" s="1790" t="s">
        <v>73</v>
      </c>
      <c r="N10" s="1791">
        <v>8</v>
      </c>
      <c r="O10" s="1791">
        <v>8</v>
      </c>
      <c r="P10" s="1792">
        <v>8</v>
      </c>
      <c r="Q10" s="9"/>
      <c r="R10" s="9"/>
      <c r="S10" s="9"/>
      <c r="T10" s="9"/>
    </row>
    <row r="11" spans="1:20" ht="16.2" thickBot="1" x14ac:dyDescent="0.3">
      <c r="A11" s="1793" t="s">
        <v>6</v>
      </c>
      <c r="B11" s="1794" t="s">
        <v>6</v>
      </c>
      <c r="C11" s="1795" t="s">
        <v>833</v>
      </c>
      <c r="D11" s="1796"/>
      <c r="E11" s="1797"/>
      <c r="F11" s="1797"/>
      <c r="G11" s="1797"/>
      <c r="H11" s="1797"/>
      <c r="I11" s="1797"/>
      <c r="J11" s="1797"/>
      <c r="K11" s="1797"/>
      <c r="L11" s="1797"/>
      <c r="M11" s="1797"/>
      <c r="N11" s="1798"/>
      <c r="O11" s="1798"/>
      <c r="P11" s="1799"/>
      <c r="Q11" s="9"/>
      <c r="R11" s="9"/>
      <c r="S11" s="9"/>
      <c r="T11" s="9"/>
    </row>
    <row r="12" spans="1:20" ht="31.8" thickBot="1" x14ac:dyDescent="0.3">
      <c r="A12" s="1800"/>
      <c r="B12" s="1801"/>
      <c r="C12" s="1802"/>
      <c r="D12" s="1803"/>
      <c r="E12" s="1804"/>
      <c r="F12" s="1804"/>
      <c r="G12" s="1804"/>
      <c r="H12" s="1804"/>
      <c r="I12" s="1804"/>
      <c r="J12" s="1804"/>
      <c r="K12" s="1804"/>
      <c r="L12" s="1805" t="s">
        <v>834</v>
      </c>
      <c r="M12" s="1806" t="s">
        <v>73</v>
      </c>
      <c r="N12" s="2537">
        <v>82</v>
      </c>
      <c r="O12" s="2537">
        <v>70</v>
      </c>
      <c r="P12" s="2555">
        <v>60</v>
      </c>
      <c r="Q12" s="9"/>
      <c r="R12" s="9"/>
      <c r="S12" s="9"/>
      <c r="T12" s="9"/>
    </row>
    <row r="13" spans="1:20" ht="62.4" x14ac:dyDescent="0.25">
      <c r="A13" s="3090" t="s">
        <v>6</v>
      </c>
      <c r="B13" s="3093" t="s">
        <v>6</v>
      </c>
      <c r="C13" s="3096" t="s">
        <v>6</v>
      </c>
      <c r="D13" s="1807"/>
      <c r="E13" s="2520" t="s">
        <v>835</v>
      </c>
      <c r="F13" s="3099" t="s">
        <v>66</v>
      </c>
      <c r="G13" s="3102" t="s">
        <v>418</v>
      </c>
      <c r="H13" s="1808" t="s">
        <v>50</v>
      </c>
      <c r="I13" s="1809">
        <v>50</v>
      </c>
      <c r="J13" s="1810">
        <v>50</v>
      </c>
      <c r="K13" s="1811">
        <v>50</v>
      </c>
      <c r="L13" s="1812" t="s">
        <v>836</v>
      </c>
      <c r="M13" s="1813" t="s">
        <v>403</v>
      </c>
      <c r="N13" s="1814"/>
      <c r="O13" s="1815" t="s">
        <v>74</v>
      </c>
      <c r="P13" s="1816" t="s">
        <v>837</v>
      </c>
      <c r="Q13" s="9"/>
      <c r="R13" s="9"/>
      <c r="S13" s="9"/>
      <c r="T13" s="9"/>
    </row>
    <row r="14" spans="1:20" ht="15.6" x14ac:dyDescent="0.25">
      <c r="A14" s="3091"/>
      <c r="B14" s="3094"/>
      <c r="C14" s="3097"/>
      <c r="D14" s="1817"/>
      <c r="E14" s="2521"/>
      <c r="F14" s="3100"/>
      <c r="G14" s="3103"/>
      <c r="H14" s="1818" t="s">
        <v>60</v>
      </c>
      <c r="I14" s="1819"/>
      <c r="J14" s="1820"/>
      <c r="K14" s="1821"/>
      <c r="L14" s="1822" t="s">
        <v>838</v>
      </c>
      <c r="M14" s="1823" t="s">
        <v>403</v>
      </c>
      <c r="N14" s="1824"/>
      <c r="O14" s="1824" t="s">
        <v>74</v>
      </c>
      <c r="P14" s="1825" t="s">
        <v>837</v>
      </c>
      <c r="Q14" s="9"/>
      <c r="R14" s="9"/>
      <c r="S14" s="9"/>
      <c r="T14" s="9"/>
    </row>
    <row r="15" spans="1:20" ht="15.6" x14ac:dyDescent="0.25">
      <c r="A15" s="3091"/>
      <c r="B15" s="3094"/>
      <c r="C15" s="3097"/>
      <c r="D15" s="1817"/>
      <c r="E15" s="2521"/>
      <c r="F15" s="3100"/>
      <c r="G15" s="3103"/>
      <c r="H15" s="1818" t="s">
        <v>830</v>
      </c>
      <c r="I15" s="1819">
        <v>660.7</v>
      </c>
      <c r="J15" s="1820">
        <v>700</v>
      </c>
      <c r="K15" s="1821">
        <v>750</v>
      </c>
      <c r="L15" s="1822" t="s">
        <v>839</v>
      </c>
      <c r="M15" s="1826" t="s">
        <v>403</v>
      </c>
      <c r="N15" s="1824" t="s">
        <v>840</v>
      </c>
      <c r="O15" s="1824" t="s">
        <v>841</v>
      </c>
      <c r="P15" s="1825" t="s">
        <v>842</v>
      </c>
      <c r="Q15" s="9"/>
      <c r="R15" s="9"/>
      <c r="S15" s="9"/>
      <c r="T15" s="9"/>
    </row>
    <row r="16" spans="1:20" ht="15.6" x14ac:dyDescent="0.25">
      <c r="A16" s="3091"/>
      <c r="B16" s="3094"/>
      <c r="C16" s="3097"/>
      <c r="D16" s="1817"/>
      <c r="E16" s="2521"/>
      <c r="F16" s="3100"/>
      <c r="G16" s="3103"/>
      <c r="H16" s="1827" t="s">
        <v>396</v>
      </c>
      <c r="I16" s="1819"/>
      <c r="J16" s="1820"/>
      <c r="K16" s="1821"/>
      <c r="L16" s="1822"/>
      <c r="M16" s="1828"/>
      <c r="N16" s="1829"/>
      <c r="O16" s="1829"/>
      <c r="P16" s="1830"/>
      <c r="Q16" s="9"/>
      <c r="R16" s="9"/>
      <c r="S16" s="9"/>
      <c r="T16" s="9"/>
    </row>
    <row r="17" spans="1:20" ht="16.2" thickBot="1" x14ac:dyDescent="0.3">
      <c r="A17" s="3092"/>
      <c r="B17" s="3095"/>
      <c r="C17" s="3098"/>
      <c r="D17" s="1831"/>
      <c r="E17" s="2522"/>
      <c r="F17" s="3101"/>
      <c r="G17" s="3104"/>
      <c r="H17" s="1832" t="s">
        <v>7</v>
      </c>
      <c r="I17" s="1833">
        <f>SUM(I13:I16)</f>
        <v>710.7</v>
      </c>
      <c r="J17" s="1833">
        <f t="shared" ref="J17:K17" si="0">SUM(J13:J16)</f>
        <v>750</v>
      </c>
      <c r="K17" s="1833">
        <f t="shared" si="0"/>
        <v>800</v>
      </c>
      <c r="L17" s="1834"/>
      <c r="M17" s="1834"/>
      <c r="N17" s="1835"/>
      <c r="O17" s="1835"/>
      <c r="P17" s="1836"/>
      <c r="Q17" s="9"/>
      <c r="R17" s="9"/>
      <c r="S17" s="9"/>
      <c r="T17" s="9"/>
    </row>
    <row r="18" spans="1:20" ht="46.8" x14ac:dyDescent="0.25">
      <c r="A18" s="3108"/>
      <c r="B18" s="3110"/>
      <c r="C18" s="3111"/>
      <c r="D18" s="2556"/>
      <c r="E18" s="1837" t="s">
        <v>843</v>
      </c>
      <c r="F18" s="3113" t="s">
        <v>66</v>
      </c>
      <c r="G18" s="1838" t="s">
        <v>418</v>
      </c>
      <c r="H18" s="1839"/>
      <c r="I18" s="1840"/>
      <c r="J18" s="1841"/>
      <c r="K18" s="1842"/>
      <c r="L18" s="1843" t="s">
        <v>844</v>
      </c>
      <c r="M18" s="1844" t="s">
        <v>403</v>
      </c>
      <c r="N18" s="1845">
        <v>105.4</v>
      </c>
      <c r="O18" s="1845">
        <v>105.4</v>
      </c>
      <c r="P18" s="1846">
        <v>105.4</v>
      </c>
      <c r="Q18" s="9"/>
      <c r="R18" s="9"/>
      <c r="S18" s="9"/>
      <c r="T18" s="9"/>
    </row>
    <row r="19" spans="1:20" ht="62.4" x14ac:dyDescent="0.25">
      <c r="A19" s="3109"/>
      <c r="B19" s="2998"/>
      <c r="C19" s="3112"/>
      <c r="D19" s="2556"/>
      <c r="E19" s="1847" t="s">
        <v>1078</v>
      </c>
      <c r="F19" s="3114"/>
      <c r="G19" s="1838"/>
      <c r="H19" s="1839"/>
      <c r="I19" s="1840"/>
      <c r="J19" s="1841"/>
      <c r="K19" s="1842"/>
      <c r="L19" s="1848" t="s">
        <v>845</v>
      </c>
      <c r="M19" s="1849" t="s">
        <v>403</v>
      </c>
      <c r="N19" s="1850">
        <v>0.52900000000000003</v>
      </c>
      <c r="O19" s="1851"/>
      <c r="P19" s="1852"/>
      <c r="Q19" s="9"/>
      <c r="R19" s="9"/>
      <c r="S19" s="9"/>
      <c r="T19" s="9"/>
    </row>
    <row r="20" spans="1:20" ht="31.2" x14ac:dyDescent="0.25">
      <c r="A20" s="3109"/>
      <c r="B20" s="2998"/>
      <c r="C20" s="3112"/>
      <c r="D20" s="2556"/>
      <c r="E20" s="1853" t="s">
        <v>846</v>
      </c>
      <c r="F20" s="3114"/>
      <c r="G20" s="1838"/>
      <c r="H20" s="1839"/>
      <c r="I20" s="1854"/>
      <c r="J20" s="1855"/>
      <c r="K20" s="1842"/>
      <c r="L20" s="1848" t="s">
        <v>1077</v>
      </c>
      <c r="M20" s="1849" t="s">
        <v>403</v>
      </c>
      <c r="N20" s="1850"/>
      <c r="O20" s="1850">
        <v>0.91400000000000003</v>
      </c>
      <c r="P20" s="1856"/>
      <c r="Q20" s="9"/>
      <c r="R20" s="9"/>
      <c r="S20" s="9"/>
      <c r="T20" s="9"/>
    </row>
    <row r="21" spans="1:20" ht="62.4" x14ac:dyDescent="0.25">
      <c r="A21" s="3109"/>
      <c r="B21" s="2998"/>
      <c r="C21" s="3112"/>
      <c r="D21" s="2556"/>
      <c r="E21" s="1853" t="s">
        <v>847</v>
      </c>
      <c r="F21" s="3114"/>
      <c r="G21" s="1838"/>
      <c r="H21" s="1839"/>
      <c r="I21" s="1840"/>
      <c r="J21" s="1855"/>
      <c r="K21" s="1842"/>
      <c r="L21" s="1848" t="s">
        <v>848</v>
      </c>
      <c r="M21" s="1849" t="s">
        <v>403</v>
      </c>
      <c r="N21" s="1850"/>
      <c r="O21" s="1857">
        <v>0.72</v>
      </c>
      <c r="P21" s="1856"/>
      <c r="Q21" s="9"/>
      <c r="R21" s="9"/>
      <c r="S21" s="9"/>
      <c r="T21" s="9"/>
    </row>
    <row r="22" spans="1:20" ht="46.8" x14ac:dyDescent="0.25">
      <c r="A22" s="3109"/>
      <c r="B22" s="2998"/>
      <c r="C22" s="3112"/>
      <c r="D22" s="2556"/>
      <c r="E22" s="1858" t="s">
        <v>849</v>
      </c>
      <c r="F22" s="3114"/>
      <c r="G22" s="1838"/>
      <c r="H22" s="1839"/>
      <c r="I22" s="1840"/>
      <c r="J22" s="1855"/>
      <c r="K22" s="1859"/>
      <c r="L22" s="1848" t="s">
        <v>850</v>
      </c>
      <c r="M22" s="1849" t="s">
        <v>403</v>
      </c>
      <c r="N22" s="1850"/>
      <c r="O22" s="1857"/>
      <c r="P22" s="1856">
        <v>1.5</v>
      </c>
      <c r="Q22" s="9"/>
      <c r="R22" s="9"/>
      <c r="S22" s="9"/>
      <c r="T22" s="9"/>
    </row>
    <row r="23" spans="1:20" ht="46.8" x14ac:dyDescent="0.25">
      <c r="A23" s="3109"/>
      <c r="B23" s="2998"/>
      <c r="C23" s="3112"/>
      <c r="D23" s="2556"/>
      <c r="E23" s="1858" t="s">
        <v>851</v>
      </c>
      <c r="F23" s="3114"/>
      <c r="G23" s="1838"/>
      <c r="H23" s="1839"/>
      <c r="I23" s="1840"/>
      <c r="J23" s="1855"/>
      <c r="K23" s="1859"/>
      <c r="L23" s="1848" t="s">
        <v>850</v>
      </c>
      <c r="M23" s="1849" t="s">
        <v>403</v>
      </c>
      <c r="N23" s="1850"/>
      <c r="O23" s="1857"/>
      <c r="P23" s="1856">
        <v>2</v>
      </c>
      <c r="Q23" s="9"/>
      <c r="R23" s="9"/>
      <c r="S23" s="9"/>
      <c r="T23" s="9"/>
    </row>
    <row r="24" spans="1:20" ht="62.4" x14ac:dyDescent="0.25">
      <c r="A24" s="3109"/>
      <c r="B24" s="2998"/>
      <c r="C24" s="3112"/>
      <c r="D24" s="2556"/>
      <c r="E24" s="1860" t="s">
        <v>852</v>
      </c>
      <c r="F24" s="3114"/>
      <c r="G24" s="1838"/>
      <c r="H24" s="1839"/>
      <c r="I24" s="1840"/>
      <c r="J24" s="1855"/>
      <c r="K24" s="1859"/>
      <c r="L24" s="1848" t="s">
        <v>850</v>
      </c>
      <c r="M24" s="1849" t="s">
        <v>403</v>
      </c>
      <c r="N24" s="1850"/>
      <c r="O24" s="1850"/>
      <c r="P24" s="1852">
        <v>2.2000000000000002</v>
      </c>
      <c r="Q24" s="9"/>
      <c r="R24" s="9"/>
      <c r="S24" s="9"/>
      <c r="T24" s="9"/>
    </row>
    <row r="25" spans="1:20" ht="63" thickBot="1" x14ac:dyDescent="0.3">
      <c r="A25" s="3109"/>
      <c r="B25" s="2998"/>
      <c r="C25" s="3112"/>
      <c r="D25" s="2556"/>
      <c r="E25" s="1861" t="s">
        <v>853</v>
      </c>
      <c r="F25" s="3114"/>
      <c r="G25" s="1838"/>
      <c r="H25" s="1862"/>
      <c r="I25" s="1840"/>
      <c r="J25" s="1855"/>
      <c r="K25" s="1855"/>
      <c r="L25" s="1848" t="s">
        <v>850</v>
      </c>
      <c r="M25" s="1849" t="s">
        <v>403</v>
      </c>
      <c r="N25" s="1850"/>
      <c r="O25" s="1857"/>
      <c r="P25" s="1863">
        <v>0.46</v>
      </c>
      <c r="Q25" s="9"/>
      <c r="R25" s="9"/>
      <c r="S25" s="9"/>
      <c r="T25" s="9"/>
    </row>
    <row r="26" spans="1:20" ht="16.2" thickBot="1" x14ac:dyDescent="0.3">
      <c r="A26" s="1864" t="s">
        <v>6</v>
      </c>
      <c r="B26" s="1865" t="s">
        <v>6</v>
      </c>
      <c r="C26" s="1866"/>
      <c r="D26" s="1867"/>
      <c r="E26" s="3115" t="s">
        <v>33</v>
      </c>
      <c r="F26" s="3115"/>
      <c r="G26" s="3116"/>
      <c r="H26" s="1868" t="s">
        <v>7</v>
      </c>
      <c r="I26" s="1869">
        <f>I17*1</f>
        <v>710.7</v>
      </c>
      <c r="J26" s="1869">
        <f t="shared" ref="J26:K26" si="1">J17*1</f>
        <v>750</v>
      </c>
      <c r="K26" s="1869">
        <f t="shared" si="1"/>
        <v>800</v>
      </c>
      <c r="L26" s="1870"/>
      <c r="M26" s="1871"/>
      <c r="N26" s="1872"/>
      <c r="O26" s="1872"/>
      <c r="P26" s="1873"/>
      <c r="Q26" s="9"/>
      <c r="R26" s="9"/>
      <c r="S26" s="9"/>
      <c r="T26" s="9"/>
    </row>
    <row r="27" spans="1:20" ht="16.2" thickBot="1" x14ac:dyDescent="0.3">
      <c r="A27" s="1874" t="s">
        <v>6</v>
      </c>
      <c r="B27" s="1875" t="s">
        <v>8</v>
      </c>
      <c r="C27" s="1876" t="s">
        <v>854</v>
      </c>
      <c r="D27" s="1877"/>
      <c r="E27" s="1878"/>
      <c r="F27" s="1878"/>
      <c r="G27" s="1878"/>
      <c r="H27" s="1878"/>
      <c r="I27" s="1878"/>
      <c r="J27" s="1878"/>
      <c r="K27" s="1878"/>
      <c r="L27" s="1878"/>
      <c r="M27" s="1878"/>
      <c r="N27" s="1878"/>
      <c r="O27" s="1878"/>
      <c r="P27" s="1879"/>
      <c r="Q27" s="9"/>
      <c r="R27" s="9"/>
      <c r="S27" s="9"/>
      <c r="T27" s="9"/>
    </row>
    <row r="28" spans="1:20" ht="16.2" thickBot="1" x14ac:dyDescent="0.3">
      <c r="A28" s="51"/>
      <c r="B28" s="2528"/>
      <c r="C28" s="1880"/>
      <c r="D28" s="1881"/>
      <c r="E28" s="1882"/>
      <c r="F28" s="1882"/>
      <c r="G28" s="1882"/>
      <c r="H28" s="1882"/>
      <c r="I28" s="1882"/>
      <c r="J28" s="1882"/>
      <c r="K28" s="1882"/>
      <c r="L28" s="1883" t="s">
        <v>855</v>
      </c>
      <c r="M28" s="1884" t="s">
        <v>73</v>
      </c>
      <c r="N28" s="1885">
        <v>128</v>
      </c>
      <c r="O28" s="1885">
        <v>100</v>
      </c>
      <c r="P28" s="1886">
        <v>80</v>
      </c>
      <c r="Q28" s="9"/>
      <c r="R28" s="9"/>
      <c r="S28" s="9"/>
      <c r="T28" s="9"/>
    </row>
    <row r="29" spans="1:20" ht="15.6" customHeight="1" x14ac:dyDescent="0.25">
      <c r="A29" s="3117" t="s">
        <v>6</v>
      </c>
      <c r="B29" s="3093" t="s">
        <v>8</v>
      </c>
      <c r="C29" s="3096" t="s">
        <v>6</v>
      </c>
      <c r="D29" s="1887"/>
      <c r="E29" s="3122" t="s">
        <v>856</v>
      </c>
      <c r="F29" s="3125" t="s">
        <v>66</v>
      </c>
      <c r="G29" s="3144" t="s">
        <v>418</v>
      </c>
      <c r="H29" s="1888" t="s">
        <v>50</v>
      </c>
      <c r="I29" s="1889">
        <v>64</v>
      </c>
      <c r="J29" s="1890">
        <v>250</v>
      </c>
      <c r="K29" s="1891">
        <v>300</v>
      </c>
      <c r="L29" s="3147" t="s">
        <v>465</v>
      </c>
      <c r="M29" s="3149" t="s">
        <v>73</v>
      </c>
      <c r="N29" s="3150">
        <v>1</v>
      </c>
      <c r="O29" s="3150">
        <v>2</v>
      </c>
      <c r="P29" s="3152"/>
      <c r="Q29" s="9"/>
      <c r="R29" s="9"/>
      <c r="S29" s="9"/>
      <c r="T29" s="9"/>
    </row>
    <row r="30" spans="1:20" ht="15.6" x14ac:dyDescent="0.25">
      <c r="A30" s="3118"/>
      <c r="B30" s="3094"/>
      <c r="C30" s="3097"/>
      <c r="D30" s="1892"/>
      <c r="E30" s="3123"/>
      <c r="F30" s="3126"/>
      <c r="G30" s="3145"/>
      <c r="H30" s="1893" t="s">
        <v>60</v>
      </c>
      <c r="I30" s="1894"/>
      <c r="J30" s="1894"/>
      <c r="K30" s="1895"/>
      <c r="L30" s="3148"/>
      <c r="M30" s="3105"/>
      <c r="N30" s="3151"/>
      <c r="O30" s="3151"/>
      <c r="P30" s="3153"/>
      <c r="Q30" s="9"/>
      <c r="R30" s="9"/>
      <c r="S30" s="9"/>
      <c r="T30" s="9"/>
    </row>
    <row r="31" spans="1:20" ht="15.6" x14ac:dyDescent="0.25">
      <c r="A31" s="3118"/>
      <c r="B31" s="3094"/>
      <c r="C31" s="3097"/>
      <c r="D31" s="1892"/>
      <c r="E31" s="3123"/>
      <c r="F31" s="3126"/>
      <c r="G31" s="3145"/>
      <c r="H31" s="1893" t="s">
        <v>830</v>
      </c>
      <c r="I31" s="1894">
        <v>280</v>
      </c>
      <c r="J31" s="1894">
        <v>95</v>
      </c>
      <c r="K31" s="1895">
        <v>100</v>
      </c>
      <c r="L31" s="3154"/>
      <c r="M31" s="3105"/>
      <c r="N31" s="3106"/>
      <c r="O31" s="3106"/>
      <c r="P31" s="3136"/>
      <c r="Q31" s="9"/>
      <c r="R31" s="9"/>
      <c r="S31" s="9"/>
      <c r="T31" s="9"/>
    </row>
    <row r="32" spans="1:20" ht="15.6" x14ac:dyDescent="0.25">
      <c r="A32" s="3118"/>
      <c r="B32" s="3094"/>
      <c r="C32" s="3097"/>
      <c r="D32" s="1892"/>
      <c r="E32" s="3124"/>
      <c r="F32" s="3126"/>
      <c r="G32" s="3145"/>
      <c r="H32" s="1893" t="s">
        <v>396</v>
      </c>
      <c r="I32" s="2513"/>
      <c r="J32" s="1894"/>
      <c r="K32" s="1895"/>
      <c r="L32" s="3154"/>
      <c r="M32" s="3105"/>
      <c r="N32" s="3107"/>
      <c r="O32" s="3107"/>
      <c r="P32" s="3137"/>
      <c r="Q32" s="9"/>
      <c r="R32" s="9"/>
      <c r="S32" s="9"/>
      <c r="T32" s="9"/>
    </row>
    <row r="33" spans="1:20" ht="46.8" x14ac:dyDescent="0.25">
      <c r="A33" s="3118"/>
      <c r="B33" s="3094"/>
      <c r="C33" s="3097"/>
      <c r="D33" s="1892"/>
      <c r="E33" s="1896" t="s">
        <v>857</v>
      </c>
      <c r="F33" s="3126"/>
      <c r="G33" s="3145"/>
      <c r="H33" s="1897"/>
      <c r="I33" s="1898"/>
      <c r="J33" s="1898"/>
      <c r="K33" s="1899"/>
      <c r="L33" s="1900" t="s">
        <v>858</v>
      </c>
      <c r="M33" s="1901" t="s">
        <v>73</v>
      </c>
      <c r="N33" s="1902"/>
      <c r="O33" s="1903">
        <v>1</v>
      </c>
      <c r="P33" s="1904"/>
      <c r="Q33" s="9"/>
      <c r="R33" s="9"/>
      <c r="S33" s="9"/>
      <c r="T33" s="9"/>
    </row>
    <row r="34" spans="1:20" ht="31.2" x14ac:dyDescent="0.25">
      <c r="A34" s="3118"/>
      <c r="B34" s="3094"/>
      <c r="C34" s="3097"/>
      <c r="D34" s="1892"/>
      <c r="E34" s="1896" t="s">
        <v>859</v>
      </c>
      <c r="F34" s="3126"/>
      <c r="G34" s="3145"/>
      <c r="H34" s="1905"/>
      <c r="I34" s="1906"/>
      <c r="J34" s="1907"/>
      <c r="K34" s="1908"/>
      <c r="L34" s="1900" t="s">
        <v>858</v>
      </c>
      <c r="M34" s="1901" t="s">
        <v>73</v>
      </c>
      <c r="N34" s="1902"/>
      <c r="O34" s="1903">
        <v>1</v>
      </c>
      <c r="P34" s="1904"/>
      <c r="Q34" s="9"/>
      <c r="R34" s="9"/>
      <c r="S34" s="9"/>
      <c r="T34" s="9"/>
    </row>
    <row r="35" spans="1:20" ht="46.8" x14ac:dyDescent="0.25">
      <c r="A35" s="3118"/>
      <c r="B35" s="3094"/>
      <c r="C35" s="3097"/>
      <c r="D35" s="1892"/>
      <c r="E35" s="1896" t="s">
        <v>860</v>
      </c>
      <c r="F35" s="3126"/>
      <c r="G35" s="3145"/>
      <c r="H35" s="1909"/>
      <c r="I35" s="1910"/>
      <c r="J35" s="1911"/>
      <c r="K35" s="1907"/>
      <c r="L35" s="1912" t="s">
        <v>858</v>
      </c>
      <c r="M35" s="1901" t="s">
        <v>73</v>
      </c>
      <c r="N35" s="1902"/>
      <c r="O35" s="1903"/>
      <c r="P35" s="1904">
        <v>1</v>
      </c>
      <c r="Q35" s="9"/>
      <c r="R35" s="9"/>
      <c r="S35" s="9"/>
      <c r="T35" s="9"/>
    </row>
    <row r="36" spans="1:20" ht="46.8" x14ac:dyDescent="0.25">
      <c r="A36" s="3118"/>
      <c r="B36" s="3094"/>
      <c r="C36" s="3097"/>
      <c r="D36" s="1892"/>
      <c r="E36" s="1913" t="s">
        <v>861</v>
      </c>
      <c r="F36" s="3126"/>
      <c r="G36" s="3145"/>
      <c r="H36" s="1909"/>
      <c r="I36" s="1910"/>
      <c r="J36" s="1911"/>
      <c r="K36" s="1911"/>
      <c r="L36" s="1900" t="s">
        <v>858</v>
      </c>
      <c r="M36" s="1901" t="s">
        <v>73</v>
      </c>
      <c r="N36" s="1914">
        <v>1</v>
      </c>
      <c r="O36" s="1914">
        <v>2</v>
      </c>
      <c r="P36" s="1915">
        <v>1</v>
      </c>
      <c r="Q36" s="9"/>
      <c r="R36" s="9"/>
      <c r="S36" s="9"/>
      <c r="T36" s="9"/>
    </row>
    <row r="37" spans="1:20" ht="31.2" customHeight="1" x14ac:dyDescent="0.25">
      <c r="A37" s="3118"/>
      <c r="B37" s="3094"/>
      <c r="C37" s="3097"/>
      <c r="D37" s="1892"/>
      <c r="E37" s="3138" t="s">
        <v>862</v>
      </c>
      <c r="F37" s="3126"/>
      <c r="G37" s="3145"/>
      <c r="H37" s="1909"/>
      <c r="I37" s="1910"/>
      <c r="J37" s="1911"/>
      <c r="K37" s="1911"/>
      <c r="L37" s="1916" t="s">
        <v>863</v>
      </c>
      <c r="M37" s="1917" t="s">
        <v>73</v>
      </c>
      <c r="N37" s="1918">
        <v>2</v>
      </c>
      <c r="O37" s="1918">
        <v>2</v>
      </c>
      <c r="P37" s="1919">
        <v>2</v>
      </c>
      <c r="Q37" s="9"/>
      <c r="R37" s="9"/>
      <c r="S37" s="9"/>
      <c r="T37" s="9"/>
    </row>
    <row r="38" spans="1:20" ht="15.6" x14ac:dyDescent="0.25">
      <c r="A38" s="3118"/>
      <c r="B38" s="3094"/>
      <c r="C38" s="3097"/>
      <c r="D38" s="1892"/>
      <c r="E38" s="3139"/>
      <c r="F38" s="3126"/>
      <c r="G38" s="3145"/>
      <c r="H38" s="1909"/>
      <c r="I38" s="1910"/>
      <c r="J38" s="1911"/>
      <c r="K38" s="1911"/>
      <c r="L38" s="1916" t="s">
        <v>864</v>
      </c>
      <c r="M38" s="1917" t="s">
        <v>73</v>
      </c>
      <c r="N38" s="1918">
        <v>50</v>
      </c>
      <c r="O38" s="1918">
        <v>52</v>
      </c>
      <c r="P38" s="1919">
        <v>54</v>
      </c>
      <c r="Q38" s="9"/>
      <c r="R38" s="9"/>
      <c r="S38" s="9"/>
      <c r="T38" s="9"/>
    </row>
    <row r="39" spans="1:20" ht="31.2" x14ac:dyDescent="0.25">
      <c r="A39" s="3118"/>
      <c r="B39" s="3094"/>
      <c r="C39" s="3097"/>
      <c r="D39" s="1892"/>
      <c r="E39" s="3138" t="s">
        <v>865</v>
      </c>
      <c r="F39" s="3126"/>
      <c r="G39" s="3145"/>
      <c r="H39" s="1909"/>
      <c r="I39" s="1910"/>
      <c r="J39" s="1911"/>
      <c r="K39" s="1911"/>
      <c r="L39" s="2515" t="s">
        <v>866</v>
      </c>
      <c r="M39" s="1826" t="s">
        <v>403</v>
      </c>
      <c r="N39" s="1920">
        <v>140</v>
      </c>
      <c r="O39" s="1920">
        <v>120</v>
      </c>
      <c r="P39" s="1921">
        <v>120</v>
      </c>
      <c r="Q39" s="9"/>
      <c r="R39" s="9"/>
      <c r="S39" s="9"/>
      <c r="T39" s="9"/>
    </row>
    <row r="40" spans="1:20" ht="31.8" thickBot="1" x14ac:dyDescent="0.3">
      <c r="A40" s="3118"/>
      <c r="B40" s="3094"/>
      <c r="C40" s="3097"/>
      <c r="D40" s="1892"/>
      <c r="E40" s="3140"/>
      <c r="F40" s="3126"/>
      <c r="G40" s="3145"/>
      <c r="H40" s="1909"/>
      <c r="I40" s="1910"/>
      <c r="J40" s="1911"/>
      <c r="K40" s="1922"/>
      <c r="L40" s="1923" t="s">
        <v>867</v>
      </c>
      <c r="M40" s="1823" t="s">
        <v>484</v>
      </c>
      <c r="N40" s="1924">
        <v>14500</v>
      </c>
      <c r="O40" s="1924">
        <v>14500</v>
      </c>
      <c r="P40" s="1925">
        <v>14500</v>
      </c>
      <c r="Q40" s="9"/>
      <c r="R40" s="9"/>
      <c r="S40" s="9"/>
      <c r="T40" s="9"/>
    </row>
    <row r="41" spans="1:20" ht="16.2" thickBot="1" x14ac:dyDescent="0.3">
      <c r="A41" s="3119"/>
      <c r="B41" s="3120"/>
      <c r="C41" s="3121"/>
      <c r="D41" s="1926"/>
      <c r="E41" s="3141"/>
      <c r="F41" s="3127"/>
      <c r="G41" s="3146"/>
      <c r="H41" s="1927" t="s">
        <v>7</v>
      </c>
      <c r="I41" s="1833">
        <f>SUM(I29:I32)</f>
        <v>344</v>
      </c>
      <c r="J41" s="1833">
        <f>SUM(J29:J32)</f>
        <v>345</v>
      </c>
      <c r="K41" s="1928">
        <f>SUM(K29:K32)</f>
        <v>400</v>
      </c>
      <c r="L41" s="1929"/>
      <c r="M41" s="1930"/>
      <c r="N41" s="1931"/>
      <c r="O41" s="1932"/>
      <c r="P41" s="1933"/>
      <c r="Q41" s="9"/>
      <c r="R41" s="9"/>
      <c r="S41" s="9"/>
      <c r="T41" s="9"/>
    </row>
    <row r="42" spans="1:20" ht="31.2" customHeight="1" x14ac:dyDescent="0.3">
      <c r="A42" s="3090" t="s">
        <v>6</v>
      </c>
      <c r="B42" s="3093" t="s">
        <v>8</v>
      </c>
      <c r="C42" s="3131" t="s">
        <v>8</v>
      </c>
      <c r="D42" s="1934"/>
      <c r="E42" s="3122" t="s">
        <v>868</v>
      </c>
      <c r="F42" s="3134" t="s">
        <v>66</v>
      </c>
      <c r="G42" s="3102" t="s">
        <v>418</v>
      </c>
      <c r="H42" s="1808" t="s">
        <v>50</v>
      </c>
      <c r="I42" s="1809">
        <v>0</v>
      </c>
      <c r="J42" s="1810">
        <v>0</v>
      </c>
      <c r="K42" s="1811">
        <v>100</v>
      </c>
      <c r="L42" s="1935" t="s">
        <v>869</v>
      </c>
      <c r="M42" s="1936" t="s">
        <v>73</v>
      </c>
      <c r="N42" s="1914"/>
      <c r="O42" s="1914"/>
      <c r="P42" s="1915">
        <v>1</v>
      </c>
      <c r="Q42" s="9"/>
      <c r="R42" s="9"/>
      <c r="S42" s="9"/>
      <c r="T42" s="9"/>
    </row>
    <row r="43" spans="1:20" ht="15.6" x14ac:dyDescent="0.25">
      <c r="A43" s="3091"/>
      <c r="B43" s="3094"/>
      <c r="C43" s="3142"/>
      <c r="D43" s="1937"/>
      <c r="E43" s="3123"/>
      <c r="F43" s="3143"/>
      <c r="G43" s="3103"/>
      <c r="H43" s="1827" t="s">
        <v>60</v>
      </c>
      <c r="I43" s="1908"/>
      <c r="J43" s="1938"/>
      <c r="K43" s="1939"/>
      <c r="L43" s="1940" t="s">
        <v>870</v>
      </c>
      <c r="M43" s="1936" t="s">
        <v>73</v>
      </c>
      <c r="N43" s="1914"/>
      <c r="O43" s="1914"/>
      <c r="P43" s="1915">
        <v>1</v>
      </c>
      <c r="Q43" s="9"/>
      <c r="R43" s="9"/>
      <c r="S43" s="9"/>
      <c r="T43" s="9"/>
    </row>
    <row r="44" spans="1:20" ht="15.6" x14ac:dyDescent="0.25">
      <c r="A44" s="3091"/>
      <c r="B44" s="3094"/>
      <c r="C44" s="3142"/>
      <c r="D44" s="1937"/>
      <c r="E44" s="3123"/>
      <c r="F44" s="3143"/>
      <c r="G44" s="3103"/>
      <c r="H44" s="1827" t="s">
        <v>830</v>
      </c>
      <c r="I44" s="1908"/>
      <c r="J44" s="1938"/>
      <c r="K44" s="1939"/>
      <c r="L44" s="1940"/>
      <c r="M44" s="1936"/>
      <c r="N44" s="1924"/>
      <c r="O44" s="1924"/>
      <c r="P44" s="1925"/>
      <c r="Q44" s="9"/>
      <c r="R44" s="9"/>
      <c r="S44" s="9"/>
      <c r="T44" s="9"/>
    </row>
    <row r="45" spans="1:20" ht="15.6" x14ac:dyDescent="0.25">
      <c r="A45" s="3091"/>
      <c r="B45" s="3094"/>
      <c r="C45" s="3142"/>
      <c r="D45" s="1937"/>
      <c r="E45" s="1941"/>
      <c r="F45" s="3143"/>
      <c r="G45" s="3103"/>
      <c r="H45" s="1827" t="s">
        <v>396</v>
      </c>
      <c r="I45" s="1942"/>
      <c r="J45" s="1938"/>
      <c r="K45" s="1939"/>
      <c r="L45" s="1943"/>
      <c r="M45" s="1826"/>
      <c r="N45" s="1944"/>
      <c r="O45" s="1944"/>
      <c r="P45" s="1945"/>
      <c r="Q45" s="9"/>
      <c r="R45" s="9"/>
      <c r="S45" s="9"/>
      <c r="T45" s="9"/>
    </row>
    <row r="46" spans="1:20" ht="16.2" thickBot="1" x14ac:dyDescent="0.3">
      <c r="A46" s="3092"/>
      <c r="B46" s="3095"/>
      <c r="C46" s="3132"/>
      <c r="D46" s="1946"/>
      <c r="E46" s="1947"/>
      <c r="F46" s="3135"/>
      <c r="G46" s="3104"/>
      <c r="H46" s="1927" t="s">
        <v>7</v>
      </c>
      <c r="I46" s="1833">
        <f>SUM(I42:I45)</f>
        <v>0</v>
      </c>
      <c r="J46" s="1833">
        <f>SUM(J42:J45)</f>
        <v>0</v>
      </c>
      <c r="K46" s="1833">
        <f>SUM(K42:K45)</f>
        <v>100</v>
      </c>
      <c r="L46" s="1948"/>
      <c r="M46" s="1931"/>
      <c r="N46" s="1949"/>
      <c r="O46" s="1949"/>
      <c r="P46" s="1950"/>
      <c r="Q46" s="9"/>
      <c r="R46" s="9"/>
      <c r="S46" s="9"/>
      <c r="T46" s="9"/>
    </row>
    <row r="47" spans="1:20" ht="16.2" customHeight="1" thickBot="1" x14ac:dyDescent="0.3">
      <c r="A47" s="1793" t="s">
        <v>6</v>
      </c>
      <c r="B47" s="1951" t="s">
        <v>8</v>
      </c>
      <c r="C47" s="3115" t="s">
        <v>33</v>
      </c>
      <c r="D47" s="3115"/>
      <c r="E47" s="3115"/>
      <c r="F47" s="3115"/>
      <c r="G47" s="3116"/>
      <c r="H47" s="1868" t="s">
        <v>7</v>
      </c>
      <c r="I47" s="1869">
        <f>I41+I46</f>
        <v>344</v>
      </c>
      <c r="J47" s="1869">
        <f>J41+J46</f>
        <v>345</v>
      </c>
      <c r="K47" s="1869">
        <f>K41+K46</f>
        <v>500</v>
      </c>
      <c r="L47" s="3128"/>
      <c r="M47" s="3129"/>
      <c r="N47" s="3129"/>
      <c r="O47" s="3129"/>
      <c r="P47" s="3130"/>
      <c r="Q47" s="9"/>
      <c r="R47" s="9"/>
      <c r="S47" s="9"/>
      <c r="T47" s="9"/>
    </row>
    <row r="48" spans="1:20" ht="16.2" thickBot="1" x14ac:dyDescent="0.35">
      <c r="A48" s="1793" t="s">
        <v>6</v>
      </c>
      <c r="B48" s="1951" t="s">
        <v>51</v>
      </c>
      <c r="C48" s="1952" t="s">
        <v>871</v>
      </c>
      <c r="D48" s="1877"/>
      <c r="E48" s="1878"/>
      <c r="F48" s="1878"/>
      <c r="G48" s="1878"/>
      <c r="H48" s="1878"/>
      <c r="I48" s="1878"/>
      <c r="J48" s="1878"/>
      <c r="K48" s="1878"/>
      <c r="L48" s="1878"/>
      <c r="M48" s="1878"/>
      <c r="N48" s="1878"/>
      <c r="O48" s="1878"/>
      <c r="P48" s="1879"/>
      <c r="Q48" s="9"/>
      <c r="R48" s="9"/>
      <c r="S48" s="9"/>
      <c r="T48" s="9"/>
    </row>
    <row r="49" spans="1:20" ht="16.2" thickBot="1" x14ac:dyDescent="0.35">
      <c r="A49" s="1800"/>
      <c r="B49" s="2528"/>
      <c r="C49" s="1953"/>
      <c r="D49" s="1881"/>
      <c r="E49" s="1882"/>
      <c r="F49" s="1882"/>
      <c r="G49" s="1882"/>
      <c r="H49" s="1882"/>
      <c r="I49" s="1882"/>
      <c r="J49" s="1882"/>
      <c r="K49" s="1882"/>
      <c r="L49" s="1883" t="s">
        <v>872</v>
      </c>
      <c r="M49" s="1813" t="s">
        <v>73</v>
      </c>
      <c r="N49" s="1954"/>
      <c r="O49" s="1954"/>
      <c r="P49" s="1955">
        <v>1</v>
      </c>
      <c r="Q49" s="9"/>
      <c r="R49" s="9"/>
      <c r="S49" s="9"/>
      <c r="T49" s="9"/>
    </row>
    <row r="50" spans="1:20" ht="15.6" customHeight="1" x14ac:dyDescent="0.25">
      <c r="A50" s="3090" t="s">
        <v>6</v>
      </c>
      <c r="B50" s="3093" t="s">
        <v>51</v>
      </c>
      <c r="C50" s="3131" t="s">
        <v>6</v>
      </c>
      <c r="D50" s="1934"/>
      <c r="E50" s="3122" t="s">
        <v>873</v>
      </c>
      <c r="F50" s="3134" t="s">
        <v>66</v>
      </c>
      <c r="G50" s="3102" t="s">
        <v>418</v>
      </c>
      <c r="H50" s="1808" t="s">
        <v>50</v>
      </c>
      <c r="I50" s="1890">
        <v>90</v>
      </c>
      <c r="J50" s="1810">
        <v>70</v>
      </c>
      <c r="K50" s="1811">
        <v>90</v>
      </c>
      <c r="L50" s="1956" t="s">
        <v>874</v>
      </c>
      <c r="M50" s="1957" t="s">
        <v>73</v>
      </c>
      <c r="N50" s="1958">
        <v>12</v>
      </c>
      <c r="O50" s="1958">
        <v>12</v>
      </c>
      <c r="P50" s="1959">
        <v>16</v>
      </c>
      <c r="Q50" s="9"/>
      <c r="R50" s="9"/>
      <c r="S50" s="9"/>
      <c r="T50" s="9"/>
    </row>
    <row r="51" spans="1:20" ht="16.2" thickBot="1" x14ac:dyDescent="0.3">
      <c r="A51" s="3092"/>
      <c r="B51" s="3095"/>
      <c r="C51" s="3132"/>
      <c r="D51" s="1946"/>
      <c r="E51" s="3133"/>
      <c r="F51" s="3135"/>
      <c r="G51" s="3104"/>
      <c r="H51" s="1927" t="s">
        <v>7</v>
      </c>
      <c r="I51" s="1833">
        <f>SUM(I50:I50)</f>
        <v>90</v>
      </c>
      <c r="J51" s="1833">
        <f>SUM(J50:J50)</f>
        <v>70</v>
      </c>
      <c r="K51" s="1833">
        <f>SUM(K50:K50)</f>
        <v>90</v>
      </c>
      <c r="L51" s="1960"/>
      <c r="M51" s="1961"/>
      <c r="N51" s="1949"/>
      <c r="O51" s="1949"/>
      <c r="P51" s="1950"/>
      <c r="Q51" s="9"/>
      <c r="R51" s="9"/>
      <c r="S51" s="9"/>
      <c r="T51" s="9"/>
    </row>
    <row r="52" spans="1:20" ht="16.2" customHeight="1" thickBot="1" x14ac:dyDescent="0.3">
      <c r="A52" s="1793" t="s">
        <v>6</v>
      </c>
      <c r="B52" s="1951" t="s">
        <v>51</v>
      </c>
      <c r="C52" s="3115" t="s">
        <v>33</v>
      </c>
      <c r="D52" s="3115"/>
      <c r="E52" s="3115"/>
      <c r="F52" s="3115"/>
      <c r="G52" s="3116"/>
      <c r="H52" s="1868" t="s">
        <v>7</v>
      </c>
      <c r="I52" s="1869">
        <f>I51*1</f>
        <v>90</v>
      </c>
      <c r="J52" s="1869">
        <f t="shared" ref="J52:K52" si="2">J51*1</f>
        <v>70</v>
      </c>
      <c r="K52" s="1869">
        <f t="shared" si="2"/>
        <v>90</v>
      </c>
      <c r="L52" s="3128"/>
      <c r="M52" s="3129"/>
      <c r="N52" s="3129"/>
      <c r="O52" s="3129"/>
      <c r="P52" s="3130"/>
      <c r="Q52" s="9"/>
      <c r="R52" s="9"/>
      <c r="S52" s="9"/>
      <c r="T52" s="9"/>
    </row>
    <row r="53" spans="1:20" ht="16.2" thickBot="1" x14ac:dyDescent="0.3">
      <c r="A53" s="1793" t="s">
        <v>6</v>
      </c>
      <c r="B53" s="1951" t="s">
        <v>52</v>
      </c>
      <c r="C53" s="1962" t="s">
        <v>875</v>
      </c>
      <c r="D53" s="1796"/>
      <c r="E53" s="1877"/>
      <c r="F53" s="1877"/>
      <c r="G53" s="1877"/>
      <c r="H53" s="1877"/>
      <c r="I53" s="1877"/>
      <c r="J53" s="1877"/>
      <c r="K53" s="1877"/>
      <c r="L53" s="1796"/>
      <c r="M53" s="1796"/>
      <c r="N53" s="1796"/>
      <c r="O53" s="1796"/>
      <c r="P53" s="1963"/>
      <c r="Q53" s="9"/>
      <c r="R53" s="9"/>
      <c r="S53" s="9"/>
      <c r="T53" s="9"/>
    </row>
    <row r="54" spans="1:20" ht="31.2" x14ac:dyDescent="0.25">
      <c r="A54" s="3155"/>
      <c r="B54" s="3158"/>
      <c r="C54" s="3159"/>
      <c r="D54" s="3162"/>
      <c r="E54" s="3165"/>
      <c r="F54" s="3166"/>
      <c r="G54" s="3166"/>
      <c r="H54" s="3166"/>
      <c r="I54" s="3166"/>
      <c r="J54" s="3166"/>
      <c r="K54" s="3167"/>
      <c r="L54" s="1964" t="s">
        <v>876</v>
      </c>
      <c r="M54" s="1813" t="s">
        <v>75</v>
      </c>
      <c r="N54" s="1965" t="s">
        <v>76</v>
      </c>
      <c r="O54" s="1965" t="s">
        <v>837</v>
      </c>
      <c r="P54" s="1966" t="s">
        <v>77</v>
      </c>
      <c r="Q54" s="9"/>
      <c r="R54" s="9"/>
      <c r="S54" s="9"/>
      <c r="T54" s="9"/>
    </row>
    <row r="55" spans="1:20" ht="31.2" x14ac:dyDescent="0.25">
      <c r="A55" s="3156"/>
      <c r="B55" s="3094"/>
      <c r="C55" s="3160"/>
      <c r="D55" s="3163"/>
      <c r="E55" s="3168"/>
      <c r="F55" s="3169"/>
      <c r="G55" s="3169"/>
      <c r="H55" s="3169"/>
      <c r="I55" s="3169"/>
      <c r="J55" s="3169"/>
      <c r="K55" s="3170"/>
      <c r="L55" s="1967" t="s">
        <v>877</v>
      </c>
      <c r="M55" s="1968" t="s">
        <v>73</v>
      </c>
      <c r="N55" s="1969" t="s">
        <v>74</v>
      </c>
      <c r="O55" s="1969" t="s">
        <v>74</v>
      </c>
      <c r="P55" s="1970" t="s">
        <v>76</v>
      </c>
      <c r="Q55" s="9"/>
      <c r="R55" s="9"/>
      <c r="S55" s="9"/>
      <c r="T55" s="9"/>
    </row>
    <row r="56" spans="1:20" ht="31.8" thickBot="1" x14ac:dyDescent="0.3">
      <c r="A56" s="3157"/>
      <c r="B56" s="3120"/>
      <c r="C56" s="3161"/>
      <c r="D56" s="3164"/>
      <c r="E56" s="3171"/>
      <c r="F56" s="3172"/>
      <c r="G56" s="3172"/>
      <c r="H56" s="3172"/>
      <c r="I56" s="3172"/>
      <c r="J56" s="3172"/>
      <c r="K56" s="3173"/>
      <c r="L56" s="1971" t="s">
        <v>878</v>
      </c>
      <c r="M56" s="1972" t="s">
        <v>75</v>
      </c>
      <c r="N56" s="1973" t="s">
        <v>76</v>
      </c>
      <c r="O56" s="1973" t="s">
        <v>837</v>
      </c>
      <c r="P56" s="1974" t="s">
        <v>77</v>
      </c>
      <c r="Q56" s="9"/>
      <c r="R56" s="9"/>
      <c r="S56" s="9"/>
      <c r="T56" s="9"/>
    </row>
    <row r="57" spans="1:20" ht="31.2" customHeight="1" x14ac:dyDescent="0.25">
      <c r="A57" s="3090" t="s">
        <v>6</v>
      </c>
      <c r="B57" s="3093" t="s">
        <v>52</v>
      </c>
      <c r="C57" s="3131" t="s">
        <v>6</v>
      </c>
      <c r="D57" s="1934"/>
      <c r="E57" s="3122" t="s">
        <v>879</v>
      </c>
      <c r="F57" s="3134" t="s">
        <v>66</v>
      </c>
      <c r="G57" s="3102" t="s">
        <v>418</v>
      </c>
      <c r="H57" s="1808" t="s">
        <v>50</v>
      </c>
      <c r="I57" s="1809">
        <v>0</v>
      </c>
      <c r="J57" s="1810">
        <v>0</v>
      </c>
      <c r="K57" s="1811">
        <v>100</v>
      </c>
      <c r="L57" s="1975" t="s">
        <v>880</v>
      </c>
      <c r="M57" s="1813"/>
      <c r="N57" s="1976"/>
      <c r="O57" s="1976"/>
      <c r="P57" s="1977" t="s">
        <v>70</v>
      </c>
      <c r="Q57" s="9"/>
      <c r="R57" s="9"/>
      <c r="S57" s="9"/>
      <c r="T57" s="9"/>
    </row>
    <row r="58" spans="1:20" ht="15.6" x14ac:dyDescent="0.25">
      <c r="A58" s="3091"/>
      <c r="B58" s="3094"/>
      <c r="C58" s="3142"/>
      <c r="D58" s="1937"/>
      <c r="E58" s="3123"/>
      <c r="F58" s="3143"/>
      <c r="G58" s="3103"/>
      <c r="H58" s="1827" t="s">
        <v>60</v>
      </c>
      <c r="I58" s="1908"/>
      <c r="J58" s="1938"/>
      <c r="K58" s="1978"/>
      <c r="L58" s="1979"/>
      <c r="M58" s="1936"/>
      <c r="N58" s="1980"/>
      <c r="O58" s="1980"/>
      <c r="P58" s="1915"/>
      <c r="Q58" s="9"/>
      <c r="R58" s="9"/>
      <c r="S58" s="9"/>
      <c r="T58" s="9"/>
    </row>
    <row r="59" spans="1:20" ht="16.2" thickBot="1" x14ac:dyDescent="0.3">
      <c r="A59" s="3092"/>
      <c r="B59" s="3095"/>
      <c r="C59" s="3132"/>
      <c r="D59" s="1946"/>
      <c r="E59" s="1981"/>
      <c r="F59" s="3135"/>
      <c r="G59" s="3104"/>
      <c r="H59" s="1927" t="s">
        <v>7</v>
      </c>
      <c r="I59" s="1833">
        <f>SUM(I57:I58)</f>
        <v>0</v>
      </c>
      <c r="J59" s="1833">
        <f>SUM(J57:J58)</f>
        <v>0</v>
      </c>
      <c r="K59" s="1833">
        <f>SUM(K57:K58)</f>
        <v>100</v>
      </c>
      <c r="L59" s="1948"/>
      <c r="M59" s="1931"/>
      <c r="N59" s="1949"/>
      <c r="O59" s="1949"/>
      <c r="P59" s="1950"/>
      <c r="Q59" s="9"/>
      <c r="R59" s="9"/>
      <c r="S59" s="9"/>
      <c r="T59" s="9"/>
    </row>
    <row r="60" spans="1:20" ht="16.2" customHeight="1" thickBot="1" x14ac:dyDescent="0.3">
      <c r="A60" s="2527" t="s">
        <v>6</v>
      </c>
      <c r="B60" s="2530" t="s">
        <v>52</v>
      </c>
      <c r="C60" s="3177" t="s">
        <v>33</v>
      </c>
      <c r="D60" s="3177"/>
      <c r="E60" s="3177"/>
      <c r="F60" s="3177"/>
      <c r="G60" s="3178"/>
      <c r="H60" s="1982" t="s">
        <v>7</v>
      </c>
      <c r="I60" s="1983">
        <f>I59*1</f>
        <v>0</v>
      </c>
      <c r="J60" s="1983">
        <f t="shared" ref="J60:K60" si="3">J59*1</f>
        <v>0</v>
      </c>
      <c r="K60" s="1983">
        <f t="shared" si="3"/>
        <v>100</v>
      </c>
      <c r="L60" s="1984"/>
      <c r="M60" s="1985"/>
      <c r="N60" s="1985"/>
      <c r="O60" s="1985"/>
      <c r="P60" s="1986"/>
      <c r="Q60" s="9"/>
      <c r="R60" s="9"/>
      <c r="S60" s="9"/>
      <c r="T60" s="9"/>
    </row>
    <row r="61" spans="1:20" ht="16.2" thickBot="1" x14ac:dyDescent="0.3">
      <c r="A61" s="1793" t="s">
        <v>6</v>
      </c>
      <c r="B61" s="1951" t="s">
        <v>57</v>
      </c>
      <c r="C61" s="1987" t="s">
        <v>881</v>
      </c>
      <c r="D61" s="1796"/>
      <c r="E61" s="1796"/>
      <c r="F61" s="1796"/>
      <c r="G61" s="1796"/>
      <c r="H61" s="1796"/>
      <c r="I61" s="1796"/>
      <c r="J61" s="1796"/>
      <c r="K61" s="1796"/>
      <c r="L61" s="1796"/>
      <c r="M61" s="1796"/>
      <c r="N61" s="1796"/>
      <c r="O61" s="1796"/>
      <c r="P61" s="1963"/>
      <c r="Q61" s="9"/>
      <c r="R61" s="9"/>
      <c r="S61" s="9"/>
      <c r="T61" s="9"/>
    </row>
    <row r="62" spans="1:20" ht="47.4" thickBot="1" x14ac:dyDescent="0.35">
      <c r="A62" s="3155"/>
      <c r="B62" s="3158"/>
      <c r="C62" s="3179"/>
      <c r="D62" s="3180"/>
      <c r="E62" s="3180"/>
      <c r="F62" s="3180"/>
      <c r="G62" s="3180"/>
      <c r="H62" s="3180"/>
      <c r="I62" s="3180"/>
      <c r="J62" s="3180"/>
      <c r="K62" s="3181"/>
      <c r="L62" s="1988" t="s">
        <v>882</v>
      </c>
      <c r="M62" s="1813" t="s">
        <v>75</v>
      </c>
      <c r="N62" s="1989" t="s">
        <v>78</v>
      </c>
      <c r="O62" s="1989" t="s">
        <v>883</v>
      </c>
      <c r="P62" s="1990" t="s">
        <v>79</v>
      </c>
      <c r="Q62" s="9"/>
      <c r="R62" s="9"/>
      <c r="S62" s="9"/>
      <c r="T62" s="9"/>
    </row>
    <row r="63" spans="1:20" ht="47.4" thickBot="1" x14ac:dyDescent="0.3">
      <c r="A63" s="3157"/>
      <c r="B63" s="3120"/>
      <c r="C63" s="3182"/>
      <c r="D63" s="3183"/>
      <c r="E63" s="3183"/>
      <c r="F63" s="3183"/>
      <c r="G63" s="3183"/>
      <c r="H63" s="3183"/>
      <c r="I63" s="3183"/>
      <c r="J63" s="3183"/>
      <c r="K63" s="3184"/>
      <c r="L63" s="1991" t="s">
        <v>884</v>
      </c>
      <c r="M63" s="1992" t="s">
        <v>73</v>
      </c>
      <c r="N63" s="1993">
        <v>1</v>
      </c>
      <c r="O63" s="1993">
        <v>1</v>
      </c>
      <c r="P63" s="1994">
        <v>2</v>
      </c>
      <c r="Q63" s="9"/>
      <c r="R63" s="9"/>
      <c r="S63" s="9"/>
      <c r="T63" s="9"/>
    </row>
    <row r="64" spans="1:20" ht="31.2" x14ac:dyDescent="0.25">
      <c r="A64" s="3090" t="s">
        <v>6</v>
      </c>
      <c r="B64" s="3093" t="s">
        <v>57</v>
      </c>
      <c r="C64" s="3131" t="s">
        <v>6</v>
      </c>
      <c r="D64" s="1934"/>
      <c r="E64" s="3122" t="s">
        <v>885</v>
      </c>
      <c r="F64" s="3134" t="s">
        <v>66</v>
      </c>
      <c r="G64" s="3102" t="s">
        <v>418</v>
      </c>
      <c r="H64" s="1808" t="s">
        <v>50</v>
      </c>
      <c r="I64" s="1809">
        <v>1000</v>
      </c>
      <c r="J64" s="1810">
        <v>4000</v>
      </c>
      <c r="K64" s="1811"/>
      <c r="L64" s="1995" t="s">
        <v>886</v>
      </c>
      <c r="M64" s="1813"/>
      <c r="N64" s="1996" t="s">
        <v>70</v>
      </c>
      <c r="O64" s="1996" t="s">
        <v>70</v>
      </c>
      <c r="P64" s="1997"/>
      <c r="Q64" s="9"/>
      <c r="R64" s="9"/>
      <c r="S64" s="9"/>
      <c r="T64" s="9"/>
    </row>
    <row r="65" spans="1:20" ht="16.2" thickBot="1" x14ac:dyDescent="0.3">
      <c r="A65" s="3092"/>
      <c r="B65" s="3095"/>
      <c r="C65" s="3132"/>
      <c r="D65" s="1946"/>
      <c r="E65" s="3174"/>
      <c r="F65" s="3135"/>
      <c r="G65" s="3104"/>
      <c r="H65" s="1927" t="s">
        <v>7</v>
      </c>
      <c r="I65" s="1833">
        <f>SUM(I64:I64)</f>
        <v>1000</v>
      </c>
      <c r="J65" s="1833">
        <f>SUM(J64:J64)</f>
        <v>4000</v>
      </c>
      <c r="K65" s="1833">
        <f>SUM(K64:K64)</f>
        <v>0</v>
      </c>
      <c r="L65" s="1948"/>
      <c r="M65" s="1931"/>
      <c r="N65" s="1949"/>
      <c r="O65" s="1949"/>
      <c r="P65" s="1950"/>
      <c r="Q65" s="9"/>
      <c r="R65" s="9"/>
      <c r="S65" s="9"/>
      <c r="T65" s="9"/>
    </row>
    <row r="66" spans="1:20" ht="15.6" customHeight="1" x14ac:dyDescent="0.3">
      <c r="A66" s="3090" t="s">
        <v>6</v>
      </c>
      <c r="B66" s="3093" t="s">
        <v>57</v>
      </c>
      <c r="C66" s="3131" t="s">
        <v>8</v>
      </c>
      <c r="D66" s="1934"/>
      <c r="E66" s="3122" t="s">
        <v>887</v>
      </c>
      <c r="F66" s="3134" t="s">
        <v>66</v>
      </c>
      <c r="G66" s="3175" t="s">
        <v>888</v>
      </c>
      <c r="H66" s="1808"/>
      <c r="I66" s="1809"/>
      <c r="J66" s="1810"/>
      <c r="K66" s="1811">
        <v>100</v>
      </c>
      <c r="L66" s="1998" t="s">
        <v>889</v>
      </c>
      <c r="M66" s="1813"/>
      <c r="N66" s="1996"/>
      <c r="O66" s="1996"/>
      <c r="P66" s="1997" t="s">
        <v>70</v>
      </c>
      <c r="Q66" s="9"/>
      <c r="R66" s="9"/>
      <c r="S66" s="9"/>
      <c r="T66" s="9"/>
    </row>
    <row r="67" spans="1:20" ht="16.2" thickBot="1" x14ac:dyDescent="0.3">
      <c r="A67" s="3092"/>
      <c r="B67" s="3095"/>
      <c r="C67" s="3132"/>
      <c r="D67" s="1946"/>
      <c r="E67" s="3174"/>
      <c r="F67" s="3135"/>
      <c r="G67" s="3176"/>
      <c r="H67" s="1927" t="s">
        <v>7</v>
      </c>
      <c r="I67" s="1833"/>
      <c r="J67" s="1833"/>
      <c r="K67" s="1999"/>
      <c r="L67" s="1948"/>
      <c r="M67" s="1931"/>
      <c r="N67" s="1949"/>
      <c r="O67" s="1949"/>
      <c r="P67" s="1950"/>
      <c r="Q67" s="9"/>
      <c r="R67" s="9"/>
      <c r="S67" s="9"/>
      <c r="T67" s="9"/>
    </row>
    <row r="68" spans="1:20" ht="16.2" customHeight="1" thickBot="1" x14ac:dyDescent="0.3">
      <c r="A68" s="1800" t="s">
        <v>6</v>
      </c>
      <c r="B68" s="1951" t="s">
        <v>57</v>
      </c>
      <c r="C68" s="3185" t="s">
        <v>33</v>
      </c>
      <c r="D68" s="3115"/>
      <c r="E68" s="3115"/>
      <c r="F68" s="3115"/>
      <c r="G68" s="3116"/>
      <c r="H68" s="1868" t="s">
        <v>7</v>
      </c>
      <c r="I68" s="2000">
        <f>SUM(I65+I67)</f>
        <v>1000</v>
      </c>
      <c r="J68" s="2001">
        <f t="shared" ref="J68:K68" si="4">SUM(J65+J67)</f>
        <v>4000</v>
      </c>
      <c r="K68" s="2002">
        <f t="shared" si="4"/>
        <v>0</v>
      </c>
      <c r="L68" s="2003"/>
      <c r="M68" s="2003"/>
      <c r="N68" s="2003"/>
      <c r="O68" s="2003"/>
      <c r="P68" s="2004"/>
      <c r="Q68" s="9"/>
      <c r="R68" s="9"/>
      <c r="S68" s="9"/>
      <c r="T68" s="9"/>
    </row>
    <row r="69" spans="1:20" ht="16.2" thickBot="1" x14ac:dyDescent="0.3">
      <c r="A69" s="2005" t="s">
        <v>6</v>
      </c>
      <c r="B69" s="3186" t="s">
        <v>80</v>
      </c>
      <c r="C69" s="3187"/>
      <c r="D69" s="3187"/>
      <c r="E69" s="3187"/>
      <c r="F69" s="3187"/>
      <c r="G69" s="3187"/>
      <c r="H69" s="3187"/>
      <c r="I69" s="2006">
        <f>I26+I47+I52+I60+I68</f>
        <v>2144.6999999999998</v>
      </c>
      <c r="J69" s="2006">
        <f>J26+J47+J52+J60+J68</f>
        <v>5165</v>
      </c>
      <c r="K69" s="2006">
        <f>K26+K47+K52+K60+K68</f>
        <v>1490</v>
      </c>
      <c r="L69" s="2007"/>
      <c r="M69" s="2008"/>
      <c r="N69" s="2008"/>
      <c r="O69" s="2008"/>
      <c r="P69" s="2009"/>
      <c r="Q69" s="9"/>
      <c r="R69" s="9"/>
      <c r="S69" s="9"/>
      <c r="T69" s="9"/>
    </row>
    <row r="70" spans="1:20" ht="16.2" thickBot="1" x14ac:dyDescent="0.3">
      <c r="A70" s="1793" t="s">
        <v>8</v>
      </c>
      <c r="B70" s="3188" t="s">
        <v>791</v>
      </c>
      <c r="C70" s="3189"/>
      <c r="D70" s="3189"/>
      <c r="E70" s="3189"/>
      <c r="F70" s="3189"/>
      <c r="G70" s="3189"/>
      <c r="H70" s="3189"/>
      <c r="I70" s="3189"/>
      <c r="J70" s="3189"/>
      <c r="K70" s="3189"/>
      <c r="L70" s="3189"/>
      <c r="M70" s="3189"/>
      <c r="N70" s="3189"/>
      <c r="O70" s="3189"/>
      <c r="P70" s="3190"/>
      <c r="Q70" s="9"/>
      <c r="R70" s="9"/>
      <c r="S70" s="9"/>
      <c r="T70" s="9"/>
    </row>
    <row r="71" spans="1:20" ht="16.2" thickBot="1" x14ac:dyDescent="0.3">
      <c r="A71" s="1800"/>
      <c r="B71" s="2010"/>
      <c r="C71" s="1787"/>
      <c r="D71" s="1787"/>
      <c r="E71" s="1787"/>
      <c r="F71" s="1787"/>
      <c r="G71" s="1787"/>
      <c r="H71" s="1787"/>
      <c r="I71" s="1787"/>
      <c r="J71" s="1787"/>
      <c r="K71" s="2011"/>
      <c r="L71" s="2012" t="s">
        <v>792</v>
      </c>
      <c r="M71" s="2013" t="s">
        <v>75</v>
      </c>
      <c r="N71" s="2014">
        <v>76.25</v>
      </c>
      <c r="O71" s="2014">
        <v>76.25</v>
      </c>
      <c r="P71" s="2015">
        <v>76.25</v>
      </c>
      <c r="Q71" s="9"/>
      <c r="R71" s="9"/>
      <c r="S71" s="9"/>
      <c r="T71" s="9"/>
    </row>
    <row r="72" spans="1:20" ht="16.2" thickBot="1" x14ac:dyDescent="0.3">
      <c r="A72" s="1800" t="s">
        <v>8</v>
      </c>
      <c r="B72" s="2016" t="s">
        <v>6</v>
      </c>
      <c r="C72" s="1987" t="s">
        <v>890</v>
      </c>
      <c r="D72" s="2017"/>
      <c r="E72" s="2017"/>
      <c r="F72" s="2017"/>
      <c r="G72" s="2017"/>
      <c r="H72" s="2017"/>
      <c r="I72" s="2017"/>
      <c r="J72" s="2017"/>
      <c r="K72" s="2018"/>
      <c r="L72" s="2018"/>
      <c r="M72" s="2017"/>
      <c r="N72" s="2017"/>
      <c r="O72" s="2017"/>
      <c r="P72" s="2019"/>
      <c r="Q72" s="9"/>
      <c r="R72" s="9"/>
      <c r="S72" s="9"/>
      <c r="T72" s="9"/>
    </row>
    <row r="73" spans="1:20" ht="31.8" thickBot="1" x14ac:dyDescent="0.3">
      <c r="A73" s="1800"/>
      <c r="B73" s="1794"/>
      <c r="C73" s="2020"/>
      <c r="D73" s="2021"/>
      <c r="E73" s="2021"/>
      <c r="F73" s="2021"/>
      <c r="G73" s="2021"/>
      <c r="H73" s="2021"/>
      <c r="I73" s="2021"/>
      <c r="J73" s="2021"/>
      <c r="K73" s="2022"/>
      <c r="L73" s="2023" t="s">
        <v>891</v>
      </c>
      <c r="M73" s="2024"/>
      <c r="N73" s="2025">
        <v>28</v>
      </c>
      <c r="O73" s="2025">
        <v>27</v>
      </c>
      <c r="P73" s="2026">
        <v>26</v>
      </c>
      <c r="Q73" s="9"/>
      <c r="R73" s="9"/>
      <c r="S73" s="9"/>
      <c r="T73" s="9"/>
    </row>
    <row r="74" spans="1:20" ht="31.2" customHeight="1" x14ac:dyDescent="0.25">
      <c r="A74" s="3090" t="s">
        <v>8</v>
      </c>
      <c r="B74" s="3093" t="s">
        <v>6</v>
      </c>
      <c r="C74" s="3131" t="s">
        <v>6</v>
      </c>
      <c r="D74" s="1934"/>
      <c r="E74" s="3122" t="s">
        <v>892</v>
      </c>
      <c r="F74" s="3134" t="s">
        <v>66</v>
      </c>
      <c r="G74" s="3102" t="s">
        <v>418</v>
      </c>
      <c r="H74" s="1808" t="s">
        <v>50</v>
      </c>
      <c r="I74" s="1809">
        <v>0</v>
      </c>
      <c r="J74" s="1810">
        <v>50</v>
      </c>
      <c r="K74" s="1811"/>
      <c r="L74" s="2027" t="s">
        <v>893</v>
      </c>
      <c r="M74" s="2028" t="s">
        <v>73</v>
      </c>
      <c r="N74" s="2029">
        <v>152</v>
      </c>
      <c r="O74" s="2029">
        <v>160</v>
      </c>
      <c r="P74" s="2030">
        <v>170</v>
      </c>
      <c r="Q74" s="9"/>
      <c r="R74" s="9"/>
      <c r="S74" s="9"/>
      <c r="T74" s="9"/>
    </row>
    <row r="75" spans="1:20" ht="31.2" x14ac:dyDescent="0.25">
      <c r="A75" s="3091"/>
      <c r="B75" s="3094"/>
      <c r="C75" s="3142"/>
      <c r="D75" s="1937"/>
      <c r="E75" s="3123"/>
      <c r="F75" s="3143"/>
      <c r="G75" s="3103"/>
      <c r="H75" s="1827" t="s">
        <v>60</v>
      </c>
      <c r="I75" s="1819"/>
      <c r="J75" s="1820"/>
      <c r="K75" s="1821"/>
      <c r="L75" s="2031" t="s">
        <v>894</v>
      </c>
      <c r="M75" s="1901" t="s">
        <v>73</v>
      </c>
      <c r="N75" s="2032"/>
      <c r="O75" s="1944">
        <v>1</v>
      </c>
      <c r="P75" s="2033"/>
      <c r="Q75" s="9"/>
      <c r="R75" s="9"/>
      <c r="S75" s="9"/>
      <c r="T75" s="9"/>
    </row>
    <row r="76" spans="1:20" ht="16.2" thickBot="1" x14ac:dyDescent="0.3">
      <c r="A76" s="3092"/>
      <c r="B76" s="3095"/>
      <c r="C76" s="3132"/>
      <c r="D76" s="1946"/>
      <c r="E76" s="3174"/>
      <c r="F76" s="3135"/>
      <c r="G76" s="3104"/>
      <c r="H76" s="2034" t="s">
        <v>7</v>
      </c>
      <c r="I76" s="2035">
        <f>SUM(I74:I75)</f>
        <v>0</v>
      </c>
      <c r="J76" s="2035">
        <f t="shared" ref="J76:K76" si="5">SUM(J74:J75)</f>
        <v>50</v>
      </c>
      <c r="K76" s="2035">
        <f t="shared" si="5"/>
        <v>0</v>
      </c>
      <c r="L76" s="2036"/>
      <c r="M76" s="2037"/>
      <c r="N76" s="2038"/>
      <c r="O76" s="2038"/>
      <c r="P76" s="2039"/>
      <c r="Q76" s="9"/>
      <c r="R76" s="9"/>
      <c r="S76" s="9"/>
      <c r="T76" s="9"/>
    </row>
    <row r="77" spans="1:20" ht="31.2" customHeight="1" x14ac:dyDescent="0.3">
      <c r="A77" s="2040" t="s">
        <v>8</v>
      </c>
      <c r="B77" s="2041" t="s">
        <v>6</v>
      </c>
      <c r="C77" s="2042" t="s">
        <v>8</v>
      </c>
      <c r="D77" s="2043"/>
      <c r="E77" s="3196" t="s">
        <v>895</v>
      </c>
      <c r="F77" s="3198" t="s">
        <v>66</v>
      </c>
      <c r="G77" s="3102" t="s">
        <v>418</v>
      </c>
      <c r="H77" s="1808" t="s">
        <v>50</v>
      </c>
      <c r="I77" s="2044">
        <v>11</v>
      </c>
      <c r="J77" s="1809"/>
      <c r="K77" s="1811"/>
      <c r="L77" s="2045" t="s">
        <v>896</v>
      </c>
      <c r="M77" s="1958" t="s">
        <v>430</v>
      </c>
      <c r="N77" s="2046">
        <v>1</v>
      </c>
      <c r="O77" s="2047"/>
      <c r="P77" s="2048"/>
      <c r="Q77" s="9"/>
      <c r="R77" s="9"/>
      <c r="S77" s="9"/>
      <c r="T77" s="9"/>
    </row>
    <row r="78" spans="1:20" ht="16.2" thickBot="1" x14ac:dyDescent="0.3">
      <c r="A78" s="2049"/>
      <c r="B78" s="2050"/>
      <c r="C78" s="2051"/>
      <c r="D78" s="2043"/>
      <c r="E78" s="3197"/>
      <c r="F78" s="3199"/>
      <c r="G78" s="3104"/>
      <c r="H78" s="2034" t="s">
        <v>7</v>
      </c>
      <c r="I78" s="2052">
        <f>SUM(I77:I77)</f>
        <v>11</v>
      </c>
      <c r="J78" s="2052">
        <f t="shared" ref="J78:K78" si="6">SUM(J77:J77)</f>
        <v>0</v>
      </c>
      <c r="K78" s="2052">
        <f t="shared" si="6"/>
        <v>0</v>
      </c>
      <c r="L78" s="2036"/>
      <c r="M78" s="2037"/>
      <c r="N78" s="2038"/>
      <c r="O78" s="2038"/>
      <c r="P78" s="2039"/>
      <c r="Q78" s="9"/>
      <c r="R78" s="9"/>
      <c r="S78" s="9"/>
      <c r="T78" s="9"/>
    </row>
    <row r="79" spans="1:20" ht="16.2" customHeight="1" thickBot="1" x14ac:dyDescent="0.3">
      <c r="A79" s="3090" t="s">
        <v>8</v>
      </c>
      <c r="B79" s="3093" t="s">
        <v>6</v>
      </c>
      <c r="C79" s="3131" t="s">
        <v>51</v>
      </c>
      <c r="D79" s="1934"/>
      <c r="E79" s="3122" t="s">
        <v>897</v>
      </c>
      <c r="F79" s="3134" t="s">
        <v>66</v>
      </c>
      <c r="G79" s="3102" t="s">
        <v>418</v>
      </c>
      <c r="H79" s="1808" t="s">
        <v>50</v>
      </c>
      <c r="I79" s="1809">
        <v>0</v>
      </c>
      <c r="J79" s="1810"/>
      <c r="K79" s="1811">
        <v>50</v>
      </c>
      <c r="L79" s="2053" t="s">
        <v>898</v>
      </c>
      <c r="M79" s="1813"/>
      <c r="N79" s="1996"/>
      <c r="O79" s="1996"/>
      <c r="P79" s="1997" t="s">
        <v>70</v>
      </c>
      <c r="Q79" s="9"/>
      <c r="R79" s="9"/>
      <c r="S79" s="9"/>
      <c r="T79" s="9"/>
    </row>
    <row r="80" spans="1:20" ht="46.8" x14ac:dyDescent="0.25">
      <c r="A80" s="3091"/>
      <c r="B80" s="3094"/>
      <c r="C80" s="3142"/>
      <c r="D80" s="1937"/>
      <c r="E80" s="3123"/>
      <c r="F80" s="3143"/>
      <c r="G80" s="3103"/>
      <c r="H80" s="1827" t="s">
        <v>60</v>
      </c>
      <c r="I80" s="1908"/>
      <c r="J80" s="1938"/>
      <c r="K80" s="1939"/>
      <c r="L80" s="2053" t="s">
        <v>899</v>
      </c>
      <c r="M80" s="1813"/>
      <c r="N80" s="1924"/>
      <c r="O80" s="1924"/>
      <c r="P80" s="1925" t="s">
        <v>70</v>
      </c>
      <c r="Q80" s="9"/>
      <c r="R80" s="9"/>
      <c r="S80" s="9"/>
      <c r="T80" s="9"/>
    </row>
    <row r="81" spans="1:20" ht="16.2" thickBot="1" x14ac:dyDescent="0.3">
      <c r="A81" s="3092"/>
      <c r="B81" s="3095"/>
      <c r="C81" s="3132"/>
      <c r="D81" s="1946"/>
      <c r="E81" s="3174"/>
      <c r="F81" s="3135"/>
      <c r="G81" s="3104"/>
      <c r="H81" s="2034" t="s">
        <v>7</v>
      </c>
      <c r="I81" s="2035">
        <f>SUM(I79:I80)</f>
        <v>0</v>
      </c>
      <c r="J81" s="2035">
        <f t="shared" ref="J81:K81" si="7">SUM(J79:J80)</f>
        <v>0</v>
      </c>
      <c r="K81" s="2035">
        <f t="shared" si="7"/>
        <v>50</v>
      </c>
      <c r="L81" s="2054"/>
      <c r="M81" s="2055"/>
      <c r="N81" s="1949"/>
      <c r="O81" s="1949"/>
      <c r="P81" s="1950"/>
      <c r="Q81" s="9"/>
      <c r="R81" s="9"/>
      <c r="S81" s="9"/>
      <c r="T81" s="9"/>
    </row>
    <row r="82" spans="1:20" ht="31.2" customHeight="1" x14ac:dyDescent="0.3">
      <c r="A82" s="2056" t="s">
        <v>8</v>
      </c>
      <c r="B82" s="2057" t="s">
        <v>6</v>
      </c>
      <c r="C82" s="2058" t="s">
        <v>52</v>
      </c>
      <c r="D82" s="2059"/>
      <c r="E82" s="3196" t="s">
        <v>900</v>
      </c>
      <c r="F82" s="3198" t="s">
        <v>66</v>
      </c>
      <c r="G82" s="3102" t="s">
        <v>418</v>
      </c>
      <c r="H82" s="1808" t="s">
        <v>50</v>
      </c>
      <c r="I82" s="2514">
        <v>25</v>
      </c>
      <c r="J82" s="1809">
        <v>20</v>
      </c>
      <c r="K82" s="1811"/>
      <c r="L82" s="2045" t="s">
        <v>901</v>
      </c>
      <c r="M82" s="1958" t="s">
        <v>430</v>
      </c>
      <c r="N82" s="2046"/>
      <c r="O82" s="2060">
        <v>1</v>
      </c>
      <c r="P82" s="2061"/>
      <c r="Q82" s="9"/>
      <c r="R82" s="9"/>
      <c r="S82" s="9"/>
      <c r="T82" s="9"/>
    </row>
    <row r="83" spans="1:20" ht="16.2" thickBot="1" x14ac:dyDescent="0.3">
      <c r="A83" s="2049"/>
      <c r="B83" s="2050"/>
      <c r="C83" s="2051"/>
      <c r="D83" s="1946"/>
      <c r="E83" s="3197"/>
      <c r="F83" s="3199"/>
      <c r="G83" s="3104"/>
      <c r="H83" s="2034" t="s">
        <v>7</v>
      </c>
      <c r="I83" s="2035">
        <f>SUM(I82:I82)</f>
        <v>25</v>
      </c>
      <c r="J83" s="2035">
        <f t="shared" ref="J83:K83" si="8">SUM(J82:J82)</f>
        <v>20</v>
      </c>
      <c r="K83" s="2035">
        <f t="shared" si="8"/>
        <v>0</v>
      </c>
      <c r="L83" s="2036"/>
      <c r="M83" s="2037"/>
      <c r="N83" s="2038"/>
      <c r="O83" s="2038"/>
      <c r="P83" s="2062"/>
      <c r="Q83" s="9"/>
      <c r="R83" s="9"/>
      <c r="S83" s="9"/>
      <c r="T83" s="9"/>
    </row>
    <row r="84" spans="1:20" ht="16.2" customHeight="1" thickBot="1" x14ac:dyDescent="0.3">
      <c r="A84" s="2527" t="s">
        <v>8</v>
      </c>
      <c r="B84" s="2552" t="s">
        <v>6</v>
      </c>
      <c r="C84" s="3177" t="s">
        <v>33</v>
      </c>
      <c r="D84" s="3177"/>
      <c r="E84" s="3177"/>
      <c r="F84" s="3177"/>
      <c r="G84" s="3178"/>
      <c r="H84" s="1982" t="s">
        <v>7</v>
      </c>
      <c r="I84" s="1983">
        <f>I76+I78+I81+I83</f>
        <v>36</v>
      </c>
      <c r="J84" s="1983">
        <f t="shared" ref="J84:K84" si="9">J76+J78+J81+J83</f>
        <v>70</v>
      </c>
      <c r="K84" s="1983">
        <f t="shared" si="9"/>
        <v>50</v>
      </c>
      <c r="L84" s="3191"/>
      <c r="M84" s="3192"/>
      <c r="N84" s="3192"/>
      <c r="O84" s="3192"/>
      <c r="P84" s="3193"/>
      <c r="Q84" s="9"/>
      <c r="R84" s="9"/>
      <c r="S84" s="9"/>
      <c r="T84" s="9"/>
    </row>
    <row r="85" spans="1:20" ht="16.2" thickBot="1" x14ac:dyDescent="0.3">
      <c r="A85" s="1793" t="s">
        <v>8</v>
      </c>
      <c r="B85" s="1794" t="s">
        <v>8</v>
      </c>
      <c r="C85" s="1987" t="s">
        <v>812</v>
      </c>
      <c r="D85" s="2017"/>
      <c r="E85" s="2017"/>
      <c r="F85" s="2017"/>
      <c r="G85" s="2017"/>
      <c r="H85" s="2017"/>
      <c r="I85" s="2017"/>
      <c r="J85" s="2017"/>
      <c r="K85" s="2017"/>
      <c r="L85" s="2017"/>
      <c r="M85" s="2017"/>
      <c r="N85" s="2017"/>
      <c r="O85" s="2017"/>
      <c r="P85" s="2019"/>
      <c r="Q85" s="9"/>
      <c r="R85" s="9"/>
      <c r="S85" s="9"/>
      <c r="T85" s="9"/>
    </row>
    <row r="86" spans="1:20" ht="15.6" x14ac:dyDescent="0.25">
      <c r="A86" s="3155"/>
      <c r="B86" s="3194"/>
      <c r="C86" s="2063"/>
      <c r="D86" s="2064"/>
      <c r="E86" s="2064"/>
      <c r="F86" s="2064"/>
      <c r="G86" s="2064"/>
      <c r="H86" s="2064"/>
      <c r="I86" s="2064"/>
      <c r="J86" s="2064"/>
      <c r="K86" s="2064"/>
      <c r="L86" s="1812" t="s">
        <v>902</v>
      </c>
      <c r="M86" s="1976" t="s">
        <v>73</v>
      </c>
      <c r="N86" s="2065"/>
      <c r="O86" s="2066">
        <v>1</v>
      </c>
      <c r="P86" s="2067"/>
      <c r="Q86" s="9"/>
      <c r="R86" s="9"/>
      <c r="S86" s="9"/>
      <c r="T86" s="9"/>
    </row>
    <row r="87" spans="1:20" ht="31.8" thickBot="1" x14ac:dyDescent="0.3">
      <c r="A87" s="3157"/>
      <c r="B87" s="3195"/>
      <c r="C87" s="2068"/>
      <c r="D87" s="2069"/>
      <c r="E87" s="2069"/>
      <c r="F87" s="2069"/>
      <c r="G87" s="2069"/>
      <c r="H87" s="2069"/>
      <c r="I87" s="2069"/>
      <c r="J87" s="2069"/>
      <c r="K87" s="2069"/>
      <c r="L87" s="2070" t="s">
        <v>814</v>
      </c>
      <c r="M87" s="2071" t="s">
        <v>73</v>
      </c>
      <c r="N87" s="2072"/>
      <c r="O87" s="2072"/>
      <c r="P87" s="2073"/>
      <c r="Q87" s="9"/>
      <c r="R87" s="9"/>
      <c r="S87" s="9"/>
      <c r="T87" s="9"/>
    </row>
    <row r="88" spans="1:20" ht="31.2" x14ac:dyDescent="0.25">
      <c r="A88" s="3155" t="s">
        <v>8</v>
      </c>
      <c r="B88" s="3158" t="s">
        <v>8</v>
      </c>
      <c r="C88" s="3200" t="s">
        <v>6</v>
      </c>
      <c r="D88" s="1934"/>
      <c r="E88" s="3122" t="s">
        <v>903</v>
      </c>
      <c r="F88" s="3198" t="s">
        <v>66</v>
      </c>
      <c r="G88" s="3102" t="s">
        <v>418</v>
      </c>
      <c r="H88" s="1808" t="s">
        <v>50</v>
      </c>
      <c r="I88" s="1809">
        <v>50</v>
      </c>
      <c r="J88" s="1810">
        <v>42</v>
      </c>
      <c r="K88" s="1811">
        <v>44</v>
      </c>
      <c r="L88" s="2027" t="s">
        <v>904</v>
      </c>
      <c r="M88" s="1964" t="s">
        <v>75</v>
      </c>
      <c r="N88" s="2029">
        <v>1.4999999999999999E-2</v>
      </c>
      <c r="O88" s="2029">
        <v>1.7000000000000001E-2</v>
      </c>
      <c r="P88" s="2030">
        <v>1.7999999999999999E-2</v>
      </c>
      <c r="Q88" s="9"/>
      <c r="R88" s="9"/>
      <c r="S88" s="9"/>
      <c r="T88" s="9"/>
    </row>
    <row r="89" spans="1:20" ht="16.2" thickBot="1" x14ac:dyDescent="0.3">
      <c r="A89" s="3157"/>
      <c r="B89" s="3120"/>
      <c r="C89" s="3201"/>
      <c r="D89" s="1946"/>
      <c r="E89" s="3174"/>
      <c r="F89" s="3199"/>
      <c r="G89" s="3104"/>
      <c r="H89" s="2034" t="s">
        <v>7</v>
      </c>
      <c r="I89" s="2035">
        <f>I88*1</f>
        <v>50</v>
      </c>
      <c r="J89" s="2035">
        <f t="shared" ref="J89:K89" si="10">J88*1</f>
        <v>42</v>
      </c>
      <c r="K89" s="2035">
        <f t="shared" si="10"/>
        <v>44</v>
      </c>
      <c r="L89" s="2036"/>
      <c r="M89" s="2037"/>
      <c r="N89" s="2038"/>
      <c r="O89" s="2038"/>
      <c r="P89" s="2039"/>
      <c r="Q89" s="9"/>
      <c r="R89" s="9"/>
      <c r="S89" s="9"/>
      <c r="T89" s="9"/>
    </row>
    <row r="90" spans="1:20" ht="31.2" x14ac:dyDescent="0.25">
      <c r="A90" s="3090" t="s">
        <v>8</v>
      </c>
      <c r="B90" s="3158" t="s">
        <v>8</v>
      </c>
      <c r="C90" s="3131" t="s">
        <v>8</v>
      </c>
      <c r="D90" s="2074"/>
      <c r="E90" s="3122" t="s">
        <v>905</v>
      </c>
      <c r="F90" s="3198" t="s">
        <v>66</v>
      </c>
      <c r="G90" s="3102" t="s">
        <v>418</v>
      </c>
      <c r="H90" s="1808" t="s">
        <v>50</v>
      </c>
      <c r="I90" s="2614">
        <v>2653</v>
      </c>
      <c r="J90" s="1810">
        <v>2230</v>
      </c>
      <c r="K90" s="1811">
        <v>2300</v>
      </c>
      <c r="L90" s="2075" t="s">
        <v>906</v>
      </c>
      <c r="M90" s="2076" t="s">
        <v>819</v>
      </c>
      <c r="N90" s="1958">
        <v>571</v>
      </c>
      <c r="O90" s="1958">
        <v>571</v>
      </c>
      <c r="P90" s="1959">
        <v>571</v>
      </c>
      <c r="Q90" s="9"/>
      <c r="R90" s="9"/>
      <c r="S90" s="9"/>
      <c r="T90" s="9"/>
    </row>
    <row r="91" spans="1:20" ht="18.600000000000001" x14ac:dyDescent="0.25">
      <c r="A91" s="3091"/>
      <c r="B91" s="3094"/>
      <c r="C91" s="3142"/>
      <c r="D91" s="2077"/>
      <c r="E91" s="3123"/>
      <c r="F91" s="3143"/>
      <c r="G91" s="3103"/>
      <c r="H91" s="1827" t="s">
        <v>61</v>
      </c>
      <c r="I91" s="1908">
        <v>29.14</v>
      </c>
      <c r="J91" s="2078"/>
      <c r="K91" s="2079"/>
      <c r="L91" s="2080" t="s">
        <v>907</v>
      </c>
      <c r="M91" s="2081" t="s">
        <v>908</v>
      </c>
      <c r="N91" s="1901">
        <v>9243</v>
      </c>
      <c r="O91" s="1901">
        <v>11000</v>
      </c>
      <c r="P91" s="2082">
        <v>13000</v>
      </c>
      <c r="Q91" s="9"/>
      <c r="R91" s="9"/>
      <c r="S91" s="9"/>
      <c r="T91" s="9"/>
    </row>
    <row r="92" spans="1:20" ht="15.6" x14ac:dyDescent="0.25">
      <c r="A92" s="3091"/>
      <c r="B92" s="3094"/>
      <c r="C92" s="3142"/>
      <c r="D92" s="2077"/>
      <c r="E92" s="3123"/>
      <c r="F92" s="3143"/>
      <c r="G92" s="3103"/>
      <c r="H92" s="2083"/>
      <c r="I92" s="2084"/>
      <c r="J92" s="2085"/>
      <c r="K92" s="2086"/>
      <c r="L92" s="2087" t="s">
        <v>909</v>
      </c>
      <c r="M92" s="2081" t="s">
        <v>403</v>
      </c>
      <c r="N92" s="2081">
        <v>140</v>
      </c>
      <c r="O92" s="1901">
        <v>150</v>
      </c>
      <c r="P92" s="2082">
        <v>160</v>
      </c>
      <c r="Q92" s="9"/>
      <c r="R92" s="9"/>
      <c r="S92" s="9"/>
      <c r="T92" s="9"/>
    </row>
    <row r="93" spans="1:20" ht="18.600000000000001" x14ac:dyDescent="0.25">
      <c r="A93" s="3091"/>
      <c r="B93" s="3094"/>
      <c r="C93" s="3142"/>
      <c r="D93" s="2077"/>
      <c r="E93" s="3123"/>
      <c r="F93" s="3143"/>
      <c r="G93" s="3103"/>
      <c r="H93" s="2088"/>
      <c r="I93" s="2089"/>
      <c r="J93" s="2085"/>
      <c r="K93" s="2086"/>
      <c r="L93" s="2087" t="s">
        <v>910</v>
      </c>
      <c r="M93" s="2081" t="s">
        <v>911</v>
      </c>
      <c r="N93" s="1901">
        <v>420</v>
      </c>
      <c r="O93" s="1901">
        <v>430</v>
      </c>
      <c r="P93" s="2082">
        <v>440</v>
      </c>
      <c r="Q93" s="9"/>
      <c r="R93" s="9"/>
      <c r="S93" s="9"/>
      <c r="T93" s="9"/>
    </row>
    <row r="94" spans="1:20" ht="16.2" thickBot="1" x14ac:dyDescent="0.3">
      <c r="A94" s="2049"/>
      <c r="B94" s="3120"/>
      <c r="C94" s="2090"/>
      <c r="D94" s="1946"/>
      <c r="E94" s="3174"/>
      <c r="F94" s="3199"/>
      <c r="G94" s="3104"/>
      <c r="H94" s="2034" t="s">
        <v>7</v>
      </c>
      <c r="I94" s="2035">
        <f>SUM(I90:I93)</f>
        <v>2682.14</v>
      </c>
      <c r="J94" s="2035">
        <f t="shared" ref="J94:K94" si="11">SUM(J90:J93)</f>
        <v>2230</v>
      </c>
      <c r="K94" s="2035">
        <f t="shared" si="11"/>
        <v>2300</v>
      </c>
      <c r="L94" s="1961" t="s">
        <v>912</v>
      </c>
      <c r="M94" s="1972" t="s">
        <v>73</v>
      </c>
      <c r="N94" s="1930">
        <v>21</v>
      </c>
      <c r="O94" s="1930">
        <v>21</v>
      </c>
      <c r="P94" s="1933">
        <v>21</v>
      </c>
      <c r="Q94" s="9"/>
      <c r="R94" s="9"/>
      <c r="S94" s="9"/>
      <c r="T94" s="9"/>
    </row>
    <row r="95" spans="1:20" ht="15.6" customHeight="1" x14ac:dyDescent="0.25">
      <c r="A95" s="3202"/>
      <c r="B95" s="3204"/>
      <c r="C95" s="3206"/>
      <c r="D95" s="2077"/>
      <c r="E95" s="3207" t="s">
        <v>913</v>
      </c>
      <c r="F95" s="3134"/>
      <c r="G95" s="3208"/>
      <c r="H95" s="2091"/>
      <c r="I95" s="2092"/>
      <c r="J95" s="2093"/>
      <c r="K95" s="2094"/>
      <c r="L95" s="2095" t="s">
        <v>914</v>
      </c>
      <c r="M95" s="2046" t="s">
        <v>73</v>
      </c>
      <c r="N95" s="2046">
        <v>600</v>
      </c>
      <c r="O95" s="2046">
        <v>610</v>
      </c>
      <c r="P95" s="1959">
        <v>620</v>
      </c>
      <c r="Q95" s="9"/>
      <c r="R95" s="9"/>
      <c r="S95" s="9"/>
      <c r="T95" s="9"/>
    </row>
    <row r="96" spans="1:20" ht="31.8" thickBot="1" x14ac:dyDescent="0.3">
      <c r="A96" s="3203"/>
      <c r="B96" s="3205"/>
      <c r="C96" s="3206"/>
      <c r="D96" s="2077"/>
      <c r="E96" s="3140"/>
      <c r="F96" s="3143"/>
      <c r="G96" s="3209"/>
      <c r="H96" s="2088"/>
      <c r="I96" s="2084"/>
      <c r="J96" s="2085"/>
      <c r="K96" s="2096"/>
      <c r="L96" s="2097" t="s">
        <v>906</v>
      </c>
      <c r="M96" s="1972" t="s">
        <v>819</v>
      </c>
      <c r="N96" s="1930">
        <v>571</v>
      </c>
      <c r="O96" s="1930">
        <v>571</v>
      </c>
      <c r="P96" s="1933">
        <v>571</v>
      </c>
      <c r="Q96" s="9"/>
      <c r="R96" s="9"/>
      <c r="S96" s="9"/>
      <c r="T96" s="9"/>
    </row>
    <row r="97" spans="1:20" ht="19.2" customHeight="1" thickBot="1" x14ac:dyDescent="0.3">
      <c r="A97" s="2098"/>
      <c r="B97" s="3210"/>
      <c r="C97" s="3212"/>
      <c r="D97" s="2099"/>
      <c r="E97" s="3207" t="s">
        <v>915</v>
      </c>
      <c r="F97" s="3214"/>
      <c r="G97" s="3208"/>
      <c r="H97" s="2100"/>
      <c r="I97" s="2101"/>
      <c r="J97" s="2101"/>
      <c r="K97" s="2102"/>
      <c r="L97" s="2103" t="s">
        <v>907</v>
      </c>
      <c r="M97" s="2013" t="s">
        <v>908</v>
      </c>
      <c r="N97" s="2104">
        <v>9243</v>
      </c>
      <c r="O97" s="2104">
        <v>11000</v>
      </c>
      <c r="P97" s="2105">
        <v>13000</v>
      </c>
      <c r="Q97" s="9"/>
      <c r="R97" s="9"/>
      <c r="S97" s="9"/>
      <c r="T97" s="9"/>
    </row>
    <row r="98" spans="1:20" ht="19.2" thickBot="1" x14ac:dyDescent="0.3">
      <c r="A98" s="2098"/>
      <c r="B98" s="3211"/>
      <c r="C98" s="3213"/>
      <c r="D98" s="2106"/>
      <c r="E98" s="3140"/>
      <c r="F98" s="3215"/>
      <c r="G98" s="3209"/>
      <c r="H98" s="2107"/>
      <c r="I98" s="2084"/>
      <c r="J98" s="2085"/>
      <c r="K98" s="2108"/>
      <c r="L98" s="2109" t="s">
        <v>916</v>
      </c>
      <c r="M98" s="2110" t="s">
        <v>908</v>
      </c>
      <c r="N98" s="2110">
        <v>687</v>
      </c>
      <c r="O98" s="2110">
        <v>700</v>
      </c>
      <c r="P98" s="2111">
        <v>710</v>
      </c>
      <c r="Q98" s="9"/>
      <c r="R98" s="9"/>
      <c r="S98" s="9"/>
      <c r="T98" s="9"/>
    </row>
    <row r="99" spans="1:20" ht="31.8" thickBot="1" x14ac:dyDescent="0.3">
      <c r="A99" s="2112"/>
      <c r="B99" s="2549"/>
      <c r="C99" s="2550"/>
      <c r="D99" s="2099"/>
      <c r="E99" s="2544" t="s">
        <v>917</v>
      </c>
      <c r="F99" s="2551"/>
      <c r="G99" s="2113"/>
      <c r="H99" s="2091"/>
      <c r="I99" s="2092"/>
      <c r="J99" s="2093"/>
      <c r="K99" s="2094"/>
      <c r="L99" s="2114" t="s">
        <v>918</v>
      </c>
      <c r="M99" s="1992" t="s">
        <v>73</v>
      </c>
      <c r="N99" s="2110">
        <v>2900</v>
      </c>
      <c r="O99" s="2110">
        <v>3000</v>
      </c>
      <c r="P99" s="2111">
        <v>3000</v>
      </c>
      <c r="Q99" s="9"/>
      <c r="R99" s="9"/>
      <c r="S99" s="9"/>
      <c r="T99" s="9"/>
    </row>
    <row r="100" spans="1:20" ht="15.6" customHeight="1" x14ac:dyDescent="0.25">
      <c r="A100" s="2994"/>
      <c r="B100" s="2997"/>
      <c r="C100" s="3216"/>
      <c r="D100" s="2115"/>
      <c r="E100" s="3207" t="s">
        <v>919</v>
      </c>
      <c r="F100" s="3218"/>
      <c r="G100" s="3227"/>
      <c r="H100" s="2116"/>
      <c r="I100" s="2117"/>
      <c r="J100" s="2118"/>
      <c r="K100" s="2119"/>
      <c r="L100" s="2120" t="s">
        <v>909</v>
      </c>
      <c r="M100" s="2121" t="s">
        <v>403</v>
      </c>
      <c r="N100" s="2121">
        <v>140</v>
      </c>
      <c r="O100" s="2122">
        <v>150</v>
      </c>
      <c r="P100" s="2123">
        <v>160</v>
      </c>
      <c r="Q100" s="9"/>
      <c r="R100" s="9"/>
      <c r="S100" s="9"/>
      <c r="T100" s="9"/>
    </row>
    <row r="101" spans="1:20" ht="18.600000000000001" x14ac:dyDescent="0.25">
      <c r="A101" s="2995"/>
      <c r="B101" s="2998"/>
      <c r="C101" s="3217"/>
      <c r="D101" s="2124"/>
      <c r="E101" s="3140"/>
      <c r="F101" s="3219"/>
      <c r="G101" s="3219"/>
      <c r="H101" s="2083"/>
      <c r="I101" s="2125"/>
      <c r="J101" s="2126"/>
      <c r="K101" s="2127"/>
      <c r="L101" s="2087" t="s">
        <v>910</v>
      </c>
      <c r="M101" s="2081" t="s">
        <v>911</v>
      </c>
      <c r="N101" s="1901">
        <v>420</v>
      </c>
      <c r="O101" s="1901">
        <v>430</v>
      </c>
      <c r="P101" s="2082">
        <v>440</v>
      </c>
      <c r="Q101" s="9"/>
      <c r="R101" s="9"/>
      <c r="S101" s="9"/>
      <c r="T101" s="9"/>
    </row>
    <row r="102" spans="1:20" ht="15.6" x14ac:dyDescent="0.25">
      <c r="A102" s="2995"/>
      <c r="B102" s="2998"/>
      <c r="C102" s="3217"/>
      <c r="D102" s="2124"/>
      <c r="E102" s="3140"/>
      <c r="F102" s="3219"/>
      <c r="G102" s="3219"/>
      <c r="H102" s="2083"/>
      <c r="I102" s="2125"/>
      <c r="J102" s="2126"/>
      <c r="K102" s="2127"/>
      <c r="L102" s="2087" t="s">
        <v>912</v>
      </c>
      <c r="M102" s="1936" t="s">
        <v>73</v>
      </c>
      <c r="N102" s="1901">
        <v>21</v>
      </c>
      <c r="O102" s="1901">
        <v>21</v>
      </c>
      <c r="P102" s="2082">
        <v>21</v>
      </c>
      <c r="Q102" s="9"/>
      <c r="R102" s="9"/>
      <c r="S102" s="9"/>
      <c r="T102" s="9"/>
    </row>
    <row r="103" spans="1:20" ht="16.2" thickBot="1" x14ac:dyDescent="0.3">
      <c r="A103" s="2995"/>
      <c r="B103" s="2998"/>
      <c r="C103" s="3217"/>
      <c r="D103" s="2124"/>
      <c r="E103" s="1947"/>
      <c r="F103" s="3220"/>
      <c r="G103" s="3220"/>
      <c r="H103" s="2128"/>
      <c r="I103" s="2129"/>
      <c r="J103" s="2130"/>
      <c r="K103" s="2131"/>
      <c r="L103" s="1961" t="s">
        <v>914</v>
      </c>
      <c r="M103" s="1932" t="s">
        <v>73</v>
      </c>
      <c r="N103" s="1932">
        <v>600</v>
      </c>
      <c r="O103" s="1932">
        <v>610</v>
      </c>
      <c r="P103" s="1933">
        <v>620</v>
      </c>
      <c r="Q103" s="9"/>
      <c r="R103" s="9"/>
      <c r="S103" s="9"/>
      <c r="T103" s="9"/>
    </row>
    <row r="104" spans="1:20" ht="15.6" customHeight="1" x14ac:dyDescent="0.25">
      <c r="A104" s="3108"/>
      <c r="B104" s="3110"/>
      <c r="C104" s="3229"/>
      <c r="D104" s="2115"/>
      <c r="E104" s="3207" t="s">
        <v>920</v>
      </c>
      <c r="F104" s="3227"/>
      <c r="G104" s="3227"/>
      <c r="H104" s="2116"/>
      <c r="I104" s="2117"/>
      <c r="J104" s="2118"/>
      <c r="K104" s="2119"/>
      <c r="L104" s="3221" t="s">
        <v>921</v>
      </c>
      <c r="M104" s="1813" t="s">
        <v>73</v>
      </c>
      <c r="N104" s="1958">
        <v>10</v>
      </c>
      <c r="O104" s="1958">
        <v>11</v>
      </c>
      <c r="P104" s="1959">
        <v>12</v>
      </c>
      <c r="Q104" s="9"/>
      <c r="R104" s="9"/>
      <c r="S104" s="9"/>
      <c r="T104" s="9"/>
    </row>
    <row r="105" spans="1:20" ht="15.6" x14ac:dyDescent="0.25">
      <c r="A105" s="3109"/>
      <c r="B105" s="2998"/>
      <c r="C105" s="3230"/>
      <c r="D105" s="2124"/>
      <c r="E105" s="3140"/>
      <c r="F105" s="3219"/>
      <c r="G105" s="3219"/>
      <c r="H105" s="2083"/>
      <c r="I105" s="2125"/>
      <c r="J105" s="2126"/>
      <c r="K105" s="2127"/>
      <c r="L105" s="3222"/>
      <c r="M105" s="2132"/>
      <c r="N105" s="2132"/>
      <c r="O105" s="2132"/>
      <c r="P105" s="2133"/>
      <c r="Q105" s="9"/>
      <c r="R105" s="9"/>
      <c r="S105" s="9"/>
      <c r="T105" s="9"/>
    </row>
    <row r="106" spans="1:20" ht="15.6" x14ac:dyDescent="0.25">
      <c r="A106" s="3109"/>
      <c r="B106" s="2998"/>
      <c r="C106" s="3230"/>
      <c r="D106" s="2124"/>
      <c r="E106" s="3140"/>
      <c r="F106" s="3219"/>
      <c r="G106" s="3219"/>
      <c r="H106" s="2083"/>
      <c r="I106" s="2125"/>
      <c r="J106" s="2126"/>
      <c r="K106" s="2127"/>
      <c r="L106" s="3222"/>
      <c r="M106" s="1936"/>
      <c r="N106" s="1901"/>
      <c r="O106" s="1901"/>
      <c r="P106" s="2082"/>
      <c r="Q106" s="9"/>
      <c r="R106" s="9"/>
      <c r="S106" s="9"/>
      <c r="T106" s="9"/>
    </row>
    <row r="107" spans="1:20" ht="16.2" thickBot="1" x14ac:dyDescent="0.3">
      <c r="A107" s="3109"/>
      <c r="B107" s="2998"/>
      <c r="C107" s="3230"/>
      <c r="D107" s="2124"/>
      <c r="E107" s="2134"/>
      <c r="F107" s="3219"/>
      <c r="G107" s="3220"/>
      <c r="H107" s="2083"/>
      <c r="I107" s="2135"/>
      <c r="J107" s="2126"/>
      <c r="K107" s="2127"/>
      <c r="L107" s="3223"/>
      <c r="M107" s="2136"/>
      <c r="N107" s="1903"/>
      <c r="O107" s="1903"/>
      <c r="P107" s="1904"/>
      <c r="Q107" s="9"/>
      <c r="R107" s="9"/>
      <c r="S107" s="9"/>
      <c r="T107" s="9"/>
    </row>
    <row r="108" spans="1:20" ht="31.8" thickBot="1" x14ac:dyDescent="0.3">
      <c r="A108" s="2137"/>
      <c r="B108" s="52"/>
      <c r="C108" s="2138"/>
      <c r="D108" s="2139"/>
      <c r="E108" s="2140" t="s">
        <v>922</v>
      </c>
      <c r="F108" s="2545"/>
      <c r="G108" s="2141"/>
      <c r="H108" s="2116"/>
      <c r="I108" s="2117"/>
      <c r="J108" s="2118"/>
      <c r="K108" s="2119"/>
      <c r="L108" s="2142" t="s">
        <v>923</v>
      </c>
      <c r="M108" s="1992" t="s">
        <v>73</v>
      </c>
      <c r="N108" s="2110">
        <v>200</v>
      </c>
      <c r="O108" s="2110">
        <v>300</v>
      </c>
      <c r="P108" s="2111">
        <v>300</v>
      </c>
      <c r="Q108" s="9"/>
      <c r="R108" s="9"/>
      <c r="S108" s="9"/>
      <c r="T108" s="9"/>
    </row>
    <row r="109" spans="1:20" ht="15.6" customHeight="1" x14ac:dyDescent="0.25">
      <c r="A109" s="2995"/>
      <c r="B109" s="3224"/>
      <c r="C109" s="3225"/>
      <c r="D109" s="2143"/>
      <c r="E109" s="3207" t="s">
        <v>924</v>
      </c>
      <c r="F109" s="3227"/>
      <c r="G109" s="3227"/>
      <c r="H109" s="2116"/>
      <c r="I109" s="2117"/>
      <c r="J109" s="2118"/>
      <c r="K109" s="2119"/>
      <c r="L109" s="3221" t="s">
        <v>925</v>
      </c>
      <c r="M109" s="1813" t="s">
        <v>73</v>
      </c>
      <c r="N109" s="1958">
        <v>20</v>
      </c>
      <c r="O109" s="1958">
        <v>20</v>
      </c>
      <c r="P109" s="1959">
        <v>35</v>
      </c>
      <c r="Q109" s="9"/>
      <c r="R109" s="9"/>
      <c r="S109" s="9"/>
      <c r="T109" s="9"/>
    </row>
    <row r="110" spans="1:20" ht="16.2" thickBot="1" x14ac:dyDescent="0.3">
      <c r="A110" s="2995"/>
      <c r="B110" s="3224"/>
      <c r="C110" s="3226"/>
      <c r="D110" s="2144"/>
      <c r="E110" s="3141"/>
      <c r="F110" s="3220"/>
      <c r="G110" s="3220"/>
      <c r="H110" s="2128"/>
      <c r="I110" s="2145"/>
      <c r="J110" s="2130"/>
      <c r="K110" s="2131"/>
      <c r="L110" s="3228"/>
      <c r="M110" s="2146"/>
      <c r="N110" s="2146"/>
      <c r="O110" s="2146"/>
      <c r="P110" s="2147"/>
      <c r="Q110" s="9"/>
      <c r="R110" s="9"/>
      <c r="S110" s="9"/>
      <c r="T110" s="9"/>
    </row>
    <row r="111" spans="1:20" ht="31.8" thickBot="1" x14ac:dyDescent="0.3">
      <c r="A111" s="2148"/>
      <c r="B111" s="2149"/>
      <c r="C111" s="2150"/>
      <c r="D111" s="2151"/>
      <c r="E111" s="2152" t="s">
        <v>926</v>
      </c>
      <c r="F111" s="2153"/>
      <c r="G111" s="2153"/>
      <c r="H111" s="1808"/>
      <c r="I111" s="1809"/>
      <c r="J111" s="1810"/>
      <c r="K111" s="2154"/>
      <c r="L111" s="2155" t="s">
        <v>927</v>
      </c>
      <c r="M111" s="1992"/>
      <c r="N111" s="2156" t="s">
        <v>70</v>
      </c>
      <c r="O111" s="2156" t="s">
        <v>70</v>
      </c>
      <c r="P111" s="2157" t="s">
        <v>70</v>
      </c>
      <c r="Q111" s="9"/>
      <c r="R111" s="9"/>
      <c r="S111" s="9"/>
      <c r="T111" s="9"/>
    </row>
    <row r="112" spans="1:20" ht="47.4" thickBot="1" x14ac:dyDescent="0.3">
      <c r="A112" s="2546"/>
      <c r="B112" s="2547"/>
      <c r="C112" s="2548"/>
      <c r="D112" s="2158"/>
      <c r="E112" s="2134" t="s">
        <v>928</v>
      </c>
      <c r="F112" s="2159"/>
      <c r="G112" s="2160"/>
      <c r="H112" s="2161"/>
      <c r="I112" s="2162"/>
      <c r="J112" s="2163"/>
      <c r="K112" s="2164"/>
      <c r="L112" s="2165" t="s">
        <v>929</v>
      </c>
      <c r="M112" s="1826" t="s">
        <v>73</v>
      </c>
      <c r="N112" s="2122">
        <v>30</v>
      </c>
      <c r="O112" s="2122">
        <v>40</v>
      </c>
      <c r="P112" s="2123">
        <v>40</v>
      </c>
      <c r="Q112" s="9"/>
      <c r="R112" s="9"/>
      <c r="S112" s="9"/>
      <c r="T112" s="9"/>
    </row>
    <row r="113" spans="1:20" ht="31.8" thickBot="1" x14ac:dyDescent="0.3">
      <c r="A113" s="2137"/>
      <c r="B113" s="52"/>
      <c r="C113" s="2138"/>
      <c r="D113" s="2166"/>
      <c r="E113" s="2167" t="s">
        <v>930</v>
      </c>
      <c r="F113" s="2168"/>
      <c r="G113" s="2169"/>
      <c r="H113" s="2170"/>
      <c r="I113" s="2171"/>
      <c r="J113" s="2172"/>
      <c r="K113" s="2173"/>
      <c r="L113" s="2114" t="s">
        <v>931</v>
      </c>
      <c r="M113" s="2174" t="s">
        <v>73</v>
      </c>
      <c r="N113" s="53">
        <v>60</v>
      </c>
      <c r="O113" s="53"/>
      <c r="P113" s="2175"/>
      <c r="Q113" s="9"/>
      <c r="R113" s="9"/>
      <c r="S113" s="9"/>
      <c r="T113" s="9"/>
    </row>
    <row r="114" spans="1:20" ht="15.6" customHeight="1" x14ac:dyDescent="0.25">
      <c r="A114" s="3250" t="s">
        <v>8</v>
      </c>
      <c r="B114" s="3252" t="s">
        <v>8</v>
      </c>
      <c r="C114" s="3254" t="s">
        <v>51</v>
      </c>
      <c r="D114" s="3256"/>
      <c r="E114" s="3122" t="s">
        <v>932</v>
      </c>
      <c r="F114" s="3198" t="s">
        <v>66</v>
      </c>
      <c r="G114" s="3102" t="s">
        <v>418</v>
      </c>
      <c r="H114" s="1808" t="s">
        <v>50</v>
      </c>
      <c r="I114" s="2614">
        <v>1045.4000000000001</v>
      </c>
      <c r="J114" s="1809">
        <v>1030</v>
      </c>
      <c r="K114" s="2154">
        <v>1040</v>
      </c>
      <c r="L114" s="2176" t="s">
        <v>933</v>
      </c>
      <c r="M114" s="1957" t="s">
        <v>81</v>
      </c>
      <c r="N114" s="1958">
        <v>3</v>
      </c>
      <c r="O114" s="1958">
        <v>3</v>
      </c>
      <c r="P114" s="1959">
        <v>3</v>
      </c>
      <c r="Q114" s="9"/>
      <c r="R114" s="9"/>
      <c r="S114" s="9"/>
      <c r="T114" s="9"/>
    </row>
    <row r="115" spans="1:20" ht="15.6" x14ac:dyDescent="0.25">
      <c r="A115" s="3251"/>
      <c r="B115" s="3253"/>
      <c r="C115" s="3255"/>
      <c r="D115" s="3257"/>
      <c r="E115" s="3123"/>
      <c r="F115" s="3143"/>
      <c r="G115" s="3103"/>
      <c r="H115" s="1827" t="s">
        <v>60</v>
      </c>
      <c r="I115" s="1819"/>
      <c r="J115" s="1819"/>
      <c r="K115" s="2177"/>
      <c r="L115" s="2178" t="s">
        <v>934</v>
      </c>
      <c r="M115" s="2179" t="s">
        <v>81</v>
      </c>
      <c r="N115" s="1980">
        <v>2</v>
      </c>
      <c r="O115" s="1980">
        <v>2</v>
      </c>
      <c r="P115" s="1915">
        <v>2</v>
      </c>
      <c r="Q115" s="9"/>
      <c r="R115" s="9"/>
      <c r="S115" s="9"/>
      <c r="T115" s="9"/>
    </row>
    <row r="116" spans="1:20" ht="15.6" x14ac:dyDescent="0.25">
      <c r="A116" s="3251"/>
      <c r="B116" s="3253"/>
      <c r="C116" s="3255"/>
      <c r="D116" s="3257"/>
      <c r="E116" s="3123"/>
      <c r="F116" s="3143"/>
      <c r="G116" s="3103"/>
      <c r="H116" s="1827" t="s">
        <v>61</v>
      </c>
      <c r="I116" s="2180">
        <v>44.13</v>
      </c>
      <c r="J116" s="1819"/>
      <c r="K116" s="2177"/>
      <c r="L116" s="2178" t="s">
        <v>935</v>
      </c>
      <c r="M116" s="2179" t="s">
        <v>81</v>
      </c>
      <c r="N116" s="1980">
        <v>3</v>
      </c>
      <c r="O116" s="1980">
        <v>3</v>
      </c>
      <c r="P116" s="1915">
        <v>3</v>
      </c>
      <c r="Q116" s="9"/>
      <c r="R116" s="9"/>
      <c r="S116" s="9"/>
      <c r="T116" s="9"/>
    </row>
    <row r="117" spans="1:20" ht="15.6" x14ac:dyDescent="0.25">
      <c r="A117" s="3251"/>
      <c r="B117" s="3253"/>
      <c r="C117" s="3255"/>
      <c r="D117" s="3257"/>
      <c r="E117" s="3123"/>
      <c r="F117" s="3143"/>
      <c r="G117" s="3103"/>
      <c r="H117" s="1827"/>
      <c r="I117" s="1819"/>
      <c r="J117" s="1819"/>
      <c r="K117" s="2177"/>
      <c r="L117" s="2178" t="s">
        <v>936</v>
      </c>
      <c r="M117" s="2179" t="s">
        <v>73</v>
      </c>
      <c r="N117" s="1980">
        <v>46</v>
      </c>
      <c r="O117" s="1980">
        <v>46</v>
      </c>
      <c r="P117" s="1915">
        <v>46</v>
      </c>
      <c r="Q117" s="9"/>
      <c r="R117" s="9"/>
      <c r="S117" s="9"/>
      <c r="T117" s="9"/>
    </row>
    <row r="118" spans="1:20" ht="15.6" x14ac:dyDescent="0.25">
      <c r="A118" s="3251"/>
      <c r="B118" s="3253"/>
      <c r="C118" s="3255"/>
      <c r="D118" s="3257"/>
      <c r="E118" s="3123"/>
      <c r="F118" s="3143"/>
      <c r="G118" s="3103"/>
      <c r="H118" s="2181"/>
      <c r="I118" s="1908"/>
      <c r="J118" s="1908"/>
      <c r="K118" s="2182"/>
      <c r="L118" s="2178" t="s">
        <v>937</v>
      </c>
      <c r="M118" s="2179" t="s">
        <v>73</v>
      </c>
      <c r="N118" s="1980">
        <v>15</v>
      </c>
      <c r="O118" s="1980">
        <v>15</v>
      </c>
      <c r="P118" s="1915">
        <v>15</v>
      </c>
      <c r="Q118" s="9"/>
      <c r="R118" s="9"/>
      <c r="S118" s="9"/>
      <c r="T118" s="9"/>
    </row>
    <row r="119" spans="1:20" ht="15.6" x14ac:dyDescent="0.25">
      <c r="A119" s="3251"/>
      <c r="B119" s="3253"/>
      <c r="C119" s="3255"/>
      <c r="D119" s="3257"/>
      <c r="E119" s="3123"/>
      <c r="F119" s="3143"/>
      <c r="G119" s="3103"/>
      <c r="H119" s="2183"/>
      <c r="I119" s="2184"/>
      <c r="J119" s="2184"/>
      <c r="K119" s="2185"/>
      <c r="L119" s="2178" t="s">
        <v>938</v>
      </c>
      <c r="M119" s="2179" t="s">
        <v>73</v>
      </c>
      <c r="N119" s="1980">
        <v>5</v>
      </c>
      <c r="O119" s="1980">
        <v>5</v>
      </c>
      <c r="P119" s="1915">
        <v>5</v>
      </c>
      <c r="Q119" s="9"/>
      <c r="R119" s="9"/>
      <c r="S119" s="9"/>
      <c r="T119" s="9"/>
    </row>
    <row r="120" spans="1:20" ht="47.4" thickBot="1" x14ac:dyDescent="0.3">
      <c r="A120" s="2186"/>
      <c r="B120" s="2187"/>
      <c r="C120" s="2188"/>
      <c r="D120" s="3258"/>
      <c r="E120" s="3174"/>
      <c r="F120" s="3199"/>
      <c r="G120" s="3104"/>
      <c r="H120" s="2189" t="s">
        <v>7</v>
      </c>
      <c r="I120" s="2190">
        <f>SUM(I114:I119)</f>
        <v>1089.5300000000002</v>
      </c>
      <c r="J120" s="2190">
        <f t="shared" ref="J120:K120" si="12">SUM(J114:J119)</f>
        <v>1030</v>
      </c>
      <c r="K120" s="2191">
        <f t="shared" si="12"/>
        <v>1040</v>
      </c>
      <c r="L120" s="2192" t="s">
        <v>939</v>
      </c>
      <c r="M120" s="2193" t="s">
        <v>73</v>
      </c>
      <c r="N120" s="2071"/>
      <c r="O120" s="2071">
        <v>1</v>
      </c>
      <c r="P120" s="2194">
        <v>1</v>
      </c>
      <c r="Q120" s="9"/>
      <c r="R120" s="9"/>
      <c r="S120" s="9"/>
      <c r="T120" s="9"/>
    </row>
    <row r="121" spans="1:20" ht="15.6" customHeight="1" x14ac:dyDescent="0.25">
      <c r="A121" s="3240"/>
      <c r="B121" s="3242"/>
      <c r="C121" s="3244"/>
      <c r="D121" s="2195"/>
      <c r="E121" s="3246" t="s">
        <v>940</v>
      </c>
      <c r="F121" s="3248"/>
      <c r="G121" s="3248"/>
      <c r="H121" s="3231"/>
      <c r="I121" s="3233"/>
      <c r="J121" s="3233"/>
      <c r="K121" s="3235"/>
      <c r="L121" s="2196" t="s">
        <v>941</v>
      </c>
      <c r="M121" s="2197" t="s">
        <v>73</v>
      </c>
      <c r="N121" s="2198">
        <v>2</v>
      </c>
      <c r="O121" s="2198">
        <v>2</v>
      </c>
      <c r="P121" s="2199">
        <v>2</v>
      </c>
      <c r="Q121" s="9"/>
      <c r="R121" s="9"/>
      <c r="S121" s="9"/>
      <c r="T121" s="9"/>
    </row>
    <row r="122" spans="1:20" ht="16.2" thickBot="1" x14ac:dyDescent="0.3">
      <c r="A122" s="3241"/>
      <c r="B122" s="3243"/>
      <c r="C122" s="3245"/>
      <c r="D122" s="2200"/>
      <c r="E122" s="3247"/>
      <c r="F122" s="3249"/>
      <c r="G122" s="3249"/>
      <c r="H122" s="3232"/>
      <c r="I122" s="3234"/>
      <c r="J122" s="3234"/>
      <c r="K122" s="3236"/>
      <c r="L122" s="2201" t="s">
        <v>942</v>
      </c>
      <c r="M122" s="2202" t="s">
        <v>81</v>
      </c>
      <c r="N122" s="2203">
        <v>21</v>
      </c>
      <c r="O122" s="2203">
        <v>23</v>
      </c>
      <c r="P122" s="2204">
        <v>25</v>
      </c>
      <c r="Q122" s="9"/>
      <c r="R122" s="9"/>
      <c r="S122" s="9"/>
      <c r="T122" s="9"/>
    </row>
    <row r="123" spans="1:20" ht="47.4" thickBot="1" x14ac:dyDescent="0.3">
      <c r="A123" s="2205"/>
      <c r="B123" s="2206"/>
      <c r="C123" s="2207"/>
      <c r="D123" s="2208"/>
      <c r="E123" s="2167" t="s">
        <v>943</v>
      </c>
      <c r="F123" s="2209"/>
      <c r="G123" s="2209"/>
      <c r="H123" s="2210"/>
      <c r="I123" s="2211"/>
      <c r="J123" s="2211"/>
      <c r="K123" s="2212"/>
      <c r="L123" s="2213" t="s">
        <v>944</v>
      </c>
      <c r="M123" s="2214" t="s">
        <v>73</v>
      </c>
      <c r="N123" s="2215">
        <v>92</v>
      </c>
      <c r="O123" s="2215">
        <v>92</v>
      </c>
      <c r="P123" s="2216">
        <v>92</v>
      </c>
      <c r="Q123" s="9"/>
      <c r="R123" s="9"/>
      <c r="S123" s="9"/>
      <c r="T123" s="9"/>
    </row>
    <row r="124" spans="1:20" ht="47.4" thickBot="1" x14ac:dyDescent="0.3">
      <c r="A124" s="2217"/>
      <c r="B124" s="2218"/>
      <c r="C124" s="2219"/>
      <c r="D124" s="2220"/>
      <c r="E124" s="2167" t="s">
        <v>945</v>
      </c>
      <c r="F124" s="2209"/>
      <c r="G124" s="2209"/>
      <c r="H124" s="2210"/>
      <c r="I124" s="2211"/>
      <c r="J124" s="2211"/>
      <c r="K124" s="2212"/>
      <c r="L124" s="2213" t="s">
        <v>946</v>
      </c>
      <c r="M124" s="2214" t="s">
        <v>73</v>
      </c>
      <c r="N124" s="2215">
        <v>37</v>
      </c>
      <c r="O124" s="2215">
        <v>37</v>
      </c>
      <c r="P124" s="2216">
        <v>37</v>
      </c>
      <c r="Q124" s="9"/>
      <c r="R124" s="9"/>
      <c r="S124" s="9"/>
      <c r="T124" s="9"/>
    </row>
    <row r="125" spans="1:20" ht="31.8" thickBot="1" x14ac:dyDescent="0.3">
      <c r="A125" s="2217"/>
      <c r="B125" s="2218"/>
      <c r="C125" s="2219"/>
      <c r="D125" s="2220"/>
      <c r="E125" s="2221" t="s">
        <v>947</v>
      </c>
      <c r="F125" s="2222"/>
      <c r="G125" s="2222"/>
      <c r="H125" s="2223"/>
      <c r="I125" s="2224"/>
      <c r="J125" s="2224"/>
      <c r="K125" s="2225"/>
      <c r="L125" s="2226" t="s">
        <v>948</v>
      </c>
      <c r="M125" s="2227" t="s">
        <v>73</v>
      </c>
      <c r="N125" s="2228">
        <v>1</v>
      </c>
      <c r="O125" s="2228">
        <v>1</v>
      </c>
      <c r="P125" s="2229">
        <v>1</v>
      </c>
      <c r="Q125" s="9"/>
      <c r="R125" s="9"/>
      <c r="S125" s="9"/>
      <c r="T125" s="9"/>
    </row>
    <row r="126" spans="1:20" ht="31.8" thickBot="1" x14ac:dyDescent="0.3">
      <c r="A126" s="2217"/>
      <c r="B126" s="2218"/>
      <c r="C126" s="2219"/>
      <c r="D126" s="2220"/>
      <c r="E126" s="2542" t="s">
        <v>949</v>
      </c>
      <c r="F126" s="2543"/>
      <c r="G126" s="2543"/>
      <c r="H126" s="2541"/>
      <c r="I126" s="2230"/>
      <c r="J126" s="2230"/>
      <c r="K126" s="2231"/>
      <c r="L126" s="2232" t="s">
        <v>950</v>
      </c>
      <c r="M126" s="2227"/>
      <c r="N126" s="2233" t="s">
        <v>70</v>
      </c>
      <c r="O126" s="2233" t="s">
        <v>70</v>
      </c>
      <c r="P126" s="2234" t="s">
        <v>70</v>
      </c>
      <c r="Q126" s="9"/>
      <c r="R126" s="9"/>
      <c r="S126" s="9"/>
      <c r="T126" s="9"/>
    </row>
    <row r="127" spans="1:20" ht="16.2" customHeight="1" thickBot="1" x14ac:dyDescent="0.3">
      <c r="A127" s="2235" t="s">
        <v>8</v>
      </c>
      <c r="B127" s="1794" t="s">
        <v>8</v>
      </c>
      <c r="C127" s="2532"/>
      <c r="D127" s="3237" t="s">
        <v>33</v>
      </c>
      <c r="E127" s="3237"/>
      <c r="F127" s="3237"/>
      <c r="G127" s="3237"/>
      <c r="H127" s="3238"/>
      <c r="I127" s="1869">
        <f>I89+I94+I120</f>
        <v>3821.67</v>
      </c>
      <c r="J127" s="1869">
        <f t="shared" ref="J127:K127" si="13">J89+J94+J120</f>
        <v>3302</v>
      </c>
      <c r="K127" s="1869">
        <f t="shared" si="13"/>
        <v>3384</v>
      </c>
      <c r="L127" s="2236"/>
      <c r="M127" s="2236"/>
      <c r="N127" s="2236"/>
      <c r="O127" s="2236"/>
      <c r="P127" s="2237"/>
      <c r="Q127" s="9"/>
      <c r="R127" s="9"/>
      <c r="S127" s="9"/>
      <c r="T127" s="9"/>
    </row>
    <row r="128" spans="1:20" ht="16.2" thickBot="1" x14ac:dyDescent="0.3">
      <c r="A128" s="2238" t="s">
        <v>8</v>
      </c>
      <c r="B128" s="3186" t="s">
        <v>80</v>
      </c>
      <c r="C128" s="3187"/>
      <c r="D128" s="3187"/>
      <c r="E128" s="3187"/>
      <c r="F128" s="3187"/>
      <c r="G128" s="3187"/>
      <c r="H128" s="3239"/>
      <c r="I128" s="2239">
        <f>I84+I127</f>
        <v>3857.67</v>
      </c>
      <c r="J128" s="2239">
        <f t="shared" ref="J128:K128" si="14">J84+J127</f>
        <v>3372</v>
      </c>
      <c r="K128" s="2239">
        <f t="shared" si="14"/>
        <v>3434</v>
      </c>
      <c r="L128" s="2240"/>
      <c r="M128" s="2240"/>
      <c r="N128" s="2240"/>
      <c r="O128" s="2240"/>
      <c r="P128" s="2241"/>
      <c r="Q128" s="9"/>
      <c r="R128" s="9"/>
      <c r="S128" s="9"/>
      <c r="T128" s="9"/>
    </row>
    <row r="129" spans="1:20" ht="16.2" thickBot="1" x14ac:dyDescent="0.35">
      <c r="A129" s="1780" t="s">
        <v>51</v>
      </c>
      <c r="B129" s="1361" t="s">
        <v>951</v>
      </c>
      <c r="C129" s="2242"/>
      <c r="D129" s="2242"/>
      <c r="E129" s="2242"/>
      <c r="F129" s="2242"/>
      <c r="G129" s="2242"/>
      <c r="H129" s="2243"/>
      <c r="I129" s="2244"/>
      <c r="J129" s="2244"/>
      <c r="K129" s="2244"/>
      <c r="L129" s="2245"/>
      <c r="M129" s="2245"/>
      <c r="N129" s="2245"/>
      <c r="O129" s="2245"/>
      <c r="P129" s="2246"/>
      <c r="Q129" s="9"/>
      <c r="R129" s="9"/>
      <c r="S129" s="9"/>
      <c r="T129" s="9"/>
    </row>
    <row r="130" spans="1:20" ht="31.8" thickBot="1" x14ac:dyDescent="0.3">
      <c r="A130" s="2539" t="s">
        <v>51</v>
      </c>
      <c r="B130" s="2247"/>
      <c r="C130" s="2248"/>
      <c r="D130" s="2248"/>
      <c r="E130" s="2248"/>
      <c r="F130" s="2248"/>
      <c r="G130" s="2248"/>
      <c r="H130" s="2248"/>
      <c r="I130" s="2249"/>
      <c r="J130" s="2249"/>
      <c r="K130" s="2250"/>
      <c r="L130" s="2251" t="s">
        <v>952</v>
      </c>
      <c r="M130" s="2252" t="s">
        <v>953</v>
      </c>
      <c r="N130" s="2253" t="s">
        <v>954</v>
      </c>
      <c r="O130" s="2254"/>
      <c r="P130" s="2255"/>
      <c r="Q130" s="9"/>
      <c r="R130" s="9"/>
      <c r="S130" s="9"/>
      <c r="T130" s="9"/>
    </row>
    <row r="131" spans="1:20" ht="16.2" thickBot="1" x14ac:dyDescent="0.3">
      <c r="A131" s="3259" t="s">
        <v>51</v>
      </c>
      <c r="B131" s="2256"/>
      <c r="C131" s="3261" t="s">
        <v>435</v>
      </c>
      <c r="D131" s="3262"/>
      <c r="E131" s="3262"/>
      <c r="F131" s="3262"/>
      <c r="G131" s="3262"/>
      <c r="H131" s="3262"/>
      <c r="I131" s="3262"/>
      <c r="J131" s="3262"/>
      <c r="K131" s="3262"/>
      <c r="L131" s="3262"/>
      <c r="M131" s="3262"/>
      <c r="N131" s="3262"/>
      <c r="O131" s="3262"/>
      <c r="P131" s="3263"/>
      <c r="Q131" s="9"/>
      <c r="R131" s="9"/>
      <c r="S131" s="9"/>
      <c r="T131" s="9"/>
    </row>
    <row r="132" spans="1:20" ht="16.2" thickBot="1" x14ac:dyDescent="0.35">
      <c r="A132" s="3260"/>
      <c r="B132" s="2257"/>
      <c r="C132" s="3264"/>
      <c r="D132" s="3265"/>
      <c r="E132" s="3265"/>
      <c r="F132" s="3265"/>
      <c r="G132" s="3265"/>
      <c r="H132" s="3265"/>
      <c r="I132" s="3265"/>
      <c r="J132" s="3265"/>
      <c r="K132" s="3266"/>
      <c r="L132" s="2258"/>
      <c r="M132" s="2254"/>
      <c r="N132" s="2254"/>
      <c r="O132" s="2254"/>
      <c r="P132" s="2255"/>
      <c r="Q132" s="9"/>
      <c r="R132" s="9"/>
      <c r="S132" s="9"/>
      <c r="T132" s="9"/>
    </row>
    <row r="133" spans="1:20" ht="31.95" customHeight="1" thickBot="1" x14ac:dyDescent="0.3">
      <c r="A133" s="3267" t="s">
        <v>51</v>
      </c>
      <c r="B133" s="3269" t="s">
        <v>6</v>
      </c>
      <c r="C133" s="2259" t="s">
        <v>6</v>
      </c>
      <c r="D133" s="2260"/>
      <c r="E133" s="3122" t="s">
        <v>955</v>
      </c>
      <c r="F133" s="3198" t="s">
        <v>66</v>
      </c>
      <c r="G133" s="3102" t="s">
        <v>418</v>
      </c>
      <c r="H133" s="1808" t="s">
        <v>50</v>
      </c>
      <c r="I133" s="1889">
        <v>506.1</v>
      </c>
      <c r="J133" s="1809">
        <v>300</v>
      </c>
      <c r="K133" s="1811">
        <v>400</v>
      </c>
      <c r="L133" s="2540" t="s">
        <v>956</v>
      </c>
      <c r="M133" s="2261" t="s">
        <v>403</v>
      </c>
      <c r="N133" s="2262">
        <f>SUM(N140:N151)</f>
        <v>4.1970000000000001</v>
      </c>
      <c r="O133" s="2262">
        <f>SUM(O140:O151)</f>
        <v>10.526999999999999</v>
      </c>
      <c r="P133" s="2263">
        <f>SUM(P140:P151)</f>
        <v>10.936</v>
      </c>
      <c r="Q133" s="9"/>
      <c r="R133" s="9"/>
      <c r="S133" s="9"/>
      <c r="T133" s="9"/>
    </row>
    <row r="134" spans="1:20" ht="15.6" customHeight="1" x14ac:dyDescent="0.25">
      <c r="A134" s="3268"/>
      <c r="B134" s="3270"/>
      <c r="C134" s="2264"/>
      <c r="D134" s="2265"/>
      <c r="E134" s="3123"/>
      <c r="F134" s="3143"/>
      <c r="G134" s="3103"/>
      <c r="H134" s="1818" t="s">
        <v>60</v>
      </c>
      <c r="I134" s="2615"/>
      <c r="J134" s="1819"/>
      <c r="K134" s="2177"/>
      <c r="L134" s="3271" t="s">
        <v>957</v>
      </c>
      <c r="M134" s="3274" t="s">
        <v>73</v>
      </c>
      <c r="N134" s="3277">
        <v>1</v>
      </c>
      <c r="O134" s="3277">
        <v>1</v>
      </c>
      <c r="P134" s="3279">
        <v>1</v>
      </c>
      <c r="Q134" s="9"/>
      <c r="R134" s="9"/>
      <c r="S134" s="9"/>
      <c r="T134" s="9"/>
    </row>
    <row r="135" spans="1:20" ht="15.6" x14ac:dyDescent="0.25">
      <c r="A135" s="3268"/>
      <c r="B135" s="3270"/>
      <c r="C135" s="2264"/>
      <c r="D135" s="2265"/>
      <c r="E135" s="3123"/>
      <c r="F135" s="3143"/>
      <c r="G135" s="3103"/>
      <c r="H135" s="1827" t="s">
        <v>830</v>
      </c>
      <c r="I135" s="2615">
        <v>3878.8</v>
      </c>
      <c r="J135" s="1819">
        <v>4000</v>
      </c>
      <c r="K135" s="2177">
        <v>4500</v>
      </c>
      <c r="L135" s="3272"/>
      <c r="M135" s="3275"/>
      <c r="N135" s="3278"/>
      <c r="O135" s="3278"/>
      <c r="P135" s="3280"/>
      <c r="Q135" s="9"/>
      <c r="R135" s="9"/>
      <c r="S135" s="9"/>
      <c r="T135" s="9"/>
    </row>
    <row r="136" spans="1:20" ht="15.6" x14ac:dyDescent="0.25">
      <c r="A136" s="3268"/>
      <c r="B136" s="3270"/>
      <c r="C136" s="2264"/>
      <c r="D136" s="2265"/>
      <c r="E136" s="3123"/>
      <c r="F136" s="3143"/>
      <c r="G136" s="3103"/>
      <c r="H136" s="1827" t="s">
        <v>61</v>
      </c>
      <c r="I136" s="2180">
        <v>226.32</v>
      </c>
      <c r="J136" s="1819">
        <v>200</v>
      </c>
      <c r="K136" s="2177">
        <v>200</v>
      </c>
      <c r="L136" s="3273"/>
      <c r="M136" s="3276"/>
      <c r="N136" s="3107"/>
      <c r="O136" s="3107"/>
      <c r="P136" s="3137"/>
      <c r="Q136" s="9"/>
      <c r="R136" s="9"/>
      <c r="S136" s="9"/>
      <c r="T136" s="9"/>
    </row>
    <row r="137" spans="1:20" ht="16.2" thickBot="1" x14ac:dyDescent="0.3">
      <c r="A137" s="2266"/>
      <c r="B137" s="2530"/>
      <c r="C137" s="2051"/>
      <c r="D137" s="2267"/>
      <c r="E137" s="3174"/>
      <c r="F137" s="3199"/>
      <c r="G137" s="3104"/>
      <c r="H137" s="2034" t="s">
        <v>7</v>
      </c>
      <c r="I137" s="2190">
        <f>SUM(I133:I136)</f>
        <v>4611.22</v>
      </c>
      <c r="J137" s="2190">
        <f t="shared" ref="J137:K137" si="15">SUM(J133:J136)</f>
        <v>4500</v>
      </c>
      <c r="K137" s="2190">
        <f t="shared" si="15"/>
        <v>5100</v>
      </c>
      <c r="L137" s="2268"/>
      <c r="M137" s="2269"/>
      <c r="N137" s="2270"/>
      <c r="O137" s="2270"/>
      <c r="P137" s="2271"/>
      <c r="Q137" s="9"/>
      <c r="R137" s="9"/>
      <c r="S137" s="9"/>
      <c r="T137" s="9"/>
    </row>
    <row r="138" spans="1:20" ht="46.8" x14ac:dyDescent="0.25">
      <c r="A138" s="2272"/>
      <c r="B138" s="2558"/>
      <c r="C138" s="2273"/>
      <c r="D138" s="27"/>
      <c r="E138" s="2274" t="s">
        <v>958</v>
      </c>
      <c r="F138" s="2275"/>
      <c r="G138" s="2276"/>
      <c r="H138" s="2277"/>
      <c r="I138" s="2278"/>
      <c r="J138" s="2278"/>
      <c r="K138" s="2278"/>
      <c r="L138" s="2279" t="s">
        <v>959</v>
      </c>
      <c r="M138" s="2280" t="s">
        <v>403</v>
      </c>
      <c r="N138" s="2281">
        <v>183.8</v>
      </c>
      <c r="O138" s="2281">
        <v>185.6</v>
      </c>
      <c r="P138" s="2282">
        <v>186.9</v>
      </c>
      <c r="Q138" s="9"/>
      <c r="R138" s="9"/>
      <c r="S138" s="9"/>
      <c r="T138" s="9"/>
    </row>
    <row r="139" spans="1:20" ht="46.8" x14ac:dyDescent="0.25">
      <c r="A139" s="2272"/>
      <c r="B139" s="2558"/>
      <c r="C139" s="2273"/>
      <c r="D139" s="27"/>
      <c r="E139" s="2283" t="s">
        <v>960</v>
      </c>
      <c r="F139" s="2275"/>
      <c r="G139" s="2276"/>
      <c r="H139" s="2284"/>
      <c r="I139" s="2285"/>
      <c r="J139" s="2286"/>
      <c r="K139" s="2285"/>
      <c r="L139" s="2287" t="s">
        <v>961</v>
      </c>
      <c r="M139" s="2288" t="s">
        <v>403</v>
      </c>
      <c r="N139" s="2289">
        <v>44</v>
      </c>
      <c r="O139" s="1861">
        <v>42.2</v>
      </c>
      <c r="P139" s="2290">
        <v>40.9</v>
      </c>
      <c r="Q139" s="9"/>
      <c r="R139" s="9"/>
      <c r="S139" s="9"/>
      <c r="T139" s="9"/>
    </row>
    <row r="140" spans="1:20" ht="31.2" x14ac:dyDescent="0.25">
      <c r="A140" s="2272"/>
      <c r="B140" s="2558"/>
      <c r="C140" s="2273"/>
      <c r="D140" s="27"/>
      <c r="E140" s="1860" t="s">
        <v>962</v>
      </c>
      <c r="F140" s="2275"/>
      <c r="G140" s="2276"/>
      <c r="H140" s="1839"/>
      <c r="I140" s="2286"/>
      <c r="J140" s="2286"/>
      <c r="K140" s="2286"/>
      <c r="L140" s="2287" t="s">
        <v>963</v>
      </c>
      <c r="M140" s="2288" t="s">
        <v>403</v>
      </c>
      <c r="N140" s="1861">
        <v>2.1</v>
      </c>
      <c r="O140" s="1861">
        <v>7.1</v>
      </c>
      <c r="P140" s="2290">
        <v>7.1</v>
      </c>
      <c r="Q140" s="9"/>
      <c r="R140" s="9"/>
      <c r="S140" s="9"/>
      <c r="T140" s="9"/>
    </row>
    <row r="141" spans="1:20" ht="31.2" x14ac:dyDescent="0.25">
      <c r="A141" s="2272"/>
      <c r="B141" s="2558"/>
      <c r="C141" s="2273"/>
      <c r="D141" s="27"/>
      <c r="E141" s="2291" t="s">
        <v>964</v>
      </c>
      <c r="F141" s="2275"/>
      <c r="G141" s="2276"/>
      <c r="H141" s="1839"/>
      <c r="I141" s="2285"/>
      <c r="J141" s="2286"/>
      <c r="K141" s="2285"/>
      <c r="L141" s="2292" t="s">
        <v>965</v>
      </c>
      <c r="M141" s="2293" t="s">
        <v>403</v>
      </c>
      <c r="N141" s="1858">
        <v>0.77700000000000002</v>
      </c>
      <c r="O141" s="1858"/>
      <c r="P141" s="2294"/>
      <c r="Q141" s="9"/>
      <c r="R141" s="9"/>
      <c r="S141" s="9"/>
      <c r="T141" s="9"/>
    </row>
    <row r="142" spans="1:20" ht="62.4" x14ac:dyDescent="0.25">
      <c r="A142" s="2272"/>
      <c r="B142" s="2558"/>
      <c r="C142" s="2273"/>
      <c r="D142" s="27"/>
      <c r="E142" s="2295" t="s">
        <v>966</v>
      </c>
      <c r="F142" s="2275"/>
      <c r="G142" s="2276"/>
      <c r="H142" s="1839"/>
      <c r="I142" s="2285"/>
      <c r="J142" s="2286"/>
      <c r="K142" s="2285"/>
      <c r="L142" s="2296" t="s">
        <v>967</v>
      </c>
      <c r="M142" s="2297" t="s">
        <v>403</v>
      </c>
      <c r="N142" s="2298">
        <v>1.02</v>
      </c>
      <c r="O142" s="2298"/>
      <c r="P142" s="2299"/>
      <c r="Q142" s="9"/>
      <c r="R142" s="9"/>
      <c r="S142" s="9"/>
      <c r="T142" s="9"/>
    </row>
    <row r="143" spans="1:20" ht="31.2" x14ac:dyDescent="0.25">
      <c r="A143" s="2272"/>
      <c r="B143" s="2558"/>
      <c r="C143" s="2273"/>
      <c r="D143" s="27"/>
      <c r="E143" s="1860" t="s">
        <v>968</v>
      </c>
      <c r="F143" s="2275"/>
      <c r="G143" s="2276"/>
      <c r="H143" s="1839"/>
      <c r="I143" s="2285"/>
      <c r="J143" s="2286"/>
      <c r="K143" s="2285"/>
      <c r="L143" s="2296" t="s">
        <v>969</v>
      </c>
      <c r="M143" s="2297" t="s">
        <v>403</v>
      </c>
      <c r="N143" s="2300"/>
      <c r="O143" s="2300">
        <v>1.2569999999999999</v>
      </c>
      <c r="P143" s="2301"/>
      <c r="Q143" s="9"/>
      <c r="R143" s="9"/>
      <c r="S143" s="9"/>
      <c r="T143" s="9"/>
    </row>
    <row r="144" spans="1:20" ht="31.2" x14ac:dyDescent="0.25">
      <c r="A144" s="2272"/>
      <c r="B144" s="2558"/>
      <c r="C144" s="2273"/>
      <c r="D144" s="27"/>
      <c r="E144" s="2291" t="s">
        <v>970</v>
      </c>
      <c r="F144" s="2275"/>
      <c r="G144" s="2276"/>
      <c r="H144" s="1839"/>
      <c r="I144" s="2285"/>
      <c r="J144" s="2286"/>
      <c r="K144" s="2285"/>
      <c r="L144" s="2287" t="s">
        <v>971</v>
      </c>
      <c r="M144" s="2288" t="s">
        <v>403</v>
      </c>
      <c r="N144" s="1861"/>
      <c r="O144" s="2302"/>
      <c r="P144" s="2290">
        <v>1.4510000000000001</v>
      </c>
      <c r="Q144" s="9"/>
      <c r="R144" s="9"/>
      <c r="S144" s="9"/>
      <c r="T144" s="9"/>
    </row>
    <row r="145" spans="1:20" ht="93.6" x14ac:dyDescent="0.25">
      <c r="A145" s="2272"/>
      <c r="B145" s="2558"/>
      <c r="C145" s="2273"/>
      <c r="D145" s="27"/>
      <c r="E145" s="2283" t="s">
        <v>972</v>
      </c>
      <c r="F145" s="2275"/>
      <c r="G145" s="2276"/>
      <c r="H145" s="1839"/>
      <c r="I145" s="2286"/>
      <c r="J145" s="2286"/>
      <c r="K145" s="2285"/>
      <c r="L145" s="2287" t="s">
        <v>973</v>
      </c>
      <c r="M145" s="2288" t="s">
        <v>403</v>
      </c>
      <c r="N145" s="2289"/>
      <c r="O145" s="2289"/>
      <c r="P145" s="2290">
        <v>0.9</v>
      </c>
      <c r="Q145" s="9"/>
      <c r="R145" s="9"/>
      <c r="S145" s="9"/>
      <c r="T145" s="9"/>
    </row>
    <row r="146" spans="1:20" ht="46.8" x14ac:dyDescent="0.25">
      <c r="A146" s="2272"/>
      <c r="B146" s="2558"/>
      <c r="C146" s="2273"/>
      <c r="D146" s="27"/>
      <c r="E146" s="1860" t="s">
        <v>974</v>
      </c>
      <c r="F146" s="2275"/>
      <c r="G146" s="2276"/>
      <c r="H146" s="1839"/>
      <c r="I146" s="2286"/>
      <c r="J146" s="2286"/>
      <c r="K146" s="2285"/>
      <c r="L146" s="2287" t="s">
        <v>975</v>
      </c>
      <c r="M146" s="2288" t="s">
        <v>403</v>
      </c>
      <c r="N146" s="1861"/>
      <c r="O146" s="1861">
        <v>0.84499999999999997</v>
      </c>
      <c r="P146" s="2290">
        <v>1.2050000000000001</v>
      </c>
      <c r="Q146" s="9"/>
      <c r="R146" s="9"/>
      <c r="S146" s="9"/>
      <c r="T146" s="9"/>
    </row>
    <row r="147" spans="1:20" ht="31.2" x14ac:dyDescent="0.25">
      <c r="A147" s="2272"/>
      <c r="B147" s="2558"/>
      <c r="C147" s="2273"/>
      <c r="D147" s="27"/>
      <c r="E147" s="2291" t="s">
        <v>976</v>
      </c>
      <c r="F147" s="2275"/>
      <c r="G147" s="2276"/>
      <c r="H147" s="1839"/>
      <c r="I147" s="2286"/>
      <c r="J147" s="2286"/>
      <c r="K147" s="2285"/>
      <c r="L147" s="2292" t="s">
        <v>977</v>
      </c>
      <c r="M147" s="2293" t="s">
        <v>403</v>
      </c>
      <c r="N147" s="1858"/>
      <c r="O147" s="1858">
        <v>0.625</v>
      </c>
      <c r="P147" s="2303"/>
      <c r="Q147" s="9"/>
      <c r="R147" s="9"/>
      <c r="S147" s="9"/>
      <c r="T147" s="9"/>
    </row>
    <row r="148" spans="1:20" ht="46.8" x14ac:dyDescent="0.25">
      <c r="A148" s="2272"/>
      <c r="B148" s="2558"/>
      <c r="C148" s="2273"/>
      <c r="D148" s="27"/>
      <c r="E148" s="2304" t="s">
        <v>978</v>
      </c>
      <c r="F148" s="2275"/>
      <c r="G148" s="2276"/>
      <c r="H148" s="1839"/>
      <c r="I148" s="2286"/>
      <c r="J148" s="2286"/>
      <c r="K148" s="2285"/>
      <c r="L148" s="2296" t="s">
        <v>979</v>
      </c>
      <c r="M148" s="2297" t="s">
        <v>403</v>
      </c>
      <c r="N148" s="2298">
        <v>0.3</v>
      </c>
      <c r="O148" s="2305"/>
      <c r="P148" s="2306"/>
      <c r="Q148" s="9"/>
      <c r="R148" s="9"/>
      <c r="S148" s="9"/>
      <c r="T148" s="9"/>
    </row>
    <row r="149" spans="1:20" ht="46.8" x14ac:dyDescent="0.25">
      <c r="A149" s="2272"/>
      <c r="B149" s="2558"/>
      <c r="C149" s="2273"/>
      <c r="D149" s="27"/>
      <c r="E149" s="2304" t="s">
        <v>980</v>
      </c>
      <c r="F149" s="2275"/>
      <c r="G149" s="2276"/>
      <c r="H149" s="1839"/>
      <c r="I149" s="2286"/>
      <c r="J149" s="2286"/>
      <c r="K149" s="2285"/>
      <c r="L149" s="2296" t="s">
        <v>981</v>
      </c>
      <c r="M149" s="2297" t="s">
        <v>403</v>
      </c>
      <c r="N149" s="2300"/>
      <c r="O149" s="2307">
        <v>0.35</v>
      </c>
      <c r="P149" s="2308"/>
      <c r="Q149" s="9"/>
      <c r="R149" s="9"/>
      <c r="S149" s="9"/>
      <c r="T149" s="9"/>
    </row>
    <row r="150" spans="1:20" ht="140.4" x14ac:dyDescent="0.25">
      <c r="A150" s="2272"/>
      <c r="B150" s="2558"/>
      <c r="C150" s="2273"/>
      <c r="D150" s="27"/>
      <c r="E150" s="1860" t="s">
        <v>982</v>
      </c>
      <c r="F150" s="2275"/>
      <c r="G150" s="2276"/>
      <c r="H150" s="1839"/>
      <c r="I150" s="2286"/>
      <c r="J150" s="2286"/>
      <c r="K150" s="2285"/>
      <c r="L150" s="2292" t="s">
        <v>983</v>
      </c>
      <c r="M150" s="2293" t="s">
        <v>403</v>
      </c>
      <c r="N150" s="1858"/>
      <c r="O150" s="1858"/>
      <c r="P150" s="2309">
        <v>0.28000000000000003</v>
      </c>
      <c r="Q150" s="9"/>
      <c r="R150" s="9"/>
      <c r="S150" s="9"/>
      <c r="T150" s="9"/>
    </row>
    <row r="151" spans="1:20" ht="31.2" x14ac:dyDescent="0.25">
      <c r="A151" s="2272"/>
      <c r="B151" s="2558"/>
      <c r="C151" s="2273"/>
      <c r="D151" s="27"/>
      <c r="E151" s="2304" t="s">
        <v>984</v>
      </c>
      <c r="F151" s="2275"/>
      <c r="G151" s="2276"/>
      <c r="H151" s="1839"/>
      <c r="I151" s="2286"/>
      <c r="J151" s="2310"/>
      <c r="K151" s="2285"/>
      <c r="L151" s="2296" t="s">
        <v>985</v>
      </c>
      <c r="M151" s="2297" t="s">
        <v>403</v>
      </c>
      <c r="N151" s="2311"/>
      <c r="O151" s="2312">
        <v>0.35</v>
      </c>
      <c r="P151" s="2306"/>
      <c r="Q151" s="9"/>
      <c r="R151" s="9"/>
      <c r="S151" s="9"/>
      <c r="T151" s="9"/>
    </row>
    <row r="152" spans="1:20" ht="31.2" x14ac:dyDescent="0.25">
      <c r="A152" s="2272"/>
      <c r="B152" s="2558"/>
      <c r="C152" s="2273"/>
      <c r="D152" s="27"/>
      <c r="E152" s="2304" t="s">
        <v>986</v>
      </c>
      <c r="F152" s="2275"/>
      <c r="G152" s="2276"/>
      <c r="H152" s="1862"/>
      <c r="I152" s="1841"/>
      <c r="J152" s="1855"/>
      <c r="K152" s="1842"/>
      <c r="L152" s="2313" t="s">
        <v>987</v>
      </c>
      <c r="M152" s="2314" t="s">
        <v>484</v>
      </c>
      <c r="N152" s="2300">
        <v>3</v>
      </c>
      <c r="O152" s="2315">
        <v>3</v>
      </c>
      <c r="P152" s="2316">
        <v>3</v>
      </c>
      <c r="Q152" s="9"/>
      <c r="R152" s="9"/>
      <c r="S152" s="9"/>
      <c r="T152" s="9"/>
    </row>
    <row r="153" spans="1:20" ht="16.2" thickBot="1" x14ac:dyDescent="0.3">
      <c r="A153" s="2272"/>
      <c r="B153" s="2558"/>
      <c r="C153" s="2273"/>
      <c r="D153" s="27"/>
      <c r="E153" s="2317" t="s">
        <v>988</v>
      </c>
      <c r="F153" s="2275"/>
      <c r="G153" s="2276"/>
      <c r="H153" s="1862"/>
      <c r="I153" s="1841"/>
      <c r="J153" s="1855"/>
      <c r="K153" s="2318"/>
      <c r="L153" s="2319" t="s">
        <v>989</v>
      </c>
      <c r="M153" s="2314" t="s">
        <v>484</v>
      </c>
      <c r="N153" s="2320">
        <v>18</v>
      </c>
      <c r="O153" s="2321">
        <v>12</v>
      </c>
      <c r="P153" s="2322">
        <v>12</v>
      </c>
      <c r="Q153" s="9"/>
      <c r="R153" s="9"/>
      <c r="S153" s="9"/>
      <c r="T153" s="9"/>
    </row>
    <row r="154" spans="1:20" ht="16.2" customHeight="1" thickBot="1" x14ac:dyDescent="0.3">
      <c r="A154" s="3155" t="s">
        <v>51</v>
      </c>
      <c r="B154" s="3158" t="s">
        <v>6</v>
      </c>
      <c r="C154" s="3200" t="s">
        <v>8</v>
      </c>
      <c r="D154" s="3282"/>
      <c r="E154" s="3122" t="s">
        <v>990</v>
      </c>
      <c r="F154" s="3198" t="s">
        <v>66</v>
      </c>
      <c r="G154" s="3102" t="s">
        <v>418</v>
      </c>
      <c r="H154" s="1808" t="s">
        <v>50</v>
      </c>
      <c r="I154" s="1889">
        <v>1339.9</v>
      </c>
      <c r="J154" s="1809">
        <v>1000</v>
      </c>
      <c r="K154" s="1811">
        <v>1500</v>
      </c>
      <c r="L154" s="2323" t="s">
        <v>991</v>
      </c>
      <c r="M154" s="1957" t="s">
        <v>73</v>
      </c>
      <c r="N154" s="1976">
        <v>8500</v>
      </c>
      <c r="O154" s="1976">
        <v>8700</v>
      </c>
      <c r="P154" s="1977">
        <v>9000</v>
      </c>
      <c r="Q154" s="9"/>
      <c r="R154" s="9"/>
      <c r="S154" s="9"/>
      <c r="T154" s="9"/>
    </row>
    <row r="155" spans="1:20" ht="16.2" thickBot="1" x14ac:dyDescent="0.3">
      <c r="A155" s="3156"/>
      <c r="B155" s="3094"/>
      <c r="C155" s="3281"/>
      <c r="D155" s="3283"/>
      <c r="E155" s="3123"/>
      <c r="F155" s="3143"/>
      <c r="G155" s="3103"/>
      <c r="H155" s="1827" t="s">
        <v>60</v>
      </c>
      <c r="I155" s="1908"/>
      <c r="J155" s="1908"/>
      <c r="K155" s="1939"/>
      <c r="L155" s="2324" t="s">
        <v>992</v>
      </c>
      <c r="M155" s="2179" t="s">
        <v>403</v>
      </c>
      <c r="N155" s="1901">
        <v>1.2</v>
      </c>
      <c r="O155" s="1901">
        <v>1.6</v>
      </c>
      <c r="P155" s="2325">
        <v>2</v>
      </c>
      <c r="Q155" s="9"/>
      <c r="R155" s="9"/>
      <c r="S155" s="9"/>
      <c r="T155" s="9"/>
    </row>
    <row r="156" spans="1:20" ht="15.6" x14ac:dyDescent="0.25">
      <c r="A156" s="3156"/>
      <c r="B156" s="3094"/>
      <c r="C156" s="3281"/>
      <c r="D156" s="3283"/>
      <c r="E156" s="3123"/>
      <c r="F156" s="3143"/>
      <c r="G156" s="3103"/>
      <c r="H156" s="1827" t="s">
        <v>993</v>
      </c>
      <c r="I156" s="1908"/>
      <c r="J156" s="1908"/>
      <c r="K156" s="1939"/>
      <c r="L156" s="2326" t="s">
        <v>994</v>
      </c>
      <c r="M156" s="1957" t="s">
        <v>995</v>
      </c>
      <c r="N156" s="1958">
        <v>2.9</v>
      </c>
      <c r="O156" s="1958">
        <v>2.66</v>
      </c>
      <c r="P156" s="1959">
        <v>2.4</v>
      </c>
      <c r="Q156" s="9"/>
      <c r="R156" s="9"/>
      <c r="S156" s="9"/>
      <c r="T156" s="9"/>
    </row>
    <row r="157" spans="1:20" ht="16.2" thickBot="1" x14ac:dyDescent="0.3">
      <c r="A157" s="3156"/>
      <c r="B157" s="3094"/>
      <c r="C157" s="3281"/>
      <c r="D157" s="3283"/>
      <c r="E157" s="3123"/>
      <c r="F157" s="3143"/>
      <c r="G157" s="3103"/>
      <c r="H157" s="1827" t="s">
        <v>396</v>
      </c>
      <c r="I157" s="1942"/>
      <c r="J157" s="1908"/>
      <c r="K157" s="1939"/>
      <c r="L157" s="2327" t="s">
        <v>996</v>
      </c>
      <c r="M157" s="2328" t="s">
        <v>73</v>
      </c>
      <c r="N157" s="2329"/>
      <c r="O157" s="2329"/>
      <c r="P157" s="2330"/>
      <c r="Q157" s="9"/>
      <c r="R157" s="9"/>
      <c r="S157" s="9"/>
      <c r="T157" s="9"/>
    </row>
    <row r="158" spans="1:20" ht="16.2" thickBot="1" x14ac:dyDescent="0.3">
      <c r="A158" s="3156"/>
      <c r="B158" s="3094"/>
      <c r="C158" s="3281"/>
      <c r="D158" s="3283"/>
      <c r="E158" s="3123"/>
      <c r="F158" s="3143"/>
      <c r="G158" s="3103"/>
      <c r="H158" s="2536" t="s">
        <v>61</v>
      </c>
      <c r="I158" s="2331">
        <v>49.2</v>
      </c>
      <c r="J158" s="2332"/>
      <c r="K158" s="2333"/>
      <c r="L158" s="2334"/>
      <c r="M158" s="2335"/>
      <c r="N158" s="2104"/>
      <c r="O158" s="2104"/>
      <c r="P158" s="2105"/>
      <c r="Q158" s="9"/>
      <c r="R158" s="9"/>
      <c r="S158" s="9"/>
      <c r="T158" s="9"/>
    </row>
    <row r="159" spans="1:20" ht="16.2" thickBot="1" x14ac:dyDescent="0.3">
      <c r="A159" s="3157"/>
      <c r="B159" s="3120"/>
      <c r="C159" s="3201"/>
      <c r="D159" s="3284"/>
      <c r="E159" s="3174"/>
      <c r="F159" s="3199"/>
      <c r="G159" s="3104"/>
      <c r="H159" s="1832" t="s">
        <v>7</v>
      </c>
      <c r="I159" s="1928">
        <f>SUM(I154:I158)</f>
        <v>1389.1000000000001</v>
      </c>
      <c r="J159" s="1928">
        <f t="shared" ref="J159:K159" si="16">SUM(J154:J157)</f>
        <v>1000</v>
      </c>
      <c r="K159" s="1928">
        <f t="shared" si="16"/>
        <v>1500</v>
      </c>
      <c r="L159" s="2336"/>
      <c r="M159" s="2337"/>
      <c r="N159" s="2338"/>
      <c r="O159" s="2338"/>
      <c r="P159" s="2339"/>
      <c r="Q159" s="9"/>
      <c r="R159" s="9"/>
      <c r="S159" s="9"/>
      <c r="T159" s="9"/>
    </row>
    <row r="160" spans="1:20" ht="15.6" customHeight="1" x14ac:dyDescent="0.25">
      <c r="A160" s="3090" t="s">
        <v>51</v>
      </c>
      <c r="B160" s="3093" t="s">
        <v>6</v>
      </c>
      <c r="C160" s="3131" t="s">
        <v>51</v>
      </c>
      <c r="D160" s="1934"/>
      <c r="E160" s="3122" t="s">
        <v>997</v>
      </c>
      <c r="F160" s="3125" t="s">
        <v>66</v>
      </c>
      <c r="G160" s="3144" t="s">
        <v>418</v>
      </c>
      <c r="H160" s="1888" t="s">
        <v>50</v>
      </c>
      <c r="I160" s="2340">
        <v>10</v>
      </c>
      <c r="J160" s="2340">
        <v>15</v>
      </c>
      <c r="K160" s="2340">
        <v>20</v>
      </c>
      <c r="L160" s="3290" t="s">
        <v>998</v>
      </c>
      <c r="M160" s="3274" t="s">
        <v>403</v>
      </c>
      <c r="N160" s="3277">
        <v>15</v>
      </c>
      <c r="O160" s="3277">
        <v>14</v>
      </c>
      <c r="P160" s="3279">
        <v>14</v>
      </c>
      <c r="Q160" s="9"/>
      <c r="R160" s="9"/>
      <c r="S160" s="9"/>
      <c r="T160" s="9"/>
    </row>
    <row r="161" spans="1:20" ht="15.6" x14ac:dyDescent="0.25">
      <c r="A161" s="3091"/>
      <c r="B161" s="3094"/>
      <c r="C161" s="3142"/>
      <c r="D161" s="1937"/>
      <c r="E161" s="3123"/>
      <c r="F161" s="3126"/>
      <c r="G161" s="3145"/>
      <c r="H161" s="1893" t="s">
        <v>60</v>
      </c>
      <c r="I161" s="2341"/>
      <c r="J161" s="2341"/>
      <c r="K161" s="2341"/>
      <c r="L161" s="3291"/>
      <c r="M161" s="3275"/>
      <c r="N161" s="3278"/>
      <c r="O161" s="3278"/>
      <c r="P161" s="3280"/>
      <c r="Q161" s="9"/>
      <c r="R161" s="9"/>
      <c r="S161" s="9"/>
      <c r="T161" s="9"/>
    </row>
    <row r="162" spans="1:20" ht="15.6" x14ac:dyDescent="0.25">
      <c r="A162" s="3091"/>
      <c r="B162" s="3094"/>
      <c r="C162" s="3142"/>
      <c r="D162" s="1937"/>
      <c r="E162" s="3123"/>
      <c r="F162" s="3126"/>
      <c r="G162" s="3145"/>
      <c r="H162" s="1893" t="s">
        <v>993</v>
      </c>
      <c r="I162" s="1894"/>
      <c r="J162" s="1894"/>
      <c r="K162" s="1894"/>
      <c r="L162" s="3291"/>
      <c r="M162" s="3275"/>
      <c r="N162" s="3278"/>
      <c r="O162" s="3278"/>
      <c r="P162" s="3280"/>
      <c r="Q162" s="9"/>
      <c r="R162" s="9"/>
      <c r="S162" s="9"/>
      <c r="T162" s="9"/>
    </row>
    <row r="163" spans="1:20" ht="16.2" thickBot="1" x14ac:dyDescent="0.3">
      <c r="A163" s="3091"/>
      <c r="B163" s="3094"/>
      <c r="C163" s="3142"/>
      <c r="D163" s="1937"/>
      <c r="E163" s="3123"/>
      <c r="F163" s="3126"/>
      <c r="G163" s="3145"/>
      <c r="H163" s="2342" t="s">
        <v>396</v>
      </c>
      <c r="I163" s="2343"/>
      <c r="J163" s="2344"/>
      <c r="K163" s="2343"/>
      <c r="L163" s="3292"/>
      <c r="M163" s="3276"/>
      <c r="N163" s="3107"/>
      <c r="O163" s="3107"/>
      <c r="P163" s="3137"/>
      <c r="Q163" s="9"/>
      <c r="R163" s="9"/>
      <c r="S163" s="9"/>
      <c r="T163" s="9"/>
    </row>
    <row r="164" spans="1:20" ht="47.4" thickBot="1" x14ac:dyDescent="0.3">
      <c r="A164" s="3285"/>
      <c r="B164" s="3120"/>
      <c r="C164" s="3286"/>
      <c r="D164" s="2267"/>
      <c r="E164" s="3174"/>
      <c r="F164" s="3127"/>
      <c r="G164" s="3146"/>
      <c r="H164" s="2345" t="s">
        <v>7</v>
      </c>
      <c r="I164" s="2346">
        <f>SUM(I160:I163)</f>
        <v>10</v>
      </c>
      <c r="J164" s="2346">
        <f t="shared" ref="J164:K164" si="17">SUM(J160:J163)</f>
        <v>15</v>
      </c>
      <c r="K164" s="2346">
        <f t="shared" si="17"/>
        <v>20</v>
      </c>
      <c r="L164" s="2268" t="s">
        <v>999</v>
      </c>
      <c r="M164" s="2347" t="s">
        <v>403</v>
      </c>
      <c r="N164" s="2348">
        <v>15</v>
      </c>
      <c r="O164" s="2348">
        <v>20</v>
      </c>
      <c r="P164" s="2349">
        <v>20</v>
      </c>
      <c r="Q164" s="9"/>
      <c r="R164" s="9"/>
      <c r="S164" s="9"/>
      <c r="T164" s="9"/>
    </row>
    <row r="165" spans="1:20" ht="15.6" customHeight="1" x14ac:dyDescent="0.25">
      <c r="A165" s="3090" t="s">
        <v>51</v>
      </c>
      <c r="B165" s="3093" t="s">
        <v>6</v>
      </c>
      <c r="C165" s="3131" t="s">
        <v>52</v>
      </c>
      <c r="D165" s="1934"/>
      <c r="E165" s="3122" t="s">
        <v>1000</v>
      </c>
      <c r="F165" s="3287" t="s">
        <v>66</v>
      </c>
      <c r="G165" s="3102" t="s">
        <v>418</v>
      </c>
      <c r="H165" s="1888" t="s">
        <v>50</v>
      </c>
      <c r="I165" s="1890">
        <v>0</v>
      </c>
      <c r="J165" s="1890">
        <v>0</v>
      </c>
      <c r="K165" s="2340">
        <v>100</v>
      </c>
      <c r="L165" s="3290" t="s">
        <v>1001</v>
      </c>
      <c r="M165" s="3274" t="s">
        <v>73</v>
      </c>
      <c r="N165" s="3150"/>
      <c r="O165" s="3150"/>
      <c r="P165" s="3279">
        <v>1</v>
      </c>
      <c r="Q165" s="9"/>
      <c r="R165" s="9"/>
      <c r="S165" s="9"/>
      <c r="T165" s="9"/>
    </row>
    <row r="166" spans="1:20" ht="15.6" x14ac:dyDescent="0.25">
      <c r="A166" s="3091"/>
      <c r="B166" s="3094"/>
      <c r="C166" s="3142"/>
      <c r="D166" s="1937"/>
      <c r="E166" s="3123"/>
      <c r="F166" s="3288"/>
      <c r="G166" s="3103"/>
      <c r="H166" s="1893" t="s">
        <v>60</v>
      </c>
      <c r="I166" s="1894"/>
      <c r="J166" s="1894"/>
      <c r="K166" s="2341"/>
      <c r="L166" s="3291"/>
      <c r="M166" s="3275"/>
      <c r="N166" s="3293"/>
      <c r="O166" s="3293"/>
      <c r="P166" s="3280"/>
      <c r="Q166" s="9"/>
      <c r="R166" s="9"/>
      <c r="S166" s="9"/>
      <c r="T166" s="9"/>
    </row>
    <row r="167" spans="1:20" ht="15.6" x14ac:dyDescent="0.25">
      <c r="A167" s="3091"/>
      <c r="B167" s="3094"/>
      <c r="C167" s="3142"/>
      <c r="D167" s="1937"/>
      <c r="E167" s="3123"/>
      <c r="F167" s="3288"/>
      <c r="G167" s="3103"/>
      <c r="H167" s="1893" t="s">
        <v>993</v>
      </c>
      <c r="I167" s="1894"/>
      <c r="J167" s="1894"/>
      <c r="K167" s="2341"/>
      <c r="L167" s="3291"/>
      <c r="M167" s="3275"/>
      <c r="N167" s="3293"/>
      <c r="O167" s="3293"/>
      <c r="P167" s="3280"/>
      <c r="Q167" s="9"/>
      <c r="R167" s="9"/>
      <c r="S167" s="9"/>
      <c r="T167" s="9"/>
    </row>
    <row r="168" spans="1:20" ht="16.2" thickBot="1" x14ac:dyDescent="0.3">
      <c r="A168" s="3091"/>
      <c r="B168" s="3094"/>
      <c r="C168" s="3142"/>
      <c r="D168" s="1937"/>
      <c r="E168" s="2350"/>
      <c r="F168" s="3288"/>
      <c r="G168" s="3103"/>
      <c r="H168" s="1893" t="s">
        <v>396</v>
      </c>
      <c r="I168" s="1894"/>
      <c r="J168" s="1894"/>
      <c r="K168" s="2341"/>
      <c r="L168" s="3292"/>
      <c r="M168" s="3276"/>
      <c r="N168" s="3151"/>
      <c r="O168" s="3151"/>
      <c r="P168" s="3137"/>
      <c r="Q168" s="9"/>
      <c r="R168" s="9"/>
      <c r="S168" s="9"/>
      <c r="T168" s="9"/>
    </row>
    <row r="169" spans="1:20" ht="47.4" thickBot="1" x14ac:dyDescent="0.3">
      <c r="A169" s="3285"/>
      <c r="B169" s="3120"/>
      <c r="C169" s="3286"/>
      <c r="D169" s="2267"/>
      <c r="E169" s="2351" t="s">
        <v>1002</v>
      </c>
      <c r="F169" s="3289"/>
      <c r="G169" s="3104"/>
      <c r="H169" s="1927" t="s">
        <v>7</v>
      </c>
      <c r="I169" s="1833">
        <f>SUM(I165:I168)</f>
        <v>0</v>
      </c>
      <c r="J169" s="1833">
        <f t="shared" ref="J169:K169" si="18">SUM(J165:J168)</f>
        <v>0</v>
      </c>
      <c r="K169" s="1833">
        <f t="shared" si="18"/>
        <v>100</v>
      </c>
      <c r="L169" s="2352" t="s">
        <v>1003</v>
      </c>
      <c r="M169" s="2353" t="s">
        <v>73</v>
      </c>
      <c r="N169" s="2354"/>
      <c r="O169" s="2354"/>
      <c r="P169" s="2349">
        <v>1</v>
      </c>
      <c r="Q169" s="9"/>
      <c r="R169" s="9"/>
      <c r="S169" s="9"/>
      <c r="T169" s="9"/>
    </row>
    <row r="170" spans="1:20" ht="46.8" x14ac:dyDescent="0.25">
      <c r="A170" s="3303" t="s">
        <v>51</v>
      </c>
      <c r="B170" s="3158" t="s">
        <v>6</v>
      </c>
      <c r="C170" s="3200" t="s">
        <v>57</v>
      </c>
      <c r="D170" s="1934"/>
      <c r="E170" s="3122" t="s">
        <v>1004</v>
      </c>
      <c r="F170" s="3198" t="s">
        <v>66</v>
      </c>
      <c r="G170" s="3102" t="s">
        <v>418</v>
      </c>
      <c r="H170" s="1888" t="s">
        <v>50</v>
      </c>
      <c r="I170" s="1890">
        <v>173</v>
      </c>
      <c r="J170" s="1890">
        <v>200</v>
      </c>
      <c r="K170" s="2340">
        <v>250</v>
      </c>
      <c r="L170" s="2355" t="s">
        <v>1005</v>
      </c>
      <c r="M170" s="2356" t="s">
        <v>73</v>
      </c>
      <c r="N170" s="2028">
        <f>SUM(N171:N174)</f>
        <v>40</v>
      </c>
      <c r="O170" s="2028">
        <f>SUM(O171:O174)</f>
        <v>47</v>
      </c>
      <c r="P170" s="2357">
        <f>SUM(P171:P174)</f>
        <v>61</v>
      </c>
      <c r="Q170" s="9"/>
      <c r="R170" s="9"/>
      <c r="S170" s="9"/>
      <c r="T170" s="9"/>
    </row>
    <row r="171" spans="1:20" ht="31.2" x14ac:dyDescent="0.25">
      <c r="A171" s="3304"/>
      <c r="B171" s="3094"/>
      <c r="C171" s="3281"/>
      <c r="D171" s="1937"/>
      <c r="E171" s="3123"/>
      <c r="F171" s="3143"/>
      <c r="G171" s="3103"/>
      <c r="H171" s="1893" t="s">
        <v>60</v>
      </c>
      <c r="I171" s="1894"/>
      <c r="J171" s="1894"/>
      <c r="K171" s="2341"/>
      <c r="L171" s="2358" t="s">
        <v>1006</v>
      </c>
      <c r="M171" s="2359" t="s">
        <v>73</v>
      </c>
      <c r="N171" s="2360">
        <v>30</v>
      </c>
      <c r="O171" s="2360">
        <v>30</v>
      </c>
      <c r="P171" s="2361">
        <v>38</v>
      </c>
      <c r="Q171" s="9"/>
      <c r="R171" s="9"/>
      <c r="S171" s="9"/>
      <c r="T171" s="9"/>
    </row>
    <row r="172" spans="1:20" ht="15.6" x14ac:dyDescent="0.25">
      <c r="A172" s="3304"/>
      <c r="B172" s="3094"/>
      <c r="C172" s="3281"/>
      <c r="D172" s="1937"/>
      <c r="E172" s="3123"/>
      <c r="F172" s="3143"/>
      <c r="G172" s="3103"/>
      <c r="H172" s="1893" t="s">
        <v>993</v>
      </c>
      <c r="I172" s="1894">
        <v>300</v>
      </c>
      <c r="J172" s="1894">
        <v>350</v>
      </c>
      <c r="K172" s="2341">
        <v>400</v>
      </c>
      <c r="L172" s="2358" t="s">
        <v>1007</v>
      </c>
      <c r="M172" s="2359" t="s">
        <v>73</v>
      </c>
      <c r="N172" s="2360">
        <v>6</v>
      </c>
      <c r="O172" s="2360">
        <v>12</v>
      </c>
      <c r="P172" s="2361">
        <v>18</v>
      </c>
      <c r="Q172" s="9"/>
      <c r="R172" s="9"/>
      <c r="S172" s="9"/>
      <c r="T172" s="9"/>
    </row>
    <row r="173" spans="1:20" ht="31.2" x14ac:dyDescent="0.25">
      <c r="A173" s="3304"/>
      <c r="B173" s="3094"/>
      <c r="C173" s="3281"/>
      <c r="D173" s="1937"/>
      <c r="E173" s="3123"/>
      <c r="F173" s="3143"/>
      <c r="G173" s="3103"/>
      <c r="H173" s="1893" t="s">
        <v>396</v>
      </c>
      <c r="I173" s="1894"/>
      <c r="J173" s="1894"/>
      <c r="K173" s="2341"/>
      <c r="L173" s="2358" t="s">
        <v>1008</v>
      </c>
      <c r="M173" s="2359" t="s">
        <v>73</v>
      </c>
      <c r="N173" s="2362">
        <v>0</v>
      </c>
      <c r="O173" s="2362">
        <v>0</v>
      </c>
      <c r="P173" s="2554">
        <v>0</v>
      </c>
      <c r="Q173" s="9"/>
      <c r="R173" s="9"/>
      <c r="S173" s="9"/>
      <c r="T173" s="9"/>
    </row>
    <row r="174" spans="1:20" ht="15.6" x14ac:dyDescent="0.25">
      <c r="A174" s="3304"/>
      <c r="B174" s="3094"/>
      <c r="C174" s="3281"/>
      <c r="D174" s="1937"/>
      <c r="E174" s="3123"/>
      <c r="F174" s="3143"/>
      <c r="G174" s="3103"/>
      <c r="H174" s="1897"/>
      <c r="I174" s="1898"/>
      <c r="J174" s="1898"/>
      <c r="K174" s="1898"/>
      <c r="L174" s="2358" t="s">
        <v>1009</v>
      </c>
      <c r="M174" s="2359" t="s">
        <v>73</v>
      </c>
      <c r="N174" s="2362">
        <v>4</v>
      </c>
      <c r="O174" s="2362">
        <v>5</v>
      </c>
      <c r="P174" s="2554">
        <v>5</v>
      </c>
      <c r="Q174" s="9"/>
      <c r="R174" s="9"/>
      <c r="S174" s="9"/>
      <c r="T174" s="9"/>
    </row>
    <row r="175" spans="1:20" ht="16.2" thickBot="1" x14ac:dyDescent="0.3">
      <c r="A175" s="3305"/>
      <c r="B175" s="3120"/>
      <c r="C175" s="2519"/>
      <c r="D175" s="1946"/>
      <c r="E175" s="3174"/>
      <c r="F175" s="3199"/>
      <c r="G175" s="3104"/>
      <c r="H175" s="1927" t="s">
        <v>7</v>
      </c>
      <c r="I175" s="1833">
        <f>SUM(I170:I173)</f>
        <v>473</v>
      </c>
      <c r="J175" s="1833">
        <f t="shared" ref="J175:K175" si="19">SUM(J170:J173)</f>
        <v>550</v>
      </c>
      <c r="K175" s="1833">
        <f t="shared" si="19"/>
        <v>650</v>
      </c>
      <c r="L175" s="2054"/>
      <c r="M175" s="1834"/>
      <c r="N175" s="1949"/>
      <c r="O175" s="1949"/>
      <c r="P175" s="1950"/>
      <c r="Q175" s="9"/>
      <c r="R175" s="9"/>
      <c r="S175" s="9"/>
      <c r="T175" s="9"/>
    </row>
    <row r="176" spans="1:20" ht="46.8" x14ac:dyDescent="0.25">
      <c r="A176" s="3155" t="s">
        <v>51</v>
      </c>
      <c r="B176" s="3158" t="s">
        <v>6</v>
      </c>
      <c r="C176" s="3131" t="s">
        <v>62</v>
      </c>
      <c r="D176" s="3294"/>
      <c r="E176" s="2363" t="s">
        <v>1010</v>
      </c>
      <c r="F176" s="3297">
        <v>288724610</v>
      </c>
      <c r="G176" s="3300" t="s">
        <v>418</v>
      </c>
      <c r="H176" s="1808" t="s">
        <v>50</v>
      </c>
      <c r="I176" s="2060">
        <v>335.3</v>
      </c>
      <c r="J176" s="2060">
        <v>350</v>
      </c>
      <c r="K176" s="2060">
        <v>350</v>
      </c>
      <c r="L176" s="2364" t="s">
        <v>1011</v>
      </c>
      <c r="M176" s="1813" t="s">
        <v>73</v>
      </c>
      <c r="N176" s="2046">
        <v>200</v>
      </c>
      <c r="O176" s="1958">
        <v>200</v>
      </c>
      <c r="P176" s="1959">
        <v>200</v>
      </c>
      <c r="Q176" s="9"/>
      <c r="R176" s="9"/>
      <c r="S176" s="9"/>
      <c r="T176" s="9"/>
    </row>
    <row r="177" spans="1:20" ht="15.6" x14ac:dyDescent="0.25">
      <c r="A177" s="3156"/>
      <c r="B177" s="3094"/>
      <c r="C177" s="3142"/>
      <c r="D177" s="3295"/>
      <c r="E177" s="2365"/>
      <c r="F177" s="3298"/>
      <c r="G177" s="3301"/>
      <c r="H177" s="1827" t="s">
        <v>61</v>
      </c>
      <c r="I177" s="1914">
        <v>0.99</v>
      </c>
      <c r="J177" s="2366"/>
      <c r="K177" s="2366"/>
      <c r="L177" s="2367" t="s">
        <v>1012</v>
      </c>
      <c r="M177" s="2368" t="s">
        <v>1013</v>
      </c>
      <c r="N177" s="1924">
        <v>468.5</v>
      </c>
      <c r="O177" s="1924">
        <v>468.5</v>
      </c>
      <c r="P177" s="1925">
        <v>468.5</v>
      </c>
      <c r="Q177" s="9"/>
      <c r="R177" s="9"/>
      <c r="S177" s="9"/>
      <c r="T177" s="9"/>
    </row>
    <row r="178" spans="1:20" ht="31.2" x14ac:dyDescent="0.25">
      <c r="A178" s="3156"/>
      <c r="B178" s="3094"/>
      <c r="C178" s="3142"/>
      <c r="D178" s="3295"/>
      <c r="E178" s="2365"/>
      <c r="F178" s="3298"/>
      <c r="G178" s="3301"/>
      <c r="H178" s="1827"/>
      <c r="I178" s="2366"/>
      <c r="J178" s="2366"/>
      <c r="K178" s="2366"/>
      <c r="L178" s="2369" t="s">
        <v>1014</v>
      </c>
      <c r="M178" s="1936" t="s">
        <v>73</v>
      </c>
      <c r="N178" s="1901">
        <v>5</v>
      </c>
      <c r="O178" s="1901">
        <v>5</v>
      </c>
      <c r="P178" s="2082">
        <v>5</v>
      </c>
      <c r="Q178" s="9"/>
      <c r="R178" s="9"/>
      <c r="S178" s="9"/>
      <c r="T178" s="9"/>
    </row>
    <row r="179" spans="1:20" ht="16.2" thickBot="1" x14ac:dyDescent="0.3">
      <c r="A179" s="3157"/>
      <c r="B179" s="3120"/>
      <c r="C179" s="3132"/>
      <c r="D179" s="3296"/>
      <c r="E179" s="2370"/>
      <c r="F179" s="3299"/>
      <c r="G179" s="3302"/>
      <c r="H179" s="1927" t="s">
        <v>7</v>
      </c>
      <c r="I179" s="1833">
        <f>SUM(I176:I178)</f>
        <v>336.29</v>
      </c>
      <c r="J179" s="1833">
        <f>SUM(J176:J178)</f>
        <v>350</v>
      </c>
      <c r="K179" s="1833">
        <f>SUM(K176:K178)</f>
        <v>350</v>
      </c>
      <c r="L179" s="2371"/>
      <c r="M179" s="1972"/>
      <c r="N179" s="2372"/>
      <c r="O179" s="2372"/>
      <c r="P179" s="2373"/>
      <c r="Q179" s="9"/>
      <c r="R179" s="9"/>
      <c r="S179" s="9"/>
      <c r="T179" s="9"/>
    </row>
    <row r="180" spans="1:20" ht="15.6" customHeight="1" x14ac:dyDescent="0.25">
      <c r="A180" s="3312"/>
      <c r="B180" s="3313"/>
      <c r="C180" s="3142"/>
      <c r="D180" s="1937"/>
      <c r="E180" s="3140" t="s">
        <v>1015</v>
      </c>
      <c r="F180" s="3314"/>
      <c r="G180" s="3103"/>
      <c r="H180" s="2374"/>
      <c r="I180" s="2375"/>
      <c r="J180" s="2376"/>
      <c r="K180" s="2377"/>
      <c r="L180" s="2378" t="s">
        <v>1012</v>
      </c>
      <c r="M180" s="2379" t="s">
        <v>1013</v>
      </c>
      <c r="N180" s="1920">
        <v>468.5</v>
      </c>
      <c r="O180" s="1920">
        <v>468.5</v>
      </c>
      <c r="P180" s="1921">
        <v>468.5</v>
      </c>
      <c r="Q180" s="9"/>
      <c r="R180" s="9"/>
      <c r="S180" s="9"/>
      <c r="T180" s="9"/>
    </row>
    <row r="181" spans="1:20" ht="31.8" thickBot="1" x14ac:dyDescent="0.3">
      <c r="A181" s="3091"/>
      <c r="B181" s="3094"/>
      <c r="C181" s="3142"/>
      <c r="D181" s="1937"/>
      <c r="E181" s="3140"/>
      <c r="F181" s="3103"/>
      <c r="G181" s="3314"/>
      <c r="H181" s="2374"/>
      <c r="I181" s="2380"/>
      <c r="J181" s="2381"/>
      <c r="K181" s="2382"/>
      <c r="L181" s="2383" t="s">
        <v>1016</v>
      </c>
      <c r="M181" s="1936" t="s">
        <v>73</v>
      </c>
      <c r="N181" s="1901">
        <v>1</v>
      </c>
      <c r="O181" s="1901">
        <v>1</v>
      </c>
      <c r="P181" s="2082">
        <v>1</v>
      </c>
      <c r="Q181" s="9"/>
      <c r="R181" s="9"/>
      <c r="S181" s="9"/>
      <c r="T181" s="9"/>
    </row>
    <row r="182" spans="1:20" ht="47.4" thickBot="1" x14ac:dyDescent="0.3">
      <c r="A182" s="2526"/>
      <c r="B182" s="2528"/>
      <c r="C182" s="2531"/>
      <c r="D182" s="1934"/>
      <c r="E182" s="2544" t="s">
        <v>1017</v>
      </c>
      <c r="F182" s="2523"/>
      <c r="G182" s="2384"/>
      <c r="H182" s="2385"/>
      <c r="I182" s="2386"/>
      <c r="J182" s="2387"/>
      <c r="K182" s="2388"/>
      <c r="L182" s="2389" t="s">
        <v>1017</v>
      </c>
      <c r="M182" s="1936" t="s">
        <v>73</v>
      </c>
      <c r="N182" s="2081">
        <v>200</v>
      </c>
      <c r="O182" s="1901">
        <v>200</v>
      </c>
      <c r="P182" s="2082">
        <v>200</v>
      </c>
      <c r="Q182" s="9"/>
      <c r="R182" s="9"/>
      <c r="S182" s="9"/>
      <c r="T182" s="9"/>
    </row>
    <row r="183" spans="1:20" ht="31.8" thickBot="1" x14ac:dyDescent="0.3">
      <c r="A183" s="2524"/>
      <c r="B183" s="2525"/>
      <c r="C183" s="2517"/>
      <c r="D183" s="1934"/>
      <c r="E183" s="2544" t="s">
        <v>1018</v>
      </c>
      <c r="F183" s="2390"/>
      <c r="G183" s="2391"/>
      <c r="H183" s="2392"/>
      <c r="I183" s="2393"/>
      <c r="J183" s="2394"/>
      <c r="K183" s="2395"/>
      <c r="L183" s="1912" t="s">
        <v>1014</v>
      </c>
      <c r="M183" s="1936" t="s">
        <v>73</v>
      </c>
      <c r="N183" s="1901">
        <v>5</v>
      </c>
      <c r="O183" s="1901">
        <v>5</v>
      </c>
      <c r="P183" s="2082">
        <v>5</v>
      </c>
      <c r="Q183" s="9"/>
      <c r="R183" s="9"/>
      <c r="S183" s="9"/>
      <c r="T183" s="9"/>
    </row>
    <row r="184" spans="1:20" ht="16.2" customHeight="1" thickBot="1" x14ac:dyDescent="0.3">
      <c r="A184" s="2538" t="s">
        <v>51</v>
      </c>
      <c r="B184" s="2530" t="s">
        <v>6</v>
      </c>
      <c r="C184" s="3185" t="s">
        <v>33</v>
      </c>
      <c r="D184" s="3115"/>
      <c r="E184" s="3115"/>
      <c r="F184" s="3115"/>
      <c r="G184" s="3115"/>
      <c r="H184" s="1868" t="s">
        <v>7</v>
      </c>
      <c r="I184" s="1869">
        <f>I137+I159+I164+I169+I175+I179</f>
        <v>6819.6100000000006</v>
      </c>
      <c r="J184" s="1869">
        <f>J137+J159+J164+J169+J175+J179</f>
        <v>6415</v>
      </c>
      <c r="K184" s="1869">
        <f>K137+K159+K164+K169+K175+K179</f>
        <v>7720</v>
      </c>
      <c r="L184" s="2396"/>
      <c r="M184" s="2396"/>
      <c r="N184" s="2397"/>
      <c r="O184" s="2397"/>
      <c r="P184" s="2398"/>
      <c r="Q184" s="9"/>
      <c r="R184" s="9"/>
      <c r="S184" s="9"/>
      <c r="T184" s="9"/>
    </row>
    <row r="185" spans="1:20" ht="16.2" thickBot="1" x14ac:dyDescent="0.3">
      <c r="A185" s="1793" t="s">
        <v>51</v>
      </c>
      <c r="B185" s="1951" t="s">
        <v>8</v>
      </c>
      <c r="C185" s="3306" t="s">
        <v>1019</v>
      </c>
      <c r="D185" s="3307"/>
      <c r="E185" s="3307"/>
      <c r="F185" s="3307"/>
      <c r="G185" s="3307"/>
      <c r="H185" s="3307"/>
      <c r="I185" s="3307"/>
      <c r="J185" s="3307"/>
      <c r="K185" s="3307"/>
      <c r="L185" s="3307"/>
      <c r="M185" s="3307"/>
      <c r="N185" s="3307"/>
      <c r="O185" s="3307"/>
      <c r="P185" s="3308"/>
      <c r="Q185" s="9"/>
      <c r="R185" s="9"/>
      <c r="S185" s="9"/>
      <c r="T185" s="9"/>
    </row>
    <row r="186" spans="1:20" ht="47.4" thickBot="1" x14ac:dyDescent="0.3">
      <c r="A186" s="1793"/>
      <c r="B186" s="1951"/>
      <c r="C186" s="2399"/>
      <c r="D186" s="2400"/>
      <c r="E186" s="2400"/>
      <c r="F186" s="2400"/>
      <c r="G186" s="2400"/>
      <c r="H186" s="2400"/>
      <c r="I186" s="2400"/>
      <c r="J186" s="2400"/>
      <c r="K186" s="2401"/>
      <c r="L186" s="2402" t="s">
        <v>1020</v>
      </c>
      <c r="M186" s="2403" t="s">
        <v>75</v>
      </c>
      <c r="N186" s="2404" t="s">
        <v>77</v>
      </c>
      <c r="O186" s="2405"/>
      <c r="P186" s="2406"/>
      <c r="Q186" s="9"/>
      <c r="R186" s="9"/>
      <c r="S186" s="9"/>
      <c r="T186" s="9"/>
    </row>
    <row r="187" spans="1:20" ht="15.6" customHeight="1" x14ac:dyDescent="0.25">
      <c r="A187" s="3155" t="s">
        <v>51</v>
      </c>
      <c r="B187" s="3158" t="s">
        <v>8</v>
      </c>
      <c r="C187" s="3200" t="s">
        <v>6</v>
      </c>
      <c r="D187" s="1934"/>
      <c r="E187" s="3122" t="s">
        <v>1021</v>
      </c>
      <c r="F187" s="3309">
        <v>288724610</v>
      </c>
      <c r="G187" s="3102" t="s">
        <v>418</v>
      </c>
      <c r="H187" s="1808" t="s">
        <v>50</v>
      </c>
      <c r="I187" s="1809">
        <v>165</v>
      </c>
      <c r="J187" s="1810">
        <v>180</v>
      </c>
      <c r="K187" s="1811">
        <v>180</v>
      </c>
      <c r="L187" s="2176" t="s">
        <v>1022</v>
      </c>
      <c r="M187" s="2407" t="s">
        <v>73</v>
      </c>
      <c r="N187" s="1958">
        <v>52</v>
      </c>
      <c r="O187" s="1958">
        <v>48</v>
      </c>
      <c r="P187" s="1959">
        <v>48</v>
      </c>
      <c r="Q187" s="9"/>
      <c r="R187" s="9"/>
      <c r="S187" s="9"/>
      <c r="T187" s="9"/>
    </row>
    <row r="188" spans="1:20" ht="15.6" x14ac:dyDescent="0.25">
      <c r="A188" s="3156"/>
      <c r="B188" s="3094"/>
      <c r="C188" s="3281"/>
      <c r="D188" s="1937"/>
      <c r="E188" s="3123"/>
      <c r="F188" s="3310"/>
      <c r="G188" s="3103"/>
      <c r="H188" s="1827" t="s">
        <v>60</v>
      </c>
      <c r="I188" s="2408"/>
      <c r="J188" s="2409"/>
      <c r="K188" s="2410"/>
      <c r="L188" s="2411"/>
      <c r="M188" s="2412"/>
      <c r="N188" s="2413"/>
      <c r="O188" s="2413"/>
      <c r="P188" s="2414"/>
      <c r="Q188" s="9"/>
      <c r="R188" s="9"/>
      <c r="S188" s="9"/>
      <c r="T188" s="9"/>
    </row>
    <row r="189" spans="1:20" ht="16.2" thickBot="1" x14ac:dyDescent="0.3">
      <c r="A189" s="2534"/>
      <c r="B189" s="2529"/>
      <c r="C189" s="2518"/>
      <c r="D189" s="1937"/>
      <c r="E189" s="3174"/>
      <c r="F189" s="3311"/>
      <c r="G189" s="3104"/>
      <c r="H189" s="1927" t="s">
        <v>7</v>
      </c>
      <c r="I189" s="1928">
        <f>SUM(I187:I188)</f>
        <v>165</v>
      </c>
      <c r="J189" s="1928">
        <f>SUM(J187:J188)</f>
        <v>180</v>
      </c>
      <c r="K189" s="1928">
        <f>SUM(K187:K188)</f>
        <v>180</v>
      </c>
      <c r="L189" s="2415"/>
      <c r="M189" s="2416"/>
      <c r="N189" s="2417"/>
      <c r="O189" s="2417"/>
      <c r="P189" s="2418"/>
      <c r="Q189" s="9"/>
      <c r="R189" s="9"/>
      <c r="S189" s="9"/>
      <c r="T189" s="9"/>
    </row>
    <row r="190" spans="1:20" ht="31.2" x14ac:dyDescent="0.3">
      <c r="A190" s="3155" t="s">
        <v>51</v>
      </c>
      <c r="B190" s="3158" t="s">
        <v>8</v>
      </c>
      <c r="C190" s="3200" t="s">
        <v>8</v>
      </c>
      <c r="D190" s="2419"/>
      <c r="E190" s="3122" t="s">
        <v>1023</v>
      </c>
      <c r="F190" s="3198" t="s">
        <v>66</v>
      </c>
      <c r="G190" s="3102" t="s">
        <v>418</v>
      </c>
      <c r="H190" s="1808" t="s">
        <v>50</v>
      </c>
      <c r="I190" s="1809">
        <v>4</v>
      </c>
      <c r="J190" s="1809">
        <v>4</v>
      </c>
      <c r="K190" s="1811">
        <v>4</v>
      </c>
      <c r="L190" s="2420" t="s">
        <v>1024</v>
      </c>
      <c r="M190" s="2421" t="s">
        <v>73</v>
      </c>
      <c r="N190" s="2422">
        <v>5</v>
      </c>
      <c r="O190" s="2423">
        <v>5</v>
      </c>
      <c r="P190" s="2424">
        <v>5</v>
      </c>
      <c r="Q190" s="9"/>
      <c r="R190" s="9"/>
      <c r="S190" s="9"/>
      <c r="T190" s="9"/>
    </row>
    <row r="191" spans="1:20" ht="15.6" x14ac:dyDescent="0.3">
      <c r="A191" s="3156"/>
      <c r="B191" s="3094"/>
      <c r="C191" s="3281"/>
      <c r="D191" s="2425"/>
      <c r="E191" s="3123"/>
      <c r="F191" s="3143"/>
      <c r="G191" s="3103"/>
      <c r="H191" s="1827"/>
      <c r="I191" s="2426"/>
      <c r="J191" s="2427"/>
      <c r="K191" s="2426"/>
      <c r="L191" s="2428" t="s">
        <v>1025</v>
      </c>
      <c r="M191" s="2429" t="s">
        <v>484</v>
      </c>
      <c r="N191" s="2430">
        <v>5</v>
      </c>
      <c r="O191" s="2430">
        <v>5</v>
      </c>
      <c r="P191" s="2431">
        <v>5</v>
      </c>
      <c r="Q191" s="9"/>
      <c r="R191" s="9"/>
      <c r="S191" s="9"/>
      <c r="T191" s="9"/>
    </row>
    <row r="192" spans="1:20" ht="16.2" thickBot="1" x14ac:dyDescent="0.35">
      <c r="A192" s="3157"/>
      <c r="B192" s="3120"/>
      <c r="C192" s="3201"/>
      <c r="D192" s="2432"/>
      <c r="E192" s="2522"/>
      <c r="F192" s="3199"/>
      <c r="G192" s="3104"/>
      <c r="H192" s="1927" t="s">
        <v>7</v>
      </c>
      <c r="I192" s="1833">
        <f>I190*1</f>
        <v>4</v>
      </c>
      <c r="J192" s="1833">
        <f t="shared" ref="J192:K192" si="20">J190*1</f>
        <v>4</v>
      </c>
      <c r="K192" s="1833">
        <f t="shared" si="20"/>
        <v>4</v>
      </c>
      <c r="L192" s="2433"/>
      <c r="M192" s="2434"/>
      <c r="N192" s="2435"/>
      <c r="O192" s="2435"/>
      <c r="P192" s="2436"/>
      <c r="Q192" s="9"/>
      <c r="R192" s="9"/>
      <c r="S192" s="9"/>
      <c r="T192" s="9"/>
    </row>
    <row r="193" spans="1:20" ht="15.6" customHeight="1" x14ac:dyDescent="0.3">
      <c r="A193" s="3090" t="s">
        <v>51</v>
      </c>
      <c r="B193" s="3093" t="s">
        <v>8</v>
      </c>
      <c r="C193" s="3131" t="s">
        <v>51</v>
      </c>
      <c r="D193" s="1934"/>
      <c r="E193" s="3122" t="s">
        <v>1026</v>
      </c>
      <c r="F193" s="3134" t="s">
        <v>66</v>
      </c>
      <c r="G193" s="3102" t="s">
        <v>418</v>
      </c>
      <c r="H193" s="2437" t="s">
        <v>50</v>
      </c>
      <c r="I193" s="2438">
        <v>14</v>
      </c>
      <c r="J193" s="2438">
        <v>14</v>
      </c>
      <c r="K193" s="2438">
        <v>14</v>
      </c>
      <c r="L193" s="2439" t="s">
        <v>1027</v>
      </c>
      <c r="M193" s="2421" t="s">
        <v>73</v>
      </c>
      <c r="N193" s="2423">
        <v>7</v>
      </c>
      <c r="O193" s="2423">
        <v>7</v>
      </c>
      <c r="P193" s="2424">
        <v>7</v>
      </c>
      <c r="Q193" s="9"/>
      <c r="R193" s="9"/>
      <c r="S193" s="9"/>
      <c r="T193" s="9"/>
    </row>
    <row r="194" spans="1:20" ht="16.2" thickBot="1" x14ac:dyDescent="0.35">
      <c r="A194" s="3092"/>
      <c r="B194" s="3095"/>
      <c r="C194" s="3132"/>
      <c r="D194" s="1946"/>
      <c r="E194" s="3174"/>
      <c r="F194" s="3135"/>
      <c r="G194" s="3104"/>
      <c r="H194" s="1927" t="s">
        <v>7</v>
      </c>
      <c r="I194" s="1928">
        <f>SUM(I193:I193)</f>
        <v>14</v>
      </c>
      <c r="J194" s="1928">
        <f t="shared" ref="J194:K194" si="21">SUM(J193:J193)</f>
        <v>14</v>
      </c>
      <c r="K194" s="1928">
        <f t="shared" si="21"/>
        <v>14</v>
      </c>
      <c r="L194" s="2440"/>
      <c r="M194" s="2441"/>
      <c r="N194" s="2442"/>
      <c r="O194" s="2442"/>
      <c r="P194" s="2436"/>
      <c r="Q194" s="9"/>
      <c r="R194" s="9"/>
      <c r="S194" s="9"/>
      <c r="T194" s="9"/>
    </row>
    <row r="195" spans="1:20" ht="31.2" customHeight="1" x14ac:dyDescent="0.3">
      <c r="A195" s="1800" t="s">
        <v>51</v>
      </c>
      <c r="B195" s="2528" t="s">
        <v>8</v>
      </c>
      <c r="C195" s="3131" t="s">
        <v>52</v>
      </c>
      <c r="D195" s="3327"/>
      <c r="E195" s="3122" t="s">
        <v>1028</v>
      </c>
      <c r="F195" s="3134" t="s">
        <v>66</v>
      </c>
      <c r="G195" s="3102" t="s">
        <v>418</v>
      </c>
      <c r="H195" s="1808" t="s">
        <v>50</v>
      </c>
      <c r="I195" s="2614">
        <v>1224.2</v>
      </c>
      <c r="J195" s="1810">
        <v>1200</v>
      </c>
      <c r="K195" s="1811">
        <v>1300</v>
      </c>
      <c r="L195" s="2443" t="s">
        <v>1029</v>
      </c>
      <c r="M195" s="2444" t="s">
        <v>484</v>
      </c>
      <c r="N195" s="2423">
        <v>5</v>
      </c>
      <c r="O195" s="2423">
        <v>5</v>
      </c>
      <c r="P195" s="2424">
        <v>5</v>
      </c>
      <c r="Q195" s="9"/>
      <c r="R195" s="9"/>
      <c r="S195" s="9"/>
      <c r="T195" s="9"/>
    </row>
    <row r="196" spans="1:20" ht="15.6" x14ac:dyDescent="0.3">
      <c r="A196" s="2534"/>
      <c r="B196" s="2529"/>
      <c r="C196" s="3142"/>
      <c r="D196" s="3328"/>
      <c r="E196" s="3123"/>
      <c r="F196" s="3143"/>
      <c r="G196" s="3103"/>
      <c r="H196" s="1827" t="s">
        <v>60</v>
      </c>
      <c r="I196" s="1908"/>
      <c r="J196" s="1938"/>
      <c r="K196" s="1939"/>
      <c r="L196" s="2445"/>
      <c r="M196" s="2446"/>
      <c r="N196" s="2447"/>
      <c r="O196" s="2447"/>
      <c r="P196" s="2448"/>
      <c r="Q196" s="9"/>
      <c r="R196" s="9"/>
      <c r="S196" s="9"/>
      <c r="T196" s="9"/>
    </row>
    <row r="197" spans="1:20" ht="15.6" x14ac:dyDescent="0.3">
      <c r="A197" s="2534"/>
      <c r="B197" s="2529"/>
      <c r="C197" s="3142"/>
      <c r="D197" s="3328"/>
      <c r="E197" s="3123"/>
      <c r="F197" s="3143"/>
      <c r="G197" s="3103"/>
      <c r="H197" s="1827" t="s">
        <v>993</v>
      </c>
      <c r="I197" s="1908"/>
      <c r="J197" s="1938"/>
      <c r="K197" s="1939"/>
      <c r="L197" s="2449"/>
      <c r="M197" s="2450"/>
      <c r="N197" s="2430"/>
      <c r="O197" s="2430"/>
      <c r="P197" s="2431"/>
      <c r="Q197" s="9"/>
      <c r="R197" s="9"/>
      <c r="S197" s="9"/>
      <c r="T197" s="9"/>
    </row>
    <row r="198" spans="1:20" ht="15.6" x14ac:dyDescent="0.25">
      <c r="A198" s="2534"/>
      <c r="B198" s="2529"/>
      <c r="C198" s="3142"/>
      <c r="D198" s="3328"/>
      <c r="E198" s="3123"/>
      <c r="F198" s="3143"/>
      <c r="G198" s="3103"/>
      <c r="H198" s="1827" t="s">
        <v>396</v>
      </c>
      <c r="I198" s="1908">
        <v>44.3</v>
      </c>
      <c r="J198" s="1938"/>
      <c r="K198" s="1939"/>
      <c r="L198" s="2451"/>
      <c r="M198" s="2452"/>
      <c r="N198" s="2453"/>
      <c r="O198" s="2453"/>
      <c r="P198" s="2454"/>
      <c r="Q198" s="9"/>
      <c r="R198" s="9"/>
      <c r="S198" s="9"/>
      <c r="T198" s="9"/>
    </row>
    <row r="199" spans="1:20" ht="15.6" x14ac:dyDescent="0.25">
      <c r="A199" s="2534"/>
      <c r="B199" s="2529"/>
      <c r="C199" s="3142"/>
      <c r="D199" s="3328"/>
      <c r="E199" s="3123"/>
      <c r="F199" s="3143"/>
      <c r="G199" s="3103"/>
      <c r="H199" s="2455" t="s">
        <v>61</v>
      </c>
      <c r="I199" s="1911">
        <v>69.3</v>
      </c>
      <c r="J199" s="2456">
        <v>70</v>
      </c>
      <c r="K199" s="2457">
        <v>70</v>
      </c>
      <c r="L199" s="2451"/>
      <c r="M199" s="2452"/>
      <c r="N199" s="2453"/>
      <c r="O199" s="2453"/>
      <c r="P199" s="2454"/>
      <c r="Q199" s="9"/>
      <c r="R199" s="9"/>
      <c r="S199" s="9"/>
      <c r="T199" s="9"/>
    </row>
    <row r="200" spans="1:20" ht="16.2" thickBot="1" x14ac:dyDescent="0.3">
      <c r="A200" s="2538"/>
      <c r="B200" s="2530"/>
      <c r="C200" s="3132"/>
      <c r="D200" s="3329"/>
      <c r="E200" s="3174"/>
      <c r="F200" s="3135"/>
      <c r="G200" s="3104"/>
      <c r="H200" s="1927" t="s">
        <v>7</v>
      </c>
      <c r="I200" s="1833">
        <f>SUM(I195:I199)</f>
        <v>1337.8</v>
      </c>
      <c r="J200" s="1833">
        <f t="shared" ref="J200:K200" si="22">SUM(J195:J199)</f>
        <v>1270</v>
      </c>
      <c r="K200" s="1833">
        <f t="shared" si="22"/>
        <v>1370</v>
      </c>
      <c r="L200" s="2458"/>
      <c r="M200" s="2459"/>
      <c r="N200" s="2460"/>
      <c r="O200" s="2460"/>
      <c r="P200" s="2461"/>
      <c r="Q200" s="9"/>
      <c r="R200" s="9"/>
      <c r="S200" s="9"/>
      <c r="T200" s="9"/>
    </row>
    <row r="201" spans="1:20" ht="31.8" thickBot="1" x14ac:dyDescent="0.35">
      <c r="A201" s="1793"/>
      <c r="B201" s="1951"/>
      <c r="C201" s="2462"/>
      <c r="D201" s="2463"/>
      <c r="E201" s="2152" t="s">
        <v>1030</v>
      </c>
      <c r="F201" s="2464"/>
      <c r="G201" s="2465"/>
      <c r="H201" s="2466"/>
      <c r="I201" s="2467"/>
      <c r="J201" s="2467"/>
      <c r="K201" s="2468"/>
      <c r="L201" s="2469" t="s">
        <v>1031</v>
      </c>
      <c r="M201" s="2470" t="s">
        <v>73</v>
      </c>
      <c r="N201" s="2471">
        <v>1</v>
      </c>
      <c r="O201" s="2471"/>
      <c r="P201" s="2111"/>
      <c r="Q201" s="9"/>
      <c r="R201" s="9"/>
      <c r="S201" s="9"/>
      <c r="T201" s="9"/>
    </row>
    <row r="202" spans="1:20" ht="78.599999999999994" thickBot="1" x14ac:dyDescent="0.3">
      <c r="A202" s="1793"/>
      <c r="B202" s="1951"/>
      <c r="C202" s="2462"/>
      <c r="D202" s="2463"/>
      <c r="E202" s="2152" t="s">
        <v>1032</v>
      </c>
      <c r="F202" s="2464"/>
      <c r="G202" s="2465"/>
      <c r="H202" s="2472"/>
      <c r="I202" s="2387"/>
      <c r="J202" s="2387"/>
      <c r="K202" s="2473"/>
      <c r="L202" s="2474" t="s">
        <v>1033</v>
      </c>
      <c r="M202" s="2470" t="s">
        <v>73</v>
      </c>
      <c r="N202" s="2110">
        <v>1</v>
      </c>
      <c r="O202" s="2110">
        <v>1</v>
      </c>
      <c r="P202" s="2111"/>
      <c r="Q202" s="9"/>
      <c r="R202" s="9"/>
      <c r="S202" s="9"/>
      <c r="T202" s="9"/>
    </row>
    <row r="203" spans="1:20" ht="78.599999999999994" thickBot="1" x14ac:dyDescent="0.3">
      <c r="A203" s="2533"/>
      <c r="B203" s="2535"/>
      <c r="C203" s="2518"/>
      <c r="D203" s="1937"/>
      <c r="E203" s="2475" t="s">
        <v>1034</v>
      </c>
      <c r="F203" s="2464"/>
      <c r="G203" s="2465"/>
      <c r="H203" s="2472"/>
      <c r="I203" s="2387"/>
      <c r="J203" s="2387"/>
      <c r="K203" s="2473"/>
      <c r="L203" s="2474" t="s">
        <v>1035</v>
      </c>
      <c r="M203" s="2470" t="s">
        <v>73</v>
      </c>
      <c r="N203" s="2110">
        <v>1</v>
      </c>
      <c r="O203" s="2110">
        <v>1</v>
      </c>
      <c r="P203" s="2476"/>
      <c r="Q203" s="9"/>
      <c r="R203" s="9"/>
      <c r="S203" s="9"/>
      <c r="T203" s="9"/>
    </row>
    <row r="204" spans="1:20" ht="63" thickBot="1" x14ac:dyDescent="0.3">
      <c r="A204" s="2524"/>
      <c r="B204" s="2525"/>
      <c r="C204" s="2517"/>
      <c r="D204" s="1934"/>
      <c r="E204" s="2475" t="s">
        <v>1036</v>
      </c>
      <c r="F204" s="2464"/>
      <c r="G204" s="2465"/>
      <c r="H204" s="2472"/>
      <c r="I204" s="2387"/>
      <c r="J204" s="2387"/>
      <c r="K204" s="2473"/>
      <c r="L204" s="2474" t="s">
        <v>1037</v>
      </c>
      <c r="M204" s="2470" t="s">
        <v>73</v>
      </c>
      <c r="N204" s="2110">
        <v>1</v>
      </c>
      <c r="O204" s="2477"/>
      <c r="P204" s="2476"/>
      <c r="Q204" s="9"/>
      <c r="R204" s="9"/>
      <c r="S204" s="9"/>
      <c r="T204" s="9"/>
    </row>
    <row r="205" spans="1:20" ht="63" thickBot="1" x14ac:dyDescent="0.3">
      <c r="A205" s="2524"/>
      <c r="B205" s="2525"/>
      <c r="C205" s="2517"/>
      <c r="D205" s="1934"/>
      <c r="E205" s="2152" t="s">
        <v>1038</v>
      </c>
      <c r="F205" s="2464"/>
      <c r="G205" s="2465"/>
      <c r="H205" s="2472"/>
      <c r="I205" s="2387"/>
      <c r="J205" s="2387"/>
      <c r="K205" s="2473"/>
      <c r="L205" s="2474" t="s">
        <v>1039</v>
      </c>
      <c r="M205" s="2470" t="s">
        <v>73</v>
      </c>
      <c r="N205" s="2110">
        <v>1</v>
      </c>
      <c r="O205" s="2110"/>
      <c r="P205" s="2111"/>
      <c r="Q205" s="9"/>
      <c r="R205" s="9"/>
      <c r="S205" s="9"/>
      <c r="T205" s="9"/>
    </row>
    <row r="206" spans="1:20" ht="47.4" thickBot="1" x14ac:dyDescent="0.3">
      <c r="A206" s="2524"/>
      <c r="B206" s="2525"/>
      <c r="C206" s="2517"/>
      <c r="D206" s="1934"/>
      <c r="E206" s="2134" t="s">
        <v>1040</v>
      </c>
      <c r="F206" s="2523"/>
      <c r="G206" s="2478"/>
      <c r="H206" s="2479"/>
      <c r="I206" s="2394"/>
      <c r="J206" s="2394"/>
      <c r="K206" s="2480"/>
      <c r="L206" s="2481" t="s">
        <v>1041</v>
      </c>
      <c r="M206" s="2482" t="s">
        <v>73</v>
      </c>
      <c r="N206" s="2483">
        <v>1</v>
      </c>
      <c r="O206" s="2483"/>
      <c r="P206" s="1904"/>
      <c r="Q206" s="9"/>
      <c r="R206" s="9"/>
      <c r="S206" s="9"/>
      <c r="T206" s="9"/>
    </row>
    <row r="207" spans="1:20" ht="16.2" thickBot="1" x14ac:dyDescent="0.3">
      <c r="A207" s="2484"/>
      <c r="B207" s="2485"/>
      <c r="C207" s="2486"/>
      <c r="D207" s="2487"/>
      <c r="E207" s="2152" t="s">
        <v>986</v>
      </c>
      <c r="F207" s="2488"/>
      <c r="G207" s="2465"/>
      <c r="H207" s="2472"/>
      <c r="I207" s="2387"/>
      <c r="J207" s="2387"/>
      <c r="K207" s="2473"/>
      <c r="L207" s="2474" t="s">
        <v>1042</v>
      </c>
      <c r="M207" s="2470" t="s">
        <v>73</v>
      </c>
      <c r="N207" s="2110">
        <v>1</v>
      </c>
      <c r="O207" s="2110">
        <v>1</v>
      </c>
      <c r="P207" s="2111">
        <v>1</v>
      </c>
      <c r="Q207" s="9"/>
      <c r="R207" s="9"/>
      <c r="S207" s="9"/>
      <c r="T207" s="9"/>
    </row>
    <row r="208" spans="1:20" ht="31.8" thickBot="1" x14ac:dyDescent="0.3">
      <c r="A208" s="2489"/>
      <c r="B208" s="2041"/>
      <c r="C208" s="2490"/>
      <c r="D208" s="1937"/>
      <c r="E208" s="2152" t="s">
        <v>1043</v>
      </c>
      <c r="F208" s="2464"/>
      <c r="G208" s="2491"/>
      <c r="H208" s="2472"/>
      <c r="I208" s="2387"/>
      <c r="J208" s="2387"/>
      <c r="K208" s="2473"/>
      <c r="L208" s="2474" t="s">
        <v>1044</v>
      </c>
      <c r="M208" s="2470" t="s">
        <v>73</v>
      </c>
      <c r="N208" s="2110">
        <v>1</v>
      </c>
      <c r="O208" s="2110">
        <v>1</v>
      </c>
      <c r="P208" s="2111"/>
      <c r="Q208" s="9"/>
      <c r="R208" s="9"/>
      <c r="S208" s="9"/>
      <c r="T208" s="9"/>
    </row>
    <row r="209" spans="1:20" ht="31.8" thickBot="1" x14ac:dyDescent="0.3">
      <c r="A209" s="2524"/>
      <c r="B209" s="2525"/>
      <c r="C209" s="2517"/>
      <c r="D209" s="1934"/>
      <c r="E209" s="2475" t="s">
        <v>1045</v>
      </c>
      <c r="F209" s="2464"/>
      <c r="G209" s="2465"/>
      <c r="H209" s="2472"/>
      <c r="I209" s="2387"/>
      <c r="J209" s="2387"/>
      <c r="K209" s="2473"/>
      <c r="L209" s="2492" t="s">
        <v>1046</v>
      </c>
      <c r="M209" s="2493" t="s">
        <v>73</v>
      </c>
      <c r="N209" s="2494">
        <v>4</v>
      </c>
      <c r="O209" s="2110"/>
      <c r="P209" s="2111"/>
      <c r="Q209" s="9"/>
      <c r="R209" s="9"/>
      <c r="S209" s="9"/>
      <c r="T209" s="9"/>
    </row>
    <row r="210" spans="1:20" ht="16.2" thickBot="1" x14ac:dyDescent="0.3">
      <c r="A210" s="2235"/>
      <c r="B210" s="1951"/>
      <c r="C210" s="2495"/>
      <c r="D210" s="2463"/>
      <c r="E210" s="2152" t="s">
        <v>1047</v>
      </c>
      <c r="F210" s="2464"/>
      <c r="G210" s="2465"/>
      <c r="H210" s="2472"/>
      <c r="I210" s="2387"/>
      <c r="J210" s="2387"/>
      <c r="K210" s="2473"/>
      <c r="L210" s="2492" t="s">
        <v>1048</v>
      </c>
      <c r="M210" s="2493" t="s">
        <v>73</v>
      </c>
      <c r="N210" s="2494">
        <v>1</v>
      </c>
      <c r="O210" s="2110"/>
      <c r="P210" s="2111"/>
      <c r="Q210" s="9"/>
      <c r="R210" s="9"/>
      <c r="S210" s="9"/>
      <c r="T210" s="9"/>
    </row>
    <row r="211" spans="1:20" ht="47.4" thickBot="1" x14ac:dyDescent="0.3">
      <c r="A211" s="2235"/>
      <c r="B211" s="1951"/>
      <c r="C211" s="2495"/>
      <c r="D211" s="2463"/>
      <c r="E211" s="2152" t="s">
        <v>1049</v>
      </c>
      <c r="F211" s="2464"/>
      <c r="G211" s="2465"/>
      <c r="H211" s="2472"/>
      <c r="I211" s="2387"/>
      <c r="J211" s="2387"/>
      <c r="K211" s="2473"/>
      <c r="L211" s="2492" t="s">
        <v>525</v>
      </c>
      <c r="M211" s="2493" t="s">
        <v>73</v>
      </c>
      <c r="N211" s="2494">
        <v>1</v>
      </c>
      <c r="O211" s="2110"/>
      <c r="P211" s="2111"/>
      <c r="Q211" s="9"/>
      <c r="R211" s="9"/>
      <c r="S211" s="9"/>
      <c r="T211" s="9"/>
    </row>
    <row r="212" spans="1:20" ht="16.2" customHeight="1" thickBot="1" x14ac:dyDescent="0.3">
      <c r="A212" s="1793" t="s">
        <v>51</v>
      </c>
      <c r="B212" s="1951" t="s">
        <v>8</v>
      </c>
      <c r="C212" s="3115" t="s">
        <v>33</v>
      </c>
      <c r="D212" s="3115"/>
      <c r="E212" s="3115"/>
      <c r="F212" s="3115"/>
      <c r="G212" s="3116"/>
      <c r="H212" s="2516" t="s">
        <v>7</v>
      </c>
      <c r="I212" s="1869">
        <f>I189+I192+I194+I200</f>
        <v>1520.8</v>
      </c>
      <c r="J212" s="1869">
        <f t="shared" ref="J212:K212" si="23">J189+J192+J194+J200</f>
        <v>1468</v>
      </c>
      <c r="K212" s="1869">
        <f t="shared" si="23"/>
        <v>1568</v>
      </c>
      <c r="L212" s="2496"/>
      <c r="M212" s="3315"/>
      <c r="N212" s="3316"/>
      <c r="O212" s="3316"/>
      <c r="P212" s="3317"/>
      <c r="Q212" s="9"/>
      <c r="R212" s="9"/>
      <c r="S212" s="9"/>
      <c r="T212" s="9"/>
    </row>
    <row r="213" spans="1:20" ht="16.2" thickBot="1" x14ac:dyDescent="0.3">
      <c r="A213" s="2005" t="s">
        <v>51</v>
      </c>
      <c r="B213" s="3318" t="s">
        <v>80</v>
      </c>
      <c r="C213" s="3319"/>
      <c r="D213" s="3319"/>
      <c r="E213" s="3319"/>
      <c r="F213" s="3319"/>
      <c r="G213" s="3319"/>
      <c r="H213" s="3319"/>
      <c r="I213" s="2239">
        <f>I184+I212</f>
        <v>8340.41</v>
      </c>
      <c r="J213" s="2239">
        <f>J184+J212</f>
        <v>7883</v>
      </c>
      <c r="K213" s="2239">
        <f>K184+K212</f>
        <v>9288</v>
      </c>
      <c r="L213" s="2497"/>
      <c r="M213" s="2240"/>
      <c r="N213" s="2240"/>
      <c r="O213" s="2240"/>
      <c r="P213" s="2241"/>
      <c r="Q213" s="9"/>
      <c r="R213" s="9"/>
      <c r="S213" s="9"/>
      <c r="T213" s="9"/>
    </row>
    <row r="214" spans="1:20" ht="16.2" thickBot="1" x14ac:dyDescent="0.3">
      <c r="A214" s="3320" t="s">
        <v>1050</v>
      </c>
      <c r="B214" s="3321"/>
      <c r="C214" s="3321"/>
      <c r="D214" s="3321"/>
      <c r="E214" s="3321"/>
      <c r="F214" s="3321"/>
      <c r="G214" s="3321"/>
      <c r="H214" s="3322"/>
      <c r="I214" s="2498">
        <f>I215-I199-I136-I91-I116-I177-I158</f>
        <v>13923.7</v>
      </c>
      <c r="J214" s="2498">
        <f>J215-J199-J136</f>
        <v>16150</v>
      </c>
      <c r="K214" s="2498">
        <f>K215-K199-K136</f>
        <v>13942</v>
      </c>
      <c r="L214" s="2499"/>
      <c r="M214" s="2500"/>
      <c r="N214" s="2500"/>
      <c r="O214" s="2500"/>
      <c r="P214" s="2501"/>
      <c r="Q214" s="9"/>
      <c r="R214" s="9"/>
      <c r="S214" s="9"/>
      <c r="T214" s="9"/>
    </row>
    <row r="215" spans="1:20" ht="16.2" thickBot="1" x14ac:dyDescent="0.3">
      <c r="A215" s="3320" t="s">
        <v>9</v>
      </c>
      <c r="B215" s="3321"/>
      <c r="C215" s="3321"/>
      <c r="D215" s="3321"/>
      <c r="E215" s="3321"/>
      <c r="F215" s="3321"/>
      <c r="G215" s="3321"/>
      <c r="H215" s="3322"/>
      <c r="I215" s="2616">
        <f>I69+I128+I213</f>
        <v>14342.779999999999</v>
      </c>
      <c r="J215" s="2502">
        <f>J69+J128+J213</f>
        <v>16420</v>
      </c>
      <c r="K215" s="2502">
        <f>K69+K128+K213</f>
        <v>14212</v>
      </c>
      <c r="L215" s="3323"/>
      <c r="M215" s="3324"/>
      <c r="N215" s="3324"/>
      <c r="O215" s="3324"/>
      <c r="P215" s="3325"/>
      <c r="Q215" s="9"/>
      <c r="R215" s="9"/>
      <c r="S215" s="9"/>
      <c r="T215" s="9"/>
    </row>
    <row r="216" spans="1:20" x14ac:dyDescent="0.25">
      <c r="A216" s="16" t="s">
        <v>752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54" t="s">
        <v>50</v>
      </c>
      <c r="I218" s="2611">
        <f>I13+I50+I57+I64+I74+I77+I79+I82+I88+I90+I114+I133+I154+I160+I170+I165+I176+I187+I190+I193+I195+I29</f>
        <v>8759.9</v>
      </c>
      <c r="J218" s="1362">
        <f>J13+J50+J57+J64+J74+J77+J79+J82+J88+J90+J114+J133+J154+J160+J170+J165+J176+J187+J190+J193+J195+J29+J42</f>
        <v>11005</v>
      </c>
      <c r="K218" s="1362">
        <f>K13+K50+K57+K64+K74+K77+K79+K82+K88+K90+K114+K133+K154+K160+K170+K165+K176+K187+K190+K193+K195+K29+K42</f>
        <v>8192</v>
      </c>
      <c r="L218" s="1182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54" t="s">
        <v>830</v>
      </c>
      <c r="I219" s="2611">
        <f>I15+I31+I44+I135+I156+I162+I167+I172+I197</f>
        <v>5119.5</v>
      </c>
      <c r="J219" s="1362">
        <f>J15+J31+J44+J135+J156+J162+J167+J172+J197</f>
        <v>5145</v>
      </c>
      <c r="K219" s="1362">
        <f>K15+K31+K44+K135+K156+K162+K167+K172+K197</f>
        <v>5750</v>
      </c>
      <c r="L219" s="1182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54" t="s">
        <v>396</v>
      </c>
      <c r="I220" s="55">
        <f>I16+I32+I45+I157+I163+I168+I173+I198</f>
        <v>44.3</v>
      </c>
      <c r="J220" s="55">
        <f>J16+J32+J45+J157+J163+J168+J173+J198</f>
        <v>0</v>
      </c>
      <c r="K220" s="55">
        <f>K16+K32+K45+K157+K163+K168+K173+K198</f>
        <v>0</v>
      </c>
      <c r="L220" s="1182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54" t="s">
        <v>61</v>
      </c>
      <c r="I221" s="55">
        <f>I136+I199+I91+I116+I158+I177</f>
        <v>419.08</v>
      </c>
      <c r="J221" s="55">
        <f>J136+J199+J91+J116+J158+J177</f>
        <v>270</v>
      </c>
      <c r="K221" s="55">
        <f>K136+K199+K91+K116+K158+K177</f>
        <v>270</v>
      </c>
      <c r="L221" s="1182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54" t="s">
        <v>1051</v>
      </c>
      <c r="I222" s="9">
        <f>SUM(I218:I221)</f>
        <v>14342.779999999999</v>
      </c>
      <c r="J222" s="1362">
        <f t="shared" ref="J222:K222" si="24">SUM(J218:J221)</f>
        <v>16420</v>
      </c>
      <c r="K222" s="1362">
        <f t="shared" si="24"/>
        <v>14212</v>
      </c>
      <c r="L222" s="1182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54"/>
      <c r="I223" s="9"/>
      <c r="J223" s="9"/>
      <c r="K223" s="9"/>
      <c r="L223" s="1182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1182"/>
      <c r="M224" s="9"/>
      <c r="N224" s="9"/>
      <c r="O224" s="9"/>
      <c r="P224" s="9"/>
      <c r="Q224" s="9"/>
      <c r="R224" s="9"/>
      <c r="S224" s="9"/>
      <c r="T224" s="9"/>
    </row>
    <row r="225" spans="1:20" ht="16.2" thickBot="1" x14ac:dyDescent="0.3">
      <c r="A225" s="9"/>
      <c r="B225" s="9"/>
      <c r="C225" s="9"/>
      <c r="D225" s="9"/>
      <c r="E225" s="3326" t="s">
        <v>10</v>
      </c>
      <c r="F225" s="3326"/>
      <c r="G225" s="3326"/>
      <c r="H225" s="3326"/>
      <c r="I225" s="3326"/>
      <c r="J225" s="3326"/>
      <c r="K225" s="3326"/>
      <c r="L225" s="1182"/>
      <c r="M225" s="9"/>
      <c r="N225" s="54"/>
      <c r="O225" s="9"/>
      <c r="P225" s="9"/>
      <c r="Q225" s="9"/>
      <c r="R225" s="9"/>
      <c r="S225" s="9"/>
      <c r="T225" s="9"/>
    </row>
    <row r="226" spans="1:20" ht="31.2" thickBot="1" x14ac:dyDescent="0.3">
      <c r="A226" s="9"/>
      <c r="B226" s="9"/>
      <c r="C226" s="9"/>
      <c r="D226" s="9"/>
      <c r="E226" s="1152"/>
      <c r="F226" s="1151"/>
      <c r="G226" s="1151"/>
      <c r="H226" s="56"/>
      <c r="I226" s="201" t="s">
        <v>96</v>
      </c>
      <c r="J226" s="202" t="s">
        <v>82</v>
      </c>
      <c r="K226" s="203" t="s">
        <v>83</v>
      </c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4.4" customHeight="1" thickBot="1" x14ac:dyDescent="0.3">
      <c r="A227" s="9"/>
      <c r="B227" s="9"/>
      <c r="C227" s="9"/>
      <c r="D227" s="9"/>
      <c r="E227" s="2704" t="s">
        <v>35</v>
      </c>
      <c r="F227" s="2705"/>
      <c r="G227" s="2705"/>
      <c r="H227" s="2706"/>
      <c r="I227" s="2617">
        <f>SUM(I228:I238)</f>
        <v>14342.779999999999</v>
      </c>
      <c r="J227" s="2503">
        <f t="shared" ref="J227:K227" si="25">SUM(J228:J238)</f>
        <v>16420</v>
      </c>
      <c r="K227" s="2504">
        <f t="shared" si="25"/>
        <v>14212</v>
      </c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3.8" x14ac:dyDescent="0.25">
      <c r="A228" s="10"/>
      <c r="B228" s="13"/>
      <c r="C228" s="13"/>
      <c r="D228" s="13"/>
      <c r="E228" s="2689" t="s">
        <v>393</v>
      </c>
      <c r="F228" s="2690"/>
      <c r="G228" s="2690"/>
      <c r="H228" s="2691"/>
      <c r="I228" s="2612">
        <v>8759.9</v>
      </c>
      <c r="J228" s="1258">
        <f>J13+J29+J42+J50+J57+J64+J74+J77+J79+J82+J88+J90+J114+J133+J154+J160+J165+J170+J176+J187+J190+J193+J195</f>
        <v>11005</v>
      </c>
      <c r="K228" s="1255">
        <f>K13+K29+K42+K50+K57+K64+K74+K77+K79+K82+K88+K90+K114+K133+K154+K160+K165+K170+K176+K187+K190+K193+K195</f>
        <v>8192</v>
      </c>
      <c r="L228" s="10"/>
      <c r="M228" s="10"/>
      <c r="N228" s="15"/>
      <c r="O228" s="13"/>
      <c r="P228" s="13"/>
      <c r="Q228" s="9"/>
      <c r="R228" s="9"/>
      <c r="S228" s="9"/>
      <c r="T228" s="9"/>
    </row>
    <row r="229" spans="1:20" ht="13.8" x14ac:dyDescent="0.25">
      <c r="A229" s="10"/>
      <c r="B229" s="13"/>
      <c r="C229" s="13"/>
      <c r="D229" s="13"/>
      <c r="E229" s="2689" t="s">
        <v>392</v>
      </c>
      <c r="F229" s="2690"/>
      <c r="G229" s="2690"/>
      <c r="H229" s="2691"/>
      <c r="I229" s="2613"/>
      <c r="J229" s="1256"/>
      <c r="K229" s="1255"/>
      <c r="L229" s="10"/>
      <c r="M229" s="10"/>
      <c r="N229" s="15"/>
      <c r="O229" s="13"/>
      <c r="P229" s="13"/>
      <c r="Q229" s="9"/>
      <c r="R229" s="9"/>
      <c r="S229" s="9"/>
      <c r="T229" s="9"/>
    </row>
    <row r="230" spans="1:20" ht="13.8" x14ac:dyDescent="0.25">
      <c r="A230" s="9"/>
      <c r="B230" s="9"/>
      <c r="C230" s="9"/>
      <c r="D230" s="9"/>
      <c r="E230" s="2689" t="s">
        <v>391</v>
      </c>
      <c r="F230" s="2690"/>
      <c r="G230" s="2690"/>
      <c r="H230" s="2691"/>
      <c r="I230" s="2613"/>
      <c r="J230" s="1256"/>
      <c r="K230" s="1255"/>
      <c r="L230" s="10"/>
      <c r="M230" s="10"/>
      <c r="N230" s="9"/>
      <c r="O230" s="9"/>
      <c r="P230" s="9"/>
      <c r="Q230" s="9"/>
      <c r="R230" s="9"/>
      <c r="S230" s="9"/>
      <c r="T230" s="9"/>
    </row>
    <row r="231" spans="1:20" ht="28.95" customHeight="1" x14ac:dyDescent="0.25">
      <c r="A231" s="9"/>
      <c r="B231" s="9"/>
      <c r="C231" s="9"/>
      <c r="D231" s="9"/>
      <c r="E231" s="2689" t="s">
        <v>390</v>
      </c>
      <c r="F231" s="2690"/>
      <c r="G231" s="2690"/>
      <c r="H231" s="2691"/>
      <c r="I231" s="2613">
        <v>5119.5</v>
      </c>
      <c r="J231" s="1256">
        <f>J15+J31+J44+J135+J156+J162+J167+J172+J197</f>
        <v>5145</v>
      </c>
      <c r="K231" s="1255">
        <f>K15+K31+K44+K135+K156+K162+K167+K172+K197</f>
        <v>5750</v>
      </c>
      <c r="L231" s="10"/>
      <c r="M231" s="10"/>
      <c r="N231" s="9"/>
      <c r="O231" s="9"/>
      <c r="P231" s="9"/>
      <c r="Q231" s="9"/>
      <c r="R231" s="9"/>
      <c r="S231" s="9"/>
      <c r="T231" s="9"/>
    </row>
    <row r="232" spans="1:20" ht="13.95" customHeight="1" x14ac:dyDescent="0.25">
      <c r="A232" s="9"/>
      <c r="B232" s="9"/>
      <c r="C232" s="9"/>
      <c r="D232" s="9"/>
      <c r="E232" s="2692" t="s">
        <v>389</v>
      </c>
      <c r="F232" s="2693"/>
      <c r="G232" s="2693"/>
      <c r="H232" s="2694"/>
      <c r="I232" s="2505">
        <v>44.3</v>
      </c>
      <c r="J232" s="2506">
        <f>J16+J32+J45+J157+J163+J168+J173+J198</f>
        <v>0</v>
      </c>
      <c r="K232" s="2507">
        <f>K16+K32+K45+K157+K163+K168+K173+K198</f>
        <v>0</v>
      </c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3.8" x14ac:dyDescent="0.25">
      <c r="A233" s="9"/>
      <c r="B233" s="9"/>
      <c r="C233" s="9"/>
      <c r="D233" s="9"/>
      <c r="E233" s="1143" t="s">
        <v>388</v>
      </c>
      <c r="F233" s="1239"/>
      <c r="G233" s="1239"/>
      <c r="H233" s="1141"/>
      <c r="I233" s="1255"/>
      <c r="J233" s="1256"/>
      <c r="K233" s="1255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3.95" customHeight="1" x14ac:dyDescent="0.25">
      <c r="A234" s="9"/>
      <c r="B234" s="9"/>
      <c r="C234" s="9"/>
      <c r="D234" s="9"/>
      <c r="E234" s="2689" t="s">
        <v>387</v>
      </c>
      <c r="F234" s="2690"/>
      <c r="G234" s="2690"/>
      <c r="H234" s="2691"/>
      <c r="I234" s="1255"/>
      <c r="J234" s="1256"/>
      <c r="K234" s="1255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3.95" customHeight="1" x14ac:dyDescent="0.25">
      <c r="A235" s="9"/>
      <c r="B235" s="9"/>
      <c r="C235" s="9"/>
      <c r="D235" s="9"/>
      <c r="E235" s="2689" t="s">
        <v>386</v>
      </c>
      <c r="F235" s="2690"/>
      <c r="G235" s="2690"/>
      <c r="H235" s="2691"/>
      <c r="I235" s="2508"/>
      <c r="J235" s="2509"/>
      <c r="K235" s="2508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3.95" customHeight="1" x14ac:dyDescent="0.25">
      <c r="A236" s="9"/>
      <c r="B236" s="9"/>
      <c r="C236" s="9"/>
      <c r="D236" s="9"/>
      <c r="E236" s="2689" t="s">
        <v>385</v>
      </c>
      <c r="F236" s="2690"/>
      <c r="G236" s="2690"/>
      <c r="H236" s="2691"/>
      <c r="I236" s="2508"/>
      <c r="J236" s="2509"/>
      <c r="K236" s="2508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3.8" x14ac:dyDescent="0.25">
      <c r="A237" s="9"/>
      <c r="B237" s="9"/>
      <c r="C237" s="9"/>
      <c r="D237" s="9"/>
      <c r="E237" s="2689" t="s">
        <v>384</v>
      </c>
      <c r="F237" s="2690"/>
      <c r="G237" s="2690"/>
      <c r="H237" s="2691"/>
      <c r="I237" s="2508"/>
      <c r="J237" s="2509"/>
      <c r="K237" s="2508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4.4" thickBot="1" x14ac:dyDescent="0.3">
      <c r="A238" s="9"/>
      <c r="B238" s="9"/>
      <c r="C238" s="9"/>
      <c r="D238" s="9"/>
      <c r="E238" s="2710" t="s">
        <v>383</v>
      </c>
      <c r="F238" s="2711"/>
      <c r="G238" s="2711"/>
      <c r="H238" s="2712"/>
      <c r="I238" s="2510">
        <v>419.08</v>
      </c>
      <c r="J238" s="2511">
        <f>J136+J199</f>
        <v>270</v>
      </c>
      <c r="K238" s="2510">
        <f>K136+K199</f>
        <v>270</v>
      </c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4.4" thickBot="1" x14ac:dyDescent="0.3">
      <c r="A239" s="9"/>
      <c r="B239" s="9"/>
      <c r="C239" s="9"/>
      <c r="D239" s="9"/>
      <c r="E239" s="2687" t="s">
        <v>36</v>
      </c>
      <c r="F239" s="2688"/>
      <c r="G239" s="2688"/>
      <c r="H239" s="2688"/>
      <c r="I239" s="1245"/>
      <c r="J239" s="1245"/>
      <c r="K239" s="2512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4.4" customHeight="1" thickBot="1" x14ac:dyDescent="0.3">
      <c r="A240" s="9"/>
      <c r="B240" s="9"/>
      <c r="C240" s="9"/>
      <c r="D240" s="9"/>
      <c r="E240" s="2695" t="s">
        <v>596</v>
      </c>
      <c r="F240" s="2696"/>
      <c r="G240" s="2696"/>
      <c r="H240" s="2697"/>
      <c r="I240" s="1243"/>
      <c r="J240" s="1243"/>
      <c r="K240" s="1242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4.4" thickBot="1" x14ac:dyDescent="0.3">
      <c r="A241" s="9"/>
      <c r="B241" s="9"/>
      <c r="C241" s="9"/>
      <c r="D241" s="9"/>
      <c r="E241" s="3084"/>
      <c r="F241" s="3085"/>
      <c r="G241" s="3085"/>
      <c r="H241" s="3086"/>
      <c r="I241" s="1241">
        <f>SUM(I228:I238)</f>
        <v>14342.779999999999</v>
      </c>
      <c r="J241" s="1241"/>
      <c r="K241" s="1240"/>
      <c r="L241" s="9"/>
      <c r="M241" s="9"/>
      <c r="N241" s="9"/>
      <c r="O241" s="9"/>
      <c r="P241" s="9"/>
      <c r="Q241" s="9"/>
      <c r="R241" s="9"/>
      <c r="S241" s="9"/>
      <c r="T241" s="9"/>
    </row>
  </sheetData>
  <mergeCells count="284">
    <mergeCell ref="E240:H240"/>
    <mergeCell ref="E241:H241"/>
    <mergeCell ref="E234:H234"/>
    <mergeCell ref="E235:H235"/>
    <mergeCell ref="E236:H236"/>
    <mergeCell ref="E237:H237"/>
    <mergeCell ref="E238:H238"/>
    <mergeCell ref="E239:H239"/>
    <mergeCell ref="E227:H227"/>
    <mergeCell ref="E228:H228"/>
    <mergeCell ref="E229:H229"/>
    <mergeCell ref="E230:H230"/>
    <mergeCell ref="E231:H231"/>
    <mergeCell ref="E232:H232"/>
    <mergeCell ref="M212:P212"/>
    <mergeCell ref="B213:H213"/>
    <mergeCell ref="A214:H214"/>
    <mergeCell ref="A215:H215"/>
    <mergeCell ref="L215:P215"/>
    <mergeCell ref="E225:K225"/>
    <mergeCell ref="C195:C200"/>
    <mergeCell ref="D195:D200"/>
    <mergeCell ref="E195:E200"/>
    <mergeCell ref="F195:F200"/>
    <mergeCell ref="G195:G200"/>
    <mergeCell ref="C212:G212"/>
    <mergeCell ref="A193:A194"/>
    <mergeCell ref="B193:B194"/>
    <mergeCell ref="C193:C194"/>
    <mergeCell ref="E193:E194"/>
    <mergeCell ref="F193:F194"/>
    <mergeCell ref="G193:G194"/>
    <mergeCell ref="A190:A192"/>
    <mergeCell ref="B190:B192"/>
    <mergeCell ref="C190:C192"/>
    <mergeCell ref="E190:E191"/>
    <mergeCell ref="F190:F192"/>
    <mergeCell ref="G190:G192"/>
    <mergeCell ref="C184:G184"/>
    <mergeCell ref="C185:P185"/>
    <mergeCell ref="A187:A188"/>
    <mergeCell ref="B187:B188"/>
    <mergeCell ref="C187:C188"/>
    <mergeCell ref="E187:E189"/>
    <mergeCell ref="F187:F189"/>
    <mergeCell ref="G187:G189"/>
    <mergeCell ref="A180:A181"/>
    <mergeCell ref="B180:B181"/>
    <mergeCell ref="C180:C181"/>
    <mergeCell ref="E180:E181"/>
    <mergeCell ref="F180:F181"/>
    <mergeCell ref="G180:G181"/>
    <mergeCell ref="A176:A179"/>
    <mergeCell ref="B176:B179"/>
    <mergeCell ref="C176:C179"/>
    <mergeCell ref="D176:D179"/>
    <mergeCell ref="F176:F179"/>
    <mergeCell ref="G176:G179"/>
    <mergeCell ref="A170:A175"/>
    <mergeCell ref="B170:B175"/>
    <mergeCell ref="C170:C174"/>
    <mergeCell ref="E170:E175"/>
    <mergeCell ref="F170:F175"/>
    <mergeCell ref="G170:G175"/>
    <mergeCell ref="L165:L168"/>
    <mergeCell ref="M165:M168"/>
    <mergeCell ref="N165:N168"/>
    <mergeCell ref="O165:O168"/>
    <mergeCell ref="P165:P168"/>
    <mergeCell ref="L160:L163"/>
    <mergeCell ref="M160:M163"/>
    <mergeCell ref="N160:N163"/>
    <mergeCell ref="O160:O163"/>
    <mergeCell ref="P160:P163"/>
    <mergeCell ref="A154:A159"/>
    <mergeCell ref="B154:B159"/>
    <mergeCell ref="C154:C159"/>
    <mergeCell ref="D154:D159"/>
    <mergeCell ref="E154:E159"/>
    <mergeCell ref="F154:F159"/>
    <mergeCell ref="G154:G159"/>
    <mergeCell ref="A165:A169"/>
    <mergeCell ref="B165:B169"/>
    <mergeCell ref="C165:C169"/>
    <mergeCell ref="E165:E167"/>
    <mergeCell ref="F165:F169"/>
    <mergeCell ref="A160:A164"/>
    <mergeCell ref="B160:B164"/>
    <mergeCell ref="C160:C164"/>
    <mergeCell ref="E160:E164"/>
    <mergeCell ref="F160:F164"/>
    <mergeCell ref="G165:G169"/>
    <mergeCell ref="G160:G164"/>
    <mergeCell ref="A131:A132"/>
    <mergeCell ref="C131:P131"/>
    <mergeCell ref="C132:K132"/>
    <mergeCell ref="A133:A136"/>
    <mergeCell ref="B133:B136"/>
    <mergeCell ref="E133:E137"/>
    <mergeCell ref="F133:F137"/>
    <mergeCell ref="G133:G137"/>
    <mergeCell ref="L134:L136"/>
    <mergeCell ref="M134:M136"/>
    <mergeCell ref="N134:N136"/>
    <mergeCell ref="O134:O136"/>
    <mergeCell ref="P134:P136"/>
    <mergeCell ref="H121:H122"/>
    <mergeCell ref="I121:I122"/>
    <mergeCell ref="J121:J122"/>
    <mergeCell ref="K121:K122"/>
    <mergeCell ref="D127:H127"/>
    <mergeCell ref="B128:H128"/>
    <mergeCell ref="G114:G120"/>
    <mergeCell ref="A121:A122"/>
    <mergeCell ref="B121:B122"/>
    <mergeCell ref="C121:C122"/>
    <mergeCell ref="E121:E122"/>
    <mergeCell ref="F121:F122"/>
    <mergeCell ref="G121:G122"/>
    <mergeCell ref="A114:A119"/>
    <mergeCell ref="B114:B119"/>
    <mergeCell ref="C114:C119"/>
    <mergeCell ref="D114:D120"/>
    <mergeCell ref="E114:E120"/>
    <mergeCell ref="F114:F120"/>
    <mergeCell ref="L104:L107"/>
    <mergeCell ref="A109:A110"/>
    <mergeCell ref="B109:B110"/>
    <mergeCell ref="C109:C110"/>
    <mergeCell ref="E109:E110"/>
    <mergeCell ref="F109:F110"/>
    <mergeCell ref="G109:G110"/>
    <mergeCell ref="L109:L110"/>
    <mergeCell ref="G100:G103"/>
    <mergeCell ref="A104:A107"/>
    <mergeCell ref="B104:B107"/>
    <mergeCell ref="C104:C107"/>
    <mergeCell ref="E104:E106"/>
    <mergeCell ref="F104:F107"/>
    <mergeCell ref="G104:G107"/>
    <mergeCell ref="B97:B98"/>
    <mergeCell ref="C97:C98"/>
    <mergeCell ref="E97:E98"/>
    <mergeCell ref="F97:F98"/>
    <mergeCell ref="G97:G98"/>
    <mergeCell ref="A100:A103"/>
    <mergeCell ref="B100:B103"/>
    <mergeCell ref="C100:C103"/>
    <mergeCell ref="E100:E102"/>
    <mergeCell ref="F100:F103"/>
    <mergeCell ref="A95:A96"/>
    <mergeCell ref="B95:B96"/>
    <mergeCell ref="C95:C96"/>
    <mergeCell ref="E95:E96"/>
    <mergeCell ref="F95:F96"/>
    <mergeCell ref="G95:G96"/>
    <mergeCell ref="A90:A93"/>
    <mergeCell ref="B90:B94"/>
    <mergeCell ref="C90:C93"/>
    <mergeCell ref="E90:E94"/>
    <mergeCell ref="F90:F94"/>
    <mergeCell ref="G90:G94"/>
    <mergeCell ref="A88:A89"/>
    <mergeCell ref="B88:B89"/>
    <mergeCell ref="C88:C89"/>
    <mergeCell ref="E88:E89"/>
    <mergeCell ref="F88:F89"/>
    <mergeCell ref="G88:G89"/>
    <mergeCell ref="E82:E83"/>
    <mergeCell ref="F82:F83"/>
    <mergeCell ref="G82:G83"/>
    <mergeCell ref="C84:G84"/>
    <mergeCell ref="L84:P84"/>
    <mergeCell ref="A86:A87"/>
    <mergeCell ref="B86:B87"/>
    <mergeCell ref="E77:E78"/>
    <mergeCell ref="F77:F78"/>
    <mergeCell ref="G77:G78"/>
    <mergeCell ref="A79:A81"/>
    <mergeCell ref="B79:B81"/>
    <mergeCell ref="C79:C81"/>
    <mergeCell ref="E79:E81"/>
    <mergeCell ref="F79:F81"/>
    <mergeCell ref="G79:G81"/>
    <mergeCell ref="C68:G68"/>
    <mergeCell ref="B69:H69"/>
    <mergeCell ref="B70:P70"/>
    <mergeCell ref="A74:A76"/>
    <mergeCell ref="B74:B76"/>
    <mergeCell ref="C74:C76"/>
    <mergeCell ref="E74:E76"/>
    <mergeCell ref="F74:F76"/>
    <mergeCell ref="G74:G76"/>
    <mergeCell ref="A66:A67"/>
    <mergeCell ref="B66:B67"/>
    <mergeCell ref="C66:C67"/>
    <mergeCell ref="E66:E67"/>
    <mergeCell ref="F66:F67"/>
    <mergeCell ref="G66:G67"/>
    <mergeCell ref="C60:G60"/>
    <mergeCell ref="A62:A63"/>
    <mergeCell ref="B62:B63"/>
    <mergeCell ref="C62:K63"/>
    <mergeCell ref="A64:A65"/>
    <mergeCell ref="B64:B65"/>
    <mergeCell ref="C64:C65"/>
    <mergeCell ref="E64:E65"/>
    <mergeCell ref="F64:F65"/>
    <mergeCell ref="G64:G65"/>
    <mergeCell ref="A57:A59"/>
    <mergeCell ref="B57:B59"/>
    <mergeCell ref="C57:C59"/>
    <mergeCell ref="E57:E58"/>
    <mergeCell ref="F57:F59"/>
    <mergeCell ref="G57:G59"/>
    <mergeCell ref="C52:G52"/>
    <mergeCell ref="L52:P52"/>
    <mergeCell ref="A54:A56"/>
    <mergeCell ref="B54:B56"/>
    <mergeCell ref="C54:C56"/>
    <mergeCell ref="D54:D56"/>
    <mergeCell ref="E54:K56"/>
    <mergeCell ref="C47:G47"/>
    <mergeCell ref="L47:P47"/>
    <mergeCell ref="A50:A51"/>
    <mergeCell ref="B50:B51"/>
    <mergeCell ref="C50:C51"/>
    <mergeCell ref="E50:E51"/>
    <mergeCell ref="F50:F51"/>
    <mergeCell ref="G50:G51"/>
    <mergeCell ref="P31:P32"/>
    <mergeCell ref="E37:E38"/>
    <mergeCell ref="E39:E41"/>
    <mergeCell ref="A42:A46"/>
    <mergeCell ref="B42:B46"/>
    <mergeCell ref="C42:C46"/>
    <mergeCell ref="E42:E44"/>
    <mergeCell ref="F42:F46"/>
    <mergeCell ref="G42:G46"/>
    <mergeCell ref="G29:G41"/>
    <mergeCell ref="L29:L30"/>
    <mergeCell ref="M29:M30"/>
    <mergeCell ref="N29:N30"/>
    <mergeCell ref="O29:O30"/>
    <mergeCell ref="P29:P30"/>
    <mergeCell ref="L31:L32"/>
    <mergeCell ref="M31:M32"/>
    <mergeCell ref="N31:N32"/>
    <mergeCell ref="O31:O32"/>
    <mergeCell ref="A18:A25"/>
    <mergeCell ref="B18:B25"/>
    <mergeCell ref="C18:C25"/>
    <mergeCell ref="F18:F25"/>
    <mergeCell ref="E26:G26"/>
    <mergeCell ref="A29:A41"/>
    <mergeCell ref="B29:B41"/>
    <mergeCell ref="C29:C41"/>
    <mergeCell ref="E29:E32"/>
    <mergeCell ref="F29:F41"/>
    <mergeCell ref="A13:A17"/>
    <mergeCell ref="B13:B17"/>
    <mergeCell ref="C13:C17"/>
    <mergeCell ref="F13:F17"/>
    <mergeCell ref="G13:G17"/>
    <mergeCell ref="F6:F8"/>
    <mergeCell ref="G6:G8"/>
    <mergeCell ref="H6:H8"/>
    <mergeCell ref="I6:I8"/>
    <mergeCell ref="L1:O1"/>
    <mergeCell ref="L2:P2"/>
    <mergeCell ref="A3:N3"/>
    <mergeCell ref="A4:P4"/>
    <mergeCell ref="O5:P5"/>
    <mergeCell ref="A6:A8"/>
    <mergeCell ref="B6:B8"/>
    <mergeCell ref="C6:C8"/>
    <mergeCell ref="D6:D8"/>
    <mergeCell ref="E6:E8"/>
    <mergeCell ref="L6:P6"/>
    <mergeCell ref="L7:L8"/>
    <mergeCell ref="M7:M8"/>
    <mergeCell ref="N7:P7"/>
    <mergeCell ref="J6:J8"/>
    <mergeCell ref="K6:K8"/>
  </mergeCells>
  <pageMargins left="0.7" right="0.7" top="0.75" bottom="0.75" header="0.3" footer="0.3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4"/>
  <sheetViews>
    <sheetView topLeftCell="A145" workbookViewId="0">
      <selection activeCell="E11" sqref="E11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7.33203125" customWidth="1"/>
    <col min="16" max="16" width="8.44140625" customWidth="1"/>
  </cols>
  <sheetData>
    <row r="1" spans="1:16" s="9" customFormat="1" x14ac:dyDescent="0.25"/>
    <row r="2" spans="1:16" ht="48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2638" t="s">
        <v>1055</v>
      </c>
      <c r="M2" s="2638"/>
      <c r="N2" s="2638"/>
      <c r="O2" s="2638"/>
      <c r="P2" s="94"/>
    </row>
    <row r="3" spans="1:16" ht="13.8" x14ac:dyDescent="0.25">
      <c r="A3" s="2639" t="s">
        <v>742</v>
      </c>
      <c r="B3" s="2639"/>
      <c r="C3" s="2639"/>
      <c r="D3" s="2639"/>
      <c r="E3" s="2639"/>
      <c r="F3" s="2639"/>
      <c r="G3" s="2639"/>
      <c r="H3" s="2639"/>
      <c r="I3" s="2639"/>
      <c r="J3" s="2639"/>
      <c r="K3" s="2639"/>
      <c r="L3" s="2639"/>
      <c r="M3" s="2639"/>
      <c r="N3" s="2639"/>
      <c r="O3" s="10"/>
      <c r="P3" s="10"/>
    </row>
    <row r="4" spans="1:16" ht="13.8" x14ac:dyDescent="0.25">
      <c r="A4" s="2918" t="s">
        <v>37</v>
      </c>
      <c r="B4" s="2918"/>
      <c r="C4" s="2918"/>
      <c r="D4" s="2918"/>
      <c r="E4" s="2918"/>
      <c r="F4" s="2918"/>
      <c r="G4" s="2918"/>
      <c r="H4" s="2918"/>
      <c r="I4" s="2918"/>
      <c r="J4" s="2918"/>
      <c r="K4" s="2918"/>
      <c r="L4" s="2918"/>
      <c r="M4" s="2918"/>
      <c r="N4" s="2918"/>
      <c r="O4" s="2918"/>
      <c r="P4" s="2918"/>
    </row>
    <row r="5" spans="1:16" ht="16.2" thickBot="1" x14ac:dyDescent="0.3">
      <c r="A5" s="1779"/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35"/>
      <c r="M5" s="1779"/>
      <c r="N5" s="36"/>
      <c r="O5" s="2654" t="s">
        <v>684</v>
      </c>
      <c r="P5" s="2654"/>
    </row>
    <row r="6" spans="1:16" ht="14.4" thickBot="1" x14ac:dyDescent="0.3">
      <c r="A6" s="2640" t="s">
        <v>0</v>
      </c>
      <c r="B6" s="2640" t="s">
        <v>1</v>
      </c>
      <c r="C6" s="2643" t="s">
        <v>2</v>
      </c>
      <c r="D6" s="2640" t="s">
        <v>34</v>
      </c>
      <c r="E6" s="2726" t="s">
        <v>58</v>
      </c>
      <c r="F6" s="2729" t="s">
        <v>3</v>
      </c>
      <c r="G6" s="2643" t="s">
        <v>4</v>
      </c>
      <c r="H6" s="2729" t="s">
        <v>5</v>
      </c>
      <c r="I6" s="2673" t="s">
        <v>95</v>
      </c>
      <c r="J6" s="2729" t="s">
        <v>82</v>
      </c>
      <c r="K6" s="2729" t="s">
        <v>72</v>
      </c>
      <c r="L6" s="2655" t="s">
        <v>11</v>
      </c>
      <c r="M6" s="2656"/>
      <c r="N6" s="2656"/>
      <c r="O6" s="2656"/>
      <c r="P6" s="2657"/>
    </row>
    <row r="7" spans="1:16" ht="13.8" x14ac:dyDescent="0.25">
      <c r="A7" s="2641"/>
      <c r="B7" s="2641"/>
      <c r="C7" s="2644"/>
      <c r="D7" s="2641"/>
      <c r="E7" s="2727"/>
      <c r="F7" s="2730"/>
      <c r="G7" s="2644"/>
      <c r="H7" s="2730"/>
      <c r="I7" s="2674"/>
      <c r="J7" s="2730"/>
      <c r="K7" s="2730"/>
      <c r="L7" s="2665" t="s">
        <v>39</v>
      </c>
      <c r="M7" s="2669" t="s">
        <v>38</v>
      </c>
      <c r="N7" s="2651" t="s">
        <v>40</v>
      </c>
      <c r="O7" s="2651"/>
      <c r="P7" s="2652"/>
    </row>
    <row r="8" spans="1:16" ht="156.6" customHeight="1" thickBot="1" x14ac:dyDescent="0.3">
      <c r="A8" s="2642"/>
      <c r="B8" s="2642"/>
      <c r="C8" s="2645"/>
      <c r="D8" s="2642"/>
      <c r="E8" s="2728"/>
      <c r="F8" s="2731"/>
      <c r="G8" s="2645"/>
      <c r="H8" s="2731"/>
      <c r="I8" s="2675"/>
      <c r="J8" s="2731"/>
      <c r="K8" s="2731"/>
      <c r="L8" s="2666"/>
      <c r="M8" s="2670"/>
      <c r="N8" s="65" t="s">
        <v>54</v>
      </c>
      <c r="O8" s="65" t="s">
        <v>55</v>
      </c>
      <c r="P8" s="66" t="s">
        <v>56</v>
      </c>
    </row>
    <row r="9" spans="1:16" ht="14.4" thickBot="1" x14ac:dyDescent="0.3">
      <c r="A9" s="67" t="s">
        <v>6</v>
      </c>
      <c r="B9" s="490" t="s">
        <v>214</v>
      </c>
      <c r="C9" s="95"/>
      <c r="D9" s="96"/>
      <c r="E9" s="96"/>
      <c r="F9" s="96"/>
      <c r="G9" s="96"/>
      <c r="H9" s="96"/>
      <c r="I9" s="96"/>
      <c r="J9" s="95"/>
      <c r="K9" s="96"/>
      <c r="L9" s="97"/>
      <c r="M9" s="97"/>
      <c r="N9" s="96"/>
      <c r="O9" s="95"/>
      <c r="P9" s="98"/>
    </row>
    <row r="10" spans="1:16" ht="27.6" x14ac:dyDescent="0.25">
      <c r="A10" s="3384"/>
      <c r="B10" s="71"/>
      <c r="C10" s="491"/>
      <c r="D10" s="491"/>
      <c r="E10" s="492"/>
      <c r="F10" s="491"/>
      <c r="G10" s="491"/>
      <c r="H10" s="491"/>
      <c r="I10" s="491"/>
      <c r="J10" s="491"/>
      <c r="K10" s="493"/>
      <c r="L10" s="494" t="s">
        <v>215</v>
      </c>
      <c r="M10" s="1735" t="s">
        <v>75</v>
      </c>
      <c r="N10" s="1735">
        <v>5</v>
      </c>
      <c r="O10" s="1735">
        <v>10</v>
      </c>
      <c r="P10" s="1736">
        <v>15</v>
      </c>
    </row>
    <row r="11" spans="1:16" ht="40.200000000000003" thickBot="1" x14ac:dyDescent="0.3">
      <c r="A11" s="3385"/>
      <c r="B11" s="495"/>
      <c r="C11" s="496"/>
      <c r="D11" s="496"/>
      <c r="E11" s="497"/>
      <c r="F11" s="496"/>
      <c r="G11" s="496"/>
      <c r="H11" s="496"/>
      <c r="I11" s="496"/>
      <c r="J11" s="496"/>
      <c r="K11" s="498"/>
      <c r="L11" s="499" t="s">
        <v>216</v>
      </c>
      <c r="M11" s="500" t="s">
        <v>217</v>
      </c>
      <c r="N11" s="501" t="s">
        <v>218</v>
      </c>
      <c r="O11" s="501" t="s">
        <v>218</v>
      </c>
      <c r="P11" s="502" t="s">
        <v>218</v>
      </c>
    </row>
    <row r="12" spans="1:16" ht="14.4" thickBot="1" x14ac:dyDescent="0.3">
      <c r="A12" s="72" t="s">
        <v>6</v>
      </c>
      <c r="B12" s="74" t="s">
        <v>6</v>
      </c>
      <c r="C12" s="503" t="s">
        <v>219</v>
      </c>
      <c r="D12" s="504"/>
      <c r="E12" s="505"/>
      <c r="F12" s="506"/>
      <c r="G12" s="506"/>
      <c r="H12" s="506"/>
      <c r="I12" s="506"/>
      <c r="J12" s="506"/>
      <c r="K12" s="506"/>
      <c r="L12" s="506"/>
      <c r="M12" s="507"/>
      <c r="N12" s="507"/>
      <c r="O12" s="507"/>
      <c r="P12" s="508"/>
    </row>
    <row r="13" spans="1:16" ht="40.200000000000003" thickBot="1" x14ac:dyDescent="0.3">
      <c r="A13" s="83"/>
      <c r="B13" s="509"/>
      <c r="C13" s="510"/>
      <c r="D13" s="99"/>
      <c r="E13" s="511"/>
      <c r="F13" s="511"/>
      <c r="G13" s="511"/>
      <c r="H13" s="511"/>
      <c r="I13" s="511"/>
      <c r="J13" s="511"/>
      <c r="K13" s="512"/>
      <c r="L13" s="513" t="s">
        <v>220</v>
      </c>
      <c r="M13" s="53" t="s">
        <v>221</v>
      </c>
      <c r="N13" s="514" t="s">
        <v>222</v>
      </c>
      <c r="O13" s="514" t="s">
        <v>222</v>
      </c>
      <c r="P13" s="515" t="s">
        <v>222</v>
      </c>
    </row>
    <row r="14" spans="1:16" ht="27.6" x14ac:dyDescent="0.25">
      <c r="A14" s="2621" t="s">
        <v>6</v>
      </c>
      <c r="B14" s="2623" t="s">
        <v>6</v>
      </c>
      <c r="C14" s="3370" t="s">
        <v>6</v>
      </c>
      <c r="D14" s="1761"/>
      <c r="E14" s="2716" t="s">
        <v>223</v>
      </c>
      <c r="F14" s="3349" t="s">
        <v>66</v>
      </c>
      <c r="G14" s="3352" t="s">
        <v>224</v>
      </c>
      <c r="H14" s="100" t="s">
        <v>50</v>
      </c>
      <c r="I14" s="101">
        <v>3</v>
      </c>
      <c r="J14" s="102">
        <v>3</v>
      </c>
      <c r="K14" s="103">
        <v>3</v>
      </c>
      <c r="L14" s="104" t="s">
        <v>225</v>
      </c>
      <c r="M14" s="516" t="s">
        <v>81</v>
      </c>
      <c r="N14" s="105" t="s">
        <v>74</v>
      </c>
      <c r="O14" s="105" t="s">
        <v>74</v>
      </c>
      <c r="P14" s="106" t="s">
        <v>74</v>
      </c>
    </row>
    <row r="15" spans="1:16" ht="14.4" thickBot="1" x14ac:dyDescent="0.3">
      <c r="A15" s="2622"/>
      <c r="B15" s="2624"/>
      <c r="C15" s="2719"/>
      <c r="D15" s="487"/>
      <c r="E15" s="3383"/>
      <c r="F15" s="3351"/>
      <c r="G15" s="3354"/>
      <c r="H15" s="107" t="s">
        <v>7</v>
      </c>
      <c r="I15" s="108">
        <f>SUM(I14:I14)</f>
        <v>3</v>
      </c>
      <c r="J15" s="108">
        <f>SUM(J14:J14)</f>
        <v>3</v>
      </c>
      <c r="K15" s="108">
        <f>SUM(K14:K14)</f>
        <v>3</v>
      </c>
      <c r="L15" s="109"/>
      <c r="M15" s="110"/>
      <c r="N15" s="111"/>
      <c r="O15" s="111"/>
      <c r="P15" s="112"/>
    </row>
    <row r="16" spans="1:16" ht="27.6" x14ac:dyDescent="0.25">
      <c r="A16" s="2621" t="s">
        <v>6</v>
      </c>
      <c r="B16" s="2623" t="s">
        <v>6</v>
      </c>
      <c r="C16" s="3370" t="s">
        <v>8</v>
      </c>
      <c r="D16" s="1761"/>
      <c r="E16" s="2716" t="s">
        <v>226</v>
      </c>
      <c r="F16" s="3349" t="s">
        <v>66</v>
      </c>
      <c r="G16" s="3352" t="s">
        <v>224</v>
      </c>
      <c r="H16" s="100" t="s">
        <v>50</v>
      </c>
      <c r="I16" s="101">
        <v>8</v>
      </c>
      <c r="J16" s="102">
        <v>9</v>
      </c>
      <c r="K16" s="103">
        <v>10</v>
      </c>
      <c r="L16" s="517" t="s">
        <v>227</v>
      </c>
      <c r="M16" s="113" t="s">
        <v>81</v>
      </c>
      <c r="N16" s="518" t="s">
        <v>143</v>
      </c>
      <c r="O16" s="518" t="s">
        <v>228</v>
      </c>
      <c r="P16" s="519" t="s">
        <v>228</v>
      </c>
    </row>
    <row r="17" spans="1:16" ht="37.950000000000003" customHeight="1" thickBot="1" x14ac:dyDescent="0.3">
      <c r="A17" s="2622"/>
      <c r="B17" s="2624"/>
      <c r="C17" s="2719"/>
      <c r="D17" s="487"/>
      <c r="E17" s="3383"/>
      <c r="F17" s="3351"/>
      <c r="G17" s="3354"/>
      <c r="H17" s="107" t="s">
        <v>7</v>
      </c>
      <c r="I17" s="108">
        <f>SUM(I16:I16)</f>
        <v>8</v>
      </c>
      <c r="J17" s="108">
        <f>SUM(J16:J16)</f>
        <v>9</v>
      </c>
      <c r="K17" s="108">
        <f>SUM(K16:K16)</f>
        <v>10</v>
      </c>
      <c r="L17" s="110"/>
      <c r="M17" s="110"/>
      <c r="N17" s="111"/>
      <c r="O17" s="111"/>
      <c r="P17" s="112"/>
    </row>
    <row r="18" spans="1:16" ht="27.6" x14ac:dyDescent="0.25">
      <c r="A18" s="2621" t="s">
        <v>6</v>
      </c>
      <c r="B18" s="2623" t="s">
        <v>6</v>
      </c>
      <c r="C18" s="3370" t="s">
        <v>51</v>
      </c>
      <c r="D18" s="1761"/>
      <c r="E18" s="2716" t="s">
        <v>229</v>
      </c>
      <c r="F18" s="3349" t="s">
        <v>66</v>
      </c>
      <c r="G18" s="3352" t="s">
        <v>224</v>
      </c>
      <c r="H18" s="100" t="s">
        <v>50</v>
      </c>
      <c r="I18" s="101">
        <v>108.9</v>
      </c>
      <c r="J18" s="102">
        <v>135</v>
      </c>
      <c r="K18" s="103">
        <v>140</v>
      </c>
      <c r="L18" s="2589" t="s">
        <v>230</v>
      </c>
      <c r="M18" s="113" t="s">
        <v>73</v>
      </c>
      <c r="N18" s="521" t="s">
        <v>144</v>
      </c>
      <c r="O18" s="521" t="s">
        <v>144</v>
      </c>
      <c r="P18" s="522" t="s">
        <v>144</v>
      </c>
    </row>
    <row r="19" spans="1:16" ht="27.6" x14ac:dyDescent="0.25">
      <c r="A19" s="2648"/>
      <c r="B19" s="2649"/>
      <c r="C19" s="3382"/>
      <c r="D19" s="1762"/>
      <c r="E19" s="2820"/>
      <c r="F19" s="3350"/>
      <c r="G19" s="3353"/>
      <c r="H19" s="115"/>
      <c r="I19" s="1765"/>
      <c r="J19" s="1766"/>
      <c r="K19" s="523"/>
      <c r="L19" s="524" t="s">
        <v>231</v>
      </c>
      <c r="M19" s="114" t="s">
        <v>81</v>
      </c>
      <c r="N19" s="525" t="s">
        <v>232</v>
      </c>
      <c r="O19" s="525" t="s">
        <v>233</v>
      </c>
      <c r="P19" s="526" t="s">
        <v>234</v>
      </c>
    </row>
    <row r="20" spans="1:16" ht="13.8" x14ac:dyDescent="0.25">
      <c r="A20" s="2648"/>
      <c r="B20" s="2649"/>
      <c r="C20" s="3382"/>
      <c r="D20" s="1762"/>
      <c r="E20" s="2820"/>
      <c r="F20" s="3350"/>
      <c r="G20" s="3353"/>
      <c r="H20" s="115"/>
      <c r="I20" s="1765"/>
      <c r="J20" s="1766"/>
      <c r="K20" s="523"/>
      <c r="L20" s="524" t="s">
        <v>235</v>
      </c>
      <c r="M20" s="114" t="s">
        <v>81</v>
      </c>
      <c r="N20" s="525" t="s">
        <v>76</v>
      </c>
      <c r="O20" s="525" t="s">
        <v>76</v>
      </c>
      <c r="P20" s="526" t="s">
        <v>76</v>
      </c>
    </row>
    <row r="21" spans="1:16" ht="27" customHeight="1" thickBot="1" x14ac:dyDescent="0.3">
      <c r="A21" s="2622"/>
      <c r="B21" s="2624"/>
      <c r="C21" s="2719"/>
      <c r="D21" s="487"/>
      <c r="E21" s="3383"/>
      <c r="F21" s="3351"/>
      <c r="G21" s="3354"/>
      <c r="H21" s="107" t="s">
        <v>7</v>
      </c>
      <c r="I21" s="108">
        <f>SUM(I18:I20)</f>
        <v>108.9</v>
      </c>
      <c r="J21" s="108">
        <f>SUM(J18:J20)</f>
        <v>135</v>
      </c>
      <c r="K21" s="108">
        <f>SUM(K18:K20)</f>
        <v>140</v>
      </c>
      <c r="L21" s="110"/>
      <c r="M21" s="110"/>
      <c r="N21" s="111"/>
      <c r="O21" s="111"/>
      <c r="P21" s="112"/>
    </row>
    <row r="22" spans="1:16" ht="13.8" x14ac:dyDescent="0.25">
      <c r="A22" s="2663" t="s">
        <v>6</v>
      </c>
      <c r="B22" s="3052" t="s">
        <v>6</v>
      </c>
      <c r="C22" s="3365" t="s">
        <v>52</v>
      </c>
      <c r="D22" s="3365"/>
      <c r="E22" s="2716" t="s">
        <v>236</v>
      </c>
      <c r="F22" s="3368" t="s">
        <v>237</v>
      </c>
      <c r="G22" s="3352" t="s">
        <v>224</v>
      </c>
      <c r="H22" s="100" t="s">
        <v>50</v>
      </c>
      <c r="I22" s="101">
        <v>991.7</v>
      </c>
      <c r="J22" s="102">
        <v>1041</v>
      </c>
      <c r="K22" s="103">
        <v>1093</v>
      </c>
      <c r="L22" s="527" t="s">
        <v>238</v>
      </c>
      <c r="M22" s="528" t="s">
        <v>239</v>
      </c>
      <c r="N22" s="529">
        <v>132</v>
      </c>
      <c r="O22" s="529">
        <v>132.30000000000001</v>
      </c>
      <c r="P22" s="530">
        <v>132.5</v>
      </c>
    </row>
    <row r="23" spans="1:16" ht="24" x14ac:dyDescent="0.25">
      <c r="A23" s="3057"/>
      <c r="B23" s="2649"/>
      <c r="C23" s="3366"/>
      <c r="D23" s="3366"/>
      <c r="E23" s="2820"/>
      <c r="F23" s="3350"/>
      <c r="G23" s="3353"/>
      <c r="H23" s="115" t="s">
        <v>60</v>
      </c>
      <c r="I23" s="1765">
        <v>50.6</v>
      </c>
      <c r="J23" s="1766">
        <v>53</v>
      </c>
      <c r="K23" s="523">
        <v>55</v>
      </c>
      <c r="L23" s="531" t="s">
        <v>240</v>
      </c>
      <c r="M23" s="532" t="s">
        <v>241</v>
      </c>
      <c r="N23" s="116">
        <v>220</v>
      </c>
      <c r="O23" s="116">
        <v>220.3</v>
      </c>
      <c r="P23" s="117">
        <v>220.5</v>
      </c>
    </row>
    <row r="24" spans="1:16" ht="13.8" x14ac:dyDescent="0.25">
      <c r="A24" s="3057"/>
      <c r="B24" s="2649"/>
      <c r="C24" s="3366"/>
      <c r="D24" s="3366"/>
      <c r="E24" s="2820"/>
      <c r="F24" s="3350"/>
      <c r="G24" s="3353"/>
      <c r="H24" s="115" t="s">
        <v>86</v>
      </c>
      <c r="I24" s="1765">
        <v>3</v>
      </c>
      <c r="J24" s="1766">
        <v>3.2</v>
      </c>
      <c r="K24" s="523">
        <v>3.3</v>
      </c>
      <c r="L24" s="533" t="s">
        <v>242</v>
      </c>
      <c r="M24" s="534" t="s">
        <v>73</v>
      </c>
      <c r="N24" s="116">
        <v>400</v>
      </c>
      <c r="O24" s="116">
        <v>430</v>
      </c>
      <c r="P24" s="117">
        <v>500</v>
      </c>
    </row>
    <row r="25" spans="1:16" ht="13.8" x14ac:dyDescent="0.25">
      <c r="A25" s="3057"/>
      <c r="B25" s="2649"/>
      <c r="C25" s="3366"/>
      <c r="D25" s="3366"/>
      <c r="E25" s="2820"/>
      <c r="F25" s="3350"/>
      <c r="G25" s="3353"/>
      <c r="H25" s="115" t="s">
        <v>59</v>
      </c>
      <c r="I25" s="1765"/>
      <c r="J25" s="1766"/>
      <c r="K25" s="523"/>
      <c r="L25" s="533" t="s">
        <v>243</v>
      </c>
      <c r="M25" s="534" t="s">
        <v>81</v>
      </c>
      <c r="N25" s="116">
        <v>8.9</v>
      </c>
      <c r="O25" s="116">
        <v>9.1</v>
      </c>
      <c r="P25" s="117">
        <v>9.5</v>
      </c>
    </row>
    <row r="26" spans="1:16" ht="13.8" x14ac:dyDescent="0.25">
      <c r="A26" s="3057"/>
      <c r="B26" s="2649"/>
      <c r="C26" s="3366"/>
      <c r="D26" s="3366"/>
      <c r="E26" s="2820"/>
      <c r="F26" s="3350"/>
      <c r="G26" s="3353"/>
      <c r="H26" s="1767" t="s">
        <v>61</v>
      </c>
      <c r="I26" s="1765">
        <v>9.1</v>
      </c>
      <c r="J26" s="1766"/>
      <c r="K26" s="523"/>
      <c r="L26" s="533" t="s">
        <v>244</v>
      </c>
      <c r="M26" s="534" t="s">
        <v>81</v>
      </c>
      <c r="N26" s="116">
        <v>260</v>
      </c>
      <c r="O26" s="116">
        <v>270</v>
      </c>
      <c r="P26" s="117">
        <v>300</v>
      </c>
    </row>
    <row r="27" spans="1:16" ht="13.8" x14ac:dyDescent="0.25">
      <c r="A27" s="3057"/>
      <c r="B27" s="2649"/>
      <c r="C27" s="3366"/>
      <c r="D27" s="3366"/>
      <c r="E27" s="2820"/>
      <c r="F27" s="3350"/>
      <c r="G27" s="3353"/>
      <c r="H27" s="1767"/>
      <c r="I27" s="1765"/>
      <c r="J27" s="1766"/>
      <c r="K27" s="523"/>
      <c r="L27" s="535" t="s">
        <v>245</v>
      </c>
      <c r="M27" s="534" t="s">
        <v>81</v>
      </c>
      <c r="N27" s="116">
        <v>4000</v>
      </c>
      <c r="O27" s="116">
        <v>4100</v>
      </c>
      <c r="P27" s="117">
        <v>4200</v>
      </c>
    </row>
    <row r="28" spans="1:16" ht="27.6" x14ac:dyDescent="0.25">
      <c r="A28" s="3057"/>
      <c r="B28" s="2649"/>
      <c r="C28" s="3366"/>
      <c r="D28" s="3366"/>
      <c r="E28" s="2820"/>
      <c r="F28" s="3350"/>
      <c r="G28" s="3353"/>
      <c r="H28" s="1767"/>
      <c r="I28" s="1765"/>
      <c r="J28" s="1766"/>
      <c r="K28" s="523"/>
      <c r="L28" s="118" t="s">
        <v>246</v>
      </c>
      <c r="M28" s="534" t="s">
        <v>75</v>
      </c>
      <c r="N28" s="116">
        <v>85</v>
      </c>
      <c r="O28" s="116">
        <v>85</v>
      </c>
      <c r="P28" s="117">
        <v>85</v>
      </c>
    </row>
    <row r="29" spans="1:16" ht="27.6" x14ac:dyDescent="0.25">
      <c r="A29" s="3057"/>
      <c r="B29" s="2649"/>
      <c r="C29" s="3366"/>
      <c r="D29" s="3366"/>
      <c r="E29" s="2820"/>
      <c r="F29" s="3350"/>
      <c r="G29" s="3353"/>
      <c r="H29" s="115"/>
      <c r="I29" s="119"/>
      <c r="J29" s="120"/>
      <c r="K29" s="121"/>
      <c r="L29" s="536" t="s">
        <v>247</v>
      </c>
      <c r="M29" s="537" t="s">
        <v>248</v>
      </c>
      <c r="N29" s="538" t="s">
        <v>222</v>
      </c>
      <c r="O29" s="538" t="s">
        <v>222</v>
      </c>
      <c r="P29" s="539" t="s">
        <v>222</v>
      </c>
    </row>
    <row r="30" spans="1:16" ht="28.2" thickBot="1" x14ac:dyDescent="0.3">
      <c r="A30" s="3057"/>
      <c r="B30" s="2649"/>
      <c r="C30" s="3366"/>
      <c r="D30" s="3366"/>
      <c r="E30" s="2820"/>
      <c r="F30" s="3350"/>
      <c r="G30" s="3353"/>
      <c r="H30" s="540"/>
      <c r="I30" s="541"/>
      <c r="J30" s="542"/>
      <c r="K30" s="543"/>
      <c r="L30" s="544" t="s">
        <v>249</v>
      </c>
      <c r="M30" s="545" t="s">
        <v>250</v>
      </c>
      <c r="N30" s="538" t="s">
        <v>222</v>
      </c>
      <c r="O30" s="538" t="s">
        <v>222</v>
      </c>
      <c r="P30" s="539" t="s">
        <v>222</v>
      </c>
    </row>
    <row r="31" spans="1:16" ht="14.4" thickBot="1" x14ac:dyDescent="0.3">
      <c r="A31" s="2664"/>
      <c r="B31" s="3053"/>
      <c r="C31" s="3367"/>
      <c r="D31" s="3367"/>
      <c r="E31" s="2677"/>
      <c r="F31" s="3176"/>
      <c r="G31" s="3354"/>
      <c r="H31" s="107" t="s">
        <v>7</v>
      </c>
      <c r="I31" s="108">
        <f>SUM(I22:I26)</f>
        <v>1054.3999999999999</v>
      </c>
      <c r="J31" s="108">
        <f t="shared" ref="J31:K31" si="0">SUM(J22:J25)</f>
        <v>1097.2</v>
      </c>
      <c r="K31" s="108">
        <f t="shared" si="0"/>
        <v>1151.3</v>
      </c>
      <c r="L31" s="546"/>
      <c r="M31" s="56"/>
      <c r="N31" s="547"/>
      <c r="O31" s="547"/>
      <c r="P31" s="548"/>
    </row>
    <row r="32" spans="1:16" ht="13.8" x14ac:dyDescent="0.25">
      <c r="A32" s="2663" t="s">
        <v>6</v>
      </c>
      <c r="B32" s="3052" t="s">
        <v>6</v>
      </c>
      <c r="C32" s="3365" t="s">
        <v>57</v>
      </c>
      <c r="D32" s="3365"/>
      <c r="E32" s="2716" t="s">
        <v>251</v>
      </c>
      <c r="F32" s="3368" t="s">
        <v>252</v>
      </c>
      <c r="G32" s="3352" t="s">
        <v>224</v>
      </c>
      <c r="H32" s="100" t="s">
        <v>50</v>
      </c>
      <c r="I32" s="101">
        <v>580.5</v>
      </c>
      <c r="J32" s="102">
        <v>607</v>
      </c>
      <c r="K32" s="103">
        <v>638</v>
      </c>
      <c r="L32" s="123" t="s">
        <v>253</v>
      </c>
      <c r="M32" s="549" t="s">
        <v>81</v>
      </c>
      <c r="N32" s="116">
        <v>15000</v>
      </c>
      <c r="O32" s="116">
        <v>17000</v>
      </c>
      <c r="P32" s="117">
        <v>19000</v>
      </c>
    </row>
    <row r="33" spans="1:16" ht="13.8" x14ac:dyDescent="0.25">
      <c r="A33" s="3057"/>
      <c r="B33" s="2649"/>
      <c r="C33" s="3366"/>
      <c r="D33" s="3366"/>
      <c r="E33" s="2820"/>
      <c r="F33" s="3350"/>
      <c r="G33" s="3353"/>
      <c r="H33" s="115" t="s">
        <v>60</v>
      </c>
      <c r="I33" s="1765">
        <v>8.6999999999999993</v>
      </c>
      <c r="J33" s="1766">
        <v>9.1</v>
      </c>
      <c r="K33" s="523">
        <v>9.5</v>
      </c>
      <c r="L33" s="118" t="s">
        <v>244</v>
      </c>
      <c r="M33" s="534" t="s">
        <v>81</v>
      </c>
      <c r="N33" s="116">
        <v>350</v>
      </c>
      <c r="O33" s="116">
        <v>380</v>
      </c>
      <c r="P33" s="117">
        <v>400</v>
      </c>
    </row>
    <row r="34" spans="1:16" ht="27.6" x14ac:dyDescent="0.25">
      <c r="A34" s="3057"/>
      <c r="B34" s="2649"/>
      <c r="C34" s="3366"/>
      <c r="D34" s="3366"/>
      <c r="E34" s="2820"/>
      <c r="F34" s="3350"/>
      <c r="G34" s="3353"/>
      <c r="H34" s="115" t="s">
        <v>86</v>
      </c>
      <c r="I34" s="1765">
        <v>4.3</v>
      </c>
      <c r="J34" s="1766">
        <v>4.5</v>
      </c>
      <c r="K34" s="523">
        <v>4.5</v>
      </c>
      <c r="L34" s="550" t="s">
        <v>254</v>
      </c>
      <c r="M34" s="534" t="s">
        <v>81</v>
      </c>
      <c r="N34" s="116">
        <v>6000</v>
      </c>
      <c r="O34" s="116">
        <v>6500</v>
      </c>
      <c r="P34" s="117">
        <v>7000</v>
      </c>
    </row>
    <row r="35" spans="1:16" ht="13.8" x14ac:dyDescent="0.25">
      <c r="A35" s="3057"/>
      <c r="B35" s="2649"/>
      <c r="C35" s="3366"/>
      <c r="D35" s="3366"/>
      <c r="E35" s="2820"/>
      <c r="F35" s="3350"/>
      <c r="G35" s="3353"/>
      <c r="H35" s="115" t="s">
        <v>59</v>
      </c>
      <c r="I35" s="1765"/>
      <c r="J35" s="1766"/>
      <c r="K35" s="523"/>
      <c r="L35" s="550" t="s">
        <v>242</v>
      </c>
      <c r="M35" s="534" t="s">
        <v>81</v>
      </c>
      <c r="N35" s="116">
        <v>85</v>
      </c>
      <c r="O35" s="116">
        <v>120</v>
      </c>
      <c r="P35" s="117">
        <v>150</v>
      </c>
    </row>
    <row r="36" spans="1:16" ht="13.8" x14ac:dyDescent="0.25">
      <c r="A36" s="3057"/>
      <c r="B36" s="2649"/>
      <c r="C36" s="3366"/>
      <c r="D36" s="3366"/>
      <c r="E36" s="2820"/>
      <c r="F36" s="3350"/>
      <c r="G36" s="3353"/>
      <c r="H36" s="1767" t="s">
        <v>61</v>
      </c>
      <c r="I36" s="1765">
        <v>5.9</v>
      </c>
      <c r="J36" s="1766"/>
      <c r="K36" s="523"/>
      <c r="L36" s="550" t="s">
        <v>243</v>
      </c>
      <c r="M36" s="534" t="s">
        <v>81</v>
      </c>
      <c r="N36" s="116">
        <v>3000</v>
      </c>
      <c r="O36" s="116">
        <v>3500</v>
      </c>
      <c r="P36" s="117">
        <v>4800</v>
      </c>
    </row>
    <row r="37" spans="1:16" ht="13.8" x14ac:dyDescent="0.25">
      <c r="A37" s="3057"/>
      <c r="B37" s="2649"/>
      <c r="C37" s="3366"/>
      <c r="D37" s="3366"/>
      <c r="E37" s="2820"/>
      <c r="F37" s="3350"/>
      <c r="G37" s="3353"/>
      <c r="H37" s="1767"/>
      <c r="I37" s="1765"/>
      <c r="J37" s="1766"/>
      <c r="K37" s="523"/>
      <c r="L37" s="124" t="s">
        <v>255</v>
      </c>
      <c r="M37" s="534" t="s">
        <v>81</v>
      </c>
      <c r="N37" s="116">
        <v>30</v>
      </c>
      <c r="O37" s="116">
        <v>30</v>
      </c>
      <c r="P37" s="117">
        <v>30</v>
      </c>
    </row>
    <row r="38" spans="1:16" ht="27.6" x14ac:dyDescent="0.25">
      <c r="A38" s="3057"/>
      <c r="B38" s="2649"/>
      <c r="C38" s="3366"/>
      <c r="D38" s="3366"/>
      <c r="E38" s="2820"/>
      <c r="F38" s="3350"/>
      <c r="G38" s="3353"/>
      <c r="H38" s="115"/>
      <c r="I38" s="1765"/>
      <c r="J38" s="1766"/>
      <c r="K38" s="523"/>
      <c r="L38" s="123" t="s">
        <v>256</v>
      </c>
      <c r="M38" s="534" t="s">
        <v>81</v>
      </c>
      <c r="N38" s="116" t="s">
        <v>257</v>
      </c>
      <c r="O38" s="116" t="s">
        <v>258</v>
      </c>
      <c r="P38" s="117" t="s">
        <v>259</v>
      </c>
    </row>
    <row r="39" spans="1:16" ht="27.6" x14ac:dyDescent="0.25">
      <c r="A39" s="3057"/>
      <c r="B39" s="2649"/>
      <c r="C39" s="3366"/>
      <c r="D39" s="3366"/>
      <c r="E39" s="2820"/>
      <c r="F39" s="3350"/>
      <c r="G39" s="3353"/>
      <c r="H39" s="1767"/>
      <c r="I39" s="1765"/>
      <c r="J39" s="1766"/>
      <c r="K39" s="523"/>
      <c r="L39" s="124" t="s">
        <v>246</v>
      </c>
      <c r="M39" s="551" t="s">
        <v>75</v>
      </c>
      <c r="N39" s="116">
        <v>50</v>
      </c>
      <c r="O39" s="116">
        <v>70</v>
      </c>
      <c r="P39" s="117">
        <v>90</v>
      </c>
    </row>
    <row r="40" spans="1:16" ht="27.6" x14ac:dyDescent="0.25">
      <c r="A40" s="3057"/>
      <c r="B40" s="2649"/>
      <c r="C40" s="3366"/>
      <c r="D40" s="3366"/>
      <c r="E40" s="2820"/>
      <c r="F40" s="3350"/>
      <c r="G40" s="3353"/>
      <c r="H40" s="1767"/>
      <c r="I40" s="119"/>
      <c r="J40" s="120"/>
      <c r="K40" s="121"/>
      <c r="L40" s="536" t="s">
        <v>247</v>
      </c>
      <c r="M40" s="552" t="s">
        <v>248</v>
      </c>
      <c r="N40" s="553" t="s">
        <v>222</v>
      </c>
      <c r="O40" s="553" t="s">
        <v>222</v>
      </c>
      <c r="P40" s="554" t="s">
        <v>222</v>
      </c>
    </row>
    <row r="41" spans="1:16" ht="27.6" x14ac:dyDescent="0.25">
      <c r="A41" s="3057"/>
      <c r="B41" s="2649"/>
      <c r="C41" s="3366"/>
      <c r="D41" s="3366"/>
      <c r="E41" s="2820"/>
      <c r="F41" s="3350"/>
      <c r="G41" s="3353"/>
      <c r="H41" s="1767"/>
      <c r="I41" s="119"/>
      <c r="J41" s="120"/>
      <c r="K41" s="121"/>
      <c r="L41" s="555" t="s">
        <v>249</v>
      </c>
      <c r="M41" s="556" t="s">
        <v>250</v>
      </c>
      <c r="N41" s="553" t="s">
        <v>222</v>
      </c>
      <c r="O41" s="553" t="s">
        <v>222</v>
      </c>
      <c r="P41" s="554" t="s">
        <v>222</v>
      </c>
    </row>
    <row r="42" spans="1:16" ht="14.4" thickBot="1" x14ac:dyDescent="0.3">
      <c r="A42" s="2664"/>
      <c r="B42" s="3053"/>
      <c r="C42" s="3367"/>
      <c r="D42" s="3367"/>
      <c r="E42" s="2677"/>
      <c r="F42" s="3176"/>
      <c r="G42" s="3354"/>
      <c r="H42" s="557" t="s">
        <v>7</v>
      </c>
      <c r="I42" s="126">
        <f>SUM(I32:I36)</f>
        <v>599.4</v>
      </c>
      <c r="J42" s="126">
        <f t="shared" ref="J42:K42" si="1">SUM(J32:J35)</f>
        <v>620.6</v>
      </c>
      <c r="K42" s="126">
        <f t="shared" si="1"/>
        <v>652</v>
      </c>
      <c r="L42" s="558"/>
      <c r="M42" s="559"/>
      <c r="N42" s="111"/>
      <c r="O42" s="111"/>
      <c r="P42" s="112"/>
    </row>
    <row r="43" spans="1:16" ht="13.8" x14ac:dyDescent="0.25">
      <c r="A43" s="2663" t="s">
        <v>6</v>
      </c>
      <c r="B43" s="3052" t="s">
        <v>6</v>
      </c>
      <c r="C43" s="3365" t="s">
        <v>62</v>
      </c>
      <c r="D43" s="3365"/>
      <c r="E43" s="2716" t="s">
        <v>260</v>
      </c>
      <c r="F43" s="3368" t="s">
        <v>261</v>
      </c>
      <c r="G43" s="3352" t="s">
        <v>224</v>
      </c>
      <c r="H43" s="100" t="s">
        <v>50</v>
      </c>
      <c r="I43" s="101">
        <v>298.5</v>
      </c>
      <c r="J43" s="102">
        <v>313</v>
      </c>
      <c r="K43" s="103">
        <v>329</v>
      </c>
      <c r="L43" s="560" t="s">
        <v>262</v>
      </c>
      <c r="M43" s="528" t="s">
        <v>81</v>
      </c>
      <c r="N43" s="529">
        <v>20</v>
      </c>
      <c r="O43" s="529">
        <v>24</v>
      </c>
      <c r="P43" s="530">
        <v>26</v>
      </c>
    </row>
    <row r="44" spans="1:16" ht="13.8" x14ac:dyDescent="0.25">
      <c r="A44" s="3057"/>
      <c r="B44" s="2649"/>
      <c r="C44" s="3366"/>
      <c r="D44" s="3366"/>
      <c r="E44" s="2820"/>
      <c r="F44" s="3350"/>
      <c r="G44" s="3353"/>
      <c r="H44" s="115" t="s">
        <v>60</v>
      </c>
      <c r="I44" s="1765">
        <v>1.2</v>
      </c>
      <c r="J44" s="1766">
        <v>1.3</v>
      </c>
      <c r="K44" s="523">
        <v>1.4</v>
      </c>
      <c r="L44" s="536" t="s">
        <v>263</v>
      </c>
      <c r="M44" s="534" t="s">
        <v>81</v>
      </c>
      <c r="N44" s="116">
        <v>5500</v>
      </c>
      <c r="O44" s="116">
        <v>6000</v>
      </c>
      <c r="P44" s="117">
        <v>6500</v>
      </c>
    </row>
    <row r="45" spans="1:16" ht="27.6" x14ac:dyDescent="0.25">
      <c r="A45" s="3057"/>
      <c r="B45" s="2649"/>
      <c r="C45" s="3366"/>
      <c r="D45" s="3366"/>
      <c r="E45" s="2820"/>
      <c r="F45" s="3350"/>
      <c r="G45" s="3353"/>
      <c r="H45" s="115" t="s">
        <v>86</v>
      </c>
      <c r="I45" s="1765">
        <v>5.8</v>
      </c>
      <c r="J45" s="1766">
        <v>6.1</v>
      </c>
      <c r="K45" s="523">
        <v>6.4</v>
      </c>
      <c r="L45" s="536" t="s">
        <v>264</v>
      </c>
      <c r="M45" s="534" t="s">
        <v>81</v>
      </c>
      <c r="N45" s="116">
        <v>3</v>
      </c>
      <c r="O45" s="116">
        <v>4</v>
      </c>
      <c r="P45" s="117">
        <v>5</v>
      </c>
    </row>
    <row r="46" spans="1:16" ht="13.8" x14ac:dyDescent="0.25">
      <c r="A46" s="3057"/>
      <c r="B46" s="2649"/>
      <c r="C46" s="3366"/>
      <c r="D46" s="3366"/>
      <c r="E46" s="2820"/>
      <c r="F46" s="3350"/>
      <c r="G46" s="3353"/>
      <c r="H46" s="115" t="s">
        <v>59</v>
      </c>
      <c r="I46" s="2594">
        <v>8.1999999999999993</v>
      </c>
      <c r="J46" s="1766"/>
      <c r="K46" s="523"/>
      <c r="L46" s="561" t="s">
        <v>245</v>
      </c>
      <c r="M46" s="534" t="s">
        <v>81</v>
      </c>
      <c r="N46" s="116">
        <v>1050</v>
      </c>
      <c r="O46" s="116">
        <v>1100</v>
      </c>
      <c r="P46" s="117">
        <v>1150</v>
      </c>
    </row>
    <row r="47" spans="1:16" ht="13.8" x14ac:dyDescent="0.25">
      <c r="A47" s="3057"/>
      <c r="B47" s="2649"/>
      <c r="C47" s="3366"/>
      <c r="D47" s="3366"/>
      <c r="E47" s="2820"/>
      <c r="F47" s="3350"/>
      <c r="G47" s="3353"/>
      <c r="H47" s="1767" t="s">
        <v>61</v>
      </c>
      <c r="I47" s="1765">
        <v>7.5</v>
      </c>
      <c r="J47" s="1766"/>
      <c r="K47" s="523"/>
      <c r="L47" s="562" t="s">
        <v>255</v>
      </c>
      <c r="M47" s="534" t="s">
        <v>81</v>
      </c>
      <c r="N47" s="116">
        <v>53</v>
      </c>
      <c r="O47" s="116">
        <v>14</v>
      </c>
      <c r="P47" s="117">
        <v>54</v>
      </c>
    </row>
    <row r="48" spans="1:16" ht="13.8" x14ac:dyDescent="0.25">
      <c r="A48" s="3057"/>
      <c r="B48" s="2649"/>
      <c r="C48" s="3366"/>
      <c r="D48" s="3366"/>
      <c r="E48" s="2820"/>
      <c r="F48" s="3350"/>
      <c r="G48" s="3353"/>
      <c r="H48" s="563"/>
      <c r="I48" s="1765"/>
      <c r="J48" s="1766"/>
      <c r="K48" s="523"/>
      <c r="L48" s="564" t="s">
        <v>265</v>
      </c>
      <c r="M48" s="549" t="s">
        <v>73</v>
      </c>
      <c r="N48" s="116">
        <v>3</v>
      </c>
      <c r="O48" s="116">
        <v>1</v>
      </c>
      <c r="P48" s="117">
        <v>2</v>
      </c>
    </row>
    <row r="49" spans="1:16" ht="27.6" x14ac:dyDescent="0.25">
      <c r="A49" s="3057"/>
      <c r="B49" s="2649"/>
      <c r="C49" s="3366"/>
      <c r="D49" s="3366"/>
      <c r="E49" s="2820"/>
      <c r="F49" s="3350"/>
      <c r="G49" s="3353"/>
      <c r="H49" s="563"/>
      <c r="I49" s="1764"/>
      <c r="J49" s="1763"/>
      <c r="K49" s="1764"/>
      <c r="L49" s="118" t="s">
        <v>246</v>
      </c>
      <c r="M49" s="551" t="s">
        <v>75</v>
      </c>
      <c r="N49" s="116">
        <v>100</v>
      </c>
      <c r="O49" s="116">
        <v>100</v>
      </c>
      <c r="P49" s="117">
        <v>100</v>
      </c>
    </row>
    <row r="50" spans="1:16" ht="27.6" x14ac:dyDescent="0.25">
      <c r="A50" s="3057"/>
      <c r="B50" s="2649"/>
      <c r="C50" s="3366"/>
      <c r="D50" s="3366"/>
      <c r="E50" s="2820"/>
      <c r="F50" s="3350"/>
      <c r="G50" s="3353"/>
      <c r="H50" s="1767"/>
      <c r="I50" s="119"/>
      <c r="J50" s="120"/>
      <c r="K50" s="121"/>
      <c r="L50" s="536" t="s">
        <v>247</v>
      </c>
      <c r="M50" s="552" t="s">
        <v>248</v>
      </c>
      <c r="N50" s="553" t="s">
        <v>222</v>
      </c>
      <c r="O50" s="553" t="s">
        <v>222</v>
      </c>
      <c r="P50" s="554" t="s">
        <v>222</v>
      </c>
    </row>
    <row r="51" spans="1:16" ht="27.6" x14ac:dyDescent="0.25">
      <c r="A51" s="3057"/>
      <c r="B51" s="2649"/>
      <c r="C51" s="3366"/>
      <c r="D51" s="3366"/>
      <c r="E51" s="2820"/>
      <c r="F51" s="3350"/>
      <c r="G51" s="3353"/>
      <c r="H51" s="1767"/>
      <c r="I51" s="119"/>
      <c r="J51" s="120"/>
      <c r="K51" s="121"/>
      <c r="L51" s="565" t="s">
        <v>249</v>
      </c>
      <c r="M51" s="556" t="s">
        <v>250</v>
      </c>
      <c r="N51" s="553" t="s">
        <v>222</v>
      </c>
      <c r="O51" s="553" t="s">
        <v>222</v>
      </c>
      <c r="P51" s="554" t="s">
        <v>222</v>
      </c>
    </row>
    <row r="52" spans="1:16" ht="34.950000000000003" customHeight="1" thickBot="1" x14ac:dyDescent="0.3">
      <c r="A52" s="2664"/>
      <c r="B52" s="3053"/>
      <c r="C52" s="3367"/>
      <c r="D52" s="3367"/>
      <c r="E52" s="2717"/>
      <c r="F52" s="3176"/>
      <c r="G52" s="3354"/>
      <c r="H52" s="557" t="s">
        <v>7</v>
      </c>
      <c r="I52" s="126">
        <f>SUM(I43:I47)</f>
        <v>321.2</v>
      </c>
      <c r="J52" s="126">
        <f t="shared" ref="J52:K52" si="2">SUM(J43:J46)</f>
        <v>320.40000000000003</v>
      </c>
      <c r="K52" s="126">
        <f t="shared" si="2"/>
        <v>336.79999999999995</v>
      </c>
      <c r="L52" s="558"/>
      <c r="M52" s="566"/>
      <c r="N52" s="111"/>
      <c r="O52" s="111"/>
      <c r="P52" s="112"/>
    </row>
    <row r="53" spans="1:16" ht="33" customHeight="1" x14ac:dyDescent="0.25">
      <c r="A53" s="2663" t="s">
        <v>6</v>
      </c>
      <c r="B53" s="3052" t="s">
        <v>6</v>
      </c>
      <c r="C53" s="3365" t="s">
        <v>63</v>
      </c>
      <c r="D53" s="3365"/>
      <c r="E53" s="2716" t="s">
        <v>266</v>
      </c>
      <c r="F53" s="3368" t="s">
        <v>267</v>
      </c>
      <c r="G53" s="3352" t="s">
        <v>224</v>
      </c>
      <c r="H53" s="100" t="s">
        <v>50</v>
      </c>
      <c r="I53" s="101">
        <v>181.8</v>
      </c>
      <c r="J53" s="102">
        <v>169</v>
      </c>
      <c r="K53" s="103">
        <v>177</v>
      </c>
      <c r="L53" s="567" t="s">
        <v>268</v>
      </c>
      <c r="M53" s="528" t="s">
        <v>73</v>
      </c>
      <c r="N53" s="529">
        <v>2</v>
      </c>
      <c r="O53" s="529">
        <v>2</v>
      </c>
      <c r="P53" s="530">
        <v>2</v>
      </c>
    </row>
    <row r="54" spans="1:16" ht="13.8" x14ac:dyDescent="0.25">
      <c r="A54" s="3057"/>
      <c r="B54" s="2649"/>
      <c r="C54" s="3366"/>
      <c r="D54" s="3366"/>
      <c r="E54" s="2820"/>
      <c r="F54" s="3350"/>
      <c r="G54" s="3353"/>
      <c r="H54" s="115" t="s">
        <v>60</v>
      </c>
      <c r="I54" s="1765"/>
      <c r="J54" s="1766"/>
      <c r="K54" s="523"/>
      <c r="L54" s="568" t="s">
        <v>244</v>
      </c>
      <c r="M54" s="534" t="s">
        <v>73</v>
      </c>
      <c r="N54" s="116">
        <v>30</v>
      </c>
      <c r="O54" s="116">
        <v>50</v>
      </c>
      <c r="P54" s="117">
        <v>50</v>
      </c>
    </row>
    <row r="55" spans="1:16" ht="16.95" customHeight="1" x14ac:dyDescent="0.25">
      <c r="A55" s="3057"/>
      <c r="B55" s="2649"/>
      <c r="C55" s="3366"/>
      <c r="D55" s="3366"/>
      <c r="E55" s="2820"/>
      <c r="F55" s="3350"/>
      <c r="G55" s="3353"/>
      <c r="H55" s="115" t="s">
        <v>86</v>
      </c>
      <c r="I55" s="2594">
        <v>1</v>
      </c>
      <c r="J55" s="1766"/>
      <c r="K55" s="523"/>
      <c r="L55" s="568" t="s">
        <v>269</v>
      </c>
      <c r="M55" s="534" t="s">
        <v>73</v>
      </c>
      <c r="N55" s="116">
        <v>1</v>
      </c>
      <c r="O55" s="116">
        <v>2</v>
      </c>
      <c r="P55" s="117">
        <v>2</v>
      </c>
    </row>
    <row r="56" spans="1:16" ht="27.6" x14ac:dyDescent="0.25">
      <c r="A56" s="3057"/>
      <c r="B56" s="2649"/>
      <c r="C56" s="3366"/>
      <c r="D56" s="3366"/>
      <c r="E56" s="2820"/>
      <c r="F56" s="3350"/>
      <c r="G56" s="3353"/>
      <c r="H56" s="115" t="s">
        <v>59</v>
      </c>
      <c r="I56" s="1765"/>
      <c r="J56" s="1766"/>
      <c r="K56" s="523"/>
      <c r="L56" s="568" t="s">
        <v>270</v>
      </c>
      <c r="M56" s="534" t="s">
        <v>73</v>
      </c>
      <c r="N56" s="116">
        <v>1</v>
      </c>
      <c r="O56" s="116">
        <v>1</v>
      </c>
      <c r="P56" s="117">
        <v>1</v>
      </c>
    </row>
    <row r="57" spans="1:16" ht="27.6" x14ac:dyDescent="0.25">
      <c r="A57" s="3057"/>
      <c r="B57" s="2649"/>
      <c r="C57" s="3366"/>
      <c r="D57" s="3366"/>
      <c r="E57" s="2820"/>
      <c r="F57" s="3350"/>
      <c r="G57" s="3353"/>
      <c r="H57" s="569" t="s">
        <v>61</v>
      </c>
      <c r="I57" s="1765">
        <v>0.2</v>
      </c>
      <c r="J57" s="1766"/>
      <c r="K57" s="523"/>
      <c r="L57" s="81" t="s">
        <v>271</v>
      </c>
      <c r="M57" s="570" t="s">
        <v>73</v>
      </c>
      <c r="N57" s="116">
        <v>100</v>
      </c>
      <c r="O57" s="116">
        <v>100</v>
      </c>
      <c r="P57" s="117">
        <v>100</v>
      </c>
    </row>
    <row r="58" spans="1:16" ht="27.6" x14ac:dyDescent="0.25">
      <c r="A58" s="3057"/>
      <c r="B58" s="2649"/>
      <c r="C58" s="3366"/>
      <c r="D58" s="3366"/>
      <c r="E58" s="2820"/>
      <c r="F58" s="3350"/>
      <c r="G58" s="3353"/>
      <c r="H58" s="563"/>
      <c r="I58" s="1765"/>
      <c r="J58" s="1766"/>
      <c r="K58" s="523"/>
      <c r="L58" s="127" t="s">
        <v>272</v>
      </c>
      <c r="M58" s="549" t="s">
        <v>73</v>
      </c>
      <c r="N58" s="116">
        <v>3</v>
      </c>
      <c r="O58" s="116">
        <v>5</v>
      </c>
      <c r="P58" s="117">
        <v>7</v>
      </c>
    </row>
    <row r="59" spans="1:16" ht="22.95" customHeight="1" x14ac:dyDescent="0.25">
      <c r="A59" s="3057"/>
      <c r="B59" s="2649"/>
      <c r="C59" s="3366"/>
      <c r="D59" s="3366"/>
      <c r="E59" s="2820"/>
      <c r="F59" s="3350"/>
      <c r="G59" s="3353"/>
      <c r="H59" s="563"/>
      <c r="I59" s="1765"/>
      <c r="J59" s="1766"/>
      <c r="K59" s="523"/>
      <c r="L59" s="81" t="s">
        <v>265</v>
      </c>
      <c r="M59" s="549" t="s">
        <v>73</v>
      </c>
      <c r="N59" s="116"/>
      <c r="O59" s="116">
        <v>2</v>
      </c>
      <c r="P59" s="117">
        <v>2</v>
      </c>
    </row>
    <row r="60" spans="1:16" ht="34.200000000000003" customHeight="1" x14ac:dyDescent="0.25">
      <c r="A60" s="3057"/>
      <c r="B60" s="2649"/>
      <c r="C60" s="3366"/>
      <c r="D60" s="3366"/>
      <c r="E60" s="2820"/>
      <c r="F60" s="3350"/>
      <c r="G60" s="3353"/>
      <c r="H60" s="571"/>
      <c r="I60" s="572"/>
      <c r="J60" s="573"/>
      <c r="K60" s="572"/>
      <c r="L60" s="81" t="s">
        <v>273</v>
      </c>
      <c r="M60" s="549" t="s">
        <v>73</v>
      </c>
      <c r="N60" s="116"/>
      <c r="O60" s="116">
        <v>2</v>
      </c>
      <c r="P60" s="117">
        <v>2</v>
      </c>
    </row>
    <row r="61" spans="1:16" ht="27.6" x14ac:dyDescent="0.25">
      <c r="A61" s="3057"/>
      <c r="B61" s="2649"/>
      <c r="C61" s="3366"/>
      <c r="D61" s="3366"/>
      <c r="E61" s="2820"/>
      <c r="F61" s="3350"/>
      <c r="G61" s="3353"/>
      <c r="H61" s="574"/>
      <c r="I61" s="575"/>
      <c r="J61" s="576"/>
      <c r="K61" s="575"/>
      <c r="L61" s="81" t="s">
        <v>246</v>
      </c>
      <c r="M61" s="551" t="s">
        <v>75</v>
      </c>
      <c r="N61" s="116">
        <v>50</v>
      </c>
      <c r="O61" s="116">
        <v>50</v>
      </c>
      <c r="P61" s="117">
        <v>50</v>
      </c>
    </row>
    <row r="62" spans="1:16" ht="27.6" x14ac:dyDescent="0.25">
      <c r="A62" s="3057"/>
      <c r="B62" s="2649"/>
      <c r="C62" s="3366"/>
      <c r="D62" s="3366"/>
      <c r="E62" s="2820"/>
      <c r="F62" s="3350"/>
      <c r="G62" s="3353"/>
      <c r="H62" s="1767"/>
      <c r="I62" s="119"/>
      <c r="J62" s="120"/>
      <c r="K62" s="121"/>
      <c r="L62" s="488" t="s">
        <v>249</v>
      </c>
      <c r="M62" s="577" t="s">
        <v>250</v>
      </c>
      <c r="N62" s="553" t="s">
        <v>222</v>
      </c>
      <c r="O62" s="553" t="s">
        <v>222</v>
      </c>
      <c r="P62" s="554" t="s">
        <v>222</v>
      </c>
    </row>
    <row r="63" spans="1:16" ht="27.6" x14ac:dyDescent="0.25">
      <c r="A63" s="3057"/>
      <c r="B63" s="2649"/>
      <c r="C63" s="3366"/>
      <c r="D63" s="3366"/>
      <c r="E63" s="2820"/>
      <c r="F63" s="3369"/>
      <c r="G63" s="3358"/>
      <c r="H63" s="1767"/>
      <c r="I63" s="119"/>
      <c r="J63" s="120"/>
      <c r="K63" s="121"/>
      <c r="L63" s="578" t="s">
        <v>247</v>
      </c>
      <c r="M63" s="552" t="s">
        <v>248</v>
      </c>
      <c r="N63" s="553" t="s">
        <v>222</v>
      </c>
      <c r="O63" s="553" t="s">
        <v>222</v>
      </c>
      <c r="P63" s="554" t="s">
        <v>222</v>
      </c>
    </row>
    <row r="64" spans="1:16" ht="30" customHeight="1" thickBot="1" x14ac:dyDescent="0.3">
      <c r="A64" s="2664"/>
      <c r="B64" s="3053"/>
      <c r="C64" s="3367"/>
      <c r="D64" s="3367"/>
      <c r="E64" s="2717"/>
      <c r="F64" s="579"/>
      <c r="G64" s="580"/>
      <c r="H64" s="557" t="s">
        <v>7</v>
      </c>
      <c r="I64" s="126">
        <f>SUM(I53:I57)</f>
        <v>183</v>
      </c>
      <c r="J64" s="126">
        <f t="shared" ref="J64:K64" si="3">SUM(J53:J56)</f>
        <v>169</v>
      </c>
      <c r="K64" s="126">
        <f t="shared" si="3"/>
        <v>177</v>
      </c>
      <c r="L64" s="581"/>
      <c r="M64" s="582"/>
      <c r="N64" s="583"/>
      <c r="O64" s="583"/>
      <c r="P64" s="584"/>
    </row>
    <row r="65" spans="1:16" ht="18.600000000000001" customHeight="1" x14ac:dyDescent="0.25">
      <c r="A65" s="2663" t="s">
        <v>6</v>
      </c>
      <c r="B65" s="3052" t="s">
        <v>6</v>
      </c>
      <c r="C65" s="3365" t="s">
        <v>64</v>
      </c>
      <c r="D65" s="3365"/>
      <c r="E65" s="2716" t="s">
        <v>274</v>
      </c>
      <c r="F65" s="3368" t="s">
        <v>275</v>
      </c>
      <c r="G65" s="3352" t="s">
        <v>224</v>
      </c>
      <c r="H65" s="100" t="s">
        <v>50</v>
      </c>
      <c r="I65" s="101">
        <v>930.5</v>
      </c>
      <c r="J65" s="102">
        <v>977</v>
      </c>
      <c r="K65" s="103">
        <v>1026</v>
      </c>
      <c r="L65" s="560" t="s">
        <v>242</v>
      </c>
      <c r="M65" s="528" t="s">
        <v>73</v>
      </c>
      <c r="N65" s="529">
        <v>189</v>
      </c>
      <c r="O65" s="529">
        <v>190</v>
      </c>
      <c r="P65" s="530">
        <v>191</v>
      </c>
    </row>
    <row r="66" spans="1:16" ht="31.2" customHeight="1" x14ac:dyDescent="0.25">
      <c r="A66" s="3057"/>
      <c r="B66" s="2649"/>
      <c r="C66" s="3366"/>
      <c r="D66" s="3366"/>
      <c r="E66" s="2820"/>
      <c r="F66" s="3350"/>
      <c r="G66" s="3353"/>
      <c r="H66" s="115" t="s">
        <v>60</v>
      </c>
      <c r="I66" s="1765">
        <v>5.5</v>
      </c>
      <c r="J66" s="1766">
        <v>5.7</v>
      </c>
      <c r="K66" s="523">
        <v>5.9</v>
      </c>
      <c r="L66" s="585" t="s">
        <v>276</v>
      </c>
      <c r="M66" s="534" t="s">
        <v>73</v>
      </c>
      <c r="N66" s="116">
        <v>65</v>
      </c>
      <c r="O66" s="116">
        <v>66</v>
      </c>
      <c r="P66" s="117">
        <v>67</v>
      </c>
    </row>
    <row r="67" spans="1:16" ht="27.6" x14ac:dyDescent="0.25">
      <c r="A67" s="3057"/>
      <c r="B67" s="2649"/>
      <c r="C67" s="3366"/>
      <c r="D67" s="3366"/>
      <c r="E67" s="2820"/>
      <c r="F67" s="3350"/>
      <c r="G67" s="3353"/>
      <c r="H67" s="115" t="s">
        <v>86</v>
      </c>
      <c r="I67" s="1765">
        <v>70</v>
      </c>
      <c r="J67" s="1766">
        <v>73</v>
      </c>
      <c r="K67" s="523">
        <v>77</v>
      </c>
      <c r="L67" s="585" t="s">
        <v>277</v>
      </c>
      <c r="M67" s="534" t="s">
        <v>73</v>
      </c>
      <c r="N67" s="116">
        <v>9</v>
      </c>
      <c r="O67" s="116">
        <v>9</v>
      </c>
      <c r="P67" s="117">
        <v>9</v>
      </c>
    </row>
    <row r="68" spans="1:16" ht="25.2" customHeight="1" x14ac:dyDescent="0.25">
      <c r="A68" s="3057"/>
      <c r="B68" s="2649"/>
      <c r="C68" s="3366"/>
      <c r="D68" s="3366"/>
      <c r="E68" s="2820"/>
      <c r="F68" s="3350"/>
      <c r="G68" s="3353"/>
      <c r="H68" s="115" t="s">
        <v>59</v>
      </c>
      <c r="I68" s="1765"/>
      <c r="J68" s="1766"/>
      <c r="K68" s="523"/>
      <c r="L68" s="585" t="s">
        <v>278</v>
      </c>
      <c r="M68" s="534" t="s">
        <v>239</v>
      </c>
      <c r="N68" s="489">
        <v>16.899999999999999</v>
      </c>
      <c r="O68" s="489">
        <v>17.5</v>
      </c>
      <c r="P68" s="128">
        <v>18.8</v>
      </c>
    </row>
    <row r="69" spans="1:16" ht="22.2" customHeight="1" x14ac:dyDescent="0.25">
      <c r="A69" s="3057"/>
      <c r="B69" s="2649"/>
      <c r="C69" s="3366"/>
      <c r="D69" s="3366"/>
      <c r="E69" s="2820"/>
      <c r="F69" s="3350"/>
      <c r="G69" s="3353"/>
      <c r="H69" s="1767" t="s">
        <v>61</v>
      </c>
      <c r="I69" s="1765">
        <v>13.9</v>
      </c>
      <c r="J69" s="1766"/>
      <c r="K69" s="523"/>
      <c r="L69" s="586" t="s">
        <v>279</v>
      </c>
      <c r="M69" s="534" t="s">
        <v>81</v>
      </c>
      <c r="N69" s="116">
        <v>27</v>
      </c>
      <c r="O69" s="116">
        <v>28</v>
      </c>
      <c r="P69" s="117">
        <v>29</v>
      </c>
    </row>
    <row r="70" spans="1:16" ht="27.6" x14ac:dyDescent="0.25">
      <c r="A70" s="3057"/>
      <c r="B70" s="2649"/>
      <c r="C70" s="3366"/>
      <c r="D70" s="3366"/>
      <c r="E70" s="2820"/>
      <c r="F70" s="3350"/>
      <c r="G70" s="3353"/>
      <c r="H70" s="1767"/>
      <c r="I70" s="1765"/>
      <c r="J70" s="1766"/>
      <c r="K70" s="523"/>
      <c r="L70" s="587" t="s">
        <v>280</v>
      </c>
      <c r="M70" s="534" t="s">
        <v>81</v>
      </c>
      <c r="N70" s="116">
        <v>323</v>
      </c>
      <c r="O70" s="116">
        <v>332</v>
      </c>
      <c r="P70" s="117">
        <v>348</v>
      </c>
    </row>
    <row r="71" spans="1:16" ht="24" customHeight="1" x14ac:dyDescent="0.25">
      <c r="A71" s="3057"/>
      <c r="B71" s="2649"/>
      <c r="C71" s="3366"/>
      <c r="D71" s="3366"/>
      <c r="E71" s="2820"/>
      <c r="F71" s="3350"/>
      <c r="G71" s="3353"/>
      <c r="H71" s="1767"/>
      <c r="I71" s="1765"/>
      <c r="J71" s="1766"/>
      <c r="K71" s="523"/>
      <c r="L71" s="586" t="s">
        <v>244</v>
      </c>
      <c r="M71" s="534" t="s">
        <v>81</v>
      </c>
      <c r="N71" s="489">
        <v>43</v>
      </c>
      <c r="O71" s="489">
        <v>44</v>
      </c>
      <c r="P71" s="128">
        <v>45</v>
      </c>
    </row>
    <row r="72" spans="1:16" ht="28.2" customHeight="1" x14ac:dyDescent="0.25">
      <c r="A72" s="3057"/>
      <c r="B72" s="2649"/>
      <c r="C72" s="3366"/>
      <c r="D72" s="3366"/>
      <c r="E72" s="2820"/>
      <c r="F72" s="3350"/>
      <c r="G72" s="3353"/>
      <c r="H72" s="1767"/>
      <c r="I72" s="1765"/>
      <c r="J72" s="1766"/>
      <c r="K72" s="523"/>
      <c r="L72" s="586" t="s">
        <v>281</v>
      </c>
      <c r="M72" s="534" t="s">
        <v>81</v>
      </c>
      <c r="N72" s="116">
        <v>6103</v>
      </c>
      <c r="O72" s="116">
        <v>6105</v>
      </c>
      <c r="P72" s="117">
        <v>6108</v>
      </c>
    </row>
    <row r="73" spans="1:16" ht="27.6" x14ac:dyDescent="0.25">
      <c r="A73" s="3057"/>
      <c r="B73" s="2649"/>
      <c r="C73" s="3366"/>
      <c r="D73" s="3366"/>
      <c r="E73" s="2820"/>
      <c r="F73" s="3350"/>
      <c r="G73" s="3353"/>
      <c r="H73" s="1767"/>
      <c r="I73" s="1765"/>
      <c r="J73" s="1766"/>
      <c r="K73" s="523"/>
      <c r="L73" s="81" t="s">
        <v>246</v>
      </c>
      <c r="M73" s="551" t="s">
        <v>75</v>
      </c>
      <c r="N73" s="116">
        <v>33</v>
      </c>
      <c r="O73" s="116">
        <v>35</v>
      </c>
      <c r="P73" s="117">
        <v>37</v>
      </c>
    </row>
    <row r="74" spans="1:16" ht="27.6" x14ac:dyDescent="0.25">
      <c r="A74" s="3057"/>
      <c r="B74" s="2649"/>
      <c r="C74" s="3366"/>
      <c r="D74" s="3366"/>
      <c r="E74" s="2820"/>
      <c r="F74" s="3350"/>
      <c r="G74" s="3353"/>
      <c r="H74" s="1767"/>
      <c r="I74" s="1765"/>
      <c r="J74" s="1766"/>
      <c r="K74" s="523"/>
      <c r="L74" s="588" t="s">
        <v>249</v>
      </c>
      <c r="M74" s="589" t="s">
        <v>250</v>
      </c>
      <c r="N74" s="553" t="s">
        <v>222</v>
      </c>
      <c r="O74" s="553" t="s">
        <v>222</v>
      </c>
      <c r="P74" s="554" t="s">
        <v>222</v>
      </c>
    </row>
    <row r="75" spans="1:16" ht="27.6" x14ac:dyDescent="0.25">
      <c r="A75" s="3057"/>
      <c r="B75" s="2649"/>
      <c r="C75" s="3366"/>
      <c r="D75" s="3366"/>
      <c r="E75" s="2820"/>
      <c r="F75" s="3369"/>
      <c r="G75" s="3353"/>
      <c r="H75" s="1767"/>
      <c r="I75" s="1765"/>
      <c r="J75" s="1766"/>
      <c r="K75" s="523"/>
      <c r="L75" s="536" t="s">
        <v>247</v>
      </c>
      <c r="M75" s="590" t="s">
        <v>248</v>
      </c>
      <c r="N75" s="553" t="s">
        <v>222</v>
      </c>
      <c r="O75" s="553" t="s">
        <v>222</v>
      </c>
      <c r="P75" s="554" t="s">
        <v>222</v>
      </c>
    </row>
    <row r="76" spans="1:16" ht="26.4" customHeight="1" thickBot="1" x14ac:dyDescent="0.3">
      <c r="A76" s="591"/>
      <c r="B76" s="592"/>
      <c r="C76" s="593"/>
      <c r="D76" s="487"/>
      <c r="E76" s="2717"/>
      <c r="F76" s="594"/>
      <c r="G76" s="580"/>
      <c r="H76" s="557" t="s">
        <v>7</v>
      </c>
      <c r="I76" s="126">
        <f>SUM(I65:I69)</f>
        <v>1019.9</v>
      </c>
      <c r="J76" s="126">
        <f t="shared" ref="J76:K76" si="4">SUM(J65:J68)</f>
        <v>1055.7</v>
      </c>
      <c r="K76" s="126">
        <f t="shared" si="4"/>
        <v>1108.9000000000001</v>
      </c>
      <c r="L76" s="581"/>
      <c r="M76" s="559"/>
      <c r="N76" s="111"/>
      <c r="O76" s="111"/>
      <c r="P76" s="112"/>
    </row>
    <row r="77" spans="1:16" ht="27" customHeight="1" x14ac:dyDescent="0.25">
      <c r="A77" s="2663" t="s">
        <v>6</v>
      </c>
      <c r="B77" s="3052" t="s">
        <v>6</v>
      </c>
      <c r="C77" s="3365" t="s">
        <v>65</v>
      </c>
      <c r="D77" s="3365"/>
      <c r="E77" s="2716" t="s">
        <v>282</v>
      </c>
      <c r="F77" s="3368" t="s">
        <v>283</v>
      </c>
      <c r="G77" s="3352" t="s">
        <v>224</v>
      </c>
      <c r="H77" s="100" t="s">
        <v>50</v>
      </c>
      <c r="I77" s="101">
        <v>308.3</v>
      </c>
      <c r="J77" s="102">
        <v>324</v>
      </c>
      <c r="K77" s="103">
        <v>340</v>
      </c>
      <c r="L77" s="2590" t="s">
        <v>284</v>
      </c>
      <c r="M77" s="2591" t="s">
        <v>75</v>
      </c>
      <c r="N77" s="2592">
        <v>72</v>
      </c>
      <c r="O77" s="2592">
        <v>73</v>
      </c>
      <c r="P77" s="2593">
        <v>74</v>
      </c>
    </row>
    <row r="78" spans="1:16" ht="16.2" customHeight="1" x14ac:dyDescent="0.25">
      <c r="A78" s="3057"/>
      <c r="B78" s="2649"/>
      <c r="C78" s="3366"/>
      <c r="D78" s="3366"/>
      <c r="E78" s="2820"/>
      <c r="F78" s="3350"/>
      <c r="G78" s="3353"/>
      <c r="H78" s="115" t="s">
        <v>60</v>
      </c>
      <c r="I78" s="1765"/>
      <c r="J78" s="1766"/>
      <c r="K78" s="523"/>
      <c r="L78" s="598" t="s">
        <v>285</v>
      </c>
      <c r="M78" s="599" t="s">
        <v>73</v>
      </c>
      <c r="N78" s="596">
        <v>27</v>
      </c>
      <c r="O78" s="596">
        <v>28</v>
      </c>
      <c r="P78" s="597">
        <v>29</v>
      </c>
    </row>
    <row r="79" spans="1:16" ht="15" customHeight="1" x14ac:dyDescent="0.25">
      <c r="A79" s="3057"/>
      <c r="B79" s="2649"/>
      <c r="C79" s="3366"/>
      <c r="D79" s="3366"/>
      <c r="E79" s="2820"/>
      <c r="F79" s="3350"/>
      <c r="G79" s="3353"/>
      <c r="H79" s="115" t="s">
        <v>86</v>
      </c>
      <c r="I79" s="1765">
        <v>35</v>
      </c>
      <c r="J79" s="1766">
        <v>37</v>
      </c>
      <c r="K79" s="523">
        <v>39</v>
      </c>
      <c r="L79" s="600" t="s">
        <v>286</v>
      </c>
      <c r="M79" s="599" t="s">
        <v>73</v>
      </c>
      <c r="N79" s="596">
        <v>95</v>
      </c>
      <c r="O79" s="596">
        <v>100</v>
      </c>
      <c r="P79" s="597">
        <v>105</v>
      </c>
    </row>
    <row r="80" spans="1:16" ht="13.2" customHeight="1" x14ac:dyDescent="0.25">
      <c r="A80" s="3057"/>
      <c r="B80" s="2649"/>
      <c r="C80" s="3366"/>
      <c r="D80" s="3366"/>
      <c r="E80" s="2820"/>
      <c r="F80" s="3350"/>
      <c r="G80" s="3353"/>
      <c r="H80" s="115" t="s">
        <v>59</v>
      </c>
      <c r="I80" s="1765"/>
      <c r="J80" s="1766"/>
      <c r="K80" s="523"/>
      <c r="L80" s="598" t="s">
        <v>287</v>
      </c>
      <c r="M80" s="599" t="s">
        <v>239</v>
      </c>
      <c r="N80" s="596">
        <v>20</v>
      </c>
      <c r="O80" s="596">
        <v>21</v>
      </c>
      <c r="P80" s="597">
        <v>22</v>
      </c>
    </row>
    <row r="81" spans="1:16" ht="13.8" x14ac:dyDescent="0.25">
      <c r="A81" s="3057"/>
      <c r="B81" s="2649"/>
      <c r="C81" s="3366"/>
      <c r="D81" s="3366"/>
      <c r="E81" s="2820"/>
      <c r="F81" s="3350"/>
      <c r="G81" s="3353"/>
      <c r="H81" s="1767" t="s">
        <v>61</v>
      </c>
      <c r="I81" s="1765">
        <v>11.6</v>
      </c>
      <c r="J81" s="1766"/>
      <c r="K81" s="523"/>
      <c r="L81" s="601" t="s">
        <v>276</v>
      </c>
      <c r="M81" s="599" t="s">
        <v>81</v>
      </c>
      <c r="N81" s="596">
        <v>20</v>
      </c>
      <c r="O81" s="596">
        <v>22</v>
      </c>
      <c r="P81" s="597">
        <v>24</v>
      </c>
    </row>
    <row r="82" spans="1:16" ht="32.4" customHeight="1" x14ac:dyDescent="0.25">
      <c r="A82" s="3057"/>
      <c r="B82" s="2649"/>
      <c r="C82" s="3366"/>
      <c r="D82" s="3366"/>
      <c r="E82" s="2820"/>
      <c r="F82" s="3350"/>
      <c r="G82" s="3353"/>
      <c r="H82" s="1767"/>
      <c r="I82" s="1765"/>
      <c r="J82" s="1766"/>
      <c r="K82" s="523"/>
      <c r="L82" s="520" t="s">
        <v>288</v>
      </c>
      <c r="M82" s="599" t="s">
        <v>73</v>
      </c>
      <c r="N82" s="596">
        <v>1</v>
      </c>
      <c r="O82" s="596">
        <v>2</v>
      </c>
      <c r="P82" s="597">
        <v>2</v>
      </c>
    </row>
    <row r="83" spans="1:16" ht="13.8" x14ac:dyDescent="0.25">
      <c r="A83" s="3057"/>
      <c r="B83" s="2649"/>
      <c r="C83" s="3366"/>
      <c r="D83" s="3366"/>
      <c r="E83" s="2820"/>
      <c r="F83" s="3350"/>
      <c r="G83" s="3353"/>
      <c r="H83" s="3373"/>
      <c r="I83" s="3361"/>
      <c r="J83" s="3363"/>
      <c r="K83" s="3361"/>
      <c r="L83" s="520" t="s">
        <v>289</v>
      </c>
      <c r="M83" s="599" t="s">
        <v>75</v>
      </c>
      <c r="N83" s="596">
        <v>5</v>
      </c>
      <c r="O83" s="596">
        <v>5</v>
      </c>
      <c r="P83" s="597">
        <v>5</v>
      </c>
    </row>
    <row r="84" spans="1:16" ht="13.8" x14ac:dyDescent="0.25">
      <c r="A84" s="3057"/>
      <c r="B84" s="2649"/>
      <c r="C84" s="3366"/>
      <c r="D84" s="3366"/>
      <c r="E84" s="2820"/>
      <c r="F84" s="3350"/>
      <c r="G84" s="3353"/>
      <c r="H84" s="3374"/>
      <c r="I84" s="3375"/>
      <c r="J84" s="3377"/>
      <c r="K84" s="3375"/>
      <c r="L84" s="602" t="s">
        <v>290</v>
      </c>
      <c r="M84" s="595" t="s">
        <v>73</v>
      </c>
      <c r="N84" s="596">
        <v>1</v>
      </c>
      <c r="O84" s="596">
        <v>1</v>
      </c>
      <c r="P84" s="597">
        <v>1</v>
      </c>
    </row>
    <row r="85" spans="1:16" ht="33" customHeight="1" x14ac:dyDescent="0.25">
      <c r="A85" s="3057"/>
      <c r="B85" s="2649"/>
      <c r="C85" s="3366"/>
      <c r="D85" s="3366"/>
      <c r="E85" s="2820"/>
      <c r="F85" s="3350"/>
      <c r="G85" s="3353"/>
      <c r="H85" s="119"/>
      <c r="I85" s="1764"/>
      <c r="J85" s="1763"/>
      <c r="K85" s="1764"/>
      <c r="L85" s="130" t="s">
        <v>246</v>
      </c>
      <c r="M85" s="603" t="s">
        <v>75</v>
      </c>
      <c r="N85" s="596">
        <v>50</v>
      </c>
      <c r="O85" s="596">
        <v>50</v>
      </c>
      <c r="P85" s="597">
        <v>50</v>
      </c>
    </row>
    <row r="86" spans="1:16" ht="27.6" x14ac:dyDescent="0.25">
      <c r="A86" s="3057"/>
      <c r="B86" s="2649"/>
      <c r="C86" s="3366"/>
      <c r="D86" s="3366"/>
      <c r="E86" s="2820"/>
      <c r="F86" s="3350"/>
      <c r="G86" s="3353"/>
      <c r="H86" s="1767"/>
      <c r="I86" s="119"/>
      <c r="J86" s="120"/>
      <c r="K86" s="121"/>
      <c r="L86" s="598" t="s">
        <v>247</v>
      </c>
      <c r="M86" s="604" t="s">
        <v>248</v>
      </c>
      <c r="N86" s="553" t="s">
        <v>222</v>
      </c>
      <c r="O86" s="553" t="s">
        <v>222</v>
      </c>
      <c r="P86" s="554" t="s">
        <v>222</v>
      </c>
    </row>
    <row r="87" spans="1:16" ht="27.6" x14ac:dyDescent="0.25">
      <c r="A87" s="3379"/>
      <c r="B87" s="3380"/>
      <c r="C87" s="3381"/>
      <c r="D87" s="3381"/>
      <c r="E87" s="2820"/>
      <c r="F87" s="3369"/>
      <c r="G87" s="3358"/>
      <c r="H87" s="1767"/>
      <c r="I87" s="119"/>
      <c r="J87" s="120"/>
      <c r="K87" s="121"/>
      <c r="L87" s="130" t="s">
        <v>249</v>
      </c>
      <c r="M87" s="131" t="s">
        <v>250</v>
      </c>
      <c r="N87" s="553" t="s">
        <v>222</v>
      </c>
      <c r="O87" s="553" t="s">
        <v>222</v>
      </c>
      <c r="P87" s="554" t="s">
        <v>222</v>
      </c>
    </row>
    <row r="88" spans="1:16" ht="14.4" thickBot="1" x14ac:dyDescent="0.3">
      <c r="A88" s="591"/>
      <c r="B88" s="592"/>
      <c r="C88" s="605"/>
      <c r="D88" s="487"/>
      <c r="E88" s="2717"/>
      <c r="F88" s="579"/>
      <c r="G88" s="580"/>
      <c r="H88" s="557" t="s">
        <v>7</v>
      </c>
      <c r="I88" s="126">
        <f>SUM(I77:I81)</f>
        <v>354.90000000000003</v>
      </c>
      <c r="J88" s="126">
        <f>SUM(J77:J80)</f>
        <v>361</v>
      </c>
      <c r="K88" s="126">
        <f t="shared" ref="K88" si="5">SUM(K77:K80)</f>
        <v>379</v>
      </c>
      <c r="L88" s="581"/>
      <c r="M88" s="559"/>
      <c r="N88" s="111"/>
      <c r="O88" s="111"/>
      <c r="P88" s="112"/>
    </row>
    <row r="89" spans="1:16" ht="14.4" thickBot="1" x14ac:dyDescent="0.3">
      <c r="A89" s="606" t="s">
        <v>6</v>
      </c>
      <c r="B89" s="1757" t="s">
        <v>6</v>
      </c>
      <c r="C89" s="607"/>
      <c r="D89" s="608"/>
      <c r="E89" s="2702" t="s">
        <v>33</v>
      </c>
      <c r="F89" s="2702"/>
      <c r="G89" s="2703"/>
      <c r="H89" s="609" t="s">
        <v>7</v>
      </c>
      <c r="I89" s="610">
        <f>SUM(I15+I17+I21+I31+I42+I52+I64+I76+I88)</f>
        <v>3652.7</v>
      </c>
      <c r="J89" s="610">
        <f>SUM(J15+J17+J21+J31+J42+J52+J64+J76+J88)</f>
        <v>3770.9000000000005</v>
      </c>
      <c r="K89" s="610">
        <f>SUM(K15+K17+K21+K31+K42+K52+K64+K76+K88)</f>
        <v>3958</v>
      </c>
      <c r="L89" s="611"/>
      <c r="M89" s="612"/>
      <c r="N89" s="613"/>
      <c r="O89" s="613"/>
      <c r="P89" s="614"/>
    </row>
    <row r="90" spans="1:16" ht="14.4" thickBot="1" x14ac:dyDescent="0.3">
      <c r="A90" s="72" t="s">
        <v>6</v>
      </c>
      <c r="B90" s="132" t="s">
        <v>8</v>
      </c>
      <c r="C90" s="615" t="s">
        <v>291</v>
      </c>
      <c r="D90" s="504"/>
      <c r="E90" s="616"/>
      <c r="F90" s="616"/>
      <c r="G90" s="616"/>
      <c r="H90" s="616"/>
      <c r="I90" s="616"/>
      <c r="J90" s="616"/>
      <c r="K90" s="616"/>
      <c r="L90" s="617"/>
      <c r="M90" s="617"/>
      <c r="N90" s="617"/>
      <c r="O90" s="617"/>
      <c r="P90" s="618"/>
    </row>
    <row r="91" spans="1:16" ht="28.2" thickBot="1" x14ac:dyDescent="0.3">
      <c r="A91" s="83"/>
      <c r="B91" s="1756"/>
      <c r="C91" s="133"/>
      <c r="D91" s="619"/>
      <c r="E91" s="620"/>
      <c r="F91" s="620"/>
      <c r="G91" s="620"/>
      <c r="H91" s="620"/>
      <c r="I91" s="620"/>
      <c r="J91" s="620"/>
      <c r="K91" s="621"/>
      <c r="L91" s="622" t="s">
        <v>292</v>
      </c>
      <c r="M91" s="134" t="s">
        <v>75</v>
      </c>
      <c r="N91" s="79">
        <v>2</v>
      </c>
      <c r="O91" s="79">
        <v>2</v>
      </c>
      <c r="P91" s="623">
        <v>2</v>
      </c>
    </row>
    <row r="92" spans="1:16" ht="41.4" x14ac:dyDescent="0.25">
      <c r="A92" s="2621" t="s">
        <v>6</v>
      </c>
      <c r="B92" s="2623" t="s">
        <v>8</v>
      </c>
      <c r="C92" s="3370" t="s">
        <v>6</v>
      </c>
      <c r="D92" s="1761"/>
      <c r="E92" s="2716" t="s">
        <v>293</v>
      </c>
      <c r="F92" s="3349" t="s">
        <v>66</v>
      </c>
      <c r="G92" s="3352" t="s">
        <v>224</v>
      </c>
      <c r="H92" s="100" t="s">
        <v>50</v>
      </c>
      <c r="I92" s="101">
        <v>20</v>
      </c>
      <c r="J92" s="102">
        <v>22</v>
      </c>
      <c r="K92" s="103">
        <v>24</v>
      </c>
      <c r="L92" s="1739" t="s">
        <v>294</v>
      </c>
      <c r="M92" s="125" t="s">
        <v>75</v>
      </c>
      <c r="N92" s="73">
        <v>22.6</v>
      </c>
      <c r="O92" s="73">
        <v>23</v>
      </c>
      <c r="P92" s="624">
        <v>24</v>
      </c>
    </row>
    <row r="93" spans="1:16" ht="13.8" x14ac:dyDescent="0.25">
      <c r="A93" s="2648"/>
      <c r="B93" s="2649"/>
      <c r="C93" s="3378"/>
      <c r="D93" s="1762"/>
      <c r="E93" s="2820"/>
      <c r="F93" s="3350"/>
      <c r="G93" s="3353"/>
      <c r="H93" s="115"/>
      <c r="I93" s="1765"/>
      <c r="J93" s="1766"/>
      <c r="K93" s="523"/>
      <c r="L93" s="1739" t="s">
        <v>295</v>
      </c>
      <c r="M93" s="125" t="s">
        <v>73</v>
      </c>
      <c r="N93" s="82">
        <v>3</v>
      </c>
      <c r="O93" s="82">
        <v>3</v>
      </c>
      <c r="P93" s="625">
        <v>3</v>
      </c>
    </row>
    <row r="94" spans="1:16" ht="27.6" x14ac:dyDescent="0.25">
      <c r="A94" s="2648"/>
      <c r="B94" s="2649"/>
      <c r="C94" s="3378"/>
      <c r="D94" s="1762"/>
      <c r="E94" s="2820"/>
      <c r="F94" s="3350"/>
      <c r="G94" s="3353"/>
      <c r="H94" s="115"/>
      <c r="I94" s="1765"/>
      <c r="J94" s="1766"/>
      <c r="K94" s="523"/>
      <c r="L94" s="626" t="s">
        <v>296</v>
      </c>
      <c r="M94" s="116" t="s">
        <v>87</v>
      </c>
      <c r="N94" s="82">
        <v>9</v>
      </c>
      <c r="O94" s="82">
        <v>10</v>
      </c>
      <c r="P94" s="625">
        <v>11</v>
      </c>
    </row>
    <row r="95" spans="1:16" ht="14.4" thickBot="1" x14ac:dyDescent="0.3">
      <c r="A95" s="2622"/>
      <c r="B95" s="2624"/>
      <c r="C95" s="2719"/>
      <c r="D95" s="487"/>
      <c r="E95" s="2717"/>
      <c r="F95" s="3351"/>
      <c r="G95" s="3354"/>
      <c r="H95" s="135" t="s">
        <v>7</v>
      </c>
      <c r="I95" s="126">
        <f>SUM(I92:I94)</f>
        <v>20</v>
      </c>
      <c r="J95" s="126">
        <f>SUM(J92:J94)</f>
        <v>22</v>
      </c>
      <c r="K95" s="126">
        <f>SUM(K92:K94)</f>
        <v>24</v>
      </c>
      <c r="L95" s="582"/>
      <c r="M95" s="136"/>
      <c r="N95" s="566"/>
      <c r="O95" s="566"/>
      <c r="P95" s="112"/>
    </row>
    <row r="96" spans="1:16" ht="13.8" x14ac:dyDescent="0.25">
      <c r="A96" s="2621" t="s">
        <v>6</v>
      </c>
      <c r="B96" s="2623" t="s">
        <v>8</v>
      </c>
      <c r="C96" s="3370" t="s">
        <v>8</v>
      </c>
      <c r="D96" s="1761"/>
      <c r="E96" s="3371" t="s">
        <v>297</v>
      </c>
      <c r="F96" s="3349" t="s">
        <v>66</v>
      </c>
      <c r="G96" s="3352" t="s">
        <v>224</v>
      </c>
      <c r="H96" s="100" t="s">
        <v>50</v>
      </c>
      <c r="I96" s="101"/>
      <c r="J96" s="102"/>
      <c r="K96" s="103"/>
      <c r="L96" s="627" t="s">
        <v>298</v>
      </c>
      <c r="M96" s="516" t="s">
        <v>87</v>
      </c>
      <c r="N96" s="80">
        <v>1</v>
      </c>
      <c r="O96" s="80">
        <v>2</v>
      </c>
      <c r="P96" s="137">
        <v>3</v>
      </c>
    </row>
    <row r="97" spans="1:16" ht="14.4" thickBot="1" x14ac:dyDescent="0.3">
      <c r="A97" s="2622"/>
      <c r="B97" s="2624"/>
      <c r="C97" s="2719"/>
      <c r="D97" s="487"/>
      <c r="E97" s="3372"/>
      <c r="F97" s="3351"/>
      <c r="G97" s="3354"/>
      <c r="H97" s="557" t="s">
        <v>7</v>
      </c>
      <c r="I97" s="126">
        <f>SUM(I96:I96)</f>
        <v>0</v>
      </c>
      <c r="J97" s="126">
        <f>SUM(J96:J96)</f>
        <v>0</v>
      </c>
      <c r="K97" s="126">
        <f>SUM(K96:K96)</f>
        <v>0</v>
      </c>
      <c r="L97" s="109"/>
      <c r="M97" s="138"/>
      <c r="N97" s="111"/>
      <c r="O97" s="111"/>
      <c r="P97" s="112"/>
    </row>
    <row r="98" spans="1:16" ht="13.8" x14ac:dyDescent="0.25">
      <c r="A98" s="85" t="s">
        <v>6</v>
      </c>
      <c r="B98" s="3052" t="s">
        <v>8</v>
      </c>
      <c r="C98" s="3365" t="s">
        <v>51</v>
      </c>
      <c r="D98" s="3365"/>
      <c r="E98" s="2716" t="s">
        <v>299</v>
      </c>
      <c r="F98" s="3368" t="s">
        <v>300</v>
      </c>
      <c r="G98" s="3352" t="s">
        <v>224</v>
      </c>
      <c r="H98" s="100" t="s">
        <v>50</v>
      </c>
      <c r="I98" s="101">
        <v>534.20000000000005</v>
      </c>
      <c r="J98" s="102">
        <v>561</v>
      </c>
      <c r="K98" s="103">
        <v>588</v>
      </c>
      <c r="L98" s="628" t="s">
        <v>301</v>
      </c>
      <c r="M98" s="629" t="s">
        <v>73</v>
      </c>
      <c r="N98" s="529">
        <v>148</v>
      </c>
      <c r="O98" s="529">
        <v>148</v>
      </c>
      <c r="P98" s="530">
        <v>148</v>
      </c>
    </row>
    <row r="99" spans="1:16" ht="13.8" x14ac:dyDescent="0.25">
      <c r="A99" s="3057"/>
      <c r="B99" s="2649"/>
      <c r="C99" s="3366"/>
      <c r="D99" s="3366"/>
      <c r="E99" s="2820"/>
      <c r="F99" s="3350"/>
      <c r="G99" s="3353"/>
      <c r="H99" s="115" t="s">
        <v>60</v>
      </c>
      <c r="I99" s="1765">
        <v>5</v>
      </c>
      <c r="J99" s="1766">
        <v>5.2</v>
      </c>
      <c r="K99" s="523">
        <v>5.4</v>
      </c>
      <c r="L99" s="630" t="s">
        <v>302</v>
      </c>
      <c r="M99" s="552" t="s">
        <v>73</v>
      </c>
      <c r="N99" s="116">
        <v>4</v>
      </c>
      <c r="O99" s="116">
        <v>4</v>
      </c>
      <c r="P99" s="117">
        <v>4</v>
      </c>
    </row>
    <row r="100" spans="1:16" ht="13.8" x14ac:dyDescent="0.25">
      <c r="A100" s="3057"/>
      <c r="B100" s="2649"/>
      <c r="C100" s="3366"/>
      <c r="D100" s="3366"/>
      <c r="E100" s="2820"/>
      <c r="F100" s="3350"/>
      <c r="G100" s="3353"/>
      <c r="H100" s="115" t="s">
        <v>86</v>
      </c>
      <c r="I100" s="1765">
        <v>30</v>
      </c>
      <c r="J100" s="1766">
        <v>31</v>
      </c>
      <c r="K100" s="523">
        <v>32</v>
      </c>
      <c r="L100" s="536" t="s">
        <v>244</v>
      </c>
      <c r="M100" s="552" t="s">
        <v>73</v>
      </c>
      <c r="N100" s="116">
        <v>13</v>
      </c>
      <c r="O100" s="116">
        <v>14</v>
      </c>
      <c r="P100" s="117">
        <v>15</v>
      </c>
    </row>
    <row r="101" spans="1:16" ht="13.8" x14ac:dyDescent="0.25">
      <c r="A101" s="3057"/>
      <c r="B101" s="2649"/>
      <c r="C101" s="3366"/>
      <c r="D101" s="3366"/>
      <c r="E101" s="2820"/>
      <c r="F101" s="3350"/>
      <c r="G101" s="3353"/>
      <c r="H101" s="115" t="s">
        <v>59</v>
      </c>
      <c r="I101" s="1765"/>
      <c r="J101" s="1766"/>
      <c r="K101" s="523"/>
      <c r="L101" s="536" t="s">
        <v>303</v>
      </c>
      <c r="M101" s="549" t="s">
        <v>239</v>
      </c>
      <c r="N101" s="116">
        <v>11</v>
      </c>
      <c r="O101" s="116">
        <v>11</v>
      </c>
      <c r="P101" s="117">
        <v>11</v>
      </c>
    </row>
    <row r="102" spans="1:16" ht="13.8" x14ac:dyDescent="0.25">
      <c r="A102" s="3057"/>
      <c r="B102" s="2649"/>
      <c r="C102" s="3366"/>
      <c r="D102" s="3366"/>
      <c r="E102" s="2820"/>
      <c r="F102" s="3350"/>
      <c r="G102" s="3353"/>
      <c r="H102" s="1767" t="s">
        <v>61</v>
      </c>
      <c r="I102" s="1765">
        <v>12.6</v>
      </c>
      <c r="J102" s="1766"/>
      <c r="K102" s="523"/>
      <c r="L102" s="81" t="s">
        <v>265</v>
      </c>
      <c r="M102" s="549" t="s">
        <v>73</v>
      </c>
      <c r="N102" s="116">
        <v>1</v>
      </c>
      <c r="O102" s="116">
        <v>1</v>
      </c>
      <c r="P102" s="117">
        <v>1</v>
      </c>
    </row>
    <row r="103" spans="1:16" ht="27.6" x14ac:dyDescent="0.25">
      <c r="A103" s="3057"/>
      <c r="B103" s="2649"/>
      <c r="C103" s="3366"/>
      <c r="D103" s="3366"/>
      <c r="E103" s="2820"/>
      <c r="F103" s="3350"/>
      <c r="G103" s="3353"/>
      <c r="H103" s="1767"/>
      <c r="I103" s="1765"/>
      <c r="J103" s="1766"/>
      <c r="K103" s="523"/>
      <c r="L103" s="81" t="s">
        <v>273</v>
      </c>
      <c r="M103" s="552" t="s">
        <v>73</v>
      </c>
      <c r="N103" s="116"/>
      <c r="O103" s="116">
        <v>1</v>
      </c>
      <c r="P103" s="117">
        <v>1</v>
      </c>
    </row>
    <row r="104" spans="1:16" ht="27.6" x14ac:dyDescent="0.25">
      <c r="A104" s="3057"/>
      <c r="B104" s="2649"/>
      <c r="C104" s="3366"/>
      <c r="D104" s="3366"/>
      <c r="E104" s="2820"/>
      <c r="F104" s="3350"/>
      <c r="G104" s="3353"/>
      <c r="H104" s="1767"/>
      <c r="I104" s="1765"/>
      <c r="J104" s="1766"/>
      <c r="K104" s="523"/>
      <c r="L104" s="81" t="s">
        <v>246</v>
      </c>
      <c r="M104" s="551" t="s">
        <v>75</v>
      </c>
      <c r="N104" s="116">
        <v>7</v>
      </c>
      <c r="O104" s="116">
        <v>7</v>
      </c>
      <c r="P104" s="117">
        <v>7</v>
      </c>
    </row>
    <row r="105" spans="1:16" ht="27.6" x14ac:dyDescent="0.25">
      <c r="A105" s="3057"/>
      <c r="B105" s="2649"/>
      <c r="C105" s="3366"/>
      <c r="D105" s="3366"/>
      <c r="E105" s="2820"/>
      <c r="F105" s="3350"/>
      <c r="G105" s="3353"/>
      <c r="H105" s="1767"/>
      <c r="I105" s="1765"/>
      <c r="J105" s="1766"/>
      <c r="K105" s="523"/>
      <c r="L105" s="536" t="s">
        <v>247</v>
      </c>
      <c r="M105" s="631" t="s">
        <v>248</v>
      </c>
      <c r="N105" s="553" t="s">
        <v>222</v>
      </c>
      <c r="O105" s="553" t="s">
        <v>222</v>
      </c>
      <c r="P105" s="554" t="s">
        <v>222</v>
      </c>
    </row>
    <row r="106" spans="1:16" ht="27.6" x14ac:dyDescent="0.25">
      <c r="A106" s="3057"/>
      <c r="B106" s="2649"/>
      <c r="C106" s="3366"/>
      <c r="D106" s="3366"/>
      <c r="E106" s="2820"/>
      <c r="F106" s="3350"/>
      <c r="G106" s="3353"/>
      <c r="H106" s="1767"/>
      <c r="I106" s="119"/>
      <c r="J106" s="120"/>
      <c r="K106" s="121"/>
      <c r="L106" s="488" t="s">
        <v>249</v>
      </c>
      <c r="M106" s="632" t="s">
        <v>250</v>
      </c>
      <c r="N106" s="553" t="s">
        <v>222</v>
      </c>
      <c r="O106" s="553" t="s">
        <v>222</v>
      </c>
      <c r="P106" s="554" t="s">
        <v>222</v>
      </c>
    </row>
    <row r="107" spans="1:16" ht="23.4" customHeight="1" thickBot="1" x14ac:dyDescent="0.3">
      <c r="A107" s="2664"/>
      <c r="B107" s="3053"/>
      <c r="C107" s="3367"/>
      <c r="D107" s="3367"/>
      <c r="E107" s="2717"/>
      <c r="F107" s="3176"/>
      <c r="G107" s="3354"/>
      <c r="H107" s="557" t="s">
        <v>7</v>
      </c>
      <c r="I107" s="126">
        <f>SUM(I98:I102)</f>
        <v>581.80000000000007</v>
      </c>
      <c r="J107" s="126">
        <f t="shared" ref="J107:K107" si="6">SUM(J98:J101)</f>
        <v>597.20000000000005</v>
      </c>
      <c r="K107" s="126">
        <f t="shared" si="6"/>
        <v>625.4</v>
      </c>
      <c r="L107" s="581"/>
      <c r="M107" s="559"/>
      <c r="N107" s="111"/>
      <c r="O107" s="111"/>
      <c r="P107" s="112"/>
    </row>
    <row r="108" spans="1:16" ht="13.8" x14ac:dyDescent="0.25">
      <c r="A108" s="2663" t="s">
        <v>6</v>
      </c>
      <c r="B108" s="3052" t="s">
        <v>8</v>
      </c>
      <c r="C108" s="3365" t="s">
        <v>52</v>
      </c>
      <c r="D108" s="3365"/>
      <c r="E108" s="2716" t="s">
        <v>304</v>
      </c>
      <c r="F108" s="3368" t="s">
        <v>305</v>
      </c>
      <c r="G108" s="3352" t="s">
        <v>224</v>
      </c>
      <c r="H108" s="100" t="s">
        <v>50</v>
      </c>
      <c r="I108" s="101">
        <v>432</v>
      </c>
      <c r="J108" s="102">
        <v>453</v>
      </c>
      <c r="K108" s="103">
        <v>476</v>
      </c>
      <c r="L108" s="628" t="s">
        <v>301</v>
      </c>
      <c r="M108" s="629" t="s">
        <v>73</v>
      </c>
      <c r="N108" s="529">
        <v>190</v>
      </c>
      <c r="O108" s="529">
        <v>195</v>
      </c>
      <c r="P108" s="530">
        <v>195</v>
      </c>
    </row>
    <row r="109" spans="1:16" ht="13.8" x14ac:dyDescent="0.25">
      <c r="A109" s="3057"/>
      <c r="B109" s="2649"/>
      <c r="C109" s="3366"/>
      <c r="D109" s="3366"/>
      <c r="E109" s="2820"/>
      <c r="F109" s="3350"/>
      <c r="G109" s="3353"/>
      <c r="H109" s="115" t="s">
        <v>60</v>
      </c>
      <c r="I109" s="1765">
        <v>1.7</v>
      </c>
      <c r="J109" s="1766">
        <v>1.8</v>
      </c>
      <c r="K109" s="523">
        <v>1.9</v>
      </c>
      <c r="L109" s="630" t="s">
        <v>302</v>
      </c>
      <c r="M109" s="552" t="s">
        <v>73</v>
      </c>
      <c r="N109" s="116">
        <v>2</v>
      </c>
      <c r="O109" s="116">
        <v>2</v>
      </c>
      <c r="P109" s="117">
        <v>2</v>
      </c>
    </row>
    <row r="110" spans="1:16" ht="13.8" x14ac:dyDescent="0.25">
      <c r="A110" s="3057"/>
      <c r="B110" s="2649"/>
      <c r="C110" s="3366"/>
      <c r="D110" s="3366"/>
      <c r="E110" s="2820"/>
      <c r="F110" s="3350"/>
      <c r="G110" s="3353"/>
      <c r="H110" s="115" t="s">
        <v>86</v>
      </c>
      <c r="I110" s="1765">
        <v>23.5</v>
      </c>
      <c r="J110" s="1766">
        <v>24.6</v>
      </c>
      <c r="K110" s="523">
        <v>25.9</v>
      </c>
      <c r="L110" s="536" t="s">
        <v>244</v>
      </c>
      <c r="M110" s="552" t="s">
        <v>73</v>
      </c>
      <c r="N110" s="116">
        <v>30</v>
      </c>
      <c r="O110" s="116">
        <v>30</v>
      </c>
      <c r="P110" s="117">
        <v>30</v>
      </c>
    </row>
    <row r="111" spans="1:16" ht="13.8" x14ac:dyDescent="0.25">
      <c r="A111" s="3057"/>
      <c r="B111" s="2649"/>
      <c r="C111" s="3366"/>
      <c r="D111" s="3366"/>
      <c r="E111" s="2820"/>
      <c r="F111" s="3350"/>
      <c r="G111" s="3353"/>
      <c r="H111" s="115" t="s">
        <v>59</v>
      </c>
      <c r="I111" s="1765"/>
      <c r="J111" s="1766"/>
      <c r="K111" s="523"/>
      <c r="L111" s="536" t="s">
        <v>303</v>
      </c>
      <c r="M111" s="552" t="s">
        <v>73</v>
      </c>
      <c r="N111" s="116">
        <v>14000</v>
      </c>
      <c r="O111" s="116">
        <v>14000</v>
      </c>
      <c r="P111" s="117">
        <v>14000</v>
      </c>
    </row>
    <row r="112" spans="1:16" ht="13.8" x14ac:dyDescent="0.25">
      <c r="A112" s="3057"/>
      <c r="B112" s="2649"/>
      <c r="C112" s="3366"/>
      <c r="D112" s="3366"/>
      <c r="E112" s="2820"/>
      <c r="F112" s="3350"/>
      <c r="G112" s="3353"/>
      <c r="H112" s="1767" t="s">
        <v>61</v>
      </c>
      <c r="I112" s="1765">
        <v>12.2</v>
      </c>
      <c r="J112" s="1766"/>
      <c r="K112" s="523"/>
      <c r="L112" s="633" t="s">
        <v>265</v>
      </c>
      <c r="M112" s="549" t="s">
        <v>73</v>
      </c>
      <c r="N112" s="116"/>
      <c r="O112" s="116">
        <v>1</v>
      </c>
      <c r="P112" s="117"/>
    </row>
    <row r="113" spans="1:16" ht="27.6" x14ac:dyDescent="0.25">
      <c r="A113" s="3057"/>
      <c r="B113" s="2649"/>
      <c r="C113" s="3366"/>
      <c r="D113" s="3366"/>
      <c r="E113" s="2820"/>
      <c r="F113" s="3350"/>
      <c r="G113" s="3353"/>
      <c r="H113" s="1767"/>
      <c r="I113" s="1765"/>
      <c r="J113" s="1766"/>
      <c r="K113" s="523"/>
      <c r="L113" s="633" t="s">
        <v>273</v>
      </c>
      <c r="M113" s="549" t="s">
        <v>73</v>
      </c>
      <c r="N113" s="116">
        <v>2</v>
      </c>
      <c r="O113" s="116">
        <v>2</v>
      </c>
      <c r="P113" s="117">
        <v>2</v>
      </c>
    </row>
    <row r="114" spans="1:16" ht="27.6" x14ac:dyDescent="0.25">
      <c r="A114" s="3057"/>
      <c r="B114" s="2649"/>
      <c r="C114" s="3366"/>
      <c r="D114" s="3366"/>
      <c r="E114" s="2820"/>
      <c r="F114" s="3350"/>
      <c r="G114" s="3353"/>
      <c r="H114" s="634"/>
      <c r="I114" s="572"/>
      <c r="J114" s="573"/>
      <c r="K114" s="572"/>
      <c r="L114" s="81" t="s">
        <v>246</v>
      </c>
      <c r="M114" s="551" t="s">
        <v>75</v>
      </c>
      <c r="N114" s="116">
        <v>25</v>
      </c>
      <c r="O114" s="116">
        <v>25</v>
      </c>
      <c r="P114" s="117">
        <v>25</v>
      </c>
    </row>
    <row r="115" spans="1:16" ht="27.6" x14ac:dyDescent="0.25">
      <c r="A115" s="3057"/>
      <c r="B115" s="2649"/>
      <c r="C115" s="3366"/>
      <c r="D115" s="3366"/>
      <c r="E115" s="2820"/>
      <c r="F115" s="3350"/>
      <c r="G115" s="3353"/>
      <c r="H115" s="3373"/>
      <c r="I115" s="3361"/>
      <c r="J115" s="3363"/>
      <c r="K115" s="3361"/>
      <c r="L115" s="536" t="s">
        <v>247</v>
      </c>
      <c r="M115" s="631" t="s">
        <v>248</v>
      </c>
      <c r="N115" s="553" t="s">
        <v>222</v>
      </c>
      <c r="O115" s="553" t="s">
        <v>222</v>
      </c>
      <c r="P115" s="554" t="s">
        <v>222</v>
      </c>
    </row>
    <row r="116" spans="1:16" ht="27.6" x14ac:dyDescent="0.25">
      <c r="A116" s="3057"/>
      <c r="B116" s="2649"/>
      <c r="C116" s="3366"/>
      <c r="D116" s="3366"/>
      <c r="E116" s="2820"/>
      <c r="F116" s="3369"/>
      <c r="G116" s="3358"/>
      <c r="H116" s="3376"/>
      <c r="I116" s="3362"/>
      <c r="J116" s="3364"/>
      <c r="K116" s="3362"/>
      <c r="L116" s="588" t="s">
        <v>249</v>
      </c>
      <c r="M116" s="632" t="s">
        <v>250</v>
      </c>
      <c r="N116" s="553" t="s">
        <v>222</v>
      </c>
      <c r="O116" s="553" t="s">
        <v>222</v>
      </c>
      <c r="P116" s="554" t="s">
        <v>222</v>
      </c>
    </row>
    <row r="117" spans="1:16" ht="14.4" thickBot="1" x14ac:dyDescent="0.3">
      <c r="A117" s="2664"/>
      <c r="B117" s="3053"/>
      <c r="C117" s="3367"/>
      <c r="D117" s="3367"/>
      <c r="E117" s="2717"/>
      <c r="F117" s="594"/>
      <c r="G117" s="579"/>
      <c r="H117" s="107" t="s">
        <v>7</v>
      </c>
      <c r="I117" s="108">
        <f>SUM(I108:I112)</f>
        <v>469.4</v>
      </c>
      <c r="J117" s="108">
        <f t="shared" ref="J117:K117" si="7">SUM(J108:J111)</f>
        <v>479.40000000000003</v>
      </c>
      <c r="K117" s="108">
        <f t="shared" si="7"/>
        <v>503.79999999999995</v>
      </c>
      <c r="L117" s="558"/>
      <c r="M117" s="635"/>
      <c r="N117" s="111"/>
      <c r="O117" s="111"/>
      <c r="P117" s="112"/>
    </row>
    <row r="118" spans="1:16" ht="13.8" x14ac:dyDescent="0.25">
      <c r="A118" s="2663" t="s">
        <v>6</v>
      </c>
      <c r="B118" s="3052" t="s">
        <v>8</v>
      </c>
      <c r="C118" s="3365" t="s">
        <v>57</v>
      </c>
      <c r="D118" s="3365"/>
      <c r="E118" s="2716" t="s">
        <v>306</v>
      </c>
      <c r="F118" s="3368" t="s">
        <v>307</v>
      </c>
      <c r="G118" s="3352" t="s">
        <v>224</v>
      </c>
      <c r="H118" s="100" t="s">
        <v>50</v>
      </c>
      <c r="I118" s="101">
        <v>1581.2</v>
      </c>
      <c r="J118" s="102">
        <v>1660</v>
      </c>
      <c r="K118" s="103">
        <v>1743</v>
      </c>
      <c r="L118" s="636" t="s">
        <v>301</v>
      </c>
      <c r="M118" s="629" t="s">
        <v>73</v>
      </c>
      <c r="N118" s="529">
        <v>13</v>
      </c>
      <c r="O118" s="529">
        <v>16</v>
      </c>
      <c r="P118" s="530">
        <v>18</v>
      </c>
    </row>
    <row r="119" spans="1:16" ht="13.8" x14ac:dyDescent="0.25">
      <c r="A119" s="3057"/>
      <c r="B119" s="2649"/>
      <c r="C119" s="3366"/>
      <c r="D119" s="3366"/>
      <c r="E119" s="2820"/>
      <c r="F119" s="3350"/>
      <c r="G119" s="3353"/>
      <c r="H119" s="115" t="s">
        <v>60</v>
      </c>
      <c r="I119" s="1765">
        <v>1.8</v>
      </c>
      <c r="J119" s="1766">
        <v>1.9</v>
      </c>
      <c r="K119" s="523">
        <v>2</v>
      </c>
      <c r="L119" s="637" t="s">
        <v>302</v>
      </c>
      <c r="M119" s="552" t="s">
        <v>73</v>
      </c>
      <c r="N119" s="116">
        <v>1</v>
      </c>
      <c r="O119" s="116">
        <v>2</v>
      </c>
      <c r="P119" s="117">
        <v>3</v>
      </c>
    </row>
    <row r="120" spans="1:16" ht="13.8" x14ac:dyDescent="0.25">
      <c r="A120" s="3057"/>
      <c r="B120" s="2649"/>
      <c r="C120" s="3366"/>
      <c r="D120" s="3366"/>
      <c r="E120" s="2820"/>
      <c r="F120" s="3350"/>
      <c r="G120" s="3353"/>
      <c r="H120" s="115" t="s">
        <v>86</v>
      </c>
      <c r="I120" s="1765">
        <v>75</v>
      </c>
      <c r="J120" s="1766">
        <v>78</v>
      </c>
      <c r="K120" s="523">
        <v>80</v>
      </c>
      <c r="L120" s="638" t="s">
        <v>308</v>
      </c>
      <c r="M120" s="552" t="s">
        <v>73</v>
      </c>
      <c r="N120" s="116">
        <v>52</v>
      </c>
      <c r="O120" s="116">
        <v>59</v>
      </c>
      <c r="P120" s="117">
        <v>65</v>
      </c>
    </row>
    <row r="121" spans="1:16" ht="27.6" x14ac:dyDescent="0.25">
      <c r="A121" s="3057"/>
      <c r="B121" s="2649"/>
      <c r="C121" s="3366"/>
      <c r="D121" s="3366"/>
      <c r="E121" s="2820"/>
      <c r="F121" s="3350"/>
      <c r="G121" s="3353"/>
      <c r="H121" s="115" t="s">
        <v>59</v>
      </c>
      <c r="I121" s="1765"/>
      <c r="J121" s="1766"/>
      <c r="K121" s="523"/>
      <c r="L121" s="578" t="s">
        <v>309</v>
      </c>
      <c r="M121" s="552" t="s">
        <v>73</v>
      </c>
      <c r="N121" s="116">
        <v>6</v>
      </c>
      <c r="O121" s="116">
        <v>10</v>
      </c>
      <c r="P121" s="117">
        <v>10</v>
      </c>
    </row>
    <row r="122" spans="1:16" ht="13.8" x14ac:dyDescent="0.25">
      <c r="A122" s="3057"/>
      <c r="B122" s="2649"/>
      <c r="C122" s="3366"/>
      <c r="D122" s="3366"/>
      <c r="E122" s="2820"/>
      <c r="F122" s="3350"/>
      <c r="G122" s="3353"/>
      <c r="H122" s="1767" t="s">
        <v>61</v>
      </c>
      <c r="I122" s="1765">
        <v>19.7</v>
      </c>
      <c r="J122" s="1766"/>
      <c r="K122" s="523"/>
      <c r="L122" s="578" t="s">
        <v>303</v>
      </c>
      <c r="M122" s="552" t="s">
        <v>73</v>
      </c>
      <c r="N122" s="116">
        <v>13000</v>
      </c>
      <c r="O122" s="116">
        <v>14000</v>
      </c>
      <c r="P122" s="117">
        <v>16000</v>
      </c>
    </row>
    <row r="123" spans="1:16" ht="13.8" x14ac:dyDescent="0.25">
      <c r="A123" s="3057"/>
      <c r="B123" s="2649"/>
      <c r="C123" s="3366"/>
      <c r="D123" s="3366"/>
      <c r="E123" s="2820"/>
      <c r="F123" s="3350"/>
      <c r="G123" s="3353"/>
      <c r="H123" s="1767"/>
      <c r="I123" s="1765"/>
      <c r="J123" s="1766"/>
      <c r="K123" s="523"/>
      <c r="L123" s="578" t="s">
        <v>286</v>
      </c>
      <c r="M123" s="552" t="s">
        <v>73</v>
      </c>
      <c r="N123" s="116">
        <v>12</v>
      </c>
      <c r="O123" s="116">
        <v>16</v>
      </c>
      <c r="P123" s="117">
        <v>20</v>
      </c>
    </row>
    <row r="124" spans="1:16" ht="27.6" x14ac:dyDescent="0.25">
      <c r="A124" s="3057"/>
      <c r="B124" s="2649"/>
      <c r="C124" s="3366"/>
      <c r="D124" s="3366"/>
      <c r="E124" s="2820"/>
      <c r="F124" s="3350"/>
      <c r="G124" s="3353"/>
      <c r="H124" s="1767"/>
      <c r="I124" s="1765"/>
      <c r="J124" s="1766"/>
      <c r="K124" s="523"/>
      <c r="L124" s="633" t="s">
        <v>273</v>
      </c>
      <c r="M124" s="549" t="s">
        <v>73</v>
      </c>
      <c r="N124" s="116"/>
      <c r="O124" s="116">
        <v>1</v>
      </c>
      <c r="P124" s="117">
        <v>1</v>
      </c>
    </row>
    <row r="125" spans="1:16" ht="13.8" x14ac:dyDescent="0.25">
      <c r="A125" s="3057"/>
      <c r="B125" s="2649"/>
      <c r="C125" s="3366"/>
      <c r="D125" s="3366"/>
      <c r="E125" s="2820"/>
      <c r="F125" s="3350"/>
      <c r="G125" s="3353"/>
      <c r="H125" s="3359"/>
      <c r="I125" s="3361"/>
      <c r="J125" s="3363"/>
      <c r="K125" s="3361"/>
      <c r="L125" s="633" t="s">
        <v>265</v>
      </c>
      <c r="M125" s="549" t="s">
        <v>73</v>
      </c>
      <c r="N125" s="116">
        <v>1</v>
      </c>
      <c r="O125" s="116">
        <v>2</v>
      </c>
      <c r="P125" s="117">
        <v>3</v>
      </c>
    </row>
    <row r="126" spans="1:16" ht="27.6" x14ac:dyDescent="0.25">
      <c r="A126" s="3057"/>
      <c r="B126" s="2649"/>
      <c r="C126" s="3366"/>
      <c r="D126" s="3366"/>
      <c r="E126" s="2820"/>
      <c r="F126" s="3350"/>
      <c r="G126" s="3353"/>
      <c r="H126" s="3360"/>
      <c r="I126" s="3362"/>
      <c r="J126" s="3364"/>
      <c r="K126" s="3362"/>
      <c r="L126" s="81" t="s">
        <v>246</v>
      </c>
      <c r="M126" s="551" t="s">
        <v>75</v>
      </c>
      <c r="N126" s="116">
        <v>30</v>
      </c>
      <c r="O126" s="116">
        <v>40</v>
      </c>
      <c r="P126" s="117">
        <v>45</v>
      </c>
    </row>
    <row r="127" spans="1:16" ht="27.6" x14ac:dyDescent="0.25">
      <c r="A127" s="3057"/>
      <c r="B127" s="2649"/>
      <c r="C127" s="3366"/>
      <c r="D127" s="3366"/>
      <c r="E127" s="2820"/>
      <c r="F127" s="3350"/>
      <c r="G127" s="3353"/>
      <c r="H127" s="1767"/>
      <c r="I127" s="119"/>
      <c r="J127" s="120"/>
      <c r="K127" s="121"/>
      <c r="L127" s="578" t="s">
        <v>247</v>
      </c>
      <c r="M127" s="631" t="s">
        <v>248</v>
      </c>
      <c r="N127" s="553" t="s">
        <v>222</v>
      </c>
      <c r="O127" s="553" t="s">
        <v>222</v>
      </c>
      <c r="P127" s="554" t="s">
        <v>222</v>
      </c>
    </row>
    <row r="128" spans="1:16" ht="27.6" x14ac:dyDescent="0.25">
      <c r="A128" s="3057"/>
      <c r="B128" s="2649"/>
      <c r="C128" s="3366"/>
      <c r="D128" s="3366"/>
      <c r="E128" s="2820"/>
      <c r="F128" s="3369"/>
      <c r="G128" s="3358"/>
      <c r="H128" s="1767"/>
      <c r="I128" s="119"/>
      <c r="J128" s="120"/>
      <c r="K128" s="121"/>
      <c r="L128" s="588" t="s">
        <v>249</v>
      </c>
      <c r="M128" s="632" t="s">
        <v>250</v>
      </c>
      <c r="N128" s="553" t="s">
        <v>222</v>
      </c>
      <c r="O128" s="553" t="s">
        <v>222</v>
      </c>
      <c r="P128" s="554" t="s">
        <v>222</v>
      </c>
    </row>
    <row r="129" spans="1:16" ht="14.4" thickBot="1" x14ac:dyDescent="0.3">
      <c r="A129" s="2664"/>
      <c r="B129" s="3053"/>
      <c r="C129" s="3367"/>
      <c r="D129" s="3367"/>
      <c r="E129" s="2717"/>
      <c r="F129" s="579"/>
      <c r="G129" s="580"/>
      <c r="H129" s="107" t="s">
        <v>7</v>
      </c>
      <c r="I129" s="108">
        <f>SUM(I118:I122)</f>
        <v>1677.7</v>
      </c>
      <c r="J129" s="108">
        <f t="shared" ref="J129:K129" si="8">SUM(J118:J121)</f>
        <v>1739.9</v>
      </c>
      <c r="K129" s="108">
        <f t="shared" si="8"/>
        <v>1825</v>
      </c>
      <c r="L129" s="582"/>
      <c r="M129" s="582"/>
      <c r="N129" s="111"/>
      <c r="O129" s="111"/>
      <c r="P129" s="112"/>
    </row>
    <row r="130" spans="1:16" ht="14.4" thickBot="1" x14ac:dyDescent="0.3">
      <c r="A130" s="72" t="s">
        <v>6</v>
      </c>
      <c r="B130" s="132" t="s">
        <v>8</v>
      </c>
      <c r="C130" s="3058" t="s">
        <v>33</v>
      </c>
      <c r="D130" s="3058"/>
      <c r="E130" s="3058"/>
      <c r="F130" s="3058"/>
      <c r="G130" s="3059"/>
      <c r="H130" s="139" t="s">
        <v>7</v>
      </c>
      <c r="I130" s="140">
        <f>SUM(I95+I97+I107+I117+I129)</f>
        <v>2748.9</v>
      </c>
      <c r="J130" s="140">
        <f>SUM(J95+J97+J107+J117+J129)</f>
        <v>2838.5</v>
      </c>
      <c r="K130" s="140">
        <f>SUM(K95+K97+K107+K117+K129)</f>
        <v>2978.2</v>
      </c>
      <c r="L130" s="3355"/>
      <c r="M130" s="3356"/>
      <c r="N130" s="3356"/>
      <c r="O130" s="3356"/>
      <c r="P130" s="3357"/>
    </row>
    <row r="131" spans="1:16" ht="14.4" thickBot="1" x14ac:dyDescent="0.3">
      <c r="A131" s="72" t="s">
        <v>6</v>
      </c>
      <c r="B131" s="132" t="s">
        <v>51</v>
      </c>
      <c r="C131" s="639" t="s">
        <v>310</v>
      </c>
      <c r="D131" s="504"/>
      <c r="E131" s="616"/>
      <c r="F131" s="616"/>
      <c r="G131" s="616"/>
      <c r="H131" s="616"/>
      <c r="I131" s="616"/>
      <c r="J131" s="616"/>
      <c r="K131" s="616"/>
      <c r="L131" s="616"/>
      <c r="M131" s="616"/>
      <c r="N131" s="616"/>
      <c r="O131" s="616"/>
      <c r="P131" s="640"/>
    </row>
    <row r="132" spans="1:16" ht="36.6" thickBot="1" x14ac:dyDescent="0.3">
      <c r="A132" s="83"/>
      <c r="B132" s="1756"/>
      <c r="C132" s="641"/>
      <c r="D132" s="619"/>
      <c r="E132" s="620"/>
      <c r="F132" s="620"/>
      <c r="G132" s="620"/>
      <c r="H132" s="620"/>
      <c r="I132" s="620"/>
      <c r="J132" s="620"/>
      <c r="K132" s="621"/>
      <c r="L132" s="622" t="s">
        <v>311</v>
      </c>
      <c r="M132" s="514" t="s">
        <v>221</v>
      </c>
      <c r="N132" s="514" t="s">
        <v>222</v>
      </c>
      <c r="O132" s="514" t="s">
        <v>222</v>
      </c>
      <c r="P132" s="515" t="s">
        <v>222</v>
      </c>
    </row>
    <row r="133" spans="1:16" ht="41.4" x14ac:dyDescent="0.25">
      <c r="A133" s="2621" t="s">
        <v>6</v>
      </c>
      <c r="B133" s="2623" t="s">
        <v>51</v>
      </c>
      <c r="C133" s="2625" t="s">
        <v>6</v>
      </c>
      <c r="D133" s="642"/>
      <c r="E133" s="2716" t="s">
        <v>312</v>
      </c>
      <c r="F133" s="3349" t="s">
        <v>66</v>
      </c>
      <c r="G133" s="3352" t="s">
        <v>224</v>
      </c>
      <c r="H133" s="100" t="s">
        <v>50</v>
      </c>
      <c r="I133" s="101"/>
      <c r="J133" s="102"/>
      <c r="K133" s="103"/>
      <c r="L133" s="643" t="s">
        <v>313</v>
      </c>
      <c r="M133" s="113" t="s">
        <v>73</v>
      </c>
      <c r="N133" s="80"/>
      <c r="O133" s="80">
        <v>1</v>
      </c>
      <c r="P133" s="137"/>
    </row>
    <row r="134" spans="1:16" ht="41.4" x14ac:dyDescent="0.25">
      <c r="A134" s="2648"/>
      <c r="B134" s="2649"/>
      <c r="C134" s="2650"/>
      <c r="D134" s="644"/>
      <c r="E134" s="2820"/>
      <c r="F134" s="3350"/>
      <c r="G134" s="3353"/>
      <c r="H134" s="115" t="s">
        <v>60</v>
      </c>
      <c r="I134" s="119"/>
      <c r="J134" s="120"/>
      <c r="K134" s="523"/>
      <c r="L134" s="645" t="s">
        <v>314</v>
      </c>
      <c r="M134" s="516" t="s">
        <v>73</v>
      </c>
      <c r="N134" s="84"/>
      <c r="O134" s="84"/>
      <c r="P134" s="646">
        <v>1</v>
      </c>
    </row>
    <row r="135" spans="1:16" ht="14.4" thickBot="1" x14ac:dyDescent="0.3">
      <c r="A135" s="2622"/>
      <c r="B135" s="2624"/>
      <c r="C135" s="2626"/>
      <c r="D135" s="647"/>
      <c r="E135" s="2717"/>
      <c r="F135" s="3351"/>
      <c r="G135" s="3354"/>
      <c r="H135" s="557" t="s">
        <v>7</v>
      </c>
      <c r="I135" s="126"/>
      <c r="J135" s="126"/>
      <c r="K135" s="126"/>
      <c r="L135" s="1740"/>
      <c r="M135" s="648"/>
      <c r="N135" s="111"/>
      <c r="O135" s="111"/>
      <c r="P135" s="112"/>
    </row>
    <row r="136" spans="1:16" ht="13.8" x14ac:dyDescent="0.25">
      <c r="A136" s="2621" t="s">
        <v>6</v>
      </c>
      <c r="B136" s="2623" t="s">
        <v>51</v>
      </c>
      <c r="C136" s="2625" t="s">
        <v>8</v>
      </c>
      <c r="D136" s="642"/>
      <c r="E136" s="2627" t="s">
        <v>315</v>
      </c>
      <c r="F136" s="3349" t="s">
        <v>66</v>
      </c>
      <c r="G136" s="3352" t="s">
        <v>224</v>
      </c>
      <c r="H136" s="100" t="s">
        <v>50</v>
      </c>
      <c r="I136" s="101"/>
      <c r="J136" s="102"/>
      <c r="K136" s="103"/>
      <c r="L136" s="3347" t="s">
        <v>316</v>
      </c>
      <c r="M136" s="113" t="s">
        <v>73</v>
      </c>
      <c r="N136" s="80">
        <v>4</v>
      </c>
      <c r="O136" s="80">
        <v>5</v>
      </c>
      <c r="P136" s="137">
        <v>4</v>
      </c>
    </row>
    <row r="137" spans="1:16" ht="29.4" customHeight="1" thickBot="1" x14ac:dyDescent="0.3">
      <c r="A137" s="2622"/>
      <c r="B137" s="2624"/>
      <c r="C137" s="2626"/>
      <c r="D137" s="647"/>
      <c r="E137" s="2628"/>
      <c r="F137" s="3351"/>
      <c r="G137" s="3354"/>
      <c r="H137" s="557" t="s">
        <v>7</v>
      </c>
      <c r="I137" s="126"/>
      <c r="J137" s="126"/>
      <c r="K137" s="126"/>
      <c r="L137" s="3348"/>
      <c r="M137" s="110"/>
      <c r="N137" s="111"/>
      <c r="O137" s="111"/>
      <c r="P137" s="112"/>
    </row>
    <row r="138" spans="1:16" ht="13.8" x14ac:dyDescent="0.25">
      <c r="A138" s="2621" t="s">
        <v>6</v>
      </c>
      <c r="B138" s="2623" t="s">
        <v>51</v>
      </c>
      <c r="C138" s="2625" t="s">
        <v>51</v>
      </c>
      <c r="D138" s="642"/>
      <c r="E138" s="2716" t="s">
        <v>317</v>
      </c>
      <c r="F138" s="3349" t="s">
        <v>66</v>
      </c>
      <c r="G138" s="3352" t="s">
        <v>224</v>
      </c>
      <c r="H138" s="100" t="s">
        <v>50</v>
      </c>
      <c r="I138" s="101">
        <v>28</v>
      </c>
      <c r="J138" s="102"/>
      <c r="K138" s="103"/>
      <c r="L138" s="643" t="s">
        <v>318</v>
      </c>
      <c r="M138" s="516" t="s">
        <v>73</v>
      </c>
      <c r="N138" s="80">
        <v>1</v>
      </c>
      <c r="O138" s="80"/>
      <c r="P138" s="137"/>
    </row>
    <row r="139" spans="1:16" ht="41.4" x14ac:dyDescent="0.25">
      <c r="A139" s="2648"/>
      <c r="B139" s="2649"/>
      <c r="C139" s="2650"/>
      <c r="D139" s="644"/>
      <c r="E139" s="2820"/>
      <c r="F139" s="3350"/>
      <c r="G139" s="3353"/>
      <c r="H139" s="115"/>
      <c r="I139" s="119"/>
      <c r="J139" s="120"/>
      <c r="K139" s="121"/>
      <c r="L139" s="649" t="s">
        <v>319</v>
      </c>
      <c r="M139" s="516" t="s">
        <v>73</v>
      </c>
      <c r="N139" s="84"/>
      <c r="O139" s="84">
        <v>1</v>
      </c>
      <c r="P139" s="646"/>
    </row>
    <row r="140" spans="1:16" ht="27.6" x14ac:dyDescent="0.25">
      <c r="A140" s="2648"/>
      <c r="B140" s="2649"/>
      <c r="C140" s="2650"/>
      <c r="D140" s="644"/>
      <c r="E140" s="2820"/>
      <c r="F140" s="3350"/>
      <c r="G140" s="3353"/>
      <c r="H140" s="115"/>
      <c r="I140" s="119"/>
      <c r="J140" s="120"/>
      <c r="K140" s="121"/>
      <c r="L140" s="650" t="s">
        <v>320</v>
      </c>
      <c r="M140" s="651" t="s">
        <v>73</v>
      </c>
      <c r="N140" s="602">
        <v>1</v>
      </c>
      <c r="O140" s="602"/>
      <c r="P140" s="652"/>
    </row>
    <row r="141" spans="1:16" ht="14.4" thickBot="1" x14ac:dyDescent="0.3">
      <c r="A141" s="2622"/>
      <c r="B141" s="2624"/>
      <c r="C141" s="2626"/>
      <c r="D141" s="647"/>
      <c r="E141" s="2717"/>
      <c r="F141" s="3351"/>
      <c r="G141" s="3354"/>
      <c r="H141" s="557" t="s">
        <v>7</v>
      </c>
      <c r="I141" s="126">
        <f>SUM(I138:I140)</f>
        <v>28</v>
      </c>
      <c r="J141" s="126">
        <f>SUM(J138:J140)</f>
        <v>0</v>
      </c>
      <c r="K141" s="126">
        <f>SUM(K138:K140)</f>
        <v>0</v>
      </c>
      <c r="L141" s="109"/>
      <c r="M141" s="110"/>
      <c r="N141" s="111"/>
      <c r="O141" s="111"/>
      <c r="P141" s="112"/>
    </row>
    <row r="142" spans="1:16" ht="14.4" thickBot="1" x14ac:dyDescent="0.3">
      <c r="A142" s="1759" t="s">
        <v>6</v>
      </c>
      <c r="B142" s="74" t="s">
        <v>8</v>
      </c>
      <c r="C142" s="2702" t="s">
        <v>33</v>
      </c>
      <c r="D142" s="2702"/>
      <c r="E142" s="2702"/>
      <c r="F142" s="2702"/>
      <c r="G142" s="2703"/>
      <c r="H142" s="75" t="s">
        <v>7</v>
      </c>
      <c r="I142" s="76">
        <f>SUM(I135+I137+I141)</f>
        <v>28</v>
      </c>
      <c r="J142" s="76">
        <f>SUM(J135+J137+J141)</f>
        <v>0</v>
      </c>
      <c r="K142" s="76">
        <f>SUM(K135+K137+K141)</f>
        <v>0</v>
      </c>
      <c r="L142" s="77"/>
      <c r="M142" s="77"/>
      <c r="N142" s="77"/>
      <c r="O142" s="77"/>
      <c r="P142" s="78"/>
    </row>
    <row r="143" spans="1:16" ht="14.4" thickBot="1" x14ac:dyDescent="0.3">
      <c r="A143" s="1759" t="s">
        <v>6</v>
      </c>
      <c r="B143" s="74"/>
      <c r="C143" s="2707" t="s">
        <v>53</v>
      </c>
      <c r="D143" s="2707"/>
      <c r="E143" s="2707"/>
      <c r="F143" s="2707"/>
      <c r="G143" s="2708"/>
      <c r="H143" s="653" t="s">
        <v>7</v>
      </c>
      <c r="I143" s="654">
        <f>I89+I130+I142</f>
        <v>6429.6</v>
      </c>
      <c r="J143" s="654">
        <f>J89+J130+J142</f>
        <v>6609.4000000000005</v>
      </c>
      <c r="K143" s="654">
        <f>K89+K130+K142</f>
        <v>6936.2</v>
      </c>
      <c r="L143" s="655"/>
      <c r="M143" s="655"/>
      <c r="N143" s="655"/>
      <c r="O143" s="655"/>
      <c r="P143" s="656"/>
    </row>
    <row r="144" spans="1:16" ht="14.4" thickBot="1" x14ac:dyDescent="0.3">
      <c r="A144" s="1759"/>
      <c r="B144" s="74"/>
      <c r="C144" s="2707" t="s">
        <v>84</v>
      </c>
      <c r="D144" s="2707"/>
      <c r="E144" s="2707"/>
      <c r="F144" s="2707"/>
      <c r="G144" s="2708"/>
      <c r="H144" s="653" t="s">
        <v>7</v>
      </c>
      <c r="I144" s="654">
        <f>I145-I26-I36-I47-I57-I69-I81-I102-I112-I122</f>
        <v>6336.9000000000005</v>
      </c>
      <c r="J144" s="654">
        <f t="shared" ref="J144:K144" si="9">J145-J26-J36-J47-J57-J69-J81-J102-J112-J122</f>
        <v>6609.4000000000005</v>
      </c>
      <c r="K144" s="654">
        <f t="shared" si="9"/>
        <v>6936.2</v>
      </c>
      <c r="L144" s="655"/>
      <c r="M144" s="655"/>
      <c r="N144" s="655"/>
      <c r="O144" s="655"/>
      <c r="P144" s="656"/>
    </row>
    <row r="145" spans="1:16" ht="14.4" thickBot="1" x14ac:dyDescent="0.3">
      <c r="A145" s="2699" t="s">
        <v>9</v>
      </c>
      <c r="B145" s="2700"/>
      <c r="C145" s="2700"/>
      <c r="D145" s="2700"/>
      <c r="E145" s="2700"/>
      <c r="F145" s="2700"/>
      <c r="G145" s="2700"/>
      <c r="H145" s="2701"/>
      <c r="I145" s="2596">
        <f>I143*1</f>
        <v>6429.6</v>
      </c>
      <c r="J145" s="86">
        <f t="shared" ref="J145:K145" si="10">J143*1</f>
        <v>6609.4000000000005</v>
      </c>
      <c r="K145" s="86">
        <f t="shared" si="10"/>
        <v>6936.2</v>
      </c>
      <c r="L145" s="2720"/>
      <c r="M145" s="2721"/>
      <c r="N145" s="2721"/>
      <c r="O145" s="2721"/>
      <c r="P145" s="2722"/>
    </row>
    <row r="146" spans="1:16" x14ac:dyDescent="0.25">
      <c r="A146" s="16" t="s">
        <v>693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2"/>
      <c r="N146" s="14"/>
      <c r="O146" s="14"/>
      <c r="P146" s="14"/>
    </row>
    <row r="147" spans="1:16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4"/>
      <c r="O147" s="14"/>
      <c r="P147" s="14"/>
    </row>
    <row r="148" spans="1:16" ht="16.2" thickBot="1" x14ac:dyDescent="0.3">
      <c r="A148" s="10"/>
      <c r="B148" s="13"/>
      <c r="C148" s="13"/>
      <c r="D148" s="13"/>
      <c r="E148" s="3326" t="s">
        <v>10</v>
      </c>
      <c r="F148" s="3326"/>
      <c r="G148" s="3326"/>
      <c r="H148" s="3326"/>
      <c r="I148" s="3326"/>
      <c r="J148" s="3326"/>
      <c r="K148" s="3326"/>
      <c r="L148" s="26"/>
      <c r="M148" s="26"/>
      <c r="N148" s="15"/>
      <c r="O148" s="13"/>
      <c r="P148" s="13"/>
    </row>
    <row r="149" spans="1:16" ht="31.2" thickBot="1" x14ac:dyDescent="0.3">
      <c r="A149" s="10"/>
      <c r="B149" s="13"/>
      <c r="C149" s="13"/>
      <c r="D149" s="13"/>
      <c r="E149" s="17"/>
      <c r="F149" s="18"/>
      <c r="G149" s="18"/>
      <c r="H149" s="25"/>
      <c r="I149" s="201" t="s">
        <v>96</v>
      </c>
      <c r="J149" s="202" t="s">
        <v>82</v>
      </c>
      <c r="K149" s="203" t="s">
        <v>83</v>
      </c>
      <c r="L149" s="10"/>
      <c r="M149" s="10"/>
      <c r="N149" s="15"/>
      <c r="O149" s="13"/>
      <c r="P149" s="13"/>
    </row>
    <row r="150" spans="1:16" ht="13.8" thickBot="1" x14ac:dyDescent="0.3">
      <c r="A150" s="10"/>
      <c r="B150" s="13"/>
      <c r="C150" s="13"/>
      <c r="D150" s="13"/>
      <c r="E150" s="3344" t="s">
        <v>35</v>
      </c>
      <c r="F150" s="3345"/>
      <c r="G150" s="3345"/>
      <c r="H150" s="3346"/>
      <c r="I150" s="2597">
        <f>SUM(I151:I161)</f>
        <v>6429.6</v>
      </c>
      <c r="J150" s="39">
        <f t="shared" ref="J150:K150" si="11">SUM(J151:J161)</f>
        <v>6609.4</v>
      </c>
      <c r="K150" s="39">
        <f t="shared" si="11"/>
        <v>6936.2000000000007</v>
      </c>
      <c r="L150" s="62"/>
      <c r="M150" s="10"/>
      <c r="N150" s="15"/>
      <c r="O150" s="13"/>
      <c r="P150" s="13"/>
    </row>
    <row r="151" spans="1:16" x14ac:dyDescent="0.25">
      <c r="A151" s="10"/>
      <c r="B151" s="13"/>
      <c r="C151" s="13"/>
      <c r="D151" s="13"/>
      <c r="E151" s="3336" t="s">
        <v>41</v>
      </c>
      <c r="F151" s="3337"/>
      <c r="G151" s="3337"/>
      <c r="H151" s="3338"/>
      <c r="I151" s="40">
        <v>6006.6</v>
      </c>
      <c r="J151" s="41">
        <f>J14+J16+J18+J22+J32+J43+J53+J65+J77+J92+J98+J108+J118+J133+J136+J138</f>
        <v>6274</v>
      </c>
      <c r="K151" s="40">
        <f>K14+K16+K18+K22+K32+K43+K53+K65+K77+K92+K98+K108+K118+K133+K136+K138</f>
        <v>6587</v>
      </c>
      <c r="L151" s="373"/>
      <c r="M151" s="62"/>
      <c r="N151" s="15"/>
      <c r="O151" s="13"/>
      <c r="P151" s="13"/>
    </row>
    <row r="152" spans="1:16" x14ac:dyDescent="0.25">
      <c r="A152" s="10"/>
      <c r="B152" s="13"/>
      <c r="C152" s="13"/>
      <c r="D152" s="13"/>
      <c r="E152" s="3336" t="s">
        <v>42</v>
      </c>
      <c r="F152" s="3337"/>
      <c r="G152" s="3337"/>
      <c r="H152" s="3338"/>
      <c r="I152" s="1484">
        <v>247.6</v>
      </c>
      <c r="J152" s="43">
        <f>J24+J34+J45+J55+J67+J79+J100+J110+J120</f>
        <v>257.39999999999998</v>
      </c>
      <c r="K152" s="42">
        <f>K24+K34+K45+K55+K67+K79+K100+K110+K120</f>
        <v>268.10000000000002</v>
      </c>
      <c r="L152" s="10"/>
      <c r="M152" s="10"/>
      <c r="N152" s="15"/>
      <c r="O152" s="13"/>
      <c r="P152" s="13"/>
    </row>
    <row r="153" spans="1:16" x14ac:dyDescent="0.25">
      <c r="A153" s="10"/>
      <c r="B153" s="13"/>
      <c r="C153" s="13"/>
      <c r="D153" s="13"/>
      <c r="E153" s="3336" t="s">
        <v>43</v>
      </c>
      <c r="F153" s="3337"/>
      <c r="G153" s="3337"/>
      <c r="H153" s="3338"/>
      <c r="I153" s="42">
        <v>74.5</v>
      </c>
      <c r="J153" s="43">
        <f>J23+J33+J44+J66+J78+J99+J109+J119+J134</f>
        <v>78</v>
      </c>
      <c r="K153" s="42">
        <f>K23+K33+K44+K66+K78+K99+K109+K119+K134</f>
        <v>81.100000000000023</v>
      </c>
      <c r="L153" s="10"/>
      <c r="M153" s="10"/>
      <c r="N153" s="15"/>
      <c r="O153" s="13"/>
      <c r="P153" s="13"/>
    </row>
    <row r="154" spans="1:16" x14ac:dyDescent="0.25">
      <c r="A154" s="10"/>
      <c r="B154" s="13"/>
      <c r="C154" s="13"/>
      <c r="D154" s="13"/>
      <c r="E154" s="3336" t="s">
        <v>44</v>
      </c>
      <c r="F154" s="3337"/>
      <c r="G154" s="3337"/>
      <c r="H154" s="3338"/>
      <c r="I154" s="88"/>
      <c r="J154" s="89"/>
      <c r="K154" s="88"/>
      <c r="L154" s="10"/>
      <c r="M154" s="10"/>
      <c r="N154" s="15"/>
      <c r="O154" s="13"/>
      <c r="P154" s="13"/>
    </row>
    <row r="155" spans="1:16" x14ac:dyDescent="0.25">
      <c r="A155" s="10"/>
      <c r="B155" s="13"/>
      <c r="C155" s="13"/>
      <c r="D155" s="13"/>
      <c r="E155" s="3046" t="s">
        <v>45</v>
      </c>
      <c r="F155" s="3047"/>
      <c r="G155" s="3047"/>
      <c r="H155" s="3048"/>
      <c r="I155" s="90"/>
      <c r="J155" s="91"/>
      <c r="K155" s="657"/>
      <c r="L155" s="10"/>
      <c r="M155" s="10"/>
      <c r="N155" s="15"/>
      <c r="O155" s="13"/>
      <c r="P155" s="13"/>
    </row>
    <row r="156" spans="1:16" x14ac:dyDescent="0.25">
      <c r="A156" s="10"/>
      <c r="B156" s="13"/>
      <c r="C156" s="13"/>
      <c r="D156" s="13"/>
      <c r="E156" s="30" t="s">
        <v>46</v>
      </c>
      <c r="F156" s="63"/>
      <c r="G156" s="63"/>
      <c r="H156" s="31"/>
      <c r="I156" s="88"/>
      <c r="J156" s="89"/>
      <c r="K156" s="88"/>
      <c r="L156" s="10"/>
      <c r="M156" s="10"/>
      <c r="N156" s="15"/>
      <c r="O156" s="13"/>
      <c r="P156" s="13"/>
    </row>
    <row r="157" spans="1:16" x14ac:dyDescent="0.25">
      <c r="A157" s="10"/>
      <c r="B157" s="13"/>
      <c r="C157" s="13"/>
      <c r="D157" s="13"/>
      <c r="E157" s="3336" t="s">
        <v>67</v>
      </c>
      <c r="F157" s="3337"/>
      <c r="G157" s="3337"/>
      <c r="H157" s="3338"/>
      <c r="I157" s="88"/>
      <c r="J157" s="89"/>
      <c r="K157" s="88"/>
      <c r="L157" s="10"/>
      <c r="M157" s="10"/>
      <c r="N157" s="64"/>
      <c r="O157" s="64"/>
      <c r="P157" s="64"/>
    </row>
    <row r="158" spans="1:16" x14ac:dyDescent="0.25">
      <c r="A158" s="10"/>
      <c r="B158" s="13"/>
      <c r="C158" s="13"/>
      <c r="D158" s="13"/>
      <c r="E158" s="3336" t="s">
        <v>68</v>
      </c>
      <c r="F158" s="3337"/>
      <c r="G158" s="3337"/>
      <c r="H158" s="3338"/>
      <c r="I158" s="92"/>
      <c r="J158" s="93"/>
      <c r="K158" s="92"/>
      <c r="L158" s="10"/>
      <c r="M158" s="10"/>
      <c r="N158" s="15"/>
      <c r="O158" s="13"/>
      <c r="P158" s="13"/>
    </row>
    <row r="159" spans="1:16" x14ac:dyDescent="0.25">
      <c r="A159" s="10"/>
      <c r="B159" s="13"/>
      <c r="C159" s="13"/>
      <c r="D159" s="13"/>
      <c r="E159" s="3336" t="s">
        <v>49</v>
      </c>
      <c r="F159" s="3337"/>
      <c r="G159" s="3337"/>
      <c r="H159" s="3338"/>
      <c r="I159" s="92"/>
      <c r="J159" s="93"/>
      <c r="K159" s="92"/>
      <c r="L159" s="10"/>
      <c r="M159" s="10"/>
      <c r="N159" s="15"/>
      <c r="O159" s="13"/>
      <c r="P159" s="13"/>
    </row>
    <row r="160" spans="1:16" x14ac:dyDescent="0.25">
      <c r="A160" s="10"/>
      <c r="B160" s="13"/>
      <c r="C160" s="13"/>
      <c r="D160" s="13"/>
      <c r="E160" s="3336" t="s">
        <v>47</v>
      </c>
      <c r="F160" s="3337"/>
      <c r="G160" s="3337"/>
      <c r="H160" s="3338"/>
      <c r="I160" s="2595">
        <v>8.1999999999999993</v>
      </c>
      <c r="J160" s="93"/>
      <c r="K160" s="92"/>
      <c r="L160" s="10"/>
      <c r="M160" s="10"/>
      <c r="N160" s="15"/>
      <c r="O160" s="13"/>
      <c r="P160" s="13"/>
    </row>
    <row r="161" spans="1:16" ht="13.8" thickBot="1" x14ac:dyDescent="0.3">
      <c r="A161" s="9"/>
      <c r="B161" s="9"/>
      <c r="C161" s="9"/>
      <c r="D161" s="9"/>
      <c r="E161" s="3339" t="s">
        <v>69</v>
      </c>
      <c r="F161" s="3340"/>
      <c r="G161" s="3340"/>
      <c r="H161" s="3341"/>
      <c r="I161" s="48">
        <v>92.7</v>
      </c>
      <c r="J161" s="49"/>
      <c r="K161" s="48"/>
      <c r="L161" s="10"/>
      <c r="M161" s="10"/>
      <c r="N161" s="9"/>
      <c r="O161" s="9"/>
      <c r="P161" s="9"/>
    </row>
    <row r="162" spans="1:16" ht="13.8" thickBot="1" x14ac:dyDescent="0.3">
      <c r="A162" s="9"/>
      <c r="B162" s="9"/>
      <c r="C162" s="9"/>
      <c r="D162" s="9"/>
      <c r="E162" s="3342" t="s">
        <v>36</v>
      </c>
      <c r="F162" s="3343"/>
      <c r="G162" s="3343"/>
      <c r="H162" s="3343"/>
      <c r="I162" s="21"/>
      <c r="J162" s="21"/>
      <c r="K162" s="19"/>
      <c r="L162" s="10"/>
      <c r="M162" s="10"/>
      <c r="N162" s="9"/>
      <c r="O162" s="9"/>
      <c r="P162" s="9"/>
    </row>
    <row r="163" spans="1:16" ht="13.8" thickBot="1" x14ac:dyDescent="0.3">
      <c r="A163" s="9"/>
      <c r="B163" s="9"/>
      <c r="C163" s="9"/>
      <c r="D163" s="9"/>
      <c r="E163" s="3330" t="s">
        <v>48</v>
      </c>
      <c r="F163" s="3331"/>
      <c r="G163" s="3331"/>
      <c r="H163" s="3332"/>
      <c r="I163" s="22"/>
      <c r="J163" s="22"/>
      <c r="K163" s="20"/>
      <c r="L163" s="9"/>
      <c r="M163" s="9"/>
      <c r="N163" s="9"/>
      <c r="O163" s="9"/>
      <c r="P163" s="9"/>
    </row>
    <row r="164" spans="1:16" ht="13.8" thickBot="1" x14ac:dyDescent="0.3">
      <c r="A164" s="9"/>
      <c r="B164" s="9"/>
      <c r="C164" s="9"/>
      <c r="D164" s="9"/>
      <c r="E164" s="3333"/>
      <c r="F164" s="3334"/>
      <c r="G164" s="3334"/>
      <c r="H164" s="3335"/>
      <c r="I164" s="24"/>
      <c r="J164" s="24"/>
      <c r="K164" s="23"/>
      <c r="L164" s="9"/>
      <c r="M164" s="9"/>
      <c r="N164" s="9"/>
      <c r="O164" s="9"/>
      <c r="P164" s="9"/>
    </row>
  </sheetData>
  <mergeCells count="167">
    <mergeCell ref="J6:J8"/>
    <mergeCell ref="K6:K8"/>
    <mergeCell ref="L6:P6"/>
    <mergeCell ref="L7:L8"/>
    <mergeCell ref="M7:M8"/>
    <mergeCell ref="N7:P7"/>
    <mergeCell ref="L2:O2"/>
    <mergeCell ref="A3:N3"/>
    <mergeCell ref="A4:P4"/>
    <mergeCell ref="O5:P5"/>
    <mergeCell ref="A6:A8"/>
    <mergeCell ref="B6:B8"/>
    <mergeCell ref="C6:C8"/>
    <mergeCell ref="D6:D8"/>
    <mergeCell ref="E6:E8"/>
    <mergeCell ref="F6:F8"/>
    <mergeCell ref="A10:A11"/>
    <mergeCell ref="A14:A15"/>
    <mergeCell ref="B14:B15"/>
    <mergeCell ref="C14:C15"/>
    <mergeCell ref="E14:E15"/>
    <mergeCell ref="F14:F15"/>
    <mergeCell ref="G6:G8"/>
    <mergeCell ref="H6:H8"/>
    <mergeCell ref="I6:I8"/>
    <mergeCell ref="A18:A21"/>
    <mergeCell ref="B18:B21"/>
    <mergeCell ref="C18:C21"/>
    <mergeCell ref="E18:E21"/>
    <mergeCell ref="F18:F21"/>
    <mergeCell ref="G18:G21"/>
    <mergeCell ref="G14:G15"/>
    <mergeCell ref="A16:A17"/>
    <mergeCell ref="B16:B17"/>
    <mergeCell ref="C16:C17"/>
    <mergeCell ref="E16:E17"/>
    <mergeCell ref="F16:F17"/>
    <mergeCell ref="G16:G17"/>
    <mergeCell ref="G22:G31"/>
    <mergeCell ref="A32:A42"/>
    <mergeCell ref="B32:B42"/>
    <mergeCell ref="C32:C42"/>
    <mergeCell ref="D32:D42"/>
    <mergeCell ref="E32:E42"/>
    <mergeCell ref="F32:F42"/>
    <mergeCell ref="G32:G42"/>
    <mergeCell ref="A22:A31"/>
    <mergeCell ref="B22:B31"/>
    <mergeCell ref="C22:C31"/>
    <mergeCell ref="D22:D31"/>
    <mergeCell ref="E22:E31"/>
    <mergeCell ref="F22:F31"/>
    <mergeCell ref="G43:G52"/>
    <mergeCell ref="A53:A64"/>
    <mergeCell ref="B53:B64"/>
    <mergeCell ref="C53:C64"/>
    <mergeCell ref="D53:D64"/>
    <mergeCell ref="E53:E64"/>
    <mergeCell ref="F53:F63"/>
    <mergeCell ref="G53:G63"/>
    <mergeCell ref="A43:A52"/>
    <mergeCell ref="B43:B52"/>
    <mergeCell ref="C43:C52"/>
    <mergeCell ref="D43:D52"/>
    <mergeCell ref="E43:E52"/>
    <mergeCell ref="F43:F52"/>
    <mergeCell ref="J83:J84"/>
    <mergeCell ref="K83:K84"/>
    <mergeCell ref="E89:G89"/>
    <mergeCell ref="A92:A95"/>
    <mergeCell ref="B92:B95"/>
    <mergeCell ref="C92:C95"/>
    <mergeCell ref="E92:E95"/>
    <mergeCell ref="F92:F95"/>
    <mergeCell ref="G65:G75"/>
    <mergeCell ref="A77:A87"/>
    <mergeCell ref="B77:B87"/>
    <mergeCell ref="C77:C87"/>
    <mergeCell ref="D77:D87"/>
    <mergeCell ref="E77:E88"/>
    <mergeCell ref="F77:F87"/>
    <mergeCell ref="G77:G87"/>
    <mergeCell ref="A65:A75"/>
    <mergeCell ref="B65:B75"/>
    <mergeCell ref="C65:C75"/>
    <mergeCell ref="D65:D75"/>
    <mergeCell ref="E65:E76"/>
    <mergeCell ref="F65:F75"/>
    <mergeCell ref="G92:G95"/>
    <mergeCell ref="A96:A97"/>
    <mergeCell ref="B96:B97"/>
    <mergeCell ref="C96:C97"/>
    <mergeCell ref="E96:E97"/>
    <mergeCell ref="F96:F97"/>
    <mergeCell ref="G96:G97"/>
    <mergeCell ref="H83:H84"/>
    <mergeCell ref="I83:I84"/>
    <mergeCell ref="F108:F116"/>
    <mergeCell ref="G108:G116"/>
    <mergeCell ref="H115:H116"/>
    <mergeCell ref="I115:I116"/>
    <mergeCell ref="J115:J116"/>
    <mergeCell ref="K115:K116"/>
    <mergeCell ref="A99:A107"/>
    <mergeCell ref="A108:A117"/>
    <mergeCell ref="B108:B117"/>
    <mergeCell ref="C108:C117"/>
    <mergeCell ref="D108:D117"/>
    <mergeCell ref="E108:E117"/>
    <mergeCell ref="B98:B107"/>
    <mergeCell ref="C98:C107"/>
    <mergeCell ref="D98:D107"/>
    <mergeCell ref="E98:E107"/>
    <mergeCell ref="F98:F107"/>
    <mergeCell ref="G98:G107"/>
    <mergeCell ref="L130:P130"/>
    <mergeCell ref="A133:A135"/>
    <mergeCell ref="B133:B135"/>
    <mergeCell ref="C133:C135"/>
    <mergeCell ref="E133:E135"/>
    <mergeCell ref="F133:F135"/>
    <mergeCell ref="G133:G135"/>
    <mergeCell ref="G118:G128"/>
    <mergeCell ref="H125:H126"/>
    <mergeCell ref="I125:I126"/>
    <mergeCell ref="J125:J126"/>
    <mergeCell ref="K125:K126"/>
    <mergeCell ref="C130:G130"/>
    <mergeCell ref="A118:A129"/>
    <mergeCell ref="B118:B129"/>
    <mergeCell ref="C118:C129"/>
    <mergeCell ref="D118:D129"/>
    <mergeCell ref="E118:E129"/>
    <mergeCell ref="F118:F128"/>
    <mergeCell ref="C142:G142"/>
    <mergeCell ref="C143:G143"/>
    <mergeCell ref="C144:G144"/>
    <mergeCell ref="A145:H145"/>
    <mergeCell ref="L145:P145"/>
    <mergeCell ref="E148:K148"/>
    <mergeCell ref="L136:L137"/>
    <mergeCell ref="A138:A141"/>
    <mergeCell ref="B138:B141"/>
    <mergeCell ref="C138:C141"/>
    <mergeCell ref="E138:E141"/>
    <mergeCell ref="F138:F141"/>
    <mergeCell ref="G138:G141"/>
    <mergeCell ref="A136:A137"/>
    <mergeCell ref="B136:B137"/>
    <mergeCell ref="C136:C137"/>
    <mergeCell ref="E136:E137"/>
    <mergeCell ref="F136:F137"/>
    <mergeCell ref="G136:G137"/>
    <mergeCell ref="E163:H163"/>
    <mergeCell ref="E164:H164"/>
    <mergeCell ref="E157:H157"/>
    <mergeCell ref="E158:H158"/>
    <mergeCell ref="E159:H159"/>
    <mergeCell ref="E160:H160"/>
    <mergeCell ref="E161:H161"/>
    <mergeCell ref="E162:H162"/>
    <mergeCell ref="E150:H150"/>
    <mergeCell ref="E151:H151"/>
    <mergeCell ref="E152:H152"/>
    <mergeCell ref="E153:H153"/>
    <mergeCell ref="E154:H154"/>
    <mergeCell ref="E155:H155"/>
  </mergeCells>
  <pageMargins left="0.7" right="0.7" top="0.75" bottom="0.75" header="0.3" footer="0.3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7"/>
  <sheetViews>
    <sheetView topLeftCell="A109" zoomScale="102" zoomScaleNormal="102" workbookViewId="0">
      <selection activeCell="A115" sqref="A115"/>
    </sheetView>
  </sheetViews>
  <sheetFormatPr defaultRowHeight="13.2" x14ac:dyDescent="0.25"/>
  <cols>
    <col min="1" max="1" width="3.5546875" customWidth="1"/>
    <col min="2" max="2" width="2.664062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4.109375" customWidth="1"/>
    <col min="13" max="13" width="9.109375" customWidth="1"/>
    <col min="14" max="14" width="9.33203125" style="55" customWidth="1"/>
    <col min="15" max="15" width="9.44140625" style="55" customWidth="1"/>
    <col min="16" max="16" width="8.88671875" style="55"/>
  </cols>
  <sheetData>
    <row r="1" spans="1:16" ht="40.200000000000003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2638" t="s">
        <v>1057</v>
      </c>
      <c r="M1" s="2638"/>
      <c r="N1" s="2638"/>
      <c r="O1" s="2638"/>
      <c r="P1" s="381"/>
    </row>
    <row r="2" spans="1:16" ht="13.8" x14ac:dyDescent="0.25">
      <c r="A2" s="2639" t="s">
        <v>743</v>
      </c>
      <c r="B2" s="2639"/>
      <c r="C2" s="2639"/>
      <c r="D2" s="2639"/>
      <c r="E2" s="2639"/>
      <c r="F2" s="2639"/>
      <c r="G2" s="2639"/>
      <c r="H2" s="2639"/>
      <c r="I2" s="2639"/>
      <c r="J2" s="2639"/>
      <c r="K2" s="2639"/>
      <c r="L2" s="2639"/>
      <c r="M2" s="2639"/>
      <c r="N2" s="2639"/>
      <c r="O2" s="373"/>
      <c r="P2" s="373"/>
    </row>
    <row r="3" spans="1:16" ht="13.8" x14ac:dyDescent="0.25">
      <c r="A3" s="2918" t="s">
        <v>37</v>
      </c>
      <c r="B3" s="2918"/>
      <c r="C3" s="2918"/>
      <c r="D3" s="2918"/>
      <c r="E3" s="2918"/>
      <c r="F3" s="2918"/>
      <c r="G3" s="2918"/>
      <c r="H3" s="2918"/>
      <c r="I3" s="2918"/>
      <c r="J3" s="2918"/>
      <c r="K3" s="2918"/>
      <c r="L3" s="2918"/>
      <c r="M3" s="2918"/>
      <c r="N3" s="2918"/>
      <c r="O3" s="2918"/>
      <c r="P3" s="2918"/>
    </row>
    <row r="4" spans="1:16" ht="16.2" thickBot="1" x14ac:dyDescent="0.3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35"/>
      <c r="M4" s="217"/>
      <c r="N4" s="382"/>
      <c r="O4" s="3388" t="s">
        <v>684</v>
      </c>
      <c r="P4" s="3388"/>
    </row>
    <row r="5" spans="1:16" ht="14.4" thickBot="1" x14ac:dyDescent="0.3">
      <c r="A5" s="2640" t="s">
        <v>0</v>
      </c>
      <c r="B5" s="2640" t="s">
        <v>1</v>
      </c>
      <c r="C5" s="2643" t="s">
        <v>2</v>
      </c>
      <c r="D5" s="2640" t="s">
        <v>34</v>
      </c>
      <c r="E5" s="2726" t="s">
        <v>58</v>
      </c>
      <c r="F5" s="2729" t="s">
        <v>3</v>
      </c>
      <c r="G5" s="2643" t="s">
        <v>4</v>
      </c>
      <c r="H5" s="2729" t="s">
        <v>5</v>
      </c>
      <c r="I5" s="2673" t="s">
        <v>97</v>
      </c>
      <c r="J5" s="2729" t="s">
        <v>82</v>
      </c>
      <c r="K5" s="2729" t="s">
        <v>72</v>
      </c>
      <c r="L5" s="2655" t="s">
        <v>11</v>
      </c>
      <c r="M5" s="2656"/>
      <c r="N5" s="2656"/>
      <c r="O5" s="2656"/>
      <c r="P5" s="2657"/>
    </row>
    <row r="6" spans="1:16" ht="13.8" x14ac:dyDescent="0.25">
      <c r="A6" s="2641"/>
      <c r="B6" s="2641"/>
      <c r="C6" s="2644"/>
      <c r="D6" s="2641"/>
      <c r="E6" s="2727"/>
      <c r="F6" s="2730"/>
      <c r="G6" s="2644"/>
      <c r="H6" s="2730"/>
      <c r="I6" s="2674"/>
      <c r="J6" s="2730"/>
      <c r="K6" s="2730"/>
      <c r="L6" s="2665" t="s">
        <v>39</v>
      </c>
      <c r="M6" s="2669" t="s">
        <v>38</v>
      </c>
      <c r="N6" s="3386" t="s">
        <v>40</v>
      </c>
      <c r="O6" s="3386"/>
      <c r="P6" s="3387"/>
    </row>
    <row r="7" spans="1:16" ht="145.19999999999999" customHeight="1" thickBot="1" x14ac:dyDescent="0.3">
      <c r="A7" s="2642"/>
      <c r="B7" s="2642"/>
      <c r="C7" s="2645"/>
      <c r="D7" s="2642"/>
      <c r="E7" s="2728"/>
      <c r="F7" s="2731"/>
      <c r="G7" s="2645"/>
      <c r="H7" s="2731"/>
      <c r="I7" s="2675"/>
      <c r="J7" s="2731"/>
      <c r="K7" s="2731"/>
      <c r="L7" s="2666"/>
      <c r="M7" s="2670"/>
      <c r="N7" s="383" t="s">
        <v>54</v>
      </c>
      <c r="O7" s="383" t="s">
        <v>55</v>
      </c>
      <c r="P7" s="384" t="s">
        <v>56</v>
      </c>
    </row>
    <row r="8" spans="1:16" ht="14.4" thickBot="1" x14ac:dyDescent="0.3">
      <c r="A8" s="34" t="s">
        <v>6</v>
      </c>
      <c r="B8" s="221" t="s">
        <v>98</v>
      </c>
      <c r="C8" s="222"/>
      <c r="D8" s="223"/>
      <c r="E8" s="224"/>
      <c r="F8" s="223"/>
      <c r="G8" s="223"/>
      <c r="H8" s="223"/>
      <c r="I8" s="141"/>
      <c r="J8" s="142"/>
      <c r="K8" s="141"/>
      <c r="L8" s="33"/>
      <c r="M8" s="33"/>
      <c r="N8" s="385"/>
      <c r="O8" s="386"/>
      <c r="P8" s="387"/>
    </row>
    <row r="9" spans="1:16" ht="26.4" x14ac:dyDescent="0.25">
      <c r="A9" s="3389"/>
      <c r="B9" s="3391"/>
      <c r="C9" s="57"/>
      <c r="D9" s="57"/>
      <c r="E9" s="58"/>
      <c r="F9" s="57"/>
      <c r="G9" s="57"/>
      <c r="H9" s="57"/>
      <c r="I9" s="59"/>
      <c r="J9" s="59"/>
      <c r="K9" s="143"/>
      <c r="L9" s="225" t="s">
        <v>99</v>
      </c>
      <c r="M9" s="226" t="s">
        <v>75</v>
      </c>
      <c r="N9" s="388">
        <v>17.5</v>
      </c>
      <c r="O9" s="388">
        <v>17.600000000000001</v>
      </c>
      <c r="P9" s="389">
        <v>17.7</v>
      </c>
    </row>
    <row r="10" spans="1:16" ht="27" thickBot="1" x14ac:dyDescent="0.3">
      <c r="A10" s="3390"/>
      <c r="B10" s="3392"/>
      <c r="C10" s="144"/>
      <c r="D10" s="144"/>
      <c r="E10" s="145"/>
      <c r="F10" s="144"/>
      <c r="G10" s="144"/>
      <c r="H10" s="144"/>
      <c r="I10" s="146"/>
      <c r="J10" s="146"/>
      <c r="K10" s="147"/>
      <c r="L10" s="148" t="s">
        <v>100</v>
      </c>
      <c r="M10" s="227" t="s">
        <v>1079</v>
      </c>
      <c r="N10" s="390" t="s">
        <v>101</v>
      </c>
      <c r="O10" s="390" t="s">
        <v>102</v>
      </c>
      <c r="P10" s="391" t="s">
        <v>103</v>
      </c>
    </row>
    <row r="11" spans="1:16" ht="13.8" thickBot="1" x14ac:dyDescent="0.3">
      <c r="A11" s="11" t="s">
        <v>6</v>
      </c>
      <c r="B11" s="28" t="s">
        <v>6</v>
      </c>
      <c r="C11" s="228" t="s">
        <v>104</v>
      </c>
      <c r="D11" s="229"/>
      <c r="E11" s="230"/>
      <c r="F11" s="230"/>
      <c r="G11" s="230"/>
      <c r="H11" s="230"/>
      <c r="I11" s="230"/>
      <c r="J11" s="230"/>
      <c r="K11" s="230"/>
      <c r="L11" s="231"/>
      <c r="M11" s="231"/>
      <c r="N11" s="392"/>
      <c r="O11" s="392"/>
      <c r="P11" s="393"/>
    </row>
    <row r="12" spans="1:16" ht="26.4" x14ac:dyDescent="0.25">
      <c r="A12" s="3108"/>
      <c r="B12" s="232"/>
      <c r="C12" s="233"/>
      <c r="D12" s="234"/>
      <c r="E12" s="235"/>
      <c r="F12" s="235"/>
      <c r="G12" s="235"/>
      <c r="H12" s="235"/>
      <c r="I12" s="235"/>
      <c r="J12" s="235"/>
      <c r="K12" s="236"/>
      <c r="L12" s="237" t="s">
        <v>105</v>
      </c>
      <c r="M12" s="226" t="s">
        <v>75</v>
      </c>
      <c r="N12" s="394">
        <v>97.9</v>
      </c>
      <c r="O12" s="394">
        <v>98</v>
      </c>
      <c r="P12" s="395">
        <v>98.1</v>
      </c>
    </row>
    <row r="13" spans="1:16" ht="30.6" x14ac:dyDescent="0.25">
      <c r="A13" s="3109"/>
      <c r="B13" s="232"/>
      <c r="C13" s="238"/>
      <c r="D13" s="239"/>
      <c r="E13" s="240"/>
      <c r="F13" s="240"/>
      <c r="G13" s="240"/>
      <c r="H13" s="240"/>
      <c r="I13" s="240"/>
      <c r="J13" s="240"/>
      <c r="K13" s="241"/>
      <c r="L13" s="242" t="s">
        <v>106</v>
      </c>
      <c r="M13" s="129" t="s">
        <v>75</v>
      </c>
      <c r="N13" s="396" t="s">
        <v>107</v>
      </c>
      <c r="O13" s="396" t="s">
        <v>108</v>
      </c>
      <c r="P13" s="396" t="s">
        <v>109</v>
      </c>
    </row>
    <row r="14" spans="1:16" ht="26.4" x14ac:dyDescent="0.25">
      <c r="A14" s="3109"/>
      <c r="B14" s="232"/>
      <c r="C14" s="238"/>
      <c r="D14" s="239"/>
      <c r="E14" s="240"/>
      <c r="F14" s="240"/>
      <c r="G14" s="240"/>
      <c r="H14" s="240"/>
      <c r="I14" s="240"/>
      <c r="J14" s="240"/>
      <c r="K14" s="241"/>
      <c r="L14" s="243" t="s">
        <v>110</v>
      </c>
      <c r="M14" s="129" t="s">
        <v>87</v>
      </c>
      <c r="N14" s="397">
        <v>16.399999999999999</v>
      </c>
      <c r="O14" s="397">
        <v>16.7</v>
      </c>
      <c r="P14" s="398">
        <v>17</v>
      </c>
    </row>
    <row r="15" spans="1:16" ht="26.4" x14ac:dyDescent="0.25">
      <c r="A15" s="3109"/>
      <c r="B15" s="232"/>
      <c r="C15" s="238"/>
      <c r="D15" s="239"/>
      <c r="E15" s="240"/>
      <c r="F15" s="240"/>
      <c r="G15" s="240"/>
      <c r="H15" s="240"/>
      <c r="I15" s="240"/>
      <c r="J15" s="240"/>
      <c r="K15" s="241"/>
      <c r="L15" s="244" t="s">
        <v>111</v>
      </c>
      <c r="M15" s="129" t="s">
        <v>73</v>
      </c>
      <c r="N15" s="397">
        <v>16</v>
      </c>
      <c r="O15" s="397">
        <v>16</v>
      </c>
      <c r="P15" s="398">
        <v>17</v>
      </c>
    </row>
    <row r="16" spans="1:16" ht="26.4" x14ac:dyDescent="0.25">
      <c r="A16" s="3109"/>
      <c r="B16" s="232"/>
      <c r="C16" s="238"/>
      <c r="D16" s="239"/>
      <c r="E16" s="240"/>
      <c r="F16" s="240"/>
      <c r="G16" s="240"/>
      <c r="H16" s="240"/>
      <c r="I16" s="240"/>
      <c r="J16" s="240"/>
      <c r="K16" s="241"/>
      <c r="L16" s="245" t="s">
        <v>112</v>
      </c>
      <c r="M16" s="129" t="s">
        <v>1080</v>
      </c>
      <c r="N16" s="397">
        <v>35000</v>
      </c>
      <c r="O16" s="397">
        <v>40000</v>
      </c>
      <c r="P16" s="398">
        <v>45000</v>
      </c>
    </row>
    <row r="17" spans="1:21" ht="27" thickBot="1" x14ac:dyDescent="0.3">
      <c r="A17" s="3393"/>
      <c r="B17" s="232"/>
      <c r="C17" s="246"/>
      <c r="D17" s="247"/>
      <c r="E17" s="248"/>
      <c r="F17" s="248"/>
      <c r="G17" s="248"/>
      <c r="H17" s="248"/>
      <c r="I17" s="248"/>
      <c r="J17" s="248"/>
      <c r="K17" s="249"/>
      <c r="L17" s="250" t="s">
        <v>113</v>
      </c>
      <c r="M17" s="227" t="s">
        <v>75</v>
      </c>
      <c r="N17" s="399">
        <v>39</v>
      </c>
      <c r="O17" s="399">
        <v>50</v>
      </c>
      <c r="P17" s="400">
        <v>60</v>
      </c>
    </row>
    <row r="18" spans="1:21" ht="32.4" customHeight="1" x14ac:dyDescent="0.25">
      <c r="A18" s="2994" t="s">
        <v>6</v>
      </c>
      <c r="B18" s="2997" t="s">
        <v>6</v>
      </c>
      <c r="C18" s="3394" t="s">
        <v>6</v>
      </c>
      <c r="D18" s="2607"/>
      <c r="E18" s="3400" t="s">
        <v>114</v>
      </c>
      <c r="F18" s="3099" t="s">
        <v>66</v>
      </c>
      <c r="G18" s="3403" t="s">
        <v>90</v>
      </c>
      <c r="H18" s="149" t="s">
        <v>50</v>
      </c>
      <c r="I18" s="166">
        <v>13051</v>
      </c>
      <c r="J18" s="167">
        <v>13703</v>
      </c>
      <c r="K18" s="251">
        <v>14388</v>
      </c>
      <c r="L18" s="252" t="s">
        <v>115</v>
      </c>
      <c r="M18" s="253" t="s">
        <v>73</v>
      </c>
      <c r="N18" s="481">
        <v>29</v>
      </c>
      <c r="O18" s="479" t="s">
        <v>79</v>
      </c>
      <c r="P18" s="483">
        <v>29</v>
      </c>
    </row>
    <row r="19" spans="1:21" ht="26.4" x14ac:dyDescent="0.25">
      <c r="A19" s="2995"/>
      <c r="B19" s="2998"/>
      <c r="C19" s="3395"/>
      <c r="D19" s="2608"/>
      <c r="E19" s="3401"/>
      <c r="F19" s="3100"/>
      <c r="G19" s="3404"/>
      <c r="H19" s="151" t="s">
        <v>86</v>
      </c>
      <c r="I19" s="152">
        <v>1765.3</v>
      </c>
      <c r="J19" s="153">
        <v>1853</v>
      </c>
      <c r="K19" s="154">
        <v>1946</v>
      </c>
      <c r="L19" s="254" t="s">
        <v>116</v>
      </c>
      <c r="M19" s="255" t="s">
        <v>87</v>
      </c>
      <c r="N19" s="472">
        <v>4500</v>
      </c>
      <c r="O19" s="435" t="s">
        <v>117</v>
      </c>
      <c r="P19" s="482">
        <v>4600</v>
      </c>
    </row>
    <row r="20" spans="1:21" ht="26.4" x14ac:dyDescent="0.25">
      <c r="A20" s="2995"/>
      <c r="B20" s="2998"/>
      <c r="C20" s="3395"/>
      <c r="D20" s="2608"/>
      <c r="E20" s="3401"/>
      <c r="F20" s="3100"/>
      <c r="G20" s="3404"/>
      <c r="H20" s="151" t="s">
        <v>118</v>
      </c>
      <c r="I20" s="152">
        <v>9120.5</v>
      </c>
      <c r="J20" s="153">
        <v>9576</v>
      </c>
      <c r="K20" s="154">
        <v>10055</v>
      </c>
      <c r="L20" s="256" t="s">
        <v>119</v>
      </c>
      <c r="M20" s="255" t="s">
        <v>87</v>
      </c>
      <c r="N20" s="435" t="s">
        <v>120</v>
      </c>
      <c r="O20" s="435" t="s">
        <v>121</v>
      </c>
      <c r="P20" s="482">
        <v>1400</v>
      </c>
    </row>
    <row r="21" spans="1:21" x14ac:dyDescent="0.25">
      <c r="A21" s="2995"/>
      <c r="B21" s="2998"/>
      <c r="C21" s="3395"/>
      <c r="D21" s="2608"/>
      <c r="E21" s="3401"/>
      <c r="F21" s="3100"/>
      <c r="G21" s="3404"/>
      <c r="H21" s="151" t="s">
        <v>61</v>
      </c>
      <c r="I21" s="152">
        <v>298.10000000000002</v>
      </c>
      <c r="J21" s="153"/>
      <c r="K21" s="154"/>
      <c r="L21" s="257" t="s">
        <v>122</v>
      </c>
      <c r="M21" s="258" t="s">
        <v>87</v>
      </c>
      <c r="N21" s="435" t="s">
        <v>123</v>
      </c>
      <c r="O21" s="472">
        <v>780</v>
      </c>
      <c r="P21" s="482">
        <v>790</v>
      </c>
    </row>
    <row r="22" spans="1:21" ht="19.95" customHeight="1" x14ac:dyDescent="0.25">
      <c r="A22" s="2995"/>
      <c r="B22" s="2998"/>
      <c r="C22" s="3395"/>
      <c r="D22" s="2608"/>
      <c r="E22" s="3401"/>
      <c r="F22" s="3100"/>
      <c r="G22" s="3404"/>
      <c r="H22" s="2602" t="s">
        <v>60</v>
      </c>
      <c r="I22" s="1658">
        <v>587</v>
      </c>
      <c r="J22" s="150">
        <v>586</v>
      </c>
      <c r="K22" s="261">
        <v>616</v>
      </c>
      <c r="L22" s="262"/>
      <c r="M22" s="263"/>
      <c r="N22" s="403"/>
      <c r="O22" s="403"/>
      <c r="P22" s="404"/>
    </row>
    <row r="23" spans="1:21" ht="19.2" customHeight="1" x14ac:dyDescent="0.25">
      <c r="A23" s="2995"/>
      <c r="B23" s="2998"/>
      <c r="C23" s="3395"/>
      <c r="D23" s="2608"/>
      <c r="E23" s="3401"/>
      <c r="F23" s="3100"/>
      <c r="G23" s="3404"/>
      <c r="H23" s="2610" t="s">
        <v>71</v>
      </c>
      <c r="I23" s="2609"/>
      <c r="J23" s="264"/>
      <c r="K23" s="265"/>
      <c r="L23" s="262"/>
      <c r="M23" s="263"/>
      <c r="N23" s="403"/>
      <c r="O23" s="403"/>
      <c r="P23" s="404"/>
    </row>
    <row r="24" spans="1:21" ht="27" customHeight="1" thickBot="1" x14ac:dyDescent="0.3">
      <c r="A24" s="2996"/>
      <c r="B24" s="2999"/>
      <c r="C24" s="3396"/>
      <c r="D24" s="155"/>
      <c r="E24" s="3133"/>
      <c r="F24" s="3101"/>
      <c r="G24" s="3405"/>
      <c r="H24" s="193" t="s">
        <v>7</v>
      </c>
      <c r="I24" s="169">
        <f>SUM(I18:I23)</f>
        <v>24821.899999999998</v>
      </c>
      <c r="J24" s="169">
        <f t="shared" ref="J24:K24" si="0">SUM(J18:J23)</f>
        <v>25718</v>
      </c>
      <c r="K24" s="169">
        <f t="shared" si="0"/>
        <v>27005</v>
      </c>
      <c r="L24" s="266"/>
      <c r="M24" s="267"/>
      <c r="N24" s="405"/>
      <c r="O24" s="405"/>
      <c r="P24" s="406"/>
    </row>
    <row r="25" spans="1:21" ht="17.399999999999999" customHeight="1" x14ac:dyDescent="0.25">
      <c r="A25" s="2994" t="s">
        <v>6</v>
      </c>
      <c r="B25" s="2997" t="s">
        <v>6</v>
      </c>
      <c r="C25" s="3394" t="s">
        <v>8</v>
      </c>
      <c r="D25" s="375"/>
      <c r="E25" s="3400" t="s">
        <v>124</v>
      </c>
      <c r="F25" s="3402">
        <v>288724610</v>
      </c>
      <c r="G25" s="3403" t="s">
        <v>90</v>
      </c>
      <c r="H25" s="149" t="s">
        <v>118</v>
      </c>
      <c r="I25" s="166">
        <v>84.3</v>
      </c>
      <c r="J25" s="167">
        <v>88</v>
      </c>
      <c r="K25" s="251">
        <v>93</v>
      </c>
      <c r="L25" s="3397" t="s">
        <v>125</v>
      </c>
      <c r="M25" s="253" t="s">
        <v>73</v>
      </c>
      <c r="N25" s="470" t="s">
        <v>74</v>
      </c>
      <c r="O25" s="470" t="s">
        <v>74</v>
      </c>
      <c r="P25" s="471">
        <v>2</v>
      </c>
    </row>
    <row r="26" spans="1:21" s="9" customFormat="1" ht="17.399999999999999" customHeight="1" x14ac:dyDescent="0.25">
      <c r="A26" s="2995"/>
      <c r="B26" s="2998"/>
      <c r="C26" s="3395"/>
      <c r="D26" s="659"/>
      <c r="E26" s="3401"/>
      <c r="F26" s="3406"/>
      <c r="G26" s="3404"/>
      <c r="H26" s="2618" t="s">
        <v>60</v>
      </c>
      <c r="I26" s="2619">
        <v>0.4</v>
      </c>
      <c r="J26" s="275"/>
      <c r="K26" s="276"/>
      <c r="L26" s="3398"/>
      <c r="M26" s="728"/>
      <c r="N26" s="729"/>
      <c r="O26" s="729"/>
      <c r="P26" s="730"/>
    </row>
    <row r="27" spans="1:21" ht="23.4" customHeight="1" thickBot="1" x14ac:dyDescent="0.3">
      <c r="A27" s="2996"/>
      <c r="B27" s="2999"/>
      <c r="C27" s="3396"/>
      <c r="D27" s="155"/>
      <c r="E27" s="3133"/>
      <c r="F27" s="3101"/>
      <c r="G27" s="3405"/>
      <c r="H27" s="193" t="s">
        <v>7</v>
      </c>
      <c r="I27" s="169">
        <f>I25+I26</f>
        <v>84.7</v>
      </c>
      <c r="J27" s="169">
        <f t="shared" ref="J27:K27" si="1">J25+J26</f>
        <v>88</v>
      </c>
      <c r="K27" s="169">
        <f t="shared" si="1"/>
        <v>93</v>
      </c>
      <c r="L27" s="3348"/>
      <c r="M27" s="267"/>
      <c r="N27" s="407"/>
      <c r="O27" s="407"/>
      <c r="P27" s="408"/>
    </row>
    <row r="28" spans="1:21" x14ac:dyDescent="0.25">
      <c r="A28" s="2994" t="s">
        <v>6</v>
      </c>
      <c r="B28" s="3399" t="s">
        <v>6</v>
      </c>
      <c r="C28" s="3394" t="s">
        <v>51</v>
      </c>
      <c r="D28" s="375"/>
      <c r="E28" s="3400" t="s">
        <v>126</v>
      </c>
      <c r="F28" s="3402">
        <v>288724610</v>
      </c>
      <c r="G28" s="3403" t="s">
        <v>90</v>
      </c>
      <c r="H28" s="149" t="s">
        <v>50</v>
      </c>
      <c r="I28" s="166">
        <v>6507.7</v>
      </c>
      <c r="J28" s="167">
        <v>6833</v>
      </c>
      <c r="K28" s="251">
        <v>7174</v>
      </c>
      <c r="L28" s="252" t="s">
        <v>127</v>
      </c>
      <c r="M28" s="312" t="s">
        <v>73</v>
      </c>
      <c r="N28" s="467">
        <v>22</v>
      </c>
      <c r="O28" s="468" t="s">
        <v>128</v>
      </c>
      <c r="P28" s="469" t="s">
        <v>128</v>
      </c>
    </row>
    <row r="29" spans="1:21" x14ac:dyDescent="0.25">
      <c r="A29" s="2995"/>
      <c r="B29" s="2998"/>
      <c r="C29" s="3395"/>
      <c r="D29" s="376"/>
      <c r="E29" s="3401"/>
      <c r="F29" s="3100"/>
      <c r="G29" s="3404"/>
      <c r="H29" s="151" t="s">
        <v>61</v>
      </c>
      <c r="I29" s="152">
        <v>191.3</v>
      </c>
      <c r="J29" s="153"/>
      <c r="K29" s="154"/>
      <c r="L29" s="256" t="s">
        <v>129</v>
      </c>
      <c r="M29" s="255" t="s">
        <v>87</v>
      </c>
      <c r="N29" s="435" t="s">
        <v>130</v>
      </c>
      <c r="O29" s="472">
        <v>9600</v>
      </c>
      <c r="P29" s="436" t="s">
        <v>131</v>
      </c>
    </row>
    <row r="30" spans="1:21" ht="26.4" x14ac:dyDescent="0.25">
      <c r="A30" s="2995"/>
      <c r="B30" s="2998"/>
      <c r="C30" s="3395"/>
      <c r="D30" s="376"/>
      <c r="E30" s="3401"/>
      <c r="F30" s="3100"/>
      <c r="G30" s="3404"/>
      <c r="H30" s="727" t="s">
        <v>86</v>
      </c>
      <c r="I30" s="731">
        <v>358.8</v>
      </c>
      <c r="J30" s="153">
        <v>365</v>
      </c>
      <c r="K30" s="154">
        <v>383</v>
      </c>
      <c r="L30" s="257" t="s">
        <v>132</v>
      </c>
      <c r="M30" s="258" t="s">
        <v>87</v>
      </c>
      <c r="N30" s="435" t="s">
        <v>133</v>
      </c>
      <c r="O30" s="435" t="s">
        <v>134</v>
      </c>
      <c r="P30" s="436" t="s">
        <v>135</v>
      </c>
    </row>
    <row r="31" spans="1:21" x14ac:dyDescent="0.25">
      <c r="A31" s="2995"/>
      <c r="B31" s="2998"/>
      <c r="C31" s="3395"/>
      <c r="D31" s="376"/>
      <c r="E31" s="3401"/>
      <c r="F31" s="3100"/>
      <c r="G31" s="3404"/>
      <c r="H31" s="151" t="s">
        <v>118</v>
      </c>
      <c r="I31" s="152">
        <v>22196.1</v>
      </c>
      <c r="J31" s="153">
        <v>23305</v>
      </c>
      <c r="K31" s="154">
        <v>24471</v>
      </c>
      <c r="L31" s="378" t="s">
        <v>147</v>
      </c>
      <c r="M31" s="379" t="s">
        <v>75</v>
      </c>
      <c r="N31" s="473" t="s">
        <v>148</v>
      </c>
      <c r="O31" s="474" t="s">
        <v>149</v>
      </c>
      <c r="P31" s="475" t="s">
        <v>150</v>
      </c>
    </row>
    <row r="32" spans="1:21" ht="26.4" x14ac:dyDescent="0.25">
      <c r="A32" s="2995"/>
      <c r="B32" s="2998"/>
      <c r="C32" s="3395"/>
      <c r="D32" s="376"/>
      <c r="E32" s="3401"/>
      <c r="F32" s="3100"/>
      <c r="G32" s="3404"/>
      <c r="H32" s="727" t="s">
        <v>60</v>
      </c>
      <c r="I32" s="731">
        <v>372.5</v>
      </c>
      <c r="J32" s="153">
        <v>77</v>
      </c>
      <c r="K32" s="154">
        <v>81</v>
      </c>
      <c r="L32" s="269" t="s">
        <v>137</v>
      </c>
      <c r="M32" s="129" t="s">
        <v>73</v>
      </c>
      <c r="N32" s="472">
        <v>1</v>
      </c>
      <c r="O32" s="435" t="s">
        <v>70</v>
      </c>
      <c r="P32" s="436" t="s">
        <v>70</v>
      </c>
      <c r="R32" s="54"/>
      <c r="U32" s="1182"/>
    </row>
    <row r="33" spans="1:16" ht="26.4" x14ac:dyDescent="0.25">
      <c r="A33" s="2995"/>
      <c r="B33" s="2998"/>
      <c r="C33" s="3395"/>
      <c r="D33" s="376"/>
      <c r="E33" s="3401"/>
      <c r="F33" s="3100"/>
      <c r="G33" s="3404"/>
      <c r="H33" s="151" t="s">
        <v>71</v>
      </c>
      <c r="I33" s="152"/>
      <c r="J33" s="153"/>
      <c r="K33" s="154"/>
      <c r="L33" s="270" t="s">
        <v>139</v>
      </c>
      <c r="M33" s="271" t="s">
        <v>73</v>
      </c>
      <c r="N33" s="476">
        <v>1</v>
      </c>
      <c r="O33" s="477" t="s">
        <v>70</v>
      </c>
      <c r="P33" s="478" t="s">
        <v>70</v>
      </c>
    </row>
    <row r="34" spans="1:16" ht="39.6" x14ac:dyDescent="0.25">
      <c r="A34" s="2995"/>
      <c r="B34" s="2998"/>
      <c r="C34" s="3395"/>
      <c r="D34" s="376"/>
      <c r="E34" s="3401"/>
      <c r="F34" s="3100"/>
      <c r="G34" s="3404"/>
      <c r="H34" s="151" t="s">
        <v>140</v>
      </c>
      <c r="I34" s="152">
        <v>2222.5</v>
      </c>
      <c r="J34" s="153">
        <v>2333</v>
      </c>
      <c r="K34" s="154">
        <v>2450</v>
      </c>
      <c r="L34" s="272" t="s">
        <v>141</v>
      </c>
      <c r="M34" s="157" t="s">
        <v>73</v>
      </c>
      <c r="N34" s="477" t="s">
        <v>138</v>
      </c>
      <c r="O34" s="477" t="s">
        <v>70</v>
      </c>
      <c r="P34" s="478" t="s">
        <v>70</v>
      </c>
    </row>
    <row r="35" spans="1:16" ht="39.6" x14ac:dyDescent="0.25">
      <c r="A35" s="2995"/>
      <c r="B35" s="2998"/>
      <c r="C35" s="3395"/>
      <c r="D35" s="376"/>
      <c r="E35" s="3401"/>
      <c r="F35" s="3100"/>
      <c r="G35" s="3404"/>
      <c r="H35" s="273"/>
      <c r="I35" s="274"/>
      <c r="J35" s="275"/>
      <c r="K35" s="276"/>
      <c r="L35" s="245" t="s">
        <v>142</v>
      </c>
      <c r="M35" s="157" t="s">
        <v>75</v>
      </c>
      <c r="N35" s="472">
        <v>10</v>
      </c>
      <c r="O35" s="472">
        <v>20</v>
      </c>
      <c r="P35" s="436" t="s">
        <v>144</v>
      </c>
    </row>
    <row r="36" spans="1:16" ht="39.6" x14ac:dyDescent="0.25">
      <c r="A36" s="2995"/>
      <c r="B36" s="2998"/>
      <c r="C36" s="3395"/>
      <c r="D36" s="376"/>
      <c r="E36" s="3401"/>
      <c r="F36" s="3100"/>
      <c r="G36" s="3404"/>
      <c r="H36" s="259"/>
      <c r="I36" s="260"/>
      <c r="J36" s="150"/>
      <c r="K36" s="261"/>
      <c r="L36" s="269" t="s">
        <v>145</v>
      </c>
      <c r="M36" s="131" t="s">
        <v>75</v>
      </c>
      <c r="N36" s="435" t="s">
        <v>146</v>
      </c>
      <c r="O36" s="472">
        <v>9</v>
      </c>
      <c r="P36" s="436" t="s">
        <v>143</v>
      </c>
    </row>
    <row r="37" spans="1:16" ht="13.8" thickBot="1" x14ac:dyDescent="0.3">
      <c r="A37" s="2996"/>
      <c r="B37" s="2999"/>
      <c r="C37" s="3396"/>
      <c r="D37" s="155"/>
      <c r="E37" s="3133"/>
      <c r="F37" s="3101"/>
      <c r="G37" s="3405"/>
      <c r="H37" s="193" t="s">
        <v>7</v>
      </c>
      <c r="I37" s="169">
        <f>I28+I29+I30+I31+I32+I33+I34</f>
        <v>31848.899999999998</v>
      </c>
      <c r="J37" s="169">
        <f t="shared" ref="J37:K37" si="2">J28+J29+J30+J31+J32+J33+J34</f>
        <v>32913</v>
      </c>
      <c r="K37" s="169">
        <f t="shared" si="2"/>
        <v>34559</v>
      </c>
      <c r="L37" s="321"/>
      <c r="M37" s="190"/>
      <c r="N37" s="405"/>
      <c r="O37" s="405"/>
      <c r="P37" s="406"/>
    </row>
    <row r="38" spans="1:16" x14ac:dyDescent="0.25">
      <c r="A38" s="3411" t="s">
        <v>6</v>
      </c>
      <c r="B38" s="3412" t="s">
        <v>6</v>
      </c>
      <c r="C38" s="3413" t="s">
        <v>52</v>
      </c>
      <c r="D38" s="376"/>
      <c r="E38" s="3410" t="s">
        <v>744</v>
      </c>
      <c r="F38" s="3416" t="s">
        <v>66</v>
      </c>
      <c r="G38" s="3404" t="s">
        <v>90</v>
      </c>
      <c r="H38" s="259" t="s">
        <v>118</v>
      </c>
      <c r="I38" s="260">
        <v>1986.5</v>
      </c>
      <c r="J38" s="150">
        <v>2085</v>
      </c>
      <c r="K38" s="261">
        <v>2190</v>
      </c>
      <c r="L38" s="272"/>
      <c r="M38" s="157"/>
      <c r="N38" s="411"/>
      <c r="O38" s="411"/>
      <c r="P38" s="412"/>
    </row>
    <row r="39" spans="1:16" x14ac:dyDescent="0.25">
      <c r="A39" s="2995"/>
      <c r="B39" s="2998"/>
      <c r="C39" s="3414"/>
      <c r="D39" s="219"/>
      <c r="E39" s="3410"/>
      <c r="F39" s="3100"/>
      <c r="G39" s="3404"/>
      <c r="H39" s="259" t="s">
        <v>50</v>
      </c>
      <c r="I39" s="278"/>
      <c r="J39" s="264"/>
      <c r="K39" s="265"/>
      <c r="L39" s="270"/>
      <c r="M39" s="157"/>
      <c r="N39" s="411"/>
      <c r="O39" s="411"/>
      <c r="P39" s="412"/>
    </row>
    <row r="40" spans="1:16" x14ac:dyDescent="0.25">
      <c r="A40" s="2995"/>
      <c r="B40" s="2998"/>
      <c r="C40" s="3414"/>
      <c r="D40" s="219"/>
      <c r="E40" s="3410"/>
      <c r="F40" s="3100"/>
      <c r="G40" s="3404"/>
      <c r="H40" s="727" t="s">
        <v>60</v>
      </c>
      <c r="I40" s="731">
        <v>19.3</v>
      </c>
      <c r="J40" s="153"/>
      <c r="K40" s="154"/>
      <c r="L40" s="279"/>
      <c r="M40" s="129"/>
      <c r="N40" s="413"/>
      <c r="O40" s="413"/>
      <c r="P40" s="414"/>
    </row>
    <row r="41" spans="1:16" ht="13.8" thickBot="1" x14ac:dyDescent="0.3">
      <c r="A41" s="2996"/>
      <c r="B41" s="2999"/>
      <c r="C41" s="3415"/>
      <c r="D41" s="155"/>
      <c r="E41" s="3133"/>
      <c r="F41" s="3101"/>
      <c r="G41" s="3405"/>
      <c r="H41" s="158" t="s">
        <v>7</v>
      </c>
      <c r="I41" s="159">
        <f>I38+I40+I39</f>
        <v>2005.8</v>
      </c>
      <c r="J41" s="159">
        <f t="shared" ref="J41:K41" si="3">J38+J40+J39</f>
        <v>2085</v>
      </c>
      <c r="K41" s="159">
        <f t="shared" si="3"/>
        <v>2190</v>
      </c>
      <c r="L41" s="280"/>
      <c r="M41" s="160"/>
      <c r="N41" s="415"/>
      <c r="O41" s="415"/>
      <c r="P41" s="416"/>
    </row>
    <row r="42" spans="1:16" ht="39.6" x14ac:dyDescent="0.25">
      <c r="A42" s="3407" t="s">
        <v>6</v>
      </c>
      <c r="B42" s="2997" t="s">
        <v>6</v>
      </c>
      <c r="C42" s="3394" t="s">
        <v>57</v>
      </c>
      <c r="D42" s="218"/>
      <c r="E42" s="3409" t="s">
        <v>745</v>
      </c>
      <c r="F42" s="3099" t="s">
        <v>66</v>
      </c>
      <c r="G42" s="3403" t="s">
        <v>90</v>
      </c>
      <c r="H42" s="259" t="s">
        <v>50</v>
      </c>
      <c r="I42" s="260">
        <v>2206.4</v>
      </c>
      <c r="J42" s="150">
        <v>2316</v>
      </c>
      <c r="K42" s="251">
        <v>2432</v>
      </c>
      <c r="L42" s="277" t="s">
        <v>151</v>
      </c>
      <c r="M42" s="226" t="s">
        <v>75</v>
      </c>
      <c r="N42" s="484">
        <v>20</v>
      </c>
      <c r="O42" s="484">
        <v>21</v>
      </c>
      <c r="P42" s="485">
        <v>22</v>
      </c>
    </row>
    <row r="43" spans="1:16" ht="26.4" x14ac:dyDescent="0.25">
      <c r="A43" s="2995"/>
      <c r="B43" s="2998"/>
      <c r="C43" s="3408"/>
      <c r="D43" s="219"/>
      <c r="E43" s="3410"/>
      <c r="F43" s="3100"/>
      <c r="G43" s="3404"/>
      <c r="H43" s="151" t="s">
        <v>60</v>
      </c>
      <c r="I43" s="152">
        <v>170.3</v>
      </c>
      <c r="J43" s="153">
        <v>178</v>
      </c>
      <c r="K43" s="154">
        <v>187</v>
      </c>
      <c r="L43" s="279" t="s">
        <v>152</v>
      </c>
      <c r="M43" s="129" t="s">
        <v>75</v>
      </c>
      <c r="N43" s="486">
        <v>10</v>
      </c>
      <c r="O43" s="486">
        <v>12</v>
      </c>
      <c r="P43" s="418">
        <v>14</v>
      </c>
    </row>
    <row r="44" spans="1:16" ht="26.4" x14ac:dyDescent="0.25">
      <c r="A44" s="2995"/>
      <c r="B44" s="2998"/>
      <c r="C44" s="3408"/>
      <c r="D44" s="219"/>
      <c r="E44" s="3410"/>
      <c r="F44" s="3100"/>
      <c r="G44" s="3404"/>
      <c r="H44" s="151" t="s">
        <v>71</v>
      </c>
      <c r="I44" s="162"/>
      <c r="J44" s="153"/>
      <c r="K44" s="154"/>
      <c r="L44" s="269" t="s">
        <v>153</v>
      </c>
      <c r="M44" s="281" t="s">
        <v>1081</v>
      </c>
      <c r="N44" s="417">
        <v>1</v>
      </c>
      <c r="O44" s="417">
        <v>1</v>
      </c>
      <c r="P44" s="418">
        <v>1</v>
      </c>
    </row>
    <row r="45" spans="1:16" ht="26.4" x14ac:dyDescent="0.25">
      <c r="A45" s="2995"/>
      <c r="B45" s="2998"/>
      <c r="C45" s="3408"/>
      <c r="D45" s="219"/>
      <c r="E45" s="282"/>
      <c r="F45" s="3100"/>
      <c r="G45" s="3404"/>
      <c r="H45" s="283" t="s">
        <v>118</v>
      </c>
      <c r="I45" s="284">
        <v>229.8</v>
      </c>
      <c r="J45" s="150">
        <v>241</v>
      </c>
      <c r="K45" s="261">
        <v>253</v>
      </c>
      <c r="L45" s="285" t="s">
        <v>154</v>
      </c>
      <c r="M45" s="281" t="s">
        <v>73</v>
      </c>
      <c r="N45" s="419">
        <v>4</v>
      </c>
      <c r="O45" s="419">
        <v>4</v>
      </c>
      <c r="P45" s="420">
        <v>4</v>
      </c>
    </row>
    <row r="46" spans="1:16" ht="39.6" x14ac:dyDescent="0.25">
      <c r="A46" s="2995"/>
      <c r="B46" s="2998"/>
      <c r="C46" s="3408"/>
      <c r="D46" s="219"/>
      <c r="E46" s="282"/>
      <c r="F46" s="3100"/>
      <c r="G46" s="3404"/>
      <c r="H46" s="2599" t="s">
        <v>86</v>
      </c>
      <c r="I46" s="2600">
        <v>193</v>
      </c>
      <c r="J46" s="153">
        <v>201</v>
      </c>
      <c r="K46" s="154">
        <v>211</v>
      </c>
      <c r="L46" s="287" t="s">
        <v>155</v>
      </c>
      <c r="M46" s="281" t="s">
        <v>87</v>
      </c>
      <c r="N46" s="417">
        <v>93</v>
      </c>
      <c r="O46" s="417">
        <v>93</v>
      </c>
      <c r="P46" s="418">
        <v>94</v>
      </c>
    </row>
    <row r="47" spans="1:16" ht="26.4" x14ac:dyDescent="0.25">
      <c r="A47" s="2995"/>
      <c r="B47" s="2998"/>
      <c r="C47" s="3408"/>
      <c r="D47" s="219"/>
      <c r="E47" s="282"/>
      <c r="F47" s="3100"/>
      <c r="G47" s="3404"/>
      <c r="H47" s="286" t="s">
        <v>60</v>
      </c>
      <c r="I47" s="162">
        <v>561.70000000000005</v>
      </c>
      <c r="J47" s="153">
        <v>589</v>
      </c>
      <c r="K47" s="154">
        <v>619</v>
      </c>
      <c r="L47" s="287" t="s">
        <v>156</v>
      </c>
      <c r="M47" s="281" t="s">
        <v>87</v>
      </c>
      <c r="N47" s="417">
        <v>3800</v>
      </c>
      <c r="O47" s="417">
        <v>4100</v>
      </c>
      <c r="P47" s="418">
        <v>4200</v>
      </c>
    </row>
    <row r="48" spans="1:16" ht="26.4" x14ac:dyDescent="0.25">
      <c r="A48" s="2995"/>
      <c r="B48" s="2998"/>
      <c r="C48" s="3408"/>
      <c r="D48" s="219"/>
      <c r="E48" s="282"/>
      <c r="F48" s="3100"/>
      <c r="G48" s="3404"/>
      <c r="H48" s="286"/>
      <c r="I48" s="162"/>
      <c r="J48" s="153"/>
      <c r="K48" s="154"/>
      <c r="L48" s="287" t="s">
        <v>157</v>
      </c>
      <c r="M48" s="281" t="s">
        <v>73</v>
      </c>
      <c r="N48" s="417">
        <v>110</v>
      </c>
      <c r="O48" s="417">
        <v>120</v>
      </c>
      <c r="P48" s="418">
        <v>125</v>
      </c>
    </row>
    <row r="49" spans="1:24" ht="13.8" thickBot="1" x14ac:dyDescent="0.3">
      <c r="A49" s="2996"/>
      <c r="B49" s="2999"/>
      <c r="C49" s="3396"/>
      <c r="D49" s="155"/>
      <c r="E49" s="288"/>
      <c r="F49" s="3101"/>
      <c r="G49" s="3405"/>
      <c r="H49" s="158" t="s">
        <v>7</v>
      </c>
      <c r="I49" s="159">
        <f>I42+I43+I44+I45+I46+I47</f>
        <v>3361.2000000000007</v>
      </c>
      <c r="J49" s="159">
        <f>J42+J43+J44+J45+J46+J47</f>
        <v>3525</v>
      </c>
      <c r="K49" s="159">
        <f>K42+K43+K44+K45+K46+K47</f>
        <v>3702</v>
      </c>
      <c r="L49" s="289"/>
      <c r="M49" s="290"/>
      <c r="N49" s="415"/>
      <c r="O49" s="415"/>
      <c r="P49" s="421"/>
    </row>
    <row r="50" spans="1:24" ht="13.8" thickBot="1" x14ac:dyDescent="0.3">
      <c r="A50" s="11" t="s">
        <v>6</v>
      </c>
      <c r="B50" s="480">
        <v>1</v>
      </c>
      <c r="C50" s="291"/>
      <c r="D50" s="292"/>
      <c r="E50" s="3418" t="s">
        <v>33</v>
      </c>
      <c r="F50" s="3418"/>
      <c r="G50" s="3419"/>
      <c r="H50" s="293" t="s">
        <v>7</v>
      </c>
      <c r="I50" s="294">
        <f>I24+I27+I37+I41+I49</f>
        <v>62122.5</v>
      </c>
      <c r="J50" s="294">
        <f t="shared" ref="J50:K50" si="4">J24+J27+J37+J41+J49</f>
        <v>64329</v>
      </c>
      <c r="K50" s="294">
        <f t="shared" si="4"/>
        <v>67549</v>
      </c>
      <c r="L50" s="295"/>
      <c r="M50" s="296"/>
      <c r="N50" s="422"/>
      <c r="O50" s="422"/>
      <c r="P50" s="423"/>
    </row>
    <row r="51" spans="1:24" ht="13.8" thickBot="1" x14ac:dyDescent="0.3">
      <c r="A51" s="11" t="s">
        <v>6</v>
      </c>
      <c r="B51" s="52" t="s">
        <v>8</v>
      </c>
      <c r="C51" s="297" t="s">
        <v>158</v>
      </c>
      <c r="D51" s="165"/>
      <c r="E51" s="298"/>
      <c r="F51" s="298"/>
      <c r="G51" s="298"/>
      <c r="H51" s="298"/>
      <c r="I51" s="298"/>
      <c r="J51" s="298"/>
      <c r="K51" s="298"/>
      <c r="L51" s="298"/>
      <c r="M51" s="298"/>
      <c r="N51" s="424"/>
      <c r="O51" s="424"/>
      <c r="P51" s="425"/>
    </row>
    <row r="52" spans="1:24" ht="40.200000000000003" thickBot="1" x14ac:dyDescent="0.3">
      <c r="A52" s="11"/>
      <c r="B52" s="52"/>
      <c r="C52" s="299"/>
      <c r="D52" s="300"/>
      <c r="E52" s="301"/>
      <c r="F52" s="301"/>
      <c r="G52" s="301"/>
      <c r="H52" s="301"/>
      <c r="I52" s="301"/>
      <c r="J52" s="301"/>
      <c r="K52" s="302"/>
      <c r="L52" s="303" t="s">
        <v>159</v>
      </c>
      <c r="M52" s="214" t="s">
        <v>89</v>
      </c>
      <c r="N52" s="426">
        <v>1</v>
      </c>
      <c r="O52" s="426">
        <v>1</v>
      </c>
      <c r="P52" s="427">
        <v>1</v>
      </c>
    </row>
    <row r="53" spans="1:24" ht="43.2" customHeight="1" thickBot="1" x14ac:dyDescent="0.3">
      <c r="A53" s="11"/>
      <c r="B53" s="52"/>
      <c r="C53" s="304"/>
      <c r="D53" s="300"/>
      <c r="E53" s="301"/>
      <c r="F53" s="301"/>
      <c r="G53" s="301"/>
      <c r="H53" s="301"/>
      <c r="I53" s="301"/>
      <c r="J53" s="301"/>
      <c r="K53" s="302"/>
      <c r="L53" s="305" t="s">
        <v>160</v>
      </c>
      <c r="M53" s="214"/>
      <c r="N53" s="426"/>
      <c r="O53" s="426"/>
      <c r="P53" s="427"/>
      <c r="Q53" s="1399"/>
      <c r="R53" s="1399"/>
      <c r="S53" s="1399"/>
      <c r="T53" s="1399"/>
      <c r="U53" s="1399"/>
      <c r="V53" s="1400"/>
      <c r="W53" s="1399"/>
      <c r="X53" s="1399"/>
    </row>
    <row r="54" spans="1:24" ht="39.6" x14ac:dyDescent="0.25">
      <c r="A54" s="2994" t="s">
        <v>6</v>
      </c>
      <c r="B54" s="2997" t="s">
        <v>8</v>
      </c>
      <c r="C54" s="3394" t="s">
        <v>6</v>
      </c>
      <c r="D54" s="218"/>
      <c r="E54" s="3400" t="s">
        <v>161</v>
      </c>
      <c r="F54" s="3099" t="s">
        <v>66</v>
      </c>
      <c r="G54" s="3403" t="s">
        <v>162</v>
      </c>
      <c r="H54" s="2601" t="s">
        <v>50</v>
      </c>
      <c r="I54" s="1661">
        <v>218</v>
      </c>
      <c r="J54" s="167">
        <v>375</v>
      </c>
      <c r="K54" s="251">
        <v>394</v>
      </c>
      <c r="L54" s="306" t="s">
        <v>163</v>
      </c>
      <c r="M54" s="226"/>
      <c r="N54" s="428"/>
      <c r="O54" s="428" t="s">
        <v>70</v>
      </c>
      <c r="P54" s="429" t="s">
        <v>70</v>
      </c>
      <c r="Q54" s="1401"/>
      <c r="R54" s="1402"/>
      <c r="S54" s="1403"/>
      <c r="T54" s="1399"/>
      <c r="U54" s="1403"/>
      <c r="V54" s="1403"/>
      <c r="W54" s="1403"/>
      <c r="X54" s="1399"/>
    </row>
    <row r="55" spans="1:24" ht="26.4" x14ac:dyDescent="0.25">
      <c r="A55" s="2995"/>
      <c r="B55" s="2998"/>
      <c r="C55" s="3408"/>
      <c r="D55" s="219"/>
      <c r="E55" s="3401"/>
      <c r="F55" s="3100"/>
      <c r="G55" s="3404"/>
      <c r="H55" s="151" t="s">
        <v>60</v>
      </c>
      <c r="I55" s="152"/>
      <c r="J55" s="153"/>
      <c r="K55" s="154"/>
      <c r="L55" s="307" t="s">
        <v>164</v>
      </c>
      <c r="M55" s="131" t="s">
        <v>73</v>
      </c>
      <c r="N55" s="417">
        <v>3600</v>
      </c>
      <c r="O55" s="417">
        <v>3700</v>
      </c>
      <c r="P55" s="430">
        <v>3800</v>
      </c>
    </row>
    <row r="56" spans="1:24" ht="39.6" x14ac:dyDescent="0.25">
      <c r="A56" s="2995"/>
      <c r="B56" s="2998"/>
      <c r="C56" s="3408"/>
      <c r="D56" s="219"/>
      <c r="E56" s="3401"/>
      <c r="F56" s="3100"/>
      <c r="G56" s="3404"/>
      <c r="H56" s="151" t="s">
        <v>59</v>
      </c>
      <c r="I56" s="152">
        <v>306.3</v>
      </c>
      <c r="J56" s="153">
        <v>321</v>
      </c>
      <c r="K56" s="154">
        <v>337</v>
      </c>
      <c r="L56" s="307" t="s">
        <v>165</v>
      </c>
      <c r="M56" s="308" t="s">
        <v>73</v>
      </c>
      <c r="N56" s="431">
        <v>5000</v>
      </c>
      <c r="O56" s="431">
        <v>5500</v>
      </c>
      <c r="P56" s="432">
        <v>6000</v>
      </c>
    </row>
    <row r="57" spans="1:24" ht="26.4" x14ac:dyDescent="0.25">
      <c r="A57" s="2995"/>
      <c r="B57" s="2998"/>
      <c r="C57" s="3408"/>
      <c r="D57" s="219"/>
      <c r="E57" s="3401"/>
      <c r="F57" s="3100"/>
      <c r="G57" s="3404"/>
      <c r="H57" s="151" t="s">
        <v>86</v>
      </c>
      <c r="I57" s="152"/>
      <c r="J57" s="153"/>
      <c r="K57" s="154"/>
      <c r="L57" s="307" t="s">
        <v>166</v>
      </c>
      <c r="M57" s="129"/>
      <c r="N57" s="417" t="s">
        <v>70</v>
      </c>
      <c r="O57" s="417"/>
      <c r="P57" s="430"/>
    </row>
    <row r="58" spans="1:24" ht="27" customHeight="1" x14ac:dyDescent="0.25">
      <c r="A58" s="2995"/>
      <c r="B58" s="2998"/>
      <c r="C58" s="3408"/>
      <c r="D58" s="219"/>
      <c r="E58" s="3401"/>
      <c r="F58" s="3100"/>
      <c r="G58" s="3404"/>
      <c r="H58" s="151"/>
      <c r="I58" s="152"/>
      <c r="J58" s="153"/>
      <c r="K58" s="154"/>
      <c r="L58" s="256" t="s">
        <v>167</v>
      </c>
      <c r="M58" s="129" t="s">
        <v>73</v>
      </c>
      <c r="N58" s="417">
        <v>2000</v>
      </c>
      <c r="O58" s="417">
        <v>2000</v>
      </c>
      <c r="P58" s="430">
        <v>2000</v>
      </c>
    </row>
    <row r="59" spans="1:24" ht="26.4" x14ac:dyDescent="0.25">
      <c r="A59" s="2995"/>
      <c r="B59" s="2998"/>
      <c r="C59" s="3408"/>
      <c r="D59" s="219"/>
      <c r="E59" s="3420"/>
      <c r="F59" s="3100"/>
      <c r="G59" s="3404"/>
      <c r="H59" s="151"/>
      <c r="I59" s="152"/>
      <c r="J59" s="153"/>
      <c r="K59" s="154"/>
      <c r="L59" s="256" t="s">
        <v>168</v>
      </c>
      <c r="M59" s="309" t="s">
        <v>87</v>
      </c>
      <c r="N59" s="417">
        <v>15</v>
      </c>
      <c r="O59" s="417">
        <v>17</v>
      </c>
      <c r="P59" s="430">
        <v>20</v>
      </c>
    </row>
    <row r="60" spans="1:24" ht="26.4" x14ac:dyDescent="0.25">
      <c r="A60" s="2995"/>
      <c r="B60" s="2998"/>
      <c r="C60" s="3408"/>
      <c r="D60" s="219"/>
      <c r="E60" s="3420"/>
      <c r="F60" s="3100"/>
      <c r="G60" s="3404"/>
      <c r="H60" s="151"/>
      <c r="I60" s="152"/>
      <c r="J60" s="153"/>
      <c r="K60" s="154"/>
      <c r="L60" s="256" t="s">
        <v>169</v>
      </c>
      <c r="M60" s="309" t="s">
        <v>73</v>
      </c>
      <c r="N60" s="417">
        <v>1</v>
      </c>
      <c r="O60" s="417">
        <v>1</v>
      </c>
      <c r="P60" s="430">
        <v>1</v>
      </c>
    </row>
    <row r="61" spans="1:24" ht="26.4" x14ac:dyDescent="0.25">
      <c r="A61" s="2995"/>
      <c r="B61" s="2998"/>
      <c r="C61" s="3408"/>
      <c r="D61" s="219"/>
      <c r="E61" s="3420"/>
      <c r="F61" s="3100"/>
      <c r="G61" s="3404"/>
      <c r="H61" s="151"/>
      <c r="I61" s="152"/>
      <c r="J61" s="153"/>
      <c r="K61" s="154"/>
      <c r="L61" s="256" t="s">
        <v>170</v>
      </c>
      <c r="M61" s="309" t="s">
        <v>75</v>
      </c>
      <c r="N61" s="417">
        <v>80</v>
      </c>
      <c r="O61" s="417">
        <v>80</v>
      </c>
      <c r="P61" s="430">
        <v>80</v>
      </c>
    </row>
    <row r="62" spans="1:24" ht="30.6" customHeight="1" x14ac:dyDescent="0.25">
      <c r="A62" s="2995"/>
      <c r="B62" s="2998"/>
      <c r="C62" s="3408"/>
      <c r="D62" s="219"/>
      <c r="E62" s="3420"/>
      <c r="F62" s="3100"/>
      <c r="G62" s="3404"/>
      <c r="H62" s="151"/>
      <c r="I62" s="152"/>
      <c r="J62" s="153"/>
      <c r="K62" s="154"/>
      <c r="L62" s="256" t="s">
        <v>171</v>
      </c>
      <c r="M62" s="309" t="s">
        <v>73</v>
      </c>
      <c r="N62" s="417">
        <v>40</v>
      </c>
      <c r="O62" s="417">
        <v>45</v>
      </c>
      <c r="P62" s="430">
        <v>48</v>
      </c>
    </row>
    <row r="63" spans="1:24" ht="37.950000000000003" customHeight="1" x14ac:dyDescent="0.25">
      <c r="A63" s="2995"/>
      <c r="B63" s="2998"/>
      <c r="C63" s="3408"/>
      <c r="D63" s="219"/>
      <c r="E63" s="3420"/>
      <c r="F63" s="3100"/>
      <c r="G63" s="3404"/>
      <c r="H63" s="151"/>
      <c r="I63" s="152"/>
      <c r="J63" s="153"/>
      <c r="K63" s="154"/>
      <c r="L63" s="279" t="s">
        <v>172</v>
      </c>
      <c r="M63" s="309" t="s">
        <v>73</v>
      </c>
      <c r="N63" s="417">
        <v>40</v>
      </c>
      <c r="O63" s="417">
        <v>45</v>
      </c>
      <c r="P63" s="430">
        <v>48</v>
      </c>
    </row>
    <row r="64" spans="1:24" ht="26.4" x14ac:dyDescent="0.25">
      <c r="A64" s="2995"/>
      <c r="B64" s="2998"/>
      <c r="C64" s="3408"/>
      <c r="D64" s="219"/>
      <c r="E64" s="3420"/>
      <c r="F64" s="3100"/>
      <c r="G64" s="3404"/>
      <c r="H64" s="151"/>
      <c r="I64" s="152"/>
      <c r="J64" s="153"/>
      <c r="K64" s="154"/>
      <c r="L64" s="279" t="s">
        <v>173</v>
      </c>
      <c r="M64" s="309" t="s">
        <v>73</v>
      </c>
      <c r="N64" s="417">
        <v>3</v>
      </c>
      <c r="O64" s="417">
        <v>3</v>
      </c>
      <c r="P64" s="430">
        <v>3</v>
      </c>
    </row>
    <row r="65" spans="1:16" ht="30" customHeight="1" x14ac:dyDescent="0.25">
      <c r="A65" s="2995"/>
      <c r="B65" s="2998"/>
      <c r="C65" s="3408"/>
      <c r="D65" s="219"/>
      <c r="E65" s="3420"/>
      <c r="F65" s="3100"/>
      <c r="G65" s="3404"/>
      <c r="H65" s="151"/>
      <c r="I65" s="152"/>
      <c r="J65" s="153"/>
      <c r="K65" s="154"/>
      <c r="L65" s="279" t="s">
        <v>746</v>
      </c>
      <c r="M65" s="309" t="s">
        <v>73</v>
      </c>
      <c r="N65" s="417">
        <v>3</v>
      </c>
      <c r="O65" s="417">
        <v>3</v>
      </c>
      <c r="P65" s="430">
        <v>3</v>
      </c>
    </row>
    <row r="66" spans="1:16" ht="33.6" customHeight="1" x14ac:dyDescent="0.25">
      <c r="A66" s="2995"/>
      <c r="B66" s="2998"/>
      <c r="C66" s="3408"/>
      <c r="D66" s="219"/>
      <c r="E66" s="3420"/>
      <c r="F66" s="3100"/>
      <c r="G66" s="3404"/>
      <c r="H66" s="151"/>
      <c r="I66" s="152"/>
      <c r="J66" s="153"/>
      <c r="K66" s="154"/>
      <c r="L66" s="279" t="s">
        <v>174</v>
      </c>
      <c r="M66" s="309" t="s">
        <v>73</v>
      </c>
      <c r="N66" s="417">
        <v>1</v>
      </c>
      <c r="O66" s="417">
        <v>1</v>
      </c>
      <c r="P66" s="430">
        <v>1</v>
      </c>
    </row>
    <row r="67" spans="1:16" ht="41.4" customHeight="1" x14ac:dyDescent="0.25">
      <c r="A67" s="2995"/>
      <c r="B67" s="2998"/>
      <c r="C67" s="3408"/>
      <c r="D67" s="219"/>
      <c r="E67" s="3420"/>
      <c r="F67" s="3100"/>
      <c r="G67" s="3404"/>
      <c r="H67" s="151"/>
      <c r="I67" s="152"/>
      <c r="J67" s="153"/>
      <c r="K67" s="154"/>
      <c r="L67" s="279" t="s">
        <v>175</v>
      </c>
      <c r="M67" s="309" t="s">
        <v>87</v>
      </c>
      <c r="N67" s="417">
        <v>10</v>
      </c>
      <c r="O67" s="417">
        <v>12</v>
      </c>
      <c r="P67" s="430">
        <v>15</v>
      </c>
    </row>
    <row r="68" spans="1:16" ht="39.6" x14ac:dyDescent="0.25">
      <c r="A68" s="2995"/>
      <c r="B68" s="2998"/>
      <c r="C68" s="3408"/>
      <c r="D68" s="219"/>
      <c r="E68" s="3420"/>
      <c r="F68" s="3100"/>
      <c r="G68" s="3404"/>
      <c r="H68" s="151"/>
      <c r="I68" s="152"/>
      <c r="J68" s="153"/>
      <c r="K68" s="154"/>
      <c r="L68" s="279" t="s">
        <v>176</v>
      </c>
      <c r="M68" s="309" t="s">
        <v>87</v>
      </c>
      <c r="N68" s="417">
        <v>40</v>
      </c>
      <c r="O68" s="417">
        <v>50</v>
      </c>
      <c r="P68" s="430">
        <v>60</v>
      </c>
    </row>
    <row r="69" spans="1:16" ht="30.6" customHeight="1" x14ac:dyDescent="0.25">
      <c r="A69" s="2995"/>
      <c r="B69" s="2998"/>
      <c r="C69" s="3408"/>
      <c r="D69" s="219"/>
      <c r="E69" s="3420"/>
      <c r="F69" s="3100"/>
      <c r="G69" s="3404"/>
      <c r="H69" s="151"/>
      <c r="I69" s="152"/>
      <c r="J69" s="153"/>
      <c r="K69" s="154"/>
      <c r="L69" s="279" t="s">
        <v>177</v>
      </c>
      <c r="M69" s="309" t="s">
        <v>87</v>
      </c>
      <c r="N69" s="417">
        <v>100</v>
      </c>
      <c r="O69" s="417">
        <v>120</v>
      </c>
      <c r="P69" s="430">
        <v>150</v>
      </c>
    </row>
    <row r="70" spans="1:16" ht="26.4" x14ac:dyDescent="0.25">
      <c r="A70" s="2995"/>
      <c r="B70" s="2998"/>
      <c r="C70" s="3408"/>
      <c r="D70" s="219"/>
      <c r="E70" s="3420"/>
      <c r="F70" s="3100"/>
      <c r="G70" s="3404"/>
      <c r="H70" s="151"/>
      <c r="I70" s="152"/>
      <c r="J70" s="153"/>
      <c r="K70" s="154"/>
      <c r="L70" s="279" t="s">
        <v>178</v>
      </c>
      <c r="M70" s="309" t="s">
        <v>73</v>
      </c>
      <c r="N70" s="417">
        <v>5</v>
      </c>
      <c r="O70" s="417">
        <v>5</v>
      </c>
      <c r="P70" s="430">
        <v>5</v>
      </c>
    </row>
    <row r="71" spans="1:16" ht="26.4" x14ac:dyDescent="0.25">
      <c r="A71" s="2995"/>
      <c r="B71" s="2998"/>
      <c r="C71" s="3408"/>
      <c r="D71" s="219"/>
      <c r="E71" s="3420"/>
      <c r="F71" s="3100"/>
      <c r="G71" s="3404"/>
      <c r="H71" s="151"/>
      <c r="I71" s="152"/>
      <c r="J71" s="153"/>
      <c r="K71" s="154"/>
      <c r="L71" s="279" t="s">
        <v>179</v>
      </c>
      <c r="M71" s="131" t="s">
        <v>73</v>
      </c>
      <c r="N71" s="431">
        <v>38</v>
      </c>
      <c r="O71" s="431">
        <v>40</v>
      </c>
      <c r="P71" s="432">
        <v>45</v>
      </c>
    </row>
    <row r="72" spans="1:16" s="9" customFormat="1" ht="17.399999999999999" customHeight="1" x14ac:dyDescent="0.25">
      <c r="A72" s="2995"/>
      <c r="B72" s="2998"/>
      <c r="C72" s="3408"/>
      <c r="D72" s="219"/>
      <c r="E72" s="3420"/>
      <c r="F72" s="3100"/>
      <c r="G72" s="3404"/>
      <c r="H72" s="374"/>
      <c r="I72" s="215"/>
      <c r="J72" s="173"/>
      <c r="K72" s="329"/>
      <c r="L72" s="380" t="s">
        <v>213</v>
      </c>
      <c r="M72" s="131" t="s">
        <v>73</v>
      </c>
      <c r="N72" s="433">
        <v>1</v>
      </c>
      <c r="O72" s="433"/>
      <c r="P72" s="434"/>
    </row>
    <row r="73" spans="1:16" s="9" customFormat="1" ht="25.95" customHeight="1" x14ac:dyDescent="0.25">
      <c r="A73" s="2995"/>
      <c r="B73" s="2998"/>
      <c r="C73" s="3408"/>
      <c r="D73" s="376"/>
      <c r="E73" s="3420"/>
      <c r="F73" s="3100"/>
      <c r="G73" s="3404"/>
      <c r="H73" s="374"/>
      <c r="I73" s="215"/>
      <c r="J73" s="173"/>
      <c r="K73" s="329"/>
      <c r="L73" s="257" t="s">
        <v>136</v>
      </c>
      <c r="M73" s="377" t="s">
        <v>73</v>
      </c>
      <c r="N73" s="435" t="s">
        <v>77</v>
      </c>
      <c r="O73" s="435" t="s">
        <v>77</v>
      </c>
      <c r="P73" s="436" t="s">
        <v>76</v>
      </c>
    </row>
    <row r="74" spans="1:16" ht="13.2" customHeight="1" thickBot="1" x14ac:dyDescent="0.3">
      <c r="A74" s="2996"/>
      <c r="B74" s="2999"/>
      <c r="C74" s="3396"/>
      <c r="D74" s="155"/>
      <c r="E74" s="3133"/>
      <c r="F74" s="3101"/>
      <c r="G74" s="3405"/>
      <c r="H74" s="310" t="s">
        <v>7</v>
      </c>
      <c r="I74" s="159">
        <f>I54+I55+I56+I57</f>
        <v>524.29999999999995</v>
      </c>
      <c r="J74" s="159">
        <f t="shared" ref="J74:K74" si="5">J54+J55+J56</f>
        <v>696</v>
      </c>
      <c r="K74" s="159">
        <f t="shared" si="5"/>
        <v>731</v>
      </c>
      <c r="L74" s="280"/>
      <c r="M74" s="160"/>
      <c r="N74" s="415"/>
      <c r="O74" s="415"/>
      <c r="P74" s="416"/>
    </row>
    <row r="75" spans="1:16" ht="26.4" x14ac:dyDescent="0.25">
      <c r="A75" s="2994" t="s">
        <v>6</v>
      </c>
      <c r="B75" s="2997" t="s">
        <v>8</v>
      </c>
      <c r="C75" s="3394" t="s">
        <v>8</v>
      </c>
      <c r="D75" s="2607"/>
      <c r="E75" s="3400" t="s">
        <v>1082</v>
      </c>
      <c r="F75" s="3417" t="s">
        <v>180</v>
      </c>
      <c r="G75" s="3403" t="s">
        <v>90</v>
      </c>
      <c r="H75" s="149" t="s">
        <v>50</v>
      </c>
      <c r="I75" s="166">
        <v>63.9</v>
      </c>
      <c r="J75" s="167">
        <v>67</v>
      </c>
      <c r="K75" s="251">
        <v>70</v>
      </c>
      <c r="L75" s="311" t="s">
        <v>181</v>
      </c>
      <c r="M75" s="312" t="s">
        <v>73</v>
      </c>
      <c r="N75" s="409" t="s">
        <v>138</v>
      </c>
      <c r="O75" s="409"/>
      <c r="P75" s="410"/>
    </row>
    <row r="76" spans="1:16" ht="26.4" x14ac:dyDescent="0.25">
      <c r="A76" s="2995"/>
      <c r="B76" s="2998"/>
      <c r="C76" s="3395"/>
      <c r="D76" s="2608"/>
      <c r="E76" s="3401"/>
      <c r="F76" s="3100"/>
      <c r="G76" s="3404"/>
      <c r="H76" s="151" t="s">
        <v>118</v>
      </c>
      <c r="I76" s="152">
        <v>367.3</v>
      </c>
      <c r="J76" s="153">
        <v>385</v>
      </c>
      <c r="K76" s="154">
        <v>404</v>
      </c>
      <c r="L76" s="168" t="s">
        <v>182</v>
      </c>
      <c r="M76" s="268"/>
      <c r="N76" s="401"/>
      <c r="O76" s="401" t="s">
        <v>70</v>
      </c>
      <c r="P76" s="402" t="s">
        <v>70</v>
      </c>
    </row>
    <row r="77" spans="1:16" x14ac:dyDescent="0.25">
      <c r="A77" s="2995"/>
      <c r="B77" s="2998"/>
      <c r="C77" s="3395"/>
      <c r="D77" s="2608"/>
      <c r="E77" s="3401"/>
      <c r="F77" s="3100"/>
      <c r="G77" s="3404"/>
      <c r="H77" s="2610" t="s">
        <v>61</v>
      </c>
      <c r="I77" s="2609">
        <v>1</v>
      </c>
      <c r="J77" s="150"/>
      <c r="K77" s="154"/>
      <c r="L77" s="168"/>
      <c r="M77" s="268"/>
      <c r="N77" s="401"/>
      <c r="O77" s="401"/>
      <c r="P77" s="402"/>
    </row>
    <row r="78" spans="1:16" x14ac:dyDescent="0.25">
      <c r="A78" s="2995"/>
      <c r="B78" s="2998"/>
      <c r="C78" s="3395"/>
      <c r="D78" s="2608"/>
      <c r="E78" s="3401"/>
      <c r="F78" s="3100"/>
      <c r="G78" s="3404"/>
      <c r="H78" s="2602" t="s">
        <v>86</v>
      </c>
      <c r="I78" s="1658">
        <v>4</v>
      </c>
      <c r="J78" s="150"/>
      <c r="K78" s="261"/>
      <c r="L78" s="168"/>
      <c r="M78" s="268"/>
      <c r="N78" s="401"/>
      <c r="O78" s="401"/>
      <c r="P78" s="402"/>
    </row>
    <row r="79" spans="1:16" ht="15.6" customHeight="1" thickBot="1" x14ac:dyDescent="0.3">
      <c r="A79" s="2996"/>
      <c r="B79" s="2999"/>
      <c r="C79" s="3396"/>
      <c r="D79" s="155"/>
      <c r="E79" s="3133"/>
      <c r="F79" s="3101"/>
      <c r="G79" s="3405"/>
      <c r="H79" s="193" t="s">
        <v>7</v>
      </c>
      <c r="I79" s="169">
        <f>I75+I76+I77+I78</f>
        <v>436.2</v>
      </c>
      <c r="J79" s="169">
        <f t="shared" ref="J79:K79" si="6">J75+J76+J77+J78</f>
        <v>452</v>
      </c>
      <c r="K79" s="169">
        <f t="shared" si="6"/>
        <v>474</v>
      </c>
      <c r="L79" s="313" t="s">
        <v>747</v>
      </c>
      <c r="M79" s="194" t="s">
        <v>87</v>
      </c>
      <c r="N79" s="437" t="s">
        <v>88</v>
      </c>
      <c r="O79" s="437" t="s">
        <v>128</v>
      </c>
      <c r="P79" s="438" t="s">
        <v>128</v>
      </c>
    </row>
    <row r="80" spans="1:16" ht="13.8" thickBot="1" x14ac:dyDescent="0.3">
      <c r="A80" s="11" t="s">
        <v>6</v>
      </c>
      <c r="B80" s="52" t="s">
        <v>8</v>
      </c>
      <c r="C80" s="3418" t="s">
        <v>33</v>
      </c>
      <c r="D80" s="3418"/>
      <c r="E80" s="3418"/>
      <c r="F80" s="3418"/>
      <c r="G80" s="3419"/>
      <c r="H80" s="293" t="s">
        <v>7</v>
      </c>
      <c r="I80" s="294">
        <f>I74+I79</f>
        <v>960.5</v>
      </c>
      <c r="J80" s="294">
        <f t="shared" ref="J80:K80" si="7">J74+J79</f>
        <v>1148</v>
      </c>
      <c r="K80" s="294">
        <f t="shared" si="7"/>
        <v>1205</v>
      </c>
      <c r="L80" s="3421"/>
      <c r="M80" s="3422"/>
      <c r="N80" s="3422"/>
      <c r="O80" s="3422"/>
      <c r="P80" s="3423"/>
    </row>
    <row r="81" spans="1:18" ht="13.8" thickBot="1" x14ac:dyDescent="0.3">
      <c r="A81" s="11" t="s">
        <v>6</v>
      </c>
      <c r="B81" s="52" t="s">
        <v>51</v>
      </c>
      <c r="C81" s="297" t="s">
        <v>183</v>
      </c>
      <c r="D81" s="165"/>
      <c r="E81" s="298"/>
      <c r="F81" s="298"/>
      <c r="G81" s="298"/>
      <c r="H81" s="298"/>
      <c r="I81" s="298"/>
      <c r="J81" s="298"/>
      <c r="K81" s="298"/>
      <c r="L81" s="298"/>
      <c r="M81" s="298"/>
      <c r="N81" s="424"/>
      <c r="O81" s="424"/>
      <c r="P81" s="425"/>
    </row>
    <row r="82" spans="1:18" ht="51.75" customHeight="1" x14ac:dyDescent="0.25">
      <c r="A82" s="3108"/>
      <c r="B82" s="3110"/>
      <c r="C82" s="314"/>
      <c r="D82" s="239"/>
      <c r="E82" s="315"/>
      <c r="F82" s="315"/>
      <c r="G82" s="315"/>
      <c r="H82" s="315"/>
      <c r="I82" s="315"/>
      <c r="J82" s="315"/>
      <c r="K82" s="316"/>
      <c r="L82" s="277" t="s">
        <v>184</v>
      </c>
      <c r="M82" s="226" t="s">
        <v>75</v>
      </c>
      <c r="N82" s="394">
        <v>25</v>
      </c>
      <c r="O82" s="394">
        <v>27</v>
      </c>
      <c r="P82" s="395">
        <v>29</v>
      </c>
    </row>
    <row r="83" spans="1:18" ht="52.8" x14ac:dyDescent="0.25">
      <c r="A83" s="3109"/>
      <c r="B83" s="2998"/>
      <c r="C83" s="314"/>
      <c r="D83" s="239"/>
      <c r="E83" s="315"/>
      <c r="F83" s="315"/>
      <c r="G83" s="315"/>
      <c r="H83" s="315"/>
      <c r="I83" s="315"/>
      <c r="J83" s="315"/>
      <c r="K83" s="316"/>
      <c r="L83" s="245" t="s">
        <v>185</v>
      </c>
      <c r="M83" s="129" t="s">
        <v>75</v>
      </c>
      <c r="N83" s="397">
        <v>5</v>
      </c>
      <c r="O83" s="397">
        <v>10</v>
      </c>
      <c r="P83" s="398">
        <v>15</v>
      </c>
    </row>
    <row r="84" spans="1:18" ht="39.6" x14ac:dyDescent="0.25">
      <c r="A84" s="3109"/>
      <c r="B84" s="2998"/>
      <c r="C84" s="314"/>
      <c r="D84" s="239"/>
      <c r="E84" s="315"/>
      <c r="F84" s="315"/>
      <c r="G84" s="315"/>
      <c r="H84" s="315"/>
      <c r="I84" s="315"/>
      <c r="J84" s="315"/>
      <c r="K84" s="316"/>
      <c r="L84" s="317" t="s">
        <v>186</v>
      </c>
      <c r="M84" s="129" t="s">
        <v>187</v>
      </c>
      <c r="N84" s="439">
        <v>25000</v>
      </c>
      <c r="O84" s="439">
        <v>27000</v>
      </c>
      <c r="P84" s="440">
        <v>29000</v>
      </c>
    </row>
    <row r="85" spans="1:18" ht="40.200000000000003" thickBot="1" x14ac:dyDescent="0.3">
      <c r="A85" s="3393"/>
      <c r="B85" s="3424"/>
      <c r="C85" s="318"/>
      <c r="D85" s="247"/>
      <c r="E85" s="319"/>
      <c r="F85" s="319"/>
      <c r="G85" s="319"/>
      <c r="H85" s="319"/>
      <c r="I85" s="319"/>
      <c r="J85" s="319"/>
      <c r="K85" s="320"/>
      <c r="L85" s="321" t="s">
        <v>188</v>
      </c>
      <c r="M85" s="227" t="s">
        <v>75</v>
      </c>
      <c r="N85" s="441">
        <v>60</v>
      </c>
      <c r="O85" s="441">
        <v>62</v>
      </c>
      <c r="P85" s="442">
        <v>64</v>
      </c>
    </row>
    <row r="86" spans="1:18" x14ac:dyDescent="0.25">
      <c r="A86" s="3108" t="s">
        <v>6</v>
      </c>
      <c r="B86" s="3110" t="s">
        <v>51</v>
      </c>
      <c r="C86" s="3111" t="s">
        <v>6</v>
      </c>
      <c r="D86" s="322"/>
      <c r="E86" s="3426" t="s">
        <v>189</v>
      </c>
      <c r="F86" s="3429" t="s">
        <v>190</v>
      </c>
      <c r="G86" s="3431" t="s">
        <v>90</v>
      </c>
      <c r="H86" s="259" t="s">
        <v>50</v>
      </c>
      <c r="I86" s="260">
        <v>455</v>
      </c>
      <c r="J86" s="150">
        <v>477</v>
      </c>
      <c r="K86" s="261">
        <v>501</v>
      </c>
      <c r="L86" s="323" t="s">
        <v>191</v>
      </c>
      <c r="M86" s="324" t="s">
        <v>87</v>
      </c>
      <c r="N86" s="411">
        <v>19</v>
      </c>
      <c r="O86" s="411">
        <v>20</v>
      </c>
      <c r="P86" s="412">
        <v>21</v>
      </c>
    </row>
    <row r="87" spans="1:18" ht="26.4" x14ac:dyDescent="0.25">
      <c r="A87" s="3109"/>
      <c r="B87" s="2998"/>
      <c r="C87" s="3112"/>
      <c r="D87" s="325"/>
      <c r="E87" s="3427"/>
      <c r="F87" s="3100"/>
      <c r="G87" s="3432"/>
      <c r="H87" s="151" t="s">
        <v>118</v>
      </c>
      <c r="I87" s="152"/>
      <c r="J87" s="153"/>
      <c r="K87" s="154"/>
      <c r="L87" s="307" t="s">
        <v>748</v>
      </c>
      <c r="M87" s="281" t="s">
        <v>89</v>
      </c>
      <c r="N87" s="413">
        <v>1</v>
      </c>
      <c r="O87" s="413">
        <v>1</v>
      </c>
      <c r="P87" s="414">
        <v>1</v>
      </c>
    </row>
    <row r="88" spans="1:18" ht="26.4" x14ac:dyDescent="0.25">
      <c r="A88" s="3109"/>
      <c r="B88" s="2998"/>
      <c r="C88" s="3112"/>
      <c r="D88" s="325"/>
      <c r="E88" s="3427"/>
      <c r="F88" s="3100"/>
      <c r="G88" s="3432"/>
      <c r="H88" s="259" t="s">
        <v>60</v>
      </c>
      <c r="I88" s="1774">
        <v>22.5</v>
      </c>
      <c r="J88" s="150">
        <v>11</v>
      </c>
      <c r="K88" s="261">
        <v>12</v>
      </c>
      <c r="L88" s="170" t="s">
        <v>192</v>
      </c>
      <c r="M88" s="324" t="s">
        <v>89</v>
      </c>
      <c r="N88" s="411">
        <v>10</v>
      </c>
      <c r="O88" s="411">
        <v>12</v>
      </c>
      <c r="P88" s="412">
        <v>14</v>
      </c>
      <c r="Q88" s="54"/>
      <c r="R88" s="1379"/>
    </row>
    <row r="89" spans="1:18" ht="55.2" customHeight="1" x14ac:dyDescent="0.25">
      <c r="A89" s="3109"/>
      <c r="B89" s="2998"/>
      <c r="C89" s="3112"/>
      <c r="D89" s="325"/>
      <c r="E89" s="3427"/>
      <c r="F89" s="3100"/>
      <c r="G89" s="3432"/>
      <c r="H89" s="151" t="s">
        <v>71</v>
      </c>
      <c r="I89" s="152"/>
      <c r="J89" s="153"/>
      <c r="K89" s="154"/>
      <c r="L89" s="326" t="s">
        <v>193</v>
      </c>
      <c r="M89" s="171" t="s">
        <v>73</v>
      </c>
      <c r="N89" s="413">
        <v>1</v>
      </c>
      <c r="O89" s="413">
        <v>1</v>
      </c>
      <c r="P89" s="414">
        <v>1</v>
      </c>
    </row>
    <row r="90" spans="1:18" ht="39.6" x14ac:dyDescent="0.25">
      <c r="A90" s="3109"/>
      <c r="B90" s="2998"/>
      <c r="C90" s="3112"/>
      <c r="D90" s="325"/>
      <c r="E90" s="3427"/>
      <c r="F90" s="3100"/>
      <c r="G90" s="3432"/>
      <c r="H90" s="151" t="s">
        <v>61</v>
      </c>
      <c r="I90" s="162">
        <v>4.4000000000000004</v>
      </c>
      <c r="J90" s="153"/>
      <c r="K90" s="154"/>
      <c r="L90" s="37" t="s">
        <v>194</v>
      </c>
      <c r="M90" s="327" t="s">
        <v>73</v>
      </c>
      <c r="N90" s="417">
        <v>10</v>
      </c>
      <c r="O90" s="417">
        <v>12</v>
      </c>
      <c r="P90" s="418">
        <v>14</v>
      </c>
    </row>
    <row r="91" spans="1:18" ht="26.4" x14ac:dyDescent="0.25">
      <c r="A91" s="3109"/>
      <c r="B91" s="2998"/>
      <c r="C91" s="3112"/>
      <c r="D91" s="325"/>
      <c r="E91" s="3427"/>
      <c r="F91" s="3100"/>
      <c r="G91" s="3432"/>
      <c r="H91" s="2603" t="s">
        <v>59</v>
      </c>
      <c r="I91" s="2604">
        <v>133.6</v>
      </c>
      <c r="J91" s="173">
        <v>131</v>
      </c>
      <c r="K91" s="329">
        <v>138</v>
      </c>
      <c r="L91" s="330" t="s">
        <v>195</v>
      </c>
      <c r="M91" s="331" t="s">
        <v>89</v>
      </c>
      <c r="N91" s="433">
        <v>3</v>
      </c>
      <c r="O91" s="433">
        <v>3</v>
      </c>
      <c r="P91" s="443">
        <v>3</v>
      </c>
    </row>
    <row r="92" spans="1:18" ht="39.6" x14ac:dyDescent="0.25">
      <c r="A92" s="3109"/>
      <c r="B92" s="2998"/>
      <c r="C92" s="3112"/>
      <c r="D92" s="325"/>
      <c r="E92" s="3427"/>
      <c r="F92" s="3100"/>
      <c r="G92" s="3432"/>
      <c r="H92" s="172" t="s">
        <v>86</v>
      </c>
      <c r="I92" s="328">
        <v>18</v>
      </c>
      <c r="J92" s="173">
        <v>19</v>
      </c>
      <c r="K92" s="329">
        <v>20</v>
      </c>
      <c r="L92" s="330" t="s">
        <v>196</v>
      </c>
      <c r="M92" s="331" t="s">
        <v>89</v>
      </c>
      <c r="N92" s="433">
        <v>3</v>
      </c>
      <c r="O92" s="433">
        <v>3</v>
      </c>
      <c r="P92" s="443">
        <v>3</v>
      </c>
    </row>
    <row r="93" spans="1:18" ht="52.8" x14ac:dyDescent="0.25">
      <c r="A93" s="3109"/>
      <c r="B93" s="2998"/>
      <c r="C93" s="3112"/>
      <c r="D93" s="325"/>
      <c r="E93" s="3427"/>
      <c r="F93" s="3100"/>
      <c r="G93" s="3432"/>
      <c r="H93" s="172"/>
      <c r="I93" s="328"/>
      <c r="J93" s="173"/>
      <c r="K93" s="329"/>
      <c r="L93" s="330" t="s">
        <v>1058</v>
      </c>
      <c r="M93" s="332" t="s">
        <v>197</v>
      </c>
      <c r="N93" s="433">
        <v>10000</v>
      </c>
      <c r="O93" s="433">
        <v>20000</v>
      </c>
      <c r="P93" s="443">
        <v>30000</v>
      </c>
    </row>
    <row r="94" spans="1:18" ht="39.6" x14ac:dyDescent="0.25">
      <c r="A94" s="3109"/>
      <c r="B94" s="2998"/>
      <c r="C94" s="3112"/>
      <c r="D94" s="325"/>
      <c r="E94" s="3427"/>
      <c r="F94" s="3100"/>
      <c r="G94" s="3432"/>
      <c r="H94" s="333"/>
      <c r="I94" s="334"/>
      <c r="J94" s="334"/>
      <c r="K94" s="335"/>
      <c r="L94" s="174" t="s">
        <v>198</v>
      </c>
      <c r="M94" s="332" t="s">
        <v>87</v>
      </c>
      <c r="N94" s="431">
        <v>1000</v>
      </c>
      <c r="O94" s="431">
        <v>1400</v>
      </c>
      <c r="P94" s="398">
        <v>1800</v>
      </c>
    </row>
    <row r="95" spans="1:18" ht="39.6" x14ac:dyDescent="0.25">
      <c r="A95" s="3109"/>
      <c r="B95" s="2998"/>
      <c r="C95" s="3112"/>
      <c r="D95" s="325"/>
      <c r="E95" s="3427"/>
      <c r="F95" s="3100"/>
      <c r="G95" s="3432"/>
      <c r="H95" s="333"/>
      <c r="I95" s="334"/>
      <c r="J95" s="334"/>
      <c r="K95" s="335"/>
      <c r="L95" s="336" t="s">
        <v>199</v>
      </c>
      <c r="M95" s="337" t="s">
        <v>73</v>
      </c>
      <c r="N95" s="444"/>
      <c r="O95" s="444"/>
      <c r="P95" s="398" t="s">
        <v>138</v>
      </c>
    </row>
    <row r="96" spans="1:18" ht="27" thickBot="1" x14ac:dyDescent="0.3">
      <c r="A96" s="3393"/>
      <c r="B96" s="3424"/>
      <c r="C96" s="3425"/>
      <c r="D96" s="338"/>
      <c r="E96" s="3428"/>
      <c r="F96" s="3430"/>
      <c r="G96" s="3433"/>
      <c r="H96" s="339" t="s">
        <v>7</v>
      </c>
      <c r="I96" s="169">
        <f>I86+I87+I88+I89+I90+I91+I92</f>
        <v>633.5</v>
      </c>
      <c r="J96" s="169">
        <f t="shared" ref="J96:K96" si="8">J86+J87+J88+J89+J90+J91+J92</f>
        <v>638</v>
      </c>
      <c r="K96" s="169">
        <f t="shared" si="8"/>
        <v>671</v>
      </c>
      <c r="L96" s="340" t="s">
        <v>200</v>
      </c>
      <c r="M96" s="341" t="s">
        <v>73</v>
      </c>
      <c r="N96" s="445">
        <v>7</v>
      </c>
      <c r="O96" s="445">
        <v>8</v>
      </c>
      <c r="P96" s="446">
        <v>9</v>
      </c>
    </row>
    <row r="97" spans="1:16" ht="13.8" thickBot="1" x14ac:dyDescent="0.3">
      <c r="A97" s="11" t="s">
        <v>6</v>
      </c>
      <c r="B97" s="52" t="s">
        <v>51</v>
      </c>
      <c r="C97" s="3418" t="s">
        <v>33</v>
      </c>
      <c r="D97" s="3418"/>
      <c r="E97" s="3418"/>
      <c r="F97" s="3418"/>
      <c r="G97" s="3419"/>
      <c r="H97" s="293" t="s">
        <v>7</v>
      </c>
      <c r="I97" s="294">
        <f>I96*1</f>
        <v>633.5</v>
      </c>
      <c r="J97" s="294">
        <f t="shared" ref="J97:K97" si="9">J96*1</f>
        <v>638</v>
      </c>
      <c r="K97" s="294">
        <f t="shared" si="9"/>
        <v>671</v>
      </c>
      <c r="L97" s="3421"/>
      <c r="M97" s="3422"/>
      <c r="N97" s="3422"/>
      <c r="O97" s="3422"/>
      <c r="P97" s="3423"/>
    </row>
    <row r="98" spans="1:16" ht="13.8" thickBot="1" x14ac:dyDescent="0.3">
      <c r="A98" s="342" t="s">
        <v>6</v>
      </c>
      <c r="B98" s="3434" t="s">
        <v>80</v>
      </c>
      <c r="C98" s="3435"/>
      <c r="D98" s="3435"/>
      <c r="E98" s="3435"/>
      <c r="F98" s="3435"/>
      <c r="G98" s="3435"/>
      <c r="H98" s="3435"/>
      <c r="I98" s="175">
        <f>I50+I80+I97</f>
        <v>63716.5</v>
      </c>
      <c r="J98" s="175">
        <f t="shared" ref="J98:K98" si="10">J50+J80+J97</f>
        <v>66115</v>
      </c>
      <c r="K98" s="175">
        <f t="shared" si="10"/>
        <v>69425</v>
      </c>
      <c r="L98" s="343"/>
      <c r="M98" s="176"/>
      <c r="N98" s="447"/>
      <c r="O98" s="447"/>
      <c r="P98" s="448"/>
    </row>
    <row r="99" spans="1:16" ht="14.4" thickBot="1" x14ac:dyDescent="0.3">
      <c r="A99" s="344" t="s">
        <v>8</v>
      </c>
      <c r="B99" s="345" t="s">
        <v>201</v>
      </c>
      <c r="C99" s="346"/>
      <c r="D99" s="346"/>
      <c r="E99" s="347"/>
      <c r="F99" s="348"/>
      <c r="G99" s="348"/>
      <c r="H99" s="348"/>
      <c r="I99" s="348"/>
      <c r="J99" s="348"/>
      <c r="K99" s="348"/>
      <c r="L99" s="348"/>
      <c r="M99" s="348"/>
      <c r="N99" s="449"/>
      <c r="O99" s="449"/>
      <c r="P99" s="450"/>
    </row>
    <row r="100" spans="1:16" ht="27" thickBot="1" x14ac:dyDescent="0.3">
      <c r="A100" s="51"/>
      <c r="B100" s="349"/>
      <c r="C100" s="350"/>
      <c r="D100" s="350"/>
      <c r="E100" s="350"/>
      <c r="F100" s="350"/>
      <c r="G100" s="350"/>
      <c r="H100" s="350"/>
      <c r="I100" s="350"/>
      <c r="J100" s="350"/>
      <c r="K100" s="351"/>
      <c r="L100" s="352" t="s">
        <v>202</v>
      </c>
      <c r="M100" s="353" t="s">
        <v>75</v>
      </c>
      <c r="N100" s="451">
        <v>37.6</v>
      </c>
      <c r="O100" s="451">
        <v>37.799999999999997</v>
      </c>
      <c r="P100" s="452">
        <v>38</v>
      </c>
    </row>
    <row r="101" spans="1:16" ht="13.8" thickBot="1" x14ac:dyDescent="0.3">
      <c r="A101" s="51" t="s">
        <v>8</v>
      </c>
      <c r="B101" s="354" t="s">
        <v>6</v>
      </c>
      <c r="C101" s="355" t="s">
        <v>203</v>
      </c>
      <c r="D101" s="356"/>
      <c r="E101" s="356"/>
      <c r="F101" s="356"/>
      <c r="G101" s="356"/>
      <c r="H101" s="356"/>
      <c r="I101" s="356"/>
      <c r="J101" s="356"/>
      <c r="K101" s="178"/>
      <c r="L101" s="178"/>
      <c r="M101" s="356"/>
      <c r="N101" s="453"/>
      <c r="O101" s="453"/>
      <c r="P101" s="454"/>
    </row>
    <row r="102" spans="1:16" ht="40.200000000000003" thickBot="1" x14ac:dyDescent="0.3">
      <c r="A102" s="51"/>
      <c r="B102" s="32"/>
      <c r="C102" s="299"/>
      <c r="D102" s="357"/>
      <c r="E102" s="357"/>
      <c r="F102" s="357"/>
      <c r="G102" s="357"/>
      <c r="H102" s="357"/>
      <c r="I102" s="357"/>
      <c r="J102" s="357"/>
      <c r="K102" s="358"/>
      <c r="L102" s="359" t="s">
        <v>204</v>
      </c>
      <c r="M102" s="360" t="s">
        <v>205</v>
      </c>
      <c r="N102" s="455">
        <v>70</v>
      </c>
      <c r="O102" s="455">
        <v>72</v>
      </c>
      <c r="P102" s="456">
        <v>74</v>
      </c>
    </row>
    <row r="103" spans="1:16" x14ac:dyDescent="0.25">
      <c r="A103" s="2994" t="s">
        <v>8</v>
      </c>
      <c r="B103" s="2997" t="s">
        <v>6</v>
      </c>
      <c r="C103" s="3216" t="s">
        <v>6</v>
      </c>
      <c r="D103" s="361"/>
      <c r="E103" s="3409" t="s">
        <v>206</v>
      </c>
      <c r="F103" s="3437" t="s">
        <v>66</v>
      </c>
      <c r="G103" s="3403" t="s">
        <v>90</v>
      </c>
      <c r="H103" s="149"/>
      <c r="I103" s="166"/>
      <c r="J103" s="167"/>
      <c r="K103" s="251"/>
      <c r="L103" s="362" t="s">
        <v>207</v>
      </c>
      <c r="M103" s="271" t="s">
        <v>73</v>
      </c>
      <c r="N103" s="394">
        <v>5</v>
      </c>
      <c r="O103" s="394">
        <v>6</v>
      </c>
      <c r="P103" s="395">
        <v>7</v>
      </c>
    </row>
    <row r="104" spans="1:16" ht="26.4" x14ac:dyDescent="0.25">
      <c r="A104" s="2995"/>
      <c r="B104" s="2998"/>
      <c r="C104" s="3217"/>
      <c r="D104" s="27"/>
      <c r="E104" s="3410"/>
      <c r="F104" s="3438"/>
      <c r="G104" s="3404"/>
      <c r="H104" s="151"/>
      <c r="I104" s="260"/>
      <c r="J104" s="150"/>
      <c r="K104" s="261"/>
      <c r="L104" s="256" t="s">
        <v>208</v>
      </c>
      <c r="M104" s="271" t="s">
        <v>73</v>
      </c>
      <c r="N104" s="457">
        <v>2</v>
      </c>
      <c r="O104" s="457">
        <v>3</v>
      </c>
      <c r="P104" s="458">
        <v>3</v>
      </c>
    </row>
    <row r="105" spans="1:16" ht="40.5" customHeight="1" thickBot="1" x14ac:dyDescent="0.3">
      <c r="A105" s="2996"/>
      <c r="B105" s="2999"/>
      <c r="C105" s="3436"/>
      <c r="D105" s="363"/>
      <c r="E105" s="3133"/>
      <c r="F105" s="3439"/>
      <c r="G105" s="3405"/>
      <c r="H105" s="158" t="s">
        <v>7</v>
      </c>
      <c r="I105" s="159"/>
      <c r="J105" s="159"/>
      <c r="K105" s="364"/>
      <c r="L105" s="365"/>
      <c r="M105" s="366"/>
      <c r="N105" s="459"/>
      <c r="O105" s="459"/>
      <c r="P105" s="460"/>
    </row>
    <row r="106" spans="1:16" ht="26.4" x14ac:dyDescent="0.25">
      <c r="A106" s="2994" t="s">
        <v>8</v>
      </c>
      <c r="B106" s="2997" t="s">
        <v>6</v>
      </c>
      <c r="C106" s="3216" t="s">
        <v>8</v>
      </c>
      <c r="D106" s="361"/>
      <c r="E106" s="3409" t="s">
        <v>750</v>
      </c>
      <c r="F106" s="3099" t="s">
        <v>66</v>
      </c>
      <c r="G106" s="3403" t="s">
        <v>90</v>
      </c>
      <c r="H106" s="149"/>
      <c r="I106" s="166"/>
      <c r="J106" s="167"/>
      <c r="K106" s="251"/>
      <c r="L106" s="87" t="s">
        <v>209</v>
      </c>
      <c r="M106" s="271" t="s">
        <v>73</v>
      </c>
      <c r="N106" s="394"/>
      <c r="O106" s="394"/>
      <c r="P106" s="395">
        <v>1</v>
      </c>
    </row>
    <row r="107" spans="1:16" ht="26.4" x14ac:dyDescent="0.25">
      <c r="A107" s="2995"/>
      <c r="B107" s="2998"/>
      <c r="C107" s="3217"/>
      <c r="D107" s="27"/>
      <c r="E107" s="3410"/>
      <c r="F107" s="3100"/>
      <c r="G107" s="3404"/>
      <c r="H107" s="151"/>
      <c r="I107" s="152"/>
      <c r="J107" s="153"/>
      <c r="K107" s="154"/>
      <c r="L107" s="256" t="s">
        <v>749</v>
      </c>
      <c r="M107" s="271" t="s">
        <v>73</v>
      </c>
      <c r="N107" s="397"/>
      <c r="O107" s="397">
        <v>1</v>
      </c>
      <c r="P107" s="398">
        <v>1</v>
      </c>
    </row>
    <row r="108" spans="1:16" ht="66" x14ac:dyDescent="0.25">
      <c r="A108" s="2995"/>
      <c r="B108" s="2998"/>
      <c r="C108" s="3217"/>
      <c r="D108" s="27"/>
      <c r="E108" s="3410"/>
      <c r="F108" s="3100"/>
      <c r="G108" s="3404"/>
      <c r="H108" s="151"/>
      <c r="I108" s="152"/>
      <c r="J108" s="153"/>
      <c r="K108" s="154"/>
      <c r="L108" s="256" t="s">
        <v>210</v>
      </c>
      <c r="M108" s="129" t="s">
        <v>75</v>
      </c>
      <c r="N108" s="397">
        <v>50</v>
      </c>
      <c r="O108" s="397">
        <v>60</v>
      </c>
      <c r="P108" s="398">
        <v>70</v>
      </c>
    </row>
    <row r="109" spans="1:16" ht="52.8" x14ac:dyDescent="0.25">
      <c r="A109" s="2995"/>
      <c r="B109" s="2998"/>
      <c r="C109" s="3217"/>
      <c r="D109" s="27"/>
      <c r="E109" s="367"/>
      <c r="F109" s="3100"/>
      <c r="G109" s="3404"/>
      <c r="H109" s="151"/>
      <c r="I109" s="152"/>
      <c r="J109" s="153"/>
      <c r="K109" s="154"/>
      <c r="L109" s="352" t="s">
        <v>211</v>
      </c>
      <c r="M109" s="129" t="s">
        <v>87</v>
      </c>
      <c r="N109" s="397">
        <v>263</v>
      </c>
      <c r="O109" s="397">
        <v>263</v>
      </c>
      <c r="P109" s="398">
        <v>263</v>
      </c>
    </row>
    <row r="110" spans="1:16" ht="13.8" thickBot="1" x14ac:dyDescent="0.3">
      <c r="A110" s="2996"/>
      <c r="B110" s="2999"/>
      <c r="C110" s="3436"/>
      <c r="D110" s="363"/>
      <c r="E110" s="368"/>
      <c r="F110" s="3101"/>
      <c r="G110" s="3405"/>
      <c r="H110" s="158" t="s">
        <v>7</v>
      </c>
      <c r="I110" s="159"/>
      <c r="J110" s="159"/>
      <c r="K110" s="364"/>
      <c r="L110" s="365"/>
      <c r="M110" s="366"/>
      <c r="N110" s="459"/>
      <c r="O110" s="459"/>
      <c r="P110" s="460"/>
    </row>
    <row r="111" spans="1:16" ht="13.8" thickBot="1" x14ac:dyDescent="0.3">
      <c r="A111" s="220" t="s">
        <v>8</v>
      </c>
      <c r="B111" s="28" t="s">
        <v>6</v>
      </c>
      <c r="C111" s="3440" t="s">
        <v>33</v>
      </c>
      <c r="D111" s="3440"/>
      <c r="E111" s="3440"/>
      <c r="F111" s="3440"/>
      <c r="G111" s="3441"/>
      <c r="H111" s="163" t="s">
        <v>7</v>
      </c>
      <c r="I111" s="164">
        <f>I105+I110</f>
        <v>0</v>
      </c>
      <c r="J111" s="164">
        <f t="shared" ref="J111:K111" si="11">J105+J110</f>
        <v>0</v>
      </c>
      <c r="K111" s="164">
        <f t="shared" si="11"/>
        <v>0</v>
      </c>
      <c r="L111" s="3442"/>
      <c r="M111" s="3443"/>
      <c r="N111" s="3443"/>
      <c r="O111" s="3443"/>
      <c r="P111" s="3444"/>
    </row>
    <row r="112" spans="1:16" ht="13.8" thickBot="1" x14ac:dyDescent="0.3">
      <c r="A112" s="200" t="s">
        <v>8</v>
      </c>
      <c r="B112" s="3445" t="s">
        <v>80</v>
      </c>
      <c r="C112" s="3446"/>
      <c r="D112" s="3446"/>
      <c r="E112" s="3446"/>
      <c r="F112" s="3446"/>
      <c r="G112" s="3446"/>
      <c r="H112" s="3447"/>
      <c r="I112" s="175">
        <f>I105+I110</f>
        <v>0</v>
      </c>
      <c r="J112" s="175">
        <f t="shared" ref="J112:K112" si="12">J105+J110</f>
        <v>0</v>
      </c>
      <c r="K112" s="175">
        <f t="shared" si="12"/>
        <v>0</v>
      </c>
      <c r="L112" s="369"/>
      <c r="M112" s="369"/>
      <c r="N112" s="461"/>
      <c r="O112" s="461"/>
      <c r="P112" s="462"/>
    </row>
    <row r="113" spans="1:16" ht="13.8" thickBot="1" x14ac:dyDescent="0.3">
      <c r="A113" s="200"/>
      <c r="B113" s="3445" t="s">
        <v>85</v>
      </c>
      <c r="C113" s="3446"/>
      <c r="D113" s="3446"/>
      <c r="E113" s="3446"/>
      <c r="F113" s="3446"/>
      <c r="G113" s="3446"/>
      <c r="H113" s="3447"/>
      <c r="I113" s="1665">
        <f>I114-I21-I29-I77-I90</f>
        <v>63221.7</v>
      </c>
      <c r="J113" s="175">
        <f t="shared" ref="J113:K113" si="13">J114-J21-J29-J77-J90</f>
        <v>66115</v>
      </c>
      <c r="K113" s="175">
        <f t="shared" si="13"/>
        <v>69425</v>
      </c>
      <c r="L113" s="369"/>
      <c r="M113" s="369"/>
      <c r="N113" s="461"/>
      <c r="O113" s="461"/>
      <c r="P113" s="462"/>
    </row>
    <row r="114" spans="1:16" ht="13.8" thickBot="1" x14ac:dyDescent="0.3">
      <c r="A114" s="3029" t="s">
        <v>9</v>
      </c>
      <c r="B114" s="3030"/>
      <c r="C114" s="3030"/>
      <c r="D114" s="3030"/>
      <c r="E114" s="3030"/>
      <c r="F114" s="3030"/>
      <c r="G114" s="3030"/>
      <c r="H114" s="3031"/>
      <c r="I114" s="2605">
        <f>I98+I112</f>
        <v>63716.5</v>
      </c>
      <c r="J114" s="29">
        <f t="shared" ref="J114:K114" si="14">J98+J112</f>
        <v>66115</v>
      </c>
      <c r="K114" s="29">
        <f t="shared" si="14"/>
        <v>69425</v>
      </c>
      <c r="L114" s="3448"/>
      <c r="M114" s="3449"/>
      <c r="N114" s="3449"/>
      <c r="O114" s="3449"/>
      <c r="P114" s="3450"/>
    </row>
    <row r="115" spans="1:16" x14ac:dyDescent="0.25">
      <c r="A115" s="16" t="s">
        <v>693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2"/>
      <c r="N115" s="463"/>
      <c r="O115" s="463"/>
      <c r="P115" s="463"/>
    </row>
    <row r="116" spans="1:16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463"/>
      <c r="O116" s="463"/>
      <c r="P116" s="463"/>
    </row>
    <row r="117" spans="1:16" x14ac:dyDescent="0.25">
      <c r="A117" s="12"/>
      <c r="B117" s="12"/>
      <c r="C117" s="12"/>
      <c r="D117" s="12"/>
      <c r="E117" s="12"/>
      <c r="F117" s="12"/>
      <c r="G117" s="12"/>
      <c r="H117" s="12" t="s">
        <v>50</v>
      </c>
      <c r="I117" s="2606">
        <f>I18+I28+I39+I42+I54+I75+I86</f>
        <v>22502.000000000004</v>
      </c>
      <c r="J117" s="370">
        <f>J18+J28+J39+J42+J54+J75+J86</f>
        <v>23771</v>
      </c>
      <c r="K117" s="370">
        <f>K18+K28+K39+K42+K54+K75+K86</f>
        <v>24959</v>
      </c>
      <c r="L117" s="12"/>
      <c r="M117" s="12"/>
      <c r="N117" s="463"/>
      <c r="O117" s="463"/>
      <c r="P117" s="463"/>
    </row>
    <row r="118" spans="1:16" x14ac:dyDescent="0.25">
      <c r="A118" s="12"/>
      <c r="B118" s="12"/>
      <c r="C118" s="12"/>
      <c r="D118" s="12"/>
      <c r="E118" s="12"/>
      <c r="F118" s="12"/>
      <c r="G118" s="12"/>
      <c r="H118" s="12" t="s">
        <v>86</v>
      </c>
      <c r="I118" s="2606">
        <f>I19+I30+I78+I92+I46</f>
        <v>2339.1</v>
      </c>
      <c r="J118" s="370">
        <f>J19+J30+J78+J92+J46</f>
        <v>2438</v>
      </c>
      <c r="K118" s="370">
        <f>K19+K30+K78+K92+K46</f>
        <v>2560</v>
      </c>
      <c r="L118" s="12"/>
      <c r="M118" s="12"/>
      <c r="N118" s="463"/>
      <c r="O118" s="463"/>
      <c r="P118" s="463"/>
    </row>
    <row r="119" spans="1:16" x14ac:dyDescent="0.25">
      <c r="A119" s="12"/>
      <c r="B119" s="12"/>
      <c r="C119" s="12"/>
      <c r="D119" s="12"/>
      <c r="E119" s="12"/>
      <c r="F119" s="12"/>
      <c r="G119" s="12"/>
      <c r="H119" s="12" t="s">
        <v>60</v>
      </c>
      <c r="I119" s="2606">
        <f>I22+I32+I43+I55+I88+I47+I40+I26</f>
        <v>1733.7</v>
      </c>
      <c r="J119" s="370">
        <f t="shared" ref="J119:K119" si="15">J22+J32+J43+J55+J88+J47+J40+J26</f>
        <v>1441</v>
      </c>
      <c r="K119" s="370">
        <f t="shared" si="15"/>
        <v>1515</v>
      </c>
      <c r="L119" s="12"/>
      <c r="M119" s="12"/>
      <c r="N119" s="463"/>
      <c r="O119" s="463"/>
      <c r="P119" s="463"/>
    </row>
    <row r="120" spans="1:16" x14ac:dyDescent="0.25">
      <c r="A120" s="12"/>
      <c r="B120" s="12"/>
      <c r="C120" s="12"/>
      <c r="D120" s="12"/>
      <c r="E120" s="12"/>
      <c r="F120" s="12"/>
      <c r="G120" s="12"/>
      <c r="H120" s="12" t="s">
        <v>118</v>
      </c>
      <c r="I120" s="370">
        <f>I20+I31+I45+I76+I87+I25+I38</f>
        <v>33984.5</v>
      </c>
      <c r="J120" s="370">
        <f>J20+J31+J45+J76+J87+J25+J38</f>
        <v>35680</v>
      </c>
      <c r="K120" s="370">
        <f>K20+K31+K45+K76+K87+K25+K38</f>
        <v>37466</v>
      </c>
      <c r="L120" s="12"/>
      <c r="M120" s="12"/>
      <c r="N120" s="463"/>
      <c r="O120" s="463"/>
      <c r="P120" s="463"/>
    </row>
    <row r="121" spans="1:16" x14ac:dyDescent="0.25">
      <c r="A121" s="12"/>
      <c r="B121" s="12"/>
      <c r="C121" s="12"/>
      <c r="D121" s="12"/>
      <c r="E121" s="12"/>
      <c r="F121" s="12"/>
      <c r="G121" s="12"/>
      <c r="H121" s="12" t="s">
        <v>71</v>
      </c>
      <c r="I121" s="370">
        <f>I23+I33+I44+I89</f>
        <v>0</v>
      </c>
      <c r="J121" s="370">
        <f>J23+J33+J44+J89</f>
        <v>0</v>
      </c>
      <c r="K121" s="370">
        <f>K23+K33+K44+K89</f>
        <v>0</v>
      </c>
      <c r="L121" s="12"/>
      <c r="M121" s="12"/>
      <c r="N121" s="463"/>
      <c r="O121" s="463"/>
      <c r="P121" s="463"/>
    </row>
    <row r="122" spans="1:16" x14ac:dyDescent="0.25">
      <c r="A122" s="12"/>
      <c r="B122" s="12"/>
      <c r="C122" s="12"/>
      <c r="D122" s="12"/>
      <c r="E122" s="12"/>
      <c r="F122" s="12"/>
      <c r="G122" s="12"/>
      <c r="H122" s="12" t="s">
        <v>59</v>
      </c>
      <c r="I122" s="2606">
        <f>I56+I91</f>
        <v>439.9</v>
      </c>
      <c r="J122" s="370">
        <f>J56+J91</f>
        <v>452</v>
      </c>
      <c r="K122" s="370">
        <f>K56+K91</f>
        <v>475</v>
      </c>
      <c r="L122" s="12"/>
      <c r="M122" s="12"/>
      <c r="N122" s="463"/>
      <c r="O122" s="463"/>
      <c r="P122" s="463"/>
    </row>
    <row r="123" spans="1:16" x14ac:dyDescent="0.25">
      <c r="A123" s="12"/>
      <c r="B123" s="12"/>
      <c r="C123" s="12"/>
      <c r="D123" s="12"/>
      <c r="E123" s="12"/>
      <c r="F123" s="12"/>
      <c r="G123" s="12"/>
      <c r="H123" s="12" t="s">
        <v>61</v>
      </c>
      <c r="I123" s="370">
        <f>I21+I29+I77+I90</f>
        <v>494.8</v>
      </c>
      <c r="J123" s="370">
        <f>J21+J29+J77+J90</f>
        <v>0</v>
      </c>
      <c r="K123" s="370">
        <f>K21+K29+K77+K90</f>
        <v>0</v>
      </c>
      <c r="L123" s="12"/>
      <c r="M123" s="12"/>
      <c r="N123" s="463"/>
      <c r="O123" s="463"/>
      <c r="P123" s="463"/>
    </row>
    <row r="124" spans="1:16" x14ac:dyDescent="0.25">
      <c r="A124" s="12"/>
      <c r="B124" s="12"/>
      <c r="C124" s="12"/>
      <c r="D124" s="12"/>
      <c r="E124" s="12"/>
      <c r="F124" s="12"/>
      <c r="G124" s="12"/>
      <c r="H124" s="12" t="s">
        <v>140</v>
      </c>
      <c r="I124" s="370">
        <f>I34</f>
        <v>2222.5</v>
      </c>
      <c r="J124" s="370">
        <f>J34</f>
        <v>2333</v>
      </c>
      <c r="K124" s="370">
        <f>K34</f>
        <v>2450</v>
      </c>
      <c r="L124" s="12"/>
      <c r="M124" s="12"/>
      <c r="N124" s="463"/>
      <c r="O124" s="463"/>
      <c r="P124" s="463"/>
    </row>
    <row r="125" spans="1:16" x14ac:dyDescent="0.25">
      <c r="A125" s="12"/>
      <c r="B125" s="371"/>
      <c r="C125" s="371"/>
      <c r="D125" s="371"/>
      <c r="E125" s="9"/>
      <c r="F125" s="9"/>
      <c r="G125" s="9"/>
      <c r="H125" s="54" t="s">
        <v>212</v>
      </c>
      <c r="I125" s="372">
        <f>I117+I118+I119+I120+I121+I122+I123+I124</f>
        <v>63716.500000000007</v>
      </c>
      <c r="J125" s="372">
        <f t="shared" ref="J125:K125" si="16">J117+J118+J119+J120+J121+J122+J123+J124</f>
        <v>66115</v>
      </c>
      <c r="K125" s="372">
        <f t="shared" si="16"/>
        <v>69425</v>
      </c>
      <c r="L125" s="14"/>
      <c r="M125" s="14"/>
      <c r="N125" s="463"/>
      <c r="O125" s="463"/>
      <c r="P125" s="463"/>
    </row>
    <row r="126" spans="1:16" s="9" customFormat="1" x14ac:dyDescent="0.25">
      <c r="A126" s="12"/>
      <c r="B126" s="371"/>
      <c r="C126" s="371"/>
      <c r="D126" s="371"/>
      <c r="H126" s="54"/>
      <c r="I126" s="372"/>
      <c r="J126" s="372"/>
      <c r="K126" s="372"/>
      <c r="L126" s="14"/>
      <c r="M126" s="14"/>
      <c r="N126" s="463"/>
      <c r="O126" s="463"/>
      <c r="P126" s="463"/>
    </row>
    <row r="127" spans="1:16" s="9" customFormat="1" x14ac:dyDescent="0.25">
      <c r="A127" s="12"/>
      <c r="B127" s="371"/>
      <c r="C127" s="371"/>
      <c r="D127" s="371"/>
      <c r="H127" s="54"/>
      <c r="I127" s="372"/>
      <c r="J127" s="372"/>
      <c r="K127" s="372"/>
      <c r="L127" s="14"/>
      <c r="M127" s="14"/>
      <c r="N127" s="463"/>
      <c r="O127" s="463"/>
      <c r="P127" s="463"/>
    </row>
    <row r="128" spans="1:16" s="9" customFormat="1" x14ac:dyDescent="0.25">
      <c r="A128" s="12"/>
      <c r="B128" s="371"/>
      <c r="C128" s="371"/>
      <c r="D128" s="371"/>
      <c r="H128" s="54"/>
      <c r="I128" s="372"/>
      <c r="J128" s="372"/>
      <c r="K128" s="372"/>
      <c r="L128" s="14"/>
      <c r="M128" s="14"/>
      <c r="N128" s="463"/>
      <c r="O128" s="463"/>
      <c r="P128" s="463"/>
    </row>
    <row r="129" spans="1:16" s="9" customFormat="1" x14ac:dyDescent="0.25">
      <c r="A129" s="12"/>
      <c r="B129" s="371"/>
      <c r="C129" s="371"/>
      <c r="D129" s="371"/>
      <c r="H129" s="54"/>
      <c r="I129" s="372"/>
      <c r="J129" s="372"/>
      <c r="K129" s="372"/>
      <c r="L129" s="14"/>
      <c r="M129" s="14"/>
      <c r="N129" s="463"/>
      <c r="O129" s="463"/>
      <c r="P129" s="463"/>
    </row>
    <row r="130" spans="1:16" s="9" customFormat="1" x14ac:dyDescent="0.25">
      <c r="A130" s="12"/>
      <c r="B130" s="371"/>
      <c r="C130" s="371"/>
      <c r="D130" s="371"/>
      <c r="H130" s="54"/>
      <c r="I130" s="372"/>
      <c r="J130" s="372"/>
      <c r="K130" s="372"/>
      <c r="L130" s="14"/>
      <c r="M130" s="14"/>
      <c r="N130" s="463"/>
      <c r="O130" s="463"/>
      <c r="P130" s="463"/>
    </row>
    <row r="131" spans="1:16" x14ac:dyDescent="0.25">
      <c r="A131" s="10"/>
      <c r="B131" s="13"/>
      <c r="C131" s="13"/>
      <c r="D131" s="13"/>
      <c r="E131" s="9"/>
      <c r="F131" s="9"/>
      <c r="G131" s="9"/>
      <c r="H131" s="9"/>
      <c r="I131" s="9"/>
      <c r="J131" s="9"/>
      <c r="K131" s="9"/>
      <c r="L131" s="13"/>
      <c r="M131" s="13"/>
      <c r="N131" s="464"/>
      <c r="O131" s="465"/>
      <c r="P131" s="465"/>
    </row>
    <row r="132" spans="1:16" ht="16.2" thickBot="1" x14ac:dyDescent="0.3">
      <c r="A132" s="10"/>
      <c r="B132" s="13"/>
      <c r="C132" s="13"/>
      <c r="D132" s="13"/>
      <c r="E132" s="3326" t="s">
        <v>10</v>
      </c>
      <c r="F132" s="3326"/>
      <c r="G132" s="3326"/>
      <c r="H132" s="3326"/>
      <c r="I132" s="3326"/>
      <c r="J132" s="3326"/>
      <c r="K132" s="3326"/>
      <c r="L132" s="26"/>
      <c r="M132" s="26"/>
      <c r="N132" s="464"/>
      <c r="O132" s="465"/>
      <c r="P132" s="465"/>
    </row>
    <row r="133" spans="1:16" ht="31.2" thickBot="1" x14ac:dyDescent="0.3">
      <c r="A133" s="10"/>
      <c r="B133" s="13"/>
      <c r="C133" s="13"/>
      <c r="D133" s="13"/>
      <c r="E133" s="17"/>
      <c r="F133" s="18"/>
      <c r="G133" s="18"/>
      <c r="H133" s="25"/>
      <c r="I133" s="201" t="s">
        <v>96</v>
      </c>
      <c r="J133" s="202" t="s">
        <v>82</v>
      </c>
      <c r="K133" s="203" t="s">
        <v>83</v>
      </c>
      <c r="L133" s="10"/>
      <c r="M133" s="10"/>
      <c r="N133" s="464"/>
      <c r="O133" s="465"/>
      <c r="P133" s="465"/>
    </row>
    <row r="134" spans="1:16" ht="13.8" thickBot="1" x14ac:dyDescent="0.3">
      <c r="A134" s="10"/>
      <c r="B134" s="13"/>
      <c r="C134" s="13"/>
      <c r="D134" s="13"/>
      <c r="E134" s="3344" t="s">
        <v>35</v>
      </c>
      <c r="F134" s="3345"/>
      <c r="G134" s="3345"/>
      <c r="H134" s="3346"/>
      <c r="I134" s="2597">
        <f>SUM(I135:I145)</f>
        <v>63716.500000000007</v>
      </c>
      <c r="J134" s="39">
        <f t="shared" ref="J134:K134" si="17">SUM(J135:J145)</f>
        <v>66115</v>
      </c>
      <c r="K134" s="39">
        <f t="shared" si="17"/>
        <v>69425</v>
      </c>
      <c r="L134" s="1396"/>
      <c r="M134" s="10"/>
      <c r="N134" s="464"/>
      <c r="O134" s="465"/>
      <c r="P134" s="465"/>
    </row>
    <row r="135" spans="1:16" x14ac:dyDescent="0.25">
      <c r="A135" s="10"/>
      <c r="B135" s="13"/>
      <c r="C135" s="13"/>
      <c r="D135" s="13"/>
      <c r="E135" s="3336" t="s">
        <v>41</v>
      </c>
      <c r="F135" s="3337"/>
      <c r="G135" s="3337"/>
      <c r="H135" s="3338"/>
      <c r="I135" s="2598">
        <v>22502</v>
      </c>
      <c r="J135" s="41">
        <v>23771</v>
      </c>
      <c r="K135" s="40">
        <v>24959</v>
      </c>
      <c r="L135" s="13"/>
      <c r="M135" s="10"/>
      <c r="N135" s="464"/>
      <c r="O135" s="465"/>
      <c r="P135" s="465"/>
    </row>
    <row r="136" spans="1:16" x14ac:dyDescent="0.25">
      <c r="A136" s="10"/>
      <c r="B136" s="13"/>
      <c r="C136" s="13"/>
      <c r="D136" s="13"/>
      <c r="E136" s="3336" t="s">
        <v>42</v>
      </c>
      <c r="F136" s="3337"/>
      <c r="G136" s="3337"/>
      <c r="H136" s="3338"/>
      <c r="I136" s="1484">
        <v>2339.1</v>
      </c>
      <c r="J136" s="43">
        <v>2438</v>
      </c>
      <c r="K136" s="42">
        <v>2560</v>
      </c>
      <c r="L136" s="465"/>
      <c r="M136" s="10"/>
      <c r="N136" s="464"/>
      <c r="O136" s="465"/>
      <c r="P136" s="465"/>
    </row>
    <row r="137" spans="1:16" x14ac:dyDescent="0.25">
      <c r="A137" s="10"/>
      <c r="B137" s="13"/>
      <c r="C137" s="13"/>
      <c r="D137" s="13"/>
      <c r="E137" s="3336" t="s">
        <v>43</v>
      </c>
      <c r="F137" s="3337"/>
      <c r="G137" s="3337"/>
      <c r="H137" s="3338"/>
      <c r="I137" s="1484">
        <v>1733.7</v>
      </c>
      <c r="J137" s="43">
        <v>1441</v>
      </c>
      <c r="K137" s="42">
        <v>1515</v>
      </c>
      <c r="L137" s="13"/>
      <c r="M137" s="10"/>
      <c r="N137" s="464"/>
      <c r="O137" s="465"/>
      <c r="P137" s="465"/>
    </row>
    <row r="138" spans="1:16" x14ac:dyDescent="0.25">
      <c r="A138" s="10"/>
      <c r="B138" s="13"/>
      <c r="C138" s="13"/>
      <c r="D138" s="13"/>
      <c r="E138" s="3336" t="s">
        <v>44</v>
      </c>
      <c r="F138" s="3337"/>
      <c r="G138" s="3337"/>
      <c r="H138" s="3338"/>
      <c r="I138" s="42"/>
      <c r="J138" s="43"/>
      <c r="K138" s="42"/>
      <c r="L138" s="13"/>
      <c r="M138" s="10"/>
      <c r="N138" s="464"/>
      <c r="O138" s="465"/>
      <c r="P138" s="465"/>
    </row>
    <row r="139" spans="1:16" x14ac:dyDescent="0.25">
      <c r="A139" s="10"/>
      <c r="B139" s="13"/>
      <c r="C139" s="13"/>
      <c r="D139" s="13"/>
      <c r="E139" s="3046" t="s">
        <v>45</v>
      </c>
      <c r="F139" s="3047"/>
      <c r="G139" s="3047"/>
      <c r="H139" s="3048"/>
      <c r="I139" s="44"/>
      <c r="J139" s="45"/>
      <c r="K139" s="44"/>
      <c r="L139" s="10"/>
      <c r="M139" s="10"/>
      <c r="N139" s="464"/>
      <c r="O139" s="465"/>
      <c r="P139" s="465"/>
    </row>
    <row r="140" spans="1:16" x14ac:dyDescent="0.25">
      <c r="A140" s="10"/>
      <c r="B140" s="13"/>
      <c r="C140" s="13"/>
      <c r="D140" s="13"/>
      <c r="E140" s="30" t="s">
        <v>46</v>
      </c>
      <c r="F140" s="63"/>
      <c r="G140" s="63"/>
      <c r="H140" s="31"/>
      <c r="I140" s="42">
        <v>33984.5</v>
      </c>
      <c r="J140" s="43">
        <v>35680</v>
      </c>
      <c r="K140" s="42">
        <v>37466</v>
      </c>
      <c r="L140" s="373"/>
      <c r="M140" s="10"/>
      <c r="N140" s="464"/>
      <c r="O140" s="465"/>
      <c r="P140" s="465"/>
    </row>
    <row r="141" spans="1:16" x14ac:dyDescent="0.25">
      <c r="A141" s="10"/>
      <c r="B141" s="13"/>
      <c r="C141" s="13"/>
      <c r="D141" s="13"/>
      <c r="E141" s="3336" t="s">
        <v>67</v>
      </c>
      <c r="F141" s="3337"/>
      <c r="G141" s="3337"/>
      <c r="H141" s="3338"/>
      <c r="I141" s="42"/>
      <c r="J141" s="43"/>
      <c r="K141" s="42"/>
      <c r="L141" s="10"/>
      <c r="M141" s="10"/>
      <c r="N141" s="466"/>
      <c r="O141" s="466"/>
      <c r="P141" s="466"/>
    </row>
    <row r="142" spans="1:16" x14ac:dyDescent="0.25">
      <c r="A142" s="10"/>
      <c r="B142" s="13"/>
      <c r="C142" s="13"/>
      <c r="D142" s="13"/>
      <c r="E142" s="3336" t="s">
        <v>68</v>
      </c>
      <c r="F142" s="3337"/>
      <c r="G142" s="3337"/>
      <c r="H142" s="3338"/>
      <c r="I142" s="46">
        <v>2222.5</v>
      </c>
      <c r="J142" s="47">
        <v>2333</v>
      </c>
      <c r="K142" s="46">
        <v>2450</v>
      </c>
      <c r="L142" s="10"/>
      <c r="M142" s="10"/>
      <c r="N142" s="464"/>
      <c r="O142" s="465"/>
      <c r="P142" s="465"/>
    </row>
    <row r="143" spans="1:16" x14ac:dyDescent="0.25">
      <c r="A143" s="10"/>
      <c r="B143" s="13"/>
      <c r="C143" s="13"/>
      <c r="D143" s="13"/>
      <c r="E143" s="3336" t="s">
        <v>49</v>
      </c>
      <c r="F143" s="3337"/>
      <c r="G143" s="3337"/>
      <c r="H143" s="3338"/>
      <c r="I143" s="46"/>
      <c r="J143" s="47"/>
      <c r="K143" s="46"/>
      <c r="L143" s="10"/>
      <c r="M143" s="10"/>
      <c r="N143" s="464"/>
      <c r="O143" s="465"/>
      <c r="P143" s="465"/>
    </row>
    <row r="144" spans="1:16" x14ac:dyDescent="0.25">
      <c r="A144" s="10"/>
      <c r="B144" s="13"/>
      <c r="C144" s="13"/>
      <c r="D144" s="13"/>
      <c r="E144" s="3336" t="s">
        <v>47</v>
      </c>
      <c r="F144" s="3337"/>
      <c r="G144" s="3337"/>
      <c r="H144" s="3338"/>
      <c r="I144" s="2595">
        <v>439.9</v>
      </c>
      <c r="J144" s="47">
        <v>452</v>
      </c>
      <c r="K144" s="46">
        <v>475</v>
      </c>
      <c r="L144" s="10"/>
      <c r="M144" s="10"/>
      <c r="N144" s="464"/>
      <c r="O144" s="465"/>
      <c r="P144" s="465"/>
    </row>
    <row r="145" spans="1:13" ht="13.8" thickBot="1" x14ac:dyDescent="0.3">
      <c r="A145" s="9"/>
      <c r="B145" s="9"/>
      <c r="C145" s="9"/>
      <c r="D145" s="9"/>
      <c r="E145" s="3339" t="s">
        <v>69</v>
      </c>
      <c r="F145" s="3340"/>
      <c r="G145" s="3340"/>
      <c r="H145" s="3341"/>
      <c r="I145" s="48">
        <v>494.8</v>
      </c>
      <c r="J145" s="49"/>
      <c r="K145" s="48"/>
      <c r="L145" s="10"/>
      <c r="M145" s="10"/>
    </row>
    <row r="146" spans="1:13" ht="13.8" thickBot="1" x14ac:dyDescent="0.3">
      <c r="A146" s="9"/>
      <c r="B146" s="9"/>
      <c r="C146" s="9"/>
      <c r="D146" s="9"/>
      <c r="E146" s="3342" t="s">
        <v>36</v>
      </c>
      <c r="F146" s="3343"/>
      <c r="G146" s="3343"/>
      <c r="H146" s="3343"/>
      <c r="I146" s="21"/>
      <c r="J146" s="21"/>
      <c r="K146" s="19"/>
      <c r="L146" s="10"/>
      <c r="M146" s="10"/>
    </row>
    <row r="147" spans="1:13" x14ac:dyDescent="0.25">
      <c r="A147" s="9"/>
      <c r="B147" s="9"/>
      <c r="C147" s="9"/>
      <c r="D147" s="9"/>
      <c r="E147" s="3330" t="s">
        <v>48</v>
      </c>
      <c r="F147" s="3331"/>
      <c r="G147" s="3331"/>
      <c r="H147" s="3332"/>
      <c r="I147" s="22"/>
      <c r="J147" s="22"/>
      <c r="K147" s="20"/>
      <c r="L147" s="9"/>
      <c r="M147" s="9"/>
    </row>
  </sheetData>
  <mergeCells count="111">
    <mergeCell ref="E146:H146"/>
    <mergeCell ref="E147:H147"/>
    <mergeCell ref="E139:H139"/>
    <mergeCell ref="E141:H141"/>
    <mergeCell ref="E142:H142"/>
    <mergeCell ref="E143:H143"/>
    <mergeCell ref="E144:H144"/>
    <mergeCell ref="E145:H145"/>
    <mergeCell ref="E132:K132"/>
    <mergeCell ref="E134:H134"/>
    <mergeCell ref="E135:H135"/>
    <mergeCell ref="E136:H136"/>
    <mergeCell ref="E137:H137"/>
    <mergeCell ref="E138:H138"/>
    <mergeCell ref="C111:G111"/>
    <mergeCell ref="L111:P111"/>
    <mergeCell ref="B112:H112"/>
    <mergeCell ref="B113:H113"/>
    <mergeCell ref="A114:H114"/>
    <mergeCell ref="L114:P114"/>
    <mergeCell ref="A106:A110"/>
    <mergeCell ref="B106:B110"/>
    <mergeCell ref="C106:C110"/>
    <mergeCell ref="E106:E108"/>
    <mergeCell ref="F106:F110"/>
    <mergeCell ref="G106:G110"/>
    <mergeCell ref="C97:G97"/>
    <mergeCell ref="L97:P97"/>
    <mergeCell ref="B98:H98"/>
    <mergeCell ref="A103:A105"/>
    <mergeCell ref="B103:B105"/>
    <mergeCell ref="C103:C105"/>
    <mergeCell ref="E103:E105"/>
    <mergeCell ref="F103:F105"/>
    <mergeCell ref="G103:G105"/>
    <mergeCell ref="C80:G80"/>
    <mergeCell ref="L80:P80"/>
    <mergeCell ref="A82:A85"/>
    <mergeCell ref="B82:B85"/>
    <mergeCell ref="A86:A96"/>
    <mergeCell ref="B86:B96"/>
    <mergeCell ref="C86:C96"/>
    <mergeCell ref="E86:E96"/>
    <mergeCell ref="F86:F96"/>
    <mergeCell ref="G86:G96"/>
    <mergeCell ref="A75:A79"/>
    <mergeCell ref="B75:B79"/>
    <mergeCell ref="C75:C79"/>
    <mergeCell ref="E75:E79"/>
    <mergeCell ref="F75:F79"/>
    <mergeCell ref="G75:G79"/>
    <mergeCell ref="E50:G50"/>
    <mergeCell ref="A54:A74"/>
    <mergeCell ref="B54:B74"/>
    <mergeCell ref="C54:C74"/>
    <mergeCell ref="E54:E74"/>
    <mergeCell ref="F54:F74"/>
    <mergeCell ref="G54:G74"/>
    <mergeCell ref="A42:A49"/>
    <mergeCell ref="B42:B49"/>
    <mergeCell ref="C42:C49"/>
    <mergeCell ref="E42:E44"/>
    <mergeCell ref="F42:F49"/>
    <mergeCell ref="G42:G49"/>
    <mergeCell ref="A38:A41"/>
    <mergeCell ref="B38:B41"/>
    <mergeCell ref="C38:C41"/>
    <mergeCell ref="E38:E41"/>
    <mergeCell ref="F38:F41"/>
    <mergeCell ref="G38:G41"/>
    <mergeCell ref="L25:L27"/>
    <mergeCell ref="A28:A37"/>
    <mergeCell ref="B28:B37"/>
    <mergeCell ref="C28:C37"/>
    <mergeCell ref="E28:E37"/>
    <mergeCell ref="F28:F37"/>
    <mergeCell ref="G28:G37"/>
    <mergeCell ref="E18:E24"/>
    <mergeCell ref="F18:F24"/>
    <mergeCell ref="G18:G24"/>
    <mergeCell ref="A25:A27"/>
    <mergeCell ref="B25:B27"/>
    <mergeCell ref="C25:C27"/>
    <mergeCell ref="E25:E27"/>
    <mergeCell ref="F25:F27"/>
    <mergeCell ref="G25:G27"/>
    <mergeCell ref="A9:A10"/>
    <mergeCell ref="B9:B10"/>
    <mergeCell ref="A12:A17"/>
    <mergeCell ref="A18:A24"/>
    <mergeCell ref="B18:B24"/>
    <mergeCell ref="C18:C24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</mergeCells>
  <phoneticPr fontId="47" type="noConversion"/>
  <pageMargins left="0.7" right="0.7" top="0.75" bottom="0.75" header="0.3" footer="0.3"/>
  <pageSetup paperSize="9" scale="77" fitToHeight="0" orientation="landscape" r:id="rId1"/>
  <ignoredErrors>
    <ignoredError sqref="N25:O25 A28:B28 C28 O28:P28 N29:N30 P29:P30 O30:O31 N31 P31 P35:P36 F38 B42 F42 N36 N34 A51 O18:O20 N20:N21 A25:C2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topLeftCell="A70" workbookViewId="0">
      <selection activeCell="C84" sqref="C84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7.6640625" customWidth="1"/>
    <col min="16" max="16" width="8.44140625" customWidth="1"/>
  </cols>
  <sheetData>
    <row r="1" spans="1:19" ht="67.2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2638" t="s">
        <v>826</v>
      </c>
      <c r="M1" s="2638"/>
      <c r="N1" s="2638"/>
      <c r="O1" s="2638"/>
      <c r="P1" s="94"/>
    </row>
    <row r="2" spans="1:19" ht="13.95" customHeight="1" x14ac:dyDescent="0.25">
      <c r="A2" s="2639" t="s">
        <v>1083</v>
      </c>
      <c r="B2" s="2639"/>
      <c r="C2" s="2639"/>
      <c r="D2" s="2639"/>
      <c r="E2" s="2639"/>
      <c r="F2" s="2639"/>
      <c r="G2" s="2639"/>
      <c r="H2" s="2639"/>
      <c r="I2" s="2639"/>
      <c r="J2" s="2639"/>
      <c r="K2" s="2639"/>
      <c r="L2" s="2639"/>
      <c r="M2" s="2639"/>
      <c r="N2" s="2639"/>
      <c r="O2" s="10"/>
      <c r="P2" s="10"/>
    </row>
    <row r="3" spans="1:19" ht="13.8" x14ac:dyDescent="0.25">
      <c r="A3" s="2918" t="s">
        <v>37</v>
      </c>
      <c r="B3" s="2918"/>
      <c r="C3" s="2918"/>
      <c r="D3" s="2918"/>
      <c r="E3" s="2918"/>
      <c r="F3" s="2918"/>
      <c r="G3" s="2918"/>
      <c r="H3" s="2918"/>
      <c r="I3" s="2918"/>
      <c r="J3" s="2918"/>
      <c r="K3" s="2918"/>
      <c r="L3" s="2918"/>
      <c r="M3" s="2918"/>
      <c r="N3" s="2918"/>
      <c r="O3" s="2918"/>
      <c r="P3" s="2918"/>
    </row>
    <row r="4" spans="1:19" ht="16.2" thickBot="1" x14ac:dyDescent="0.3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35"/>
      <c r="M4" s="658"/>
      <c r="N4" s="36"/>
      <c r="O4" s="2919" t="s">
        <v>684</v>
      </c>
      <c r="P4" s="2654"/>
    </row>
    <row r="5" spans="1:19" ht="14.4" customHeight="1" thickBot="1" x14ac:dyDescent="0.3">
      <c r="A5" s="2640" t="s">
        <v>0</v>
      </c>
      <c r="B5" s="2640" t="s">
        <v>1</v>
      </c>
      <c r="C5" s="2643" t="s">
        <v>2</v>
      </c>
      <c r="D5" s="2640" t="s">
        <v>34</v>
      </c>
      <c r="E5" s="2726" t="s">
        <v>58</v>
      </c>
      <c r="F5" s="2729" t="s">
        <v>3</v>
      </c>
      <c r="G5" s="2643" t="s">
        <v>4</v>
      </c>
      <c r="H5" s="2729" t="s">
        <v>5</v>
      </c>
      <c r="I5" s="2673" t="s">
        <v>95</v>
      </c>
      <c r="J5" s="2729" t="s">
        <v>82</v>
      </c>
      <c r="K5" s="2729" t="s">
        <v>72</v>
      </c>
      <c r="L5" s="2655" t="s">
        <v>11</v>
      </c>
      <c r="M5" s="2656"/>
      <c r="N5" s="2656"/>
      <c r="O5" s="2656"/>
      <c r="P5" s="2657"/>
    </row>
    <row r="6" spans="1:19" ht="13.8" x14ac:dyDescent="0.25">
      <c r="A6" s="2641"/>
      <c r="B6" s="2641"/>
      <c r="C6" s="2644"/>
      <c r="D6" s="2641"/>
      <c r="E6" s="2727"/>
      <c r="F6" s="2730"/>
      <c r="G6" s="2644"/>
      <c r="H6" s="2730"/>
      <c r="I6" s="2674"/>
      <c r="J6" s="2730"/>
      <c r="K6" s="2730"/>
      <c r="L6" s="2665" t="s">
        <v>39</v>
      </c>
      <c r="M6" s="2669" t="s">
        <v>38</v>
      </c>
      <c r="N6" s="2651" t="s">
        <v>40</v>
      </c>
      <c r="O6" s="2651"/>
      <c r="P6" s="2652"/>
    </row>
    <row r="7" spans="1:19" ht="174" customHeight="1" thickBot="1" x14ac:dyDescent="0.3">
      <c r="A7" s="2642"/>
      <c r="B7" s="2642"/>
      <c r="C7" s="2645"/>
      <c r="D7" s="2642"/>
      <c r="E7" s="2728"/>
      <c r="F7" s="2731"/>
      <c r="G7" s="2645"/>
      <c r="H7" s="2731"/>
      <c r="I7" s="2675"/>
      <c r="J7" s="2731"/>
      <c r="K7" s="2731"/>
      <c r="L7" s="2666"/>
      <c r="M7" s="2670"/>
      <c r="N7" s="65" t="s">
        <v>54</v>
      </c>
      <c r="O7" s="65" t="s">
        <v>55</v>
      </c>
      <c r="P7" s="66" t="s">
        <v>56</v>
      </c>
    </row>
    <row r="8" spans="1:19" ht="16.2" thickBot="1" x14ac:dyDescent="0.35">
      <c r="A8" s="34" t="s">
        <v>6</v>
      </c>
      <c r="B8" s="660" t="s">
        <v>321</v>
      </c>
      <c r="C8" s="69"/>
      <c r="D8" s="69"/>
      <c r="E8" s="69"/>
      <c r="F8" s="70"/>
      <c r="G8" s="70"/>
      <c r="H8" s="70"/>
      <c r="I8" s="661"/>
      <c r="J8" s="662"/>
      <c r="K8" s="661"/>
      <c r="L8" s="181"/>
      <c r="M8" s="182"/>
      <c r="N8" s="141"/>
      <c r="O8" s="142"/>
      <c r="P8" s="183"/>
    </row>
    <row r="9" spans="1:19" ht="32.4" customHeight="1" thickBot="1" x14ac:dyDescent="0.3">
      <c r="A9" s="1492"/>
      <c r="B9" s="206"/>
      <c r="C9" s="207"/>
      <c r="D9" s="207"/>
      <c r="E9" s="208"/>
      <c r="F9" s="207"/>
      <c r="G9" s="207"/>
      <c r="H9" s="207"/>
      <c r="I9" s="209"/>
      <c r="J9" s="209"/>
      <c r="K9" s="663"/>
      <c r="L9" s="664" t="s">
        <v>322</v>
      </c>
      <c r="M9" s="184" t="s">
        <v>75</v>
      </c>
      <c r="N9" s="665">
        <v>99.9</v>
      </c>
      <c r="O9" s="665">
        <v>99.9</v>
      </c>
      <c r="P9" s="666">
        <v>99.9</v>
      </c>
    </row>
    <row r="10" spans="1:19" ht="13.8" thickBot="1" x14ac:dyDescent="0.3">
      <c r="A10" s="11" t="s">
        <v>6</v>
      </c>
      <c r="B10" s="28" t="s">
        <v>6</v>
      </c>
      <c r="C10" s="3462" t="s">
        <v>323</v>
      </c>
      <c r="D10" s="3463"/>
      <c r="E10" s="3463"/>
      <c r="F10" s="3463"/>
      <c r="G10" s="3463"/>
      <c r="H10" s="3463"/>
      <c r="I10" s="3463"/>
      <c r="J10" s="3463"/>
      <c r="K10" s="3463"/>
      <c r="L10" s="3463"/>
      <c r="M10" s="3463"/>
      <c r="N10" s="3463"/>
      <c r="O10" s="3463"/>
      <c r="P10" s="3464"/>
    </row>
    <row r="11" spans="1:19" ht="24.6" thickBot="1" x14ac:dyDescent="0.3">
      <c r="A11" s="1486"/>
      <c r="B11" s="212"/>
      <c r="C11" s="3465"/>
      <c r="D11" s="3466"/>
      <c r="E11" s="3466"/>
      <c r="F11" s="3466"/>
      <c r="G11" s="3466"/>
      <c r="H11" s="3466"/>
      <c r="I11" s="3466"/>
      <c r="J11" s="3466"/>
      <c r="K11" s="3467"/>
      <c r="L11" s="667" t="s">
        <v>324</v>
      </c>
      <c r="M11" s="189" t="s">
        <v>75</v>
      </c>
      <c r="N11" s="668">
        <v>92</v>
      </c>
      <c r="O11" s="668">
        <v>93</v>
      </c>
      <c r="P11" s="669">
        <v>95</v>
      </c>
    </row>
    <row r="12" spans="1:19" ht="13.2" customHeight="1" x14ac:dyDescent="0.25">
      <c r="A12" s="2994" t="s">
        <v>6</v>
      </c>
      <c r="B12" s="2997" t="s">
        <v>6</v>
      </c>
      <c r="C12" s="3408" t="s">
        <v>6</v>
      </c>
      <c r="D12" s="1491"/>
      <c r="E12" s="2944" t="s">
        <v>325</v>
      </c>
      <c r="F12" s="3469" t="s">
        <v>66</v>
      </c>
      <c r="G12" s="3470" t="s">
        <v>326</v>
      </c>
      <c r="H12" s="670" t="s">
        <v>71</v>
      </c>
      <c r="I12" s="1493">
        <v>1659.8</v>
      </c>
      <c r="J12" s="1494">
        <v>1787.8</v>
      </c>
      <c r="K12" s="1494">
        <v>1957.8</v>
      </c>
      <c r="L12" s="3473" t="s">
        <v>327</v>
      </c>
      <c r="M12" s="3476" t="s">
        <v>87</v>
      </c>
      <c r="N12" s="3479" t="s">
        <v>328</v>
      </c>
      <c r="O12" s="3479" t="s">
        <v>329</v>
      </c>
      <c r="P12" s="3482" t="s">
        <v>330</v>
      </c>
    </row>
    <row r="13" spans="1:19" x14ac:dyDescent="0.25">
      <c r="A13" s="2995"/>
      <c r="B13" s="2998"/>
      <c r="C13" s="3408"/>
      <c r="D13" s="1491"/>
      <c r="E13" s="2945"/>
      <c r="F13" s="3454"/>
      <c r="G13" s="3471"/>
      <c r="H13" s="60" t="s">
        <v>331</v>
      </c>
      <c r="I13" s="1658">
        <v>21434.9</v>
      </c>
      <c r="J13" s="1494">
        <v>21572.400000000001</v>
      </c>
      <c r="K13" s="1494">
        <v>21942.400000000001</v>
      </c>
      <c r="L13" s="3474"/>
      <c r="M13" s="3477"/>
      <c r="N13" s="3480"/>
      <c r="O13" s="3480"/>
      <c r="P13" s="3483"/>
    </row>
    <row r="14" spans="1:19" ht="13.8" thickBot="1" x14ac:dyDescent="0.3">
      <c r="A14" s="2995"/>
      <c r="B14" s="2998"/>
      <c r="C14" s="3408"/>
      <c r="D14" s="1491"/>
      <c r="E14" s="2945"/>
      <c r="F14" s="3454"/>
      <c r="G14" s="3471"/>
      <c r="H14" s="671" t="s">
        <v>60</v>
      </c>
      <c r="I14" s="1659">
        <v>40.799999999999997</v>
      </c>
      <c r="J14" s="673">
        <v>0</v>
      </c>
      <c r="K14" s="673">
        <v>0</v>
      </c>
      <c r="L14" s="3474"/>
      <c r="M14" s="3477"/>
      <c r="N14" s="3480"/>
      <c r="O14" s="3480"/>
      <c r="P14" s="3483"/>
    </row>
    <row r="15" spans="1:19" ht="21.6" customHeight="1" thickBot="1" x14ac:dyDescent="0.3">
      <c r="A15" s="2996"/>
      <c r="B15" s="2999"/>
      <c r="C15" s="3396"/>
      <c r="D15" s="155"/>
      <c r="E15" s="3468"/>
      <c r="F15" s="3455"/>
      <c r="G15" s="3472"/>
      <c r="H15" s="339" t="s">
        <v>7</v>
      </c>
      <c r="I15" s="1660">
        <f>I12+I13+I14</f>
        <v>23135.5</v>
      </c>
      <c r="J15" s="169">
        <f t="shared" ref="J15:K15" si="0">J12+J13+J14</f>
        <v>23360.2</v>
      </c>
      <c r="K15" s="169">
        <f t="shared" si="0"/>
        <v>23900.2</v>
      </c>
      <c r="L15" s="3475"/>
      <c r="M15" s="3478"/>
      <c r="N15" s="3481"/>
      <c r="O15" s="3481"/>
      <c r="P15" s="3484"/>
    </row>
    <row r="16" spans="1:19" ht="13.2" customHeight="1" x14ac:dyDescent="0.25">
      <c r="A16" s="2994" t="s">
        <v>6</v>
      </c>
      <c r="B16" s="2997" t="s">
        <v>6</v>
      </c>
      <c r="C16" s="3408" t="s">
        <v>8</v>
      </c>
      <c r="D16" s="1491"/>
      <c r="E16" s="2944" t="s">
        <v>332</v>
      </c>
      <c r="F16" s="3469" t="s">
        <v>66</v>
      </c>
      <c r="G16" s="3470" t="s">
        <v>326</v>
      </c>
      <c r="H16" s="1495" t="s">
        <v>50</v>
      </c>
      <c r="I16" s="1658">
        <v>6649.9</v>
      </c>
      <c r="J16" s="1494">
        <v>6615</v>
      </c>
      <c r="K16" s="1494">
        <v>6865</v>
      </c>
      <c r="L16" s="3473" t="s">
        <v>327</v>
      </c>
      <c r="M16" s="3476" t="s">
        <v>87</v>
      </c>
      <c r="N16" s="3479" t="s">
        <v>333</v>
      </c>
      <c r="O16" s="3479" t="s">
        <v>334</v>
      </c>
      <c r="P16" s="3482" t="s">
        <v>335</v>
      </c>
      <c r="R16" s="54"/>
      <c r="S16" s="1182"/>
    </row>
    <row r="17" spans="1:18" x14ac:dyDescent="0.25">
      <c r="A17" s="2995"/>
      <c r="B17" s="2998"/>
      <c r="C17" s="3408"/>
      <c r="D17" s="1491"/>
      <c r="E17" s="2945"/>
      <c r="F17" s="3454"/>
      <c r="G17" s="3471"/>
      <c r="H17" s="151" t="s">
        <v>60</v>
      </c>
      <c r="I17" s="1493">
        <v>452.3</v>
      </c>
      <c r="J17" s="1494">
        <v>452.3</v>
      </c>
      <c r="K17" s="1494">
        <v>452.3</v>
      </c>
      <c r="L17" s="3474"/>
      <c r="M17" s="3477"/>
      <c r="N17" s="3480"/>
      <c r="O17" s="3480"/>
      <c r="P17" s="3483"/>
      <c r="R17" s="54"/>
    </row>
    <row r="18" spans="1:18" ht="13.8" thickBot="1" x14ac:dyDescent="0.3">
      <c r="A18" s="2995"/>
      <c r="B18" s="2998"/>
      <c r="C18" s="3408"/>
      <c r="D18" s="1491"/>
      <c r="E18" s="2945"/>
      <c r="F18" s="3454"/>
      <c r="G18" s="3471"/>
      <c r="H18" s="671" t="s">
        <v>61</v>
      </c>
      <c r="I18" s="672">
        <v>493.8</v>
      </c>
      <c r="J18" s="673">
        <v>493.8</v>
      </c>
      <c r="K18" s="673">
        <v>493.8</v>
      </c>
      <c r="L18" s="3474"/>
      <c r="M18" s="3477"/>
      <c r="N18" s="3480"/>
      <c r="O18" s="3480"/>
      <c r="P18" s="3483"/>
    </row>
    <row r="19" spans="1:18" ht="29.4" customHeight="1" thickBot="1" x14ac:dyDescent="0.3">
      <c r="A19" s="2996"/>
      <c r="B19" s="2999"/>
      <c r="C19" s="3396"/>
      <c r="D19" s="155"/>
      <c r="E19" s="3468"/>
      <c r="F19" s="3455"/>
      <c r="G19" s="3472"/>
      <c r="H19" s="339" t="s">
        <v>7</v>
      </c>
      <c r="I19" s="1660">
        <f>I16+I17+I18</f>
        <v>7596</v>
      </c>
      <c r="J19" s="169">
        <f t="shared" ref="J19:K19" si="1">J16+J17+J18</f>
        <v>7561.1</v>
      </c>
      <c r="K19" s="169">
        <f t="shared" si="1"/>
        <v>7811.1</v>
      </c>
      <c r="L19" s="3475"/>
      <c r="M19" s="3478"/>
      <c r="N19" s="3481"/>
      <c r="O19" s="3481"/>
      <c r="P19" s="3484"/>
    </row>
    <row r="20" spans="1:18" ht="13.2" customHeight="1" x14ac:dyDescent="0.25">
      <c r="A20" s="2994" t="s">
        <v>6</v>
      </c>
      <c r="B20" s="2997" t="s">
        <v>6</v>
      </c>
      <c r="C20" s="3394" t="s">
        <v>51</v>
      </c>
      <c r="D20" s="1768"/>
      <c r="E20" s="2944" t="s">
        <v>1084</v>
      </c>
      <c r="F20" s="3453" t="s">
        <v>336</v>
      </c>
      <c r="G20" s="3456" t="s">
        <v>337</v>
      </c>
      <c r="H20" s="149" t="s">
        <v>50</v>
      </c>
      <c r="I20" s="166">
        <v>172.4</v>
      </c>
      <c r="J20" s="675">
        <v>179</v>
      </c>
      <c r="K20" s="675">
        <v>186</v>
      </c>
      <c r="L20" s="3473" t="s">
        <v>338</v>
      </c>
      <c r="M20" s="3476" t="s">
        <v>87</v>
      </c>
      <c r="N20" s="3479" t="s">
        <v>144</v>
      </c>
      <c r="O20" s="3479" t="s">
        <v>144</v>
      </c>
      <c r="P20" s="3482" t="s">
        <v>144</v>
      </c>
    </row>
    <row r="21" spans="1:18" x14ac:dyDescent="0.25">
      <c r="A21" s="2995"/>
      <c r="B21" s="2998"/>
      <c r="C21" s="3395"/>
      <c r="D21" s="1769"/>
      <c r="E21" s="2945"/>
      <c r="F21" s="3454"/>
      <c r="G21" s="3457"/>
      <c r="H21" s="1776" t="s">
        <v>71</v>
      </c>
      <c r="I21" s="1774">
        <v>231.2</v>
      </c>
      <c r="J21" s="1775">
        <v>266</v>
      </c>
      <c r="K21" s="1775">
        <v>305</v>
      </c>
      <c r="L21" s="3474"/>
      <c r="M21" s="3477"/>
      <c r="N21" s="3480"/>
      <c r="O21" s="3480"/>
      <c r="P21" s="3483"/>
    </row>
    <row r="22" spans="1:18" x14ac:dyDescent="0.25">
      <c r="A22" s="2995"/>
      <c r="B22" s="2998"/>
      <c r="C22" s="3395"/>
      <c r="D22" s="1769"/>
      <c r="E22" s="2945"/>
      <c r="F22" s="3454"/>
      <c r="G22" s="3457"/>
      <c r="H22" s="1776" t="s">
        <v>140</v>
      </c>
      <c r="I22" s="1774">
        <v>51.2</v>
      </c>
      <c r="J22" s="1775">
        <v>51.2</v>
      </c>
      <c r="K22" s="1775">
        <v>51.2</v>
      </c>
      <c r="L22" s="3474"/>
      <c r="M22" s="3477"/>
      <c r="N22" s="3480"/>
      <c r="O22" s="3480"/>
      <c r="P22" s="3483"/>
    </row>
    <row r="23" spans="1:18" x14ac:dyDescent="0.25">
      <c r="A23" s="2995"/>
      <c r="B23" s="2998"/>
      <c r="C23" s="3395"/>
      <c r="D23" s="1769"/>
      <c r="E23" s="2945"/>
      <c r="F23" s="3454"/>
      <c r="G23" s="3457"/>
      <c r="H23" s="1776" t="s">
        <v>86</v>
      </c>
      <c r="I23" s="1774">
        <v>66.400000000000006</v>
      </c>
      <c r="J23" s="1775">
        <v>73</v>
      </c>
      <c r="K23" s="1775">
        <v>77</v>
      </c>
      <c r="L23" s="3474"/>
      <c r="M23" s="3477"/>
      <c r="N23" s="3480"/>
      <c r="O23" s="3480"/>
      <c r="P23" s="3483"/>
    </row>
    <row r="24" spans="1:18" x14ac:dyDescent="0.25">
      <c r="A24" s="2995"/>
      <c r="B24" s="2998"/>
      <c r="C24" s="3395"/>
      <c r="D24" s="1769"/>
      <c r="E24" s="2945"/>
      <c r="F24" s="3454"/>
      <c r="G24" s="3457"/>
      <c r="H24" s="1776" t="s">
        <v>118</v>
      </c>
      <c r="I24" s="1774">
        <v>131.9</v>
      </c>
      <c r="J24" s="1775">
        <v>150</v>
      </c>
      <c r="K24" s="1775">
        <v>170</v>
      </c>
      <c r="L24" s="3474"/>
      <c r="M24" s="3477"/>
      <c r="N24" s="3480"/>
      <c r="O24" s="3480"/>
      <c r="P24" s="3483"/>
    </row>
    <row r="25" spans="1:18" x14ac:dyDescent="0.25">
      <c r="A25" s="2995"/>
      <c r="B25" s="2998"/>
      <c r="C25" s="3395"/>
      <c r="D25" s="1769"/>
      <c r="E25" s="2945"/>
      <c r="F25" s="3454"/>
      <c r="G25" s="3457"/>
      <c r="H25" s="151" t="s">
        <v>60</v>
      </c>
      <c r="I25" s="1658">
        <v>28.8</v>
      </c>
      <c r="J25" s="1775">
        <v>8.3000000000000007</v>
      </c>
      <c r="K25" s="1775">
        <v>8.3000000000000007</v>
      </c>
      <c r="L25" s="3474"/>
      <c r="M25" s="3477"/>
      <c r="N25" s="3480"/>
      <c r="O25" s="3480"/>
      <c r="P25" s="3483"/>
    </row>
    <row r="26" spans="1:18" ht="13.8" thickBot="1" x14ac:dyDescent="0.3">
      <c r="A26" s="2995"/>
      <c r="B26" s="2998"/>
      <c r="C26" s="3395"/>
      <c r="D26" s="1769"/>
      <c r="E26" s="2945"/>
      <c r="F26" s="3454"/>
      <c r="G26" s="3457"/>
      <c r="H26" s="671" t="s">
        <v>61</v>
      </c>
      <c r="I26" s="672">
        <v>5.5</v>
      </c>
      <c r="J26" s="673">
        <v>5.5</v>
      </c>
      <c r="K26" s="673">
        <v>5.5</v>
      </c>
      <c r="L26" s="3474"/>
      <c r="M26" s="3477"/>
      <c r="N26" s="3480"/>
      <c r="O26" s="3480"/>
      <c r="P26" s="3483"/>
    </row>
    <row r="27" spans="1:18" ht="18" customHeight="1" thickBot="1" x14ac:dyDescent="0.3">
      <c r="A27" s="2996"/>
      <c r="B27" s="2999"/>
      <c r="C27" s="3396"/>
      <c r="D27" s="155"/>
      <c r="E27" s="3468"/>
      <c r="F27" s="3455"/>
      <c r="G27" s="3458"/>
      <c r="H27" s="339" t="s">
        <v>7</v>
      </c>
      <c r="I27" s="1660">
        <f>SUM(I20:I26)</f>
        <v>687.4</v>
      </c>
      <c r="J27" s="169">
        <f t="shared" ref="J27:K27" si="2">SUM(J20:J26)</f>
        <v>733</v>
      </c>
      <c r="K27" s="169">
        <f t="shared" si="2"/>
        <v>803</v>
      </c>
      <c r="L27" s="3475"/>
      <c r="M27" s="3478"/>
      <c r="N27" s="3481"/>
      <c r="O27" s="3481"/>
      <c r="P27" s="3484"/>
    </row>
    <row r="28" spans="1:18" ht="13.2" customHeight="1" x14ac:dyDescent="0.25">
      <c r="A28" s="2994" t="s">
        <v>6</v>
      </c>
      <c r="B28" s="2997" t="s">
        <v>6</v>
      </c>
      <c r="C28" s="3394" t="s">
        <v>52</v>
      </c>
      <c r="D28" s="1488"/>
      <c r="E28" s="3011" t="s">
        <v>339</v>
      </c>
      <c r="F28" s="3453" t="s">
        <v>93</v>
      </c>
      <c r="G28" s="3456" t="s">
        <v>337</v>
      </c>
      <c r="H28" s="674" t="s">
        <v>50</v>
      </c>
      <c r="I28" s="166">
        <v>248</v>
      </c>
      <c r="J28" s="675">
        <v>260</v>
      </c>
      <c r="K28" s="675">
        <v>273</v>
      </c>
      <c r="L28" s="3459" t="s">
        <v>338</v>
      </c>
      <c r="M28" s="3476" t="s">
        <v>87</v>
      </c>
      <c r="N28" s="3479" t="s">
        <v>340</v>
      </c>
      <c r="O28" s="3479" t="s">
        <v>340</v>
      </c>
      <c r="P28" s="3482" t="s">
        <v>340</v>
      </c>
    </row>
    <row r="29" spans="1:18" x14ac:dyDescent="0.25">
      <c r="A29" s="2995"/>
      <c r="B29" s="2998"/>
      <c r="C29" s="3408"/>
      <c r="D29" s="1491"/>
      <c r="E29" s="3451"/>
      <c r="F29" s="3454"/>
      <c r="G29" s="3457"/>
      <c r="H29" s="676" t="s">
        <v>71</v>
      </c>
      <c r="I29" s="1493">
        <v>358.7</v>
      </c>
      <c r="J29" s="1494">
        <v>395</v>
      </c>
      <c r="K29" s="1494">
        <v>435</v>
      </c>
      <c r="L29" s="3460"/>
      <c r="M29" s="3477"/>
      <c r="N29" s="3480"/>
      <c r="O29" s="3480"/>
      <c r="P29" s="3483"/>
    </row>
    <row r="30" spans="1:18" x14ac:dyDescent="0.25">
      <c r="A30" s="2995"/>
      <c r="B30" s="2998"/>
      <c r="C30" s="3408"/>
      <c r="D30" s="1491"/>
      <c r="E30" s="3451"/>
      <c r="F30" s="3454"/>
      <c r="G30" s="3457"/>
      <c r="H30" s="677" t="s">
        <v>60</v>
      </c>
      <c r="I30" s="1493">
        <v>35.6</v>
      </c>
      <c r="J30" s="1494">
        <v>6.1</v>
      </c>
      <c r="K30" s="1494">
        <v>6.1</v>
      </c>
      <c r="L30" s="3460"/>
      <c r="M30" s="3477"/>
      <c r="N30" s="3480"/>
      <c r="O30" s="3480"/>
      <c r="P30" s="3483"/>
    </row>
    <row r="31" spans="1:18" x14ac:dyDescent="0.25">
      <c r="A31" s="2995"/>
      <c r="B31" s="2998"/>
      <c r="C31" s="3408"/>
      <c r="D31" s="1491"/>
      <c r="E31" s="3451"/>
      <c r="F31" s="3454"/>
      <c r="G31" s="3457"/>
      <c r="H31" s="374" t="s">
        <v>86</v>
      </c>
      <c r="I31" s="152">
        <v>62.8</v>
      </c>
      <c r="J31" s="678">
        <v>65</v>
      </c>
      <c r="K31" s="678">
        <v>68</v>
      </c>
      <c r="L31" s="3460"/>
      <c r="M31" s="3477"/>
      <c r="N31" s="3480"/>
      <c r="O31" s="3480"/>
      <c r="P31" s="3483"/>
    </row>
    <row r="32" spans="1:18" ht="13.8" thickBot="1" x14ac:dyDescent="0.3">
      <c r="A32" s="2995"/>
      <c r="B32" s="2998"/>
      <c r="C32" s="3408"/>
      <c r="D32" s="1491"/>
      <c r="E32" s="3451"/>
      <c r="F32" s="3454"/>
      <c r="G32" s="3457"/>
      <c r="H32" s="679" t="s">
        <v>61</v>
      </c>
      <c r="I32" s="672">
        <v>1.5</v>
      </c>
      <c r="J32" s="673">
        <v>1.5</v>
      </c>
      <c r="K32" s="673">
        <v>1.5</v>
      </c>
      <c r="L32" s="3460"/>
      <c r="M32" s="3477"/>
      <c r="N32" s="3480"/>
      <c r="O32" s="3480"/>
      <c r="P32" s="3483"/>
    </row>
    <row r="33" spans="1:20" ht="13.8" thickBot="1" x14ac:dyDescent="0.3">
      <c r="A33" s="2996"/>
      <c r="B33" s="2999"/>
      <c r="C33" s="3396"/>
      <c r="D33" s="155"/>
      <c r="E33" s="3452"/>
      <c r="F33" s="3455"/>
      <c r="G33" s="3458"/>
      <c r="H33" s="339" t="s">
        <v>7</v>
      </c>
      <c r="I33" s="169">
        <f>SUM(I28:I32)</f>
        <v>706.6</v>
      </c>
      <c r="J33" s="169">
        <f t="shared" ref="J33:K33" si="3">SUM(J28:J32)</f>
        <v>727.6</v>
      </c>
      <c r="K33" s="169">
        <f t="shared" si="3"/>
        <v>783.6</v>
      </c>
      <c r="L33" s="3461"/>
      <c r="M33" s="3478"/>
      <c r="N33" s="3481"/>
      <c r="O33" s="3481"/>
      <c r="P33" s="3484"/>
    </row>
    <row r="34" spans="1:20" ht="13.2" customHeight="1" x14ac:dyDescent="0.25">
      <c r="A34" s="2994" t="s">
        <v>6</v>
      </c>
      <c r="B34" s="2997" t="s">
        <v>6</v>
      </c>
      <c r="C34" s="3408" t="s">
        <v>57</v>
      </c>
      <c r="D34" s="1491"/>
      <c r="E34" s="2944" t="s">
        <v>341</v>
      </c>
      <c r="F34" s="3469" t="s">
        <v>342</v>
      </c>
      <c r="G34" s="3456" t="s">
        <v>337</v>
      </c>
      <c r="H34" s="1495" t="s">
        <v>50</v>
      </c>
      <c r="I34" s="1493">
        <v>167</v>
      </c>
      <c r="J34" s="680">
        <v>175</v>
      </c>
      <c r="K34" s="680">
        <v>184</v>
      </c>
      <c r="L34" s="3473" t="s">
        <v>327</v>
      </c>
      <c r="M34" s="3476" t="s">
        <v>87</v>
      </c>
      <c r="N34" s="3485" t="s">
        <v>343</v>
      </c>
      <c r="O34" s="3485" t="s">
        <v>343</v>
      </c>
      <c r="P34" s="3488" t="s">
        <v>343</v>
      </c>
    </row>
    <row r="35" spans="1:20" x14ac:dyDescent="0.25">
      <c r="A35" s="2995"/>
      <c r="B35" s="2998"/>
      <c r="C35" s="3408"/>
      <c r="D35" s="1491"/>
      <c r="E35" s="2945"/>
      <c r="F35" s="3454"/>
      <c r="G35" s="3457"/>
      <c r="H35" s="151" t="s">
        <v>59</v>
      </c>
      <c r="I35" s="1493">
        <v>2.8</v>
      </c>
      <c r="J35" s="680">
        <v>0</v>
      </c>
      <c r="K35" s="680">
        <v>0</v>
      </c>
      <c r="L35" s="3474"/>
      <c r="M35" s="3477"/>
      <c r="N35" s="3486"/>
      <c r="O35" s="3486"/>
      <c r="P35" s="3489"/>
    </row>
    <row r="36" spans="1:20" x14ac:dyDescent="0.25">
      <c r="A36" s="2995"/>
      <c r="B36" s="2998"/>
      <c r="C36" s="3408"/>
      <c r="D36" s="1491"/>
      <c r="E36" s="2945"/>
      <c r="F36" s="3454"/>
      <c r="G36" s="3457"/>
      <c r="H36" s="151" t="s">
        <v>61</v>
      </c>
      <c r="I36" s="152">
        <v>1</v>
      </c>
      <c r="J36" s="681">
        <v>1</v>
      </c>
      <c r="K36" s="681">
        <v>1</v>
      </c>
      <c r="L36" s="3474"/>
      <c r="M36" s="3477"/>
      <c r="N36" s="3486"/>
      <c r="O36" s="3486"/>
      <c r="P36" s="3489"/>
    </row>
    <row r="37" spans="1:20" ht="13.8" thickBot="1" x14ac:dyDescent="0.3">
      <c r="A37" s="2995"/>
      <c r="B37" s="2998"/>
      <c r="C37" s="3408"/>
      <c r="D37" s="1491"/>
      <c r="E37" s="2945"/>
      <c r="F37" s="3454"/>
      <c r="G37" s="3457"/>
      <c r="H37" s="682" t="s">
        <v>60</v>
      </c>
      <c r="I37" s="672">
        <v>0.8</v>
      </c>
      <c r="J37" s="683"/>
      <c r="K37" s="683"/>
      <c r="L37" s="3474"/>
      <c r="M37" s="3477"/>
      <c r="N37" s="3486"/>
      <c r="O37" s="3486"/>
      <c r="P37" s="3489"/>
    </row>
    <row r="38" spans="1:20" ht="13.8" thickBot="1" x14ac:dyDescent="0.3">
      <c r="A38" s="2996"/>
      <c r="B38" s="2999"/>
      <c r="C38" s="3396"/>
      <c r="D38" s="155"/>
      <c r="E38" s="3468"/>
      <c r="F38" s="3455"/>
      <c r="G38" s="3458"/>
      <c r="H38" s="339" t="s">
        <v>7</v>
      </c>
      <c r="I38" s="169">
        <f>SUM(I34:I37)</f>
        <v>171.60000000000002</v>
      </c>
      <c r="J38" s="169">
        <f t="shared" ref="J38:K38" si="4">SUM(J34:J37)</f>
        <v>176</v>
      </c>
      <c r="K38" s="169">
        <f t="shared" si="4"/>
        <v>185</v>
      </c>
      <c r="L38" s="3475"/>
      <c r="M38" s="3478"/>
      <c r="N38" s="3487"/>
      <c r="O38" s="3487"/>
      <c r="P38" s="3490"/>
    </row>
    <row r="39" spans="1:20" ht="13.2" customHeight="1" x14ac:dyDescent="0.25">
      <c r="A39" s="2994" t="s">
        <v>6</v>
      </c>
      <c r="B39" s="2997" t="s">
        <v>6</v>
      </c>
      <c r="C39" s="3408" t="s">
        <v>62</v>
      </c>
      <c r="D39" s="1491"/>
      <c r="E39" s="2944" t="s">
        <v>344</v>
      </c>
      <c r="F39" s="3469" t="s">
        <v>345</v>
      </c>
      <c r="G39" s="3456" t="s">
        <v>337</v>
      </c>
      <c r="H39" s="676" t="s">
        <v>50</v>
      </c>
      <c r="I39" s="1661">
        <v>2925.7</v>
      </c>
      <c r="J39" s="675">
        <v>3070</v>
      </c>
      <c r="K39" s="675">
        <v>3220</v>
      </c>
      <c r="L39" s="3459" t="s">
        <v>346</v>
      </c>
      <c r="M39" s="3476" t="s">
        <v>87</v>
      </c>
      <c r="N39" s="3479" t="s">
        <v>347</v>
      </c>
      <c r="O39" s="3479" t="s">
        <v>348</v>
      </c>
      <c r="P39" s="3482" t="s">
        <v>348</v>
      </c>
    </row>
    <row r="40" spans="1:20" x14ac:dyDescent="0.25">
      <c r="A40" s="2995"/>
      <c r="B40" s="2998"/>
      <c r="C40" s="3408"/>
      <c r="D40" s="1491"/>
      <c r="E40" s="2945"/>
      <c r="F40" s="3454"/>
      <c r="G40" s="3457"/>
      <c r="H40" s="676" t="s">
        <v>71</v>
      </c>
      <c r="I40" s="1493">
        <v>902.7</v>
      </c>
      <c r="J40" s="1494">
        <v>990</v>
      </c>
      <c r="K40" s="1494">
        <v>1090</v>
      </c>
      <c r="L40" s="3460"/>
      <c r="M40" s="3477"/>
      <c r="N40" s="3480"/>
      <c r="O40" s="3480"/>
      <c r="P40" s="3483"/>
    </row>
    <row r="41" spans="1:20" x14ac:dyDescent="0.25">
      <c r="A41" s="2995"/>
      <c r="B41" s="2998"/>
      <c r="C41" s="3408"/>
      <c r="D41" s="1491"/>
      <c r="E41" s="2945"/>
      <c r="F41" s="3454"/>
      <c r="G41" s="3457"/>
      <c r="H41" s="677" t="s">
        <v>60</v>
      </c>
      <c r="I41" s="1493">
        <v>158.30000000000001</v>
      </c>
      <c r="J41" s="1494">
        <v>14.2</v>
      </c>
      <c r="K41" s="1494">
        <v>14.2</v>
      </c>
      <c r="L41" s="3460"/>
      <c r="M41" s="3477"/>
      <c r="N41" s="3480"/>
      <c r="O41" s="3480"/>
      <c r="P41" s="3483"/>
      <c r="T41" s="1182"/>
    </row>
    <row r="42" spans="1:20" x14ac:dyDescent="0.25">
      <c r="A42" s="2995"/>
      <c r="B42" s="2998"/>
      <c r="C42" s="3408"/>
      <c r="D42" s="1491"/>
      <c r="E42" s="2945"/>
      <c r="F42" s="3454"/>
      <c r="G42" s="3457"/>
      <c r="H42" s="374" t="s">
        <v>86</v>
      </c>
      <c r="I42" s="152">
        <v>120</v>
      </c>
      <c r="J42" s="678">
        <v>130</v>
      </c>
      <c r="K42" s="678">
        <v>143</v>
      </c>
      <c r="L42" s="3460"/>
      <c r="M42" s="3477"/>
      <c r="N42" s="3480"/>
      <c r="O42" s="3480"/>
      <c r="P42" s="3483"/>
    </row>
    <row r="43" spans="1:20" ht="13.8" thickBot="1" x14ac:dyDescent="0.3">
      <c r="A43" s="2995"/>
      <c r="B43" s="2998"/>
      <c r="C43" s="3408"/>
      <c r="D43" s="1491"/>
      <c r="E43" s="2945"/>
      <c r="F43" s="3454"/>
      <c r="G43" s="3457"/>
      <c r="H43" s="679" t="s">
        <v>61</v>
      </c>
      <c r="I43" s="672">
        <v>9.5</v>
      </c>
      <c r="J43" s="673">
        <v>9.5</v>
      </c>
      <c r="K43" s="673">
        <v>9.5</v>
      </c>
      <c r="L43" s="3460"/>
      <c r="M43" s="3477"/>
      <c r="N43" s="3480"/>
      <c r="O43" s="3480"/>
      <c r="P43" s="3483"/>
    </row>
    <row r="44" spans="1:20" ht="13.8" thickBot="1" x14ac:dyDescent="0.3">
      <c r="A44" s="2996"/>
      <c r="B44" s="2999"/>
      <c r="C44" s="3396"/>
      <c r="D44" s="155"/>
      <c r="E44" s="3468"/>
      <c r="F44" s="3455"/>
      <c r="G44" s="3458"/>
      <c r="H44" s="339" t="s">
        <v>7</v>
      </c>
      <c r="I44" s="1660">
        <f>SUM(I39:I43)</f>
        <v>4116.2</v>
      </c>
      <c r="J44" s="169">
        <f t="shared" ref="J44:K44" si="5">SUM(J39:J43)</f>
        <v>4213.7</v>
      </c>
      <c r="K44" s="169">
        <f t="shared" si="5"/>
        <v>4476.7</v>
      </c>
      <c r="L44" s="3475"/>
      <c r="M44" s="3478"/>
      <c r="N44" s="3481"/>
      <c r="O44" s="3481"/>
      <c r="P44" s="3484"/>
    </row>
    <row r="45" spans="1:20" ht="13.2" customHeight="1" x14ac:dyDescent="0.25">
      <c r="A45" s="2994" t="s">
        <v>6</v>
      </c>
      <c r="B45" s="2997" t="s">
        <v>6</v>
      </c>
      <c r="C45" s="3408" t="s">
        <v>63</v>
      </c>
      <c r="D45" s="1491"/>
      <c r="E45" s="3409" t="s">
        <v>349</v>
      </c>
      <c r="F45" s="3469" t="s">
        <v>66</v>
      </c>
      <c r="G45" s="3456" t="s">
        <v>337</v>
      </c>
      <c r="H45" s="1495" t="s">
        <v>50</v>
      </c>
      <c r="I45" s="1493">
        <v>176.7</v>
      </c>
      <c r="J45" s="1494">
        <v>195</v>
      </c>
      <c r="K45" s="1494">
        <v>210</v>
      </c>
      <c r="L45" s="277" t="s">
        <v>350</v>
      </c>
      <c r="M45" s="253" t="s">
        <v>73</v>
      </c>
      <c r="N45" s="192" t="s">
        <v>88</v>
      </c>
      <c r="O45" s="192" t="s">
        <v>78</v>
      </c>
      <c r="P45" s="191" t="s">
        <v>78</v>
      </c>
    </row>
    <row r="46" spans="1:20" ht="39.6" x14ac:dyDescent="0.25">
      <c r="A46" s="2995"/>
      <c r="B46" s="2998"/>
      <c r="C46" s="3408"/>
      <c r="D46" s="1491"/>
      <c r="E46" s="3410"/>
      <c r="F46" s="3454"/>
      <c r="G46" s="3457"/>
      <c r="H46" s="151" t="s">
        <v>60</v>
      </c>
      <c r="I46" s="1493">
        <v>160.19999999999999</v>
      </c>
      <c r="J46" s="1494">
        <v>152.19999999999999</v>
      </c>
      <c r="K46" s="1494">
        <v>152.19999999999999</v>
      </c>
      <c r="L46" s="684" t="s">
        <v>351</v>
      </c>
      <c r="M46" s="197" t="s">
        <v>75</v>
      </c>
      <c r="N46" s="685" t="s">
        <v>352</v>
      </c>
      <c r="O46" s="685" t="s">
        <v>340</v>
      </c>
      <c r="P46" s="686" t="s">
        <v>353</v>
      </c>
    </row>
    <row r="47" spans="1:20" x14ac:dyDescent="0.25">
      <c r="A47" s="2995"/>
      <c r="B47" s="2998"/>
      <c r="C47" s="3408"/>
      <c r="D47" s="1491"/>
      <c r="E47" s="3410"/>
      <c r="F47" s="3454"/>
      <c r="G47" s="3457"/>
      <c r="H47" s="151" t="s">
        <v>61</v>
      </c>
      <c r="I47" s="1493">
        <v>0.6</v>
      </c>
      <c r="J47" s="1494">
        <v>0</v>
      </c>
      <c r="K47" s="1494">
        <v>0</v>
      </c>
      <c r="L47" s="3511" t="s">
        <v>354</v>
      </c>
      <c r="M47" s="3499" t="s">
        <v>73</v>
      </c>
      <c r="N47" s="3513" t="s">
        <v>76</v>
      </c>
      <c r="O47" s="3513" t="s">
        <v>77</v>
      </c>
      <c r="P47" s="3514" t="s">
        <v>77</v>
      </c>
    </row>
    <row r="48" spans="1:20" ht="13.8" thickBot="1" x14ac:dyDescent="0.3">
      <c r="A48" s="2996"/>
      <c r="B48" s="2999"/>
      <c r="C48" s="3396"/>
      <c r="D48" s="155"/>
      <c r="E48" s="3492"/>
      <c r="F48" s="3455"/>
      <c r="G48" s="3458"/>
      <c r="H48" s="339" t="s">
        <v>7</v>
      </c>
      <c r="I48" s="169">
        <f>SUM(I45:I47)</f>
        <v>337.5</v>
      </c>
      <c r="J48" s="169">
        <f t="shared" ref="J48:K48" si="6">SUM(J45:J47)</f>
        <v>347.2</v>
      </c>
      <c r="K48" s="169">
        <f t="shared" si="6"/>
        <v>362.2</v>
      </c>
      <c r="L48" s="3512"/>
      <c r="M48" s="3501"/>
      <c r="N48" s="3481"/>
      <c r="O48" s="3481"/>
      <c r="P48" s="3484"/>
    </row>
    <row r="49" spans="1:16" ht="26.4" customHeight="1" x14ac:dyDescent="0.25">
      <c r="A49" s="2994" t="s">
        <v>6</v>
      </c>
      <c r="B49" s="2997" t="s">
        <v>6</v>
      </c>
      <c r="C49" s="3394" t="s">
        <v>64</v>
      </c>
      <c r="D49" s="1488"/>
      <c r="E49" s="3400" t="s">
        <v>355</v>
      </c>
      <c r="F49" s="3469" t="s">
        <v>66</v>
      </c>
      <c r="G49" s="3493"/>
      <c r="H49" s="149" t="s">
        <v>50</v>
      </c>
      <c r="I49" s="166">
        <v>0</v>
      </c>
      <c r="J49" s="675">
        <v>50</v>
      </c>
      <c r="K49" s="675">
        <v>75</v>
      </c>
      <c r="L49" s="237" t="s">
        <v>356</v>
      </c>
      <c r="M49" s="253" t="s">
        <v>87</v>
      </c>
      <c r="N49" s="687"/>
      <c r="O49" s="688">
        <v>200</v>
      </c>
      <c r="P49" s="689">
        <v>200</v>
      </c>
    </row>
    <row r="50" spans="1:16" ht="13.2" customHeight="1" x14ac:dyDescent="0.25">
      <c r="A50" s="2995"/>
      <c r="B50" s="2998"/>
      <c r="C50" s="3408"/>
      <c r="D50" s="1491"/>
      <c r="E50" s="3401"/>
      <c r="F50" s="3454"/>
      <c r="G50" s="3494"/>
      <c r="H50" s="676" t="s">
        <v>71</v>
      </c>
      <c r="I50" s="152">
        <v>0</v>
      </c>
      <c r="J50" s="678">
        <v>0</v>
      </c>
      <c r="K50" s="678">
        <v>0</v>
      </c>
      <c r="L50" s="3496" t="s">
        <v>94</v>
      </c>
      <c r="M50" s="3499" t="s">
        <v>73</v>
      </c>
      <c r="N50" s="3502"/>
      <c r="O50" s="3505">
        <v>1</v>
      </c>
      <c r="P50" s="3508"/>
    </row>
    <row r="51" spans="1:16" x14ac:dyDescent="0.25">
      <c r="A51" s="2995"/>
      <c r="B51" s="2998"/>
      <c r="C51" s="3408"/>
      <c r="D51" s="1491"/>
      <c r="E51" s="3401"/>
      <c r="F51" s="3454"/>
      <c r="G51" s="3494"/>
      <c r="H51" s="151" t="s">
        <v>61</v>
      </c>
      <c r="I51" s="152">
        <v>0</v>
      </c>
      <c r="J51" s="678">
        <v>0</v>
      </c>
      <c r="K51" s="678">
        <v>0</v>
      </c>
      <c r="L51" s="3497"/>
      <c r="M51" s="3500"/>
      <c r="N51" s="3503"/>
      <c r="O51" s="3506"/>
      <c r="P51" s="3509"/>
    </row>
    <row r="52" spans="1:16" ht="13.8" thickBot="1" x14ac:dyDescent="0.3">
      <c r="A52" s="2996"/>
      <c r="B52" s="2999"/>
      <c r="C52" s="3396"/>
      <c r="D52" s="155"/>
      <c r="E52" s="3491"/>
      <c r="F52" s="3455"/>
      <c r="G52" s="3495"/>
      <c r="H52" s="158" t="s">
        <v>7</v>
      </c>
      <c r="I52" s="159">
        <v>0</v>
      </c>
      <c r="J52" s="690">
        <v>50</v>
      </c>
      <c r="K52" s="690">
        <v>75</v>
      </c>
      <c r="L52" s="3498"/>
      <c r="M52" s="3501"/>
      <c r="N52" s="3504"/>
      <c r="O52" s="3507"/>
      <c r="P52" s="3510"/>
    </row>
    <row r="53" spans="1:16" ht="39" customHeight="1" x14ac:dyDescent="0.25">
      <c r="A53" s="3517" t="s">
        <v>6</v>
      </c>
      <c r="B53" s="3520" t="s">
        <v>6</v>
      </c>
      <c r="C53" s="210" t="s">
        <v>65</v>
      </c>
      <c r="D53" s="1488"/>
      <c r="E53" s="3400" t="s">
        <v>357</v>
      </c>
      <c r="F53" s="3523" t="s">
        <v>66</v>
      </c>
      <c r="G53" s="3470" t="s">
        <v>358</v>
      </c>
      <c r="H53" s="149" t="s">
        <v>50</v>
      </c>
      <c r="I53" s="166">
        <v>135</v>
      </c>
      <c r="J53" s="675">
        <v>230</v>
      </c>
      <c r="K53" s="675">
        <v>252</v>
      </c>
      <c r="L53" s="691" t="s">
        <v>359</v>
      </c>
      <c r="M53" s="197" t="s">
        <v>75</v>
      </c>
      <c r="N53" s="688">
        <v>92</v>
      </c>
      <c r="O53" s="688">
        <v>95</v>
      </c>
      <c r="P53" s="689">
        <v>96</v>
      </c>
    </row>
    <row r="54" spans="1:16" ht="42.6" customHeight="1" x14ac:dyDescent="0.25">
      <c r="A54" s="3518"/>
      <c r="B54" s="3521"/>
      <c r="C54" s="211"/>
      <c r="D54" s="1491"/>
      <c r="E54" s="3401"/>
      <c r="F54" s="3454"/>
      <c r="G54" s="3471"/>
      <c r="H54" s="151" t="s">
        <v>60</v>
      </c>
      <c r="I54" s="152">
        <v>409.6</v>
      </c>
      <c r="J54" s="678">
        <v>420</v>
      </c>
      <c r="K54" s="678">
        <v>444</v>
      </c>
      <c r="L54" s="692" t="s">
        <v>360</v>
      </c>
      <c r="M54" s="197" t="s">
        <v>75</v>
      </c>
      <c r="N54" s="61">
        <v>84</v>
      </c>
      <c r="O54" s="61">
        <v>86</v>
      </c>
      <c r="P54" s="693">
        <v>90</v>
      </c>
    </row>
    <row r="55" spans="1:16" ht="16.95" customHeight="1" x14ac:dyDescent="0.25">
      <c r="A55" s="3518"/>
      <c r="B55" s="3521"/>
      <c r="C55" s="211"/>
      <c r="D55" s="1491"/>
      <c r="E55" s="3401"/>
      <c r="F55" s="3454"/>
      <c r="G55" s="3471"/>
      <c r="H55" s="3535" t="s">
        <v>61</v>
      </c>
      <c r="I55" s="3525">
        <v>72.3</v>
      </c>
      <c r="J55" s="3528">
        <v>0</v>
      </c>
      <c r="K55" s="3528">
        <v>0</v>
      </c>
      <c r="L55" s="692" t="s">
        <v>361</v>
      </c>
      <c r="M55" s="195" t="s">
        <v>362</v>
      </c>
      <c r="N55" s="61"/>
      <c r="O55" s="61">
        <v>1</v>
      </c>
      <c r="P55" s="693"/>
    </row>
    <row r="56" spans="1:16" ht="24" x14ac:dyDescent="0.25">
      <c r="A56" s="3518"/>
      <c r="B56" s="3521"/>
      <c r="C56" s="211"/>
      <c r="D56" s="1491"/>
      <c r="E56" s="3401"/>
      <c r="F56" s="3454"/>
      <c r="G56" s="3471"/>
      <c r="H56" s="3536"/>
      <c r="I56" s="3526"/>
      <c r="J56" s="3529"/>
      <c r="K56" s="3529"/>
      <c r="L56" s="694" t="s">
        <v>363</v>
      </c>
      <c r="M56" s="195" t="s">
        <v>362</v>
      </c>
      <c r="N56" s="695">
        <v>16</v>
      </c>
      <c r="O56" s="695">
        <v>18</v>
      </c>
      <c r="P56" s="693">
        <v>19</v>
      </c>
    </row>
    <row r="57" spans="1:16" ht="13.2" customHeight="1" x14ac:dyDescent="0.25">
      <c r="A57" s="3518"/>
      <c r="B57" s="3521"/>
      <c r="C57" s="211"/>
      <c r="D57" s="1491"/>
      <c r="E57" s="3401"/>
      <c r="F57" s="3454"/>
      <c r="G57" s="3471"/>
      <c r="H57" s="3537"/>
      <c r="I57" s="3527"/>
      <c r="J57" s="3530"/>
      <c r="K57" s="3530"/>
      <c r="L57" s="3531" t="s">
        <v>364</v>
      </c>
      <c r="M57" s="3533" t="s">
        <v>362</v>
      </c>
      <c r="N57" s="3515"/>
      <c r="O57" s="3515">
        <v>1</v>
      </c>
      <c r="P57" s="3508">
        <v>1</v>
      </c>
    </row>
    <row r="58" spans="1:16" ht="23.4" customHeight="1" thickBot="1" x14ac:dyDescent="0.3">
      <c r="A58" s="3519"/>
      <c r="B58" s="3522"/>
      <c r="C58" s="696"/>
      <c r="D58" s="1489"/>
      <c r="E58" s="3491"/>
      <c r="F58" s="3524"/>
      <c r="G58" s="3472"/>
      <c r="H58" s="158" t="s">
        <v>7</v>
      </c>
      <c r="I58" s="159">
        <f>I53+I54+I55</f>
        <v>616.9</v>
      </c>
      <c r="J58" s="159">
        <f t="shared" ref="J58:K58" si="7">J53+J54+J55</f>
        <v>650</v>
      </c>
      <c r="K58" s="159">
        <f t="shared" si="7"/>
        <v>696</v>
      </c>
      <c r="L58" s="3532"/>
      <c r="M58" s="3534"/>
      <c r="N58" s="3516"/>
      <c r="O58" s="3516"/>
      <c r="P58" s="3510"/>
    </row>
    <row r="59" spans="1:16" ht="26.4" customHeight="1" x14ac:dyDescent="0.25">
      <c r="A59" s="3517" t="s">
        <v>6</v>
      </c>
      <c r="B59" s="3520" t="s">
        <v>6</v>
      </c>
      <c r="C59" s="210" t="s">
        <v>143</v>
      </c>
      <c r="D59" s="1488"/>
      <c r="E59" s="3409" t="s">
        <v>365</v>
      </c>
      <c r="F59" s="3523" t="s">
        <v>66</v>
      </c>
      <c r="G59" s="3456" t="s">
        <v>337</v>
      </c>
      <c r="H59" s="149" t="s">
        <v>50</v>
      </c>
      <c r="I59" s="166">
        <v>10</v>
      </c>
      <c r="J59" s="675">
        <v>25</v>
      </c>
      <c r="K59" s="675">
        <v>50</v>
      </c>
      <c r="L59" s="277" t="s">
        <v>366</v>
      </c>
      <c r="M59" s="253" t="s">
        <v>87</v>
      </c>
      <c r="N59" s="198">
        <v>5</v>
      </c>
      <c r="O59" s="198">
        <v>12</v>
      </c>
      <c r="P59" s="199">
        <v>20</v>
      </c>
    </row>
    <row r="60" spans="1:16" ht="26.4" x14ac:dyDescent="0.25">
      <c r="A60" s="3518"/>
      <c r="B60" s="3521"/>
      <c r="C60" s="211"/>
      <c r="D60" s="1491"/>
      <c r="E60" s="3410"/>
      <c r="F60" s="3454"/>
      <c r="G60" s="3457"/>
      <c r="H60" s="676" t="s">
        <v>71</v>
      </c>
      <c r="I60" s="152">
        <v>0</v>
      </c>
      <c r="J60" s="678">
        <v>0</v>
      </c>
      <c r="K60" s="678">
        <v>0</v>
      </c>
      <c r="L60" s="243" t="s">
        <v>367</v>
      </c>
      <c r="M60" s="197" t="s">
        <v>75</v>
      </c>
      <c r="N60" s="61" t="s">
        <v>368</v>
      </c>
      <c r="O60" s="61" t="s">
        <v>369</v>
      </c>
      <c r="P60" s="693" t="s">
        <v>370</v>
      </c>
    </row>
    <row r="61" spans="1:16" ht="13.2" customHeight="1" x14ac:dyDescent="0.25">
      <c r="A61" s="3518"/>
      <c r="B61" s="3521"/>
      <c r="C61" s="211"/>
      <c r="D61" s="1491"/>
      <c r="E61" s="3410"/>
      <c r="F61" s="3454"/>
      <c r="G61" s="3457"/>
      <c r="H61" s="151" t="s">
        <v>60</v>
      </c>
      <c r="I61" s="152">
        <v>0</v>
      </c>
      <c r="J61" s="678">
        <v>0</v>
      </c>
      <c r="K61" s="678">
        <v>0</v>
      </c>
      <c r="L61" s="3496" t="s">
        <v>371</v>
      </c>
      <c r="M61" s="3499" t="s">
        <v>87</v>
      </c>
      <c r="N61" s="3505">
        <v>5</v>
      </c>
      <c r="O61" s="3505">
        <v>8</v>
      </c>
      <c r="P61" s="3538">
        <v>8</v>
      </c>
    </row>
    <row r="62" spans="1:16" ht="13.8" thickBot="1" x14ac:dyDescent="0.3">
      <c r="A62" s="3519"/>
      <c r="B62" s="3522"/>
      <c r="C62" s="696"/>
      <c r="D62" s="1489"/>
      <c r="E62" s="3492"/>
      <c r="F62" s="3524"/>
      <c r="G62" s="3458"/>
      <c r="H62" s="158" t="s">
        <v>7</v>
      </c>
      <c r="I62" s="159">
        <v>10</v>
      </c>
      <c r="J62" s="690">
        <v>25</v>
      </c>
      <c r="K62" s="690">
        <v>50</v>
      </c>
      <c r="L62" s="3498"/>
      <c r="M62" s="3501"/>
      <c r="N62" s="3507"/>
      <c r="O62" s="3507"/>
      <c r="P62" s="3539"/>
    </row>
    <row r="63" spans="1:16" ht="39.6" customHeight="1" x14ac:dyDescent="0.25">
      <c r="A63" s="3517" t="s">
        <v>6</v>
      </c>
      <c r="B63" s="3520" t="s">
        <v>6</v>
      </c>
      <c r="C63" s="210" t="s">
        <v>228</v>
      </c>
      <c r="D63" s="1488"/>
      <c r="E63" s="3409" t="s">
        <v>372</v>
      </c>
      <c r="F63" s="3523" t="s">
        <v>66</v>
      </c>
      <c r="G63" s="3470" t="s">
        <v>326</v>
      </c>
      <c r="H63" s="149" t="s">
        <v>50</v>
      </c>
      <c r="I63" s="1661">
        <v>696</v>
      </c>
      <c r="J63" s="675">
        <v>1048</v>
      </c>
      <c r="K63" s="675">
        <v>1123</v>
      </c>
      <c r="L63" s="237" t="s">
        <v>373</v>
      </c>
      <c r="M63" s="253" t="s">
        <v>75</v>
      </c>
      <c r="N63" s="688">
        <v>40</v>
      </c>
      <c r="O63" s="688">
        <v>45</v>
      </c>
      <c r="P63" s="689">
        <v>50</v>
      </c>
    </row>
    <row r="64" spans="1:16" ht="13.2" customHeight="1" x14ac:dyDescent="0.25">
      <c r="A64" s="3518"/>
      <c r="B64" s="3521"/>
      <c r="C64" s="211"/>
      <c r="D64" s="1491"/>
      <c r="E64" s="3410"/>
      <c r="F64" s="3454"/>
      <c r="G64" s="3471"/>
      <c r="H64" s="151" t="s">
        <v>60</v>
      </c>
      <c r="I64" s="152">
        <v>91.5</v>
      </c>
      <c r="J64" s="678">
        <v>100</v>
      </c>
      <c r="K64" s="678">
        <v>108</v>
      </c>
      <c r="L64" s="3550" t="s">
        <v>374</v>
      </c>
      <c r="M64" s="3533" t="s">
        <v>362</v>
      </c>
      <c r="N64" s="3505">
        <v>5</v>
      </c>
      <c r="O64" s="3505">
        <v>5</v>
      </c>
      <c r="P64" s="3538">
        <v>5</v>
      </c>
    </row>
    <row r="65" spans="1:16" x14ac:dyDescent="0.25">
      <c r="A65" s="3518"/>
      <c r="B65" s="3521"/>
      <c r="C65" s="211"/>
      <c r="D65" s="1491"/>
      <c r="E65" s="3410"/>
      <c r="F65" s="3454"/>
      <c r="G65" s="3471"/>
      <c r="H65" s="676" t="s">
        <v>71</v>
      </c>
      <c r="I65" s="152">
        <v>1012.6</v>
      </c>
      <c r="J65" s="678">
        <v>1120</v>
      </c>
      <c r="K65" s="678">
        <v>1240</v>
      </c>
      <c r="L65" s="3398"/>
      <c r="M65" s="3552"/>
      <c r="N65" s="3506"/>
      <c r="O65" s="3506"/>
      <c r="P65" s="3540"/>
    </row>
    <row r="66" spans="1:16" x14ac:dyDescent="0.25">
      <c r="A66" s="3518"/>
      <c r="B66" s="3521"/>
      <c r="C66" s="211"/>
      <c r="D66" s="1491"/>
      <c r="E66" s="3410"/>
      <c r="F66" s="3454"/>
      <c r="G66" s="3471"/>
      <c r="H66" s="151" t="s">
        <v>61</v>
      </c>
      <c r="I66" s="152">
        <v>18.3</v>
      </c>
      <c r="J66" s="678">
        <v>0</v>
      </c>
      <c r="K66" s="678">
        <v>0</v>
      </c>
      <c r="L66" s="3398"/>
      <c r="M66" s="3552"/>
      <c r="N66" s="3506"/>
      <c r="O66" s="3506"/>
      <c r="P66" s="3540"/>
    </row>
    <row r="67" spans="1:16" ht="13.8" thickBot="1" x14ac:dyDescent="0.3">
      <c r="A67" s="3519"/>
      <c r="B67" s="3522"/>
      <c r="C67" s="696"/>
      <c r="D67" s="1489"/>
      <c r="E67" s="3492"/>
      <c r="F67" s="3524"/>
      <c r="G67" s="3472"/>
      <c r="H67" s="158" t="s">
        <v>7</v>
      </c>
      <c r="I67" s="1662">
        <v>1818.4</v>
      </c>
      <c r="J67" s="690">
        <v>2268</v>
      </c>
      <c r="K67" s="690">
        <v>2471</v>
      </c>
      <c r="L67" s="3551"/>
      <c r="M67" s="3534"/>
      <c r="N67" s="3507"/>
      <c r="O67" s="3507"/>
      <c r="P67" s="3539"/>
    </row>
    <row r="68" spans="1:16" ht="13.8" thickBot="1" x14ac:dyDescent="0.3">
      <c r="A68" s="11" t="s">
        <v>6</v>
      </c>
      <c r="B68" s="52" t="s">
        <v>6</v>
      </c>
      <c r="C68" s="291"/>
      <c r="D68" s="292"/>
      <c r="E68" s="3418" t="s">
        <v>33</v>
      </c>
      <c r="F68" s="3418"/>
      <c r="G68" s="3419"/>
      <c r="H68" s="293" t="s">
        <v>7</v>
      </c>
      <c r="I68" s="1663">
        <f>SUM(I15,I19,I27,I33,I38,I44,I48,I52,I58,I62,I67)</f>
        <v>39196.1</v>
      </c>
      <c r="J68" s="697">
        <f>SUM(J15,J19,J27,J33,J38,J44,J48,J52,J58,J62,J67)</f>
        <v>40111.799999999996</v>
      </c>
      <c r="K68" s="697">
        <f>SUM(K15,K19,K27,K33,K38,K44,K48,K52,K58,K62,K67)</f>
        <v>41613.799999999996</v>
      </c>
      <c r="L68" s="295"/>
      <c r="M68" s="296"/>
      <c r="N68" s="698"/>
      <c r="O68" s="698"/>
      <c r="P68" s="699"/>
    </row>
    <row r="69" spans="1:16" ht="13.8" thickBot="1" x14ac:dyDescent="0.3">
      <c r="A69" s="11" t="s">
        <v>6</v>
      </c>
      <c r="B69" s="52" t="s">
        <v>8</v>
      </c>
      <c r="C69" s="186" t="s">
        <v>375</v>
      </c>
      <c r="D69" s="229"/>
      <c r="E69" s="700"/>
      <c r="F69" s="700"/>
      <c r="G69" s="700"/>
      <c r="H69" s="700"/>
      <c r="I69" s="700"/>
      <c r="J69" s="701"/>
      <c r="K69" s="701"/>
      <c r="L69" s="298"/>
      <c r="M69" s="298"/>
      <c r="N69" s="298"/>
      <c r="O69" s="298"/>
      <c r="P69" s="702"/>
    </row>
    <row r="70" spans="1:16" ht="40.200000000000003" thickBot="1" x14ac:dyDescent="0.3">
      <c r="A70" s="51"/>
      <c r="B70" s="1487"/>
      <c r="C70" s="299"/>
      <c r="D70" s="300"/>
      <c r="E70" s="301"/>
      <c r="F70" s="301"/>
      <c r="G70" s="301"/>
      <c r="H70" s="301"/>
      <c r="I70" s="301"/>
      <c r="J70" s="703"/>
      <c r="K70" s="704"/>
      <c r="L70" s="705" t="s">
        <v>376</v>
      </c>
      <c r="M70" s="189" t="s">
        <v>87</v>
      </c>
      <c r="N70" s="706">
        <v>270</v>
      </c>
      <c r="O70" s="706">
        <v>268</v>
      </c>
      <c r="P70" s="707">
        <v>265</v>
      </c>
    </row>
    <row r="71" spans="1:16" ht="13.2" customHeight="1" x14ac:dyDescent="0.25">
      <c r="A71" s="2994" t="s">
        <v>6</v>
      </c>
      <c r="B71" s="2997" t="s">
        <v>8</v>
      </c>
      <c r="C71" s="3394" t="s">
        <v>6</v>
      </c>
      <c r="D71" s="1488"/>
      <c r="E71" s="3409" t="s">
        <v>377</v>
      </c>
      <c r="F71" s="3541" t="s">
        <v>66</v>
      </c>
      <c r="G71" s="3470" t="s">
        <v>326</v>
      </c>
      <c r="H71" s="149" t="s">
        <v>50</v>
      </c>
      <c r="I71" s="1661">
        <v>170</v>
      </c>
      <c r="J71" s="675">
        <v>370</v>
      </c>
      <c r="K71" s="675">
        <v>385</v>
      </c>
      <c r="L71" s="277" t="s">
        <v>378</v>
      </c>
      <c r="M71" s="253" t="s">
        <v>87</v>
      </c>
      <c r="N71" s="312">
        <v>50</v>
      </c>
      <c r="O71" s="312">
        <v>65</v>
      </c>
      <c r="P71" s="708">
        <v>65</v>
      </c>
    </row>
    <row r="72" spans="1:16" x14ac:dyDescent="0.25">
      <c r="A72" s="2995"/>
      <c r="B72" s="2998"/>
      <c r="C72" s="3408"/>
      <c r="D72" s="1491"/>
      <c r="E72" s="3410"/>
      <c r="F72" s="3542"/>
      <c r="G72" s="3471"/>
      <c r="H72" s="676" t="s">
        <v>71</v>
      </c>
      <c r="I72" s="1493">
        <v>201.5</v>
      </c>
      <c r="J72" s="1494">
        <v>220</v>
      </c>
      <c r="K72" s="1494">
        <v>240</v>
      </c>
      <c r="L72" s="3496" t="s">
        <v>379</v>
      </c>
      <c r="M72" s="3499" t="s">
        <v>87</v>
      </c>
      <c r="N72" s="3544">
        <v>270</v>
      </c>
      <c r="O72" s="3544">
        <v>268</v>
      </c>
      <c r="P72" s="3547">
        <v>265</v>
      </c>
    </row>
    <row r="73" spans="1:16" x14ac:dyDescent="0.25">
      <c r="A73" s="2995"/>
      <c r="B73" s="2998"/>
      <c r="C73" s="3408"/>
      <c r="D73" s="1491"/>
      <c r="E73" s="3410"/>
      <c r="F73" s="3542"/>
      <c r="G73" s="3471"/>
      <c r="H73" s="151" t="s">
        <v>59</v>
      </c>
      <c r="I73" s="1493">
        <v>52.4</v>
      </c>
      <c r="J73" s="680">
        <v>0</v>
      </c>
      <c r="K73" s="680">
        <v>0</v>
      </c>
      <c r="L73" s="3497"/>
      <c r="M73" s="3500"/>
      <c r="N73" s="3545"/>
      <c r="O73" s="3545"/>
      <c r="P73" s="3548"/>
    </row>
    <row r="74" spans="1:16" ht="13.8" thickBot="1" x14ac:dyDescent="0.3">
      <c r="A74" s="2996"/>
      <c r="B74" s="2999"/>
      <c r="C74" s="3396"/>
      <c r="D74" s="155"/>
      <c r="E74" s="3492"/>
      <c r="F74" s="3543"/>
      <c r="G74" s="3472"/>
      <c r="H74" s="310" t="s">
        <v>7</v>
      </c>
      <c r="I74" s="1662">
        <v>423.9</v>
      </c>
      <c r="J74" s="690">
        <v>590</v>
      </c>
      <c r="K74" s="690">
        <v>625</v>
      </c>
      <c r="L74" s="3498"/>
      <c r="M74" s="3501"/>
      <c r="N74" s="3546"/>
      <c r="O74" s="3546"/>
      <c r="P74" s="3549"/>
    </row>
    <row r="75" spans="1:16" ht="13.2" customHeight="1" x14ac:dyDescent="0.25">
      <c r="A75" s="3411" t="s">
        <v>6</v>
      </c>
      <c r="B75" s="3412" t="s">
        <v>8</v>
      </c>
      <c r="C75" s="3408" t="s">
        <v>8</v>
      </c>
      <c r="D75" s="1491"/>
      <c r="E75" s="3553" t="s">
        <v>380</v>
      </c>
      <c r="F75" s="3556" t="s">
        <v>66</v>
      </c>
      <c r="G75" s="3493"/>
      <c r="H75" s="1495" t="s">
        <v>50</v>
      </c>
      <c r="I75" s="1493">
        <v>0</v>
      </c>
      <c r="J75" s="709">
        <v>50</v>
      </c>
      <c r="K75" s="709">
        <v>75</v>
      </c>
      <c r="L75" s="3558" t="s">
        <v>381</v>
      </c>
      <c r="M75" s="3561" t="s">
        <v>362</v>
      </c>
      <c r="N75" s="3562">
        <v>2</v>
      </c>
      <c r="O75" s="3562">
        <v>3</v>
      </c>
      <c r="P75" s="3563">
        <v>5</v>
      </c>
    </row>
    <row r="76" spans="1:16" x14ac:dyDescent="0.25">
      <c r="A76" s="2995"/>
      <c r="B76" s="2998"/>
      <c r="C76" s="3408"/>
      <c r="D76" s="1491"/>
      <c r="E76" s="3554"/>
      <c r="F76" s="3542"/>
      <c r="G76" s="3494"/>
      <c r="H76" s="151" t="s">
        <v>60</v>
      </c>
      <c r="I76" s="152">
        <v>0</v>
      </c>
      <c r="J76" s="710">
        <v>0</v>
      </c>
      <c r="K76" s="710">
        <v>0</v>
      </c>
      <c r="L76" s="3559"/>
      <c r="M76" s="3552"/>
      <c r="N76" s="3506"/>
      <c r="O76" s="3506"/>
      <c r="P76" s="3540"/>
    </row>
    <row r="77" spans="1:16" ht="13.8" thickBot="1" x14ac:dyDescent="0.3">
      <c r="A77" s="2996"/>
      <c r="B77" s="2999"/>
      <c r="C77" s="3396"/>
      <c r="D77" s="155"/>
      <c r="E77" s="3555"/>
      <c r="F77" s="3557"/>
      <c r="G77" s="3495"/>
      <c r="H77" s="158" t="s">
        <v>7</v>
      </c>
      <c r="I77" s="159">
        <v>0</v>
      </c>
      <c r="J77" s="711">
        <v>50</v>
      </c>
      <c r="K77" s="711">
        <v>75</v>
      </c>
      <c r="L77" s="3560"/>
      <c r="M77" s="3534"/>
      <c r="N77" s="3507"/>
      <c r="O77" s="3507"/>
      <c r="P77" s="3539"/>
    </row>
    <row r="78" spans="1:16" ht="13.95" customHeight="1" thickBot="1" x14ac:dyDescent="0.3">
      <c r="A78" s="11" t="s">
        <v>6</v>
      </c>
      <c r="B78" s="52" t="s">
        <v>8</v>
      </c>
      <c r="C78" s="3418" t="s">
        <v>33</v>
      </c>
      <c r="D78" s="3418"/>
      <c r="E78" s="3418"/>
      <c r="F78" s="3418"/>
      <c r="G78" s="3419"/>
      <c r="H78" s="293" t="s">
        <v>7</v>
      </c>
      <c r="I78" s="1663">
        <v>423.9</v>
      </c>
      <c r="J78" s="697">
        <v>640</v>
      </c>
      <c r="K78" s="712">
        <v>700</v>
      </c>
      <c r="L78" s="3421"/>
      <c r="M78" s="3422"/>
      <c r="N78" s="3422"/>
      <c r="O78" s="3422"/>
      <c r="P78" s="3423"/>
    </row>
    <row r="79" spans="1:16" ht="13.8" thickBot="1" x14ac:dyDescent="0.3">
      <c r="A79" s="1485"/>
      <c r="B79" s="713"/>
      <c r="C79" s="1490"/>
      <c r="D79" s="1490"/>
      <c r="E79" s="1490"/>
      <c r="F79" s="1490"/>
      <c r="G79" s="1490"/>
      <c r="H79" s="293" t="s">
        <v>7</v>
      </c>
      <c r="I79" s="1664"/>
      <c r="J79" s="714"/>
      <c r="K79" s="715"/>
      <c r="L79" s="716"/>
      <c r="M79" s="716"/>
      <c r="N79" s="716"/>
      <c r="O79" s="716"/>
      <c r="P79" s="717"/>
    </row>
    <row r="80" spans="1:16" ht="13.8" thickBot="1" x14ac:dyDescent="0.3">
      <c r="A80" s="200" t="s">
        <v>6</v>
      </c>
      <c r="B80" s="3445" t="s">
        <v>80</v>
      </c>
      <c r="C80" s="3446"/>
      <c r="D80" s="3446"/>
      <c r="E80" s="3446"/>
      <c r="F80" s="3446"/>
      <c r="G80" s="3446"/>
      <c r="H80" s="3447"/>
      <c r="I80" s="1665">
        <f>SUM(I68,I78)</f>
        <v>39620</v>
      </c>
      <c r="J80" s="718">
        <f>SUM(J68,J78)</f>
        <v>40751.799999999996</v>
      </c>
      <c r="K80" s="718">
        <f>SUM(K68,K78)</f>
        <v>42313.799999999996</v>
      </c>
      <c r="L80" s="176"/>
      <c r="M80" s="176"/>
      <c r="N80" s="176"/>
      <c r="O80" s="176"/>
      <c r="P80" s="177"/>
    </row>
    <row r="81" spans="1:17" ht="13.8" thickBot="1" x14ac:dyDescent="0.3">
      <c r="A81" s="3029" t="s">
        <v>9</v>
      </c>
      <c r="B81" s="3030"/>
      <c r="C81" s="3030"/>
      <c r="D81" s="3030"/>
      <c r="E81" s="3030"/>
      <c r="F81" s="3030"/>
      <c r="G81" s="3030"/>
      <c r="H81" s="3031"/>
      <c r="I81" s="1666">
        <f>SUM(I80)</f>
        <v>39620</v>
      </c>
      <c r="J81" s="719">
        <f>SUM(J80)</f>
        <v>40751.799999999996</v>
      </c>
      <c r="K81" s="719">
        <f>SUM(K80)</f>
        <v>42313.799999999996</v>
      </c>
      <c r="L81" s="3448"/>
      <c r="M81" s="3449"/>
      <c r="N81" s="3449"/>
      <c r="O81" s="3449"/>
      <c r="P81" s="3450"/>
    </row>
    <row r="82" spans="1:17" x14ac:dyDescent="0.25">
      <c r="A82" s="16" t="s">
        <v>693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2"/>
      <c r="N82" s="14"/>
      <c r="O82" s="14"/>
      <c r="P82" s="14"/>
    </row>
    <row r="83" spans="1:17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4"/>
      <c r="O83" s="14"/>
      <c r="P83" s="14"/>
    </row>
    <row r="84" spans="1:17" ht="16.2" thickBot="1" x14ac:dyDescent="0.3">
      <c r="A84" s="10"/>
      <c r="B84" s="13"/>
      <c r="C84" s="13"/>
      <c r="D84" s="13"/>
      <c r="E84" s="3326" t="s">
        <v>10</v>
      </c>
      <c r="F84" s="3326"/>
      <c r="G84" s="3326"/>
      <c r="H84" s="3326"/>
      <c r="I84" s="3326"/>
      <c r="J84" s="3326"/>
      <c r="K84" s="3326"/>
      <c r="L84" s="26"/>
      <c r="M84" s="26"/>
      <c r="N84" s="15"/>
      <c r="O84" s="13"/>
      <c r="P84" s="13"/>
    </row>
    <row r="85" spans="1:17" ht="31.2" thickBot="1" x14ac:dyDescent="0.3">
      <c r="A85" s="10"/>
      <c r="B85" s="13"/>
      <c r="C85" s="13"/>
      <c r="D85" s="13"/>
      <c r="E85" s="17"/>
      <c r="F85" s="18"/>
      <c r="G85" s="18"/>
      <c r="H85" s="25"/>
      <c r="I85" s="201" t="s">
        <v>96</v>
      </c>
      <c r="J85" s="202" t="s">
        <v>82</v>
      </c>
      <c r="K85" s="203" t="s">
        <v>83</v>
      </c>
      <c r="L85" s="10"/>
      <c r="M85" s="10"/>
      <c r="N85" s="15"/>
      <c r="O85" s="13"/>
      <c r="P85" s="13"/>
    </row>
    <row r="86" spans="1:17" ht="13.8" thickBot="1" x14ac:dyDescent="0.3">
      <c r="A86" s="10"/>
      <c r="B86" s="13"/>
      <c r="C86" s="13"/>
      <c r="D86" s="13"/>
      <c r="E86" s="3344" t="s">
        <v>35</v>
      </c>
      <c r="F86" s="3345"/>
      <c r="G86" s="3345"/>
      <c r="H86" s="3346"/>
      <c r="I86" s="1667">
        <f>SUM(I87:I97)</f>
        <v>18185.100000000002</v>
      </c>
      <c r="J86" s="720">
        <f t="shared" ref="J86:K86" si="8">SUM(J87:J97)</f>
        <v>19179.400000000001</v>
      </c>
      <c r="K86" s="720">
        <f t="shared" si="8"/>
        <v>20371.400000000001</v>
      </c>
      <c r="L86" s="62"/>
      <c r="M86" s="10"/>
      <c r="N86" s="15"/>
      <c r="O86" s="13"/>
      <c r="P86" s="13"/>
    </row>
    <row r="87" spans="1:17" x14ac:dyDescent="0.25">
      <c r="A87" s="10"/>
      <c r="B87" s="13"/>
      <c r="C87" s="13"/>
      <c r="D87" s="13"/>
      <c r="E87" s="3336" t="s">
        <v>41</v>
      </c>
      <c r="F87" s="3337"/>
      <c r="G87" s="3337"/>
      <c r="H87" s="3338"/>
      <c r="I87" s="721">
        <v>11350.7</v>
      </c>
      <c r="J87" s="721">
        <v>12267</v>
      </c>
      <c r="K87" s="721">
        <v>12898</v>
      </c>
      <c r="L87" s="10"/>
      <c r="M87" s="62"/>
      <c r="N87" s="15"/>
      <c r="O87" s="465"/>
      <c r="P87" s="13"/>
      <c r="Q87" s="1362"/>
    </row>
    <row r="88" spans="1:17" x14ac:dyDescent="0.25">
      <c r="A88" s="10"/>
      <c r="B88" s="13"/>
      <c r="C88" s="13"/>
      <c r="D88" s="13"/>
      <c r="E88" s="3336" t="s">
        <v>42</v>
      </c>
      <c r="F88" s="3337"/>
      <c r="G88" s="3337"/>
      <c r="H88" s="3338"/>
      <c r="I88" s="722">
        <v>249.2</v>
      </c>
      <c r="J88" s="722">
        <v>268</v>
      </c>
      <c r="K88" s="722">
        <v>288</v>
      </c>
      <c r="L88" s="10"/>
      <c r="M88" s="10"/>
      <c r="N88" s="15"/>
      <c r="O88" s="13"/>
      <c r="P88" s="13"/>
    </row>
    <row r="89" spans="1:17" x14ac:dyDescent="0.25">
      <c r="A89" s="10"/>
      <c r="B89" s="13"/>
      <c r="C89" s="13"/>
      <c r="D89" s="13"/>
      <c r="E89" s="3336" t="s">
        <v>43</v>
      </c>
      <c r="F89" s="3337"/>
      <c r="G89" s="3337"/>
      <c r="H89" s="3338"/>
      <c r="I89" s="1668">
        <v>1377.9</v>
      </c>
      <c r="J89" s="722">
        <v>1153.0999999999999</v>
      </c>
      <c r="K89" s="722">
        <v>1185.0999999999999</v>
      </c>
      <c r="L89" s="10"/>
      <c r="M89" s="10"/>
      <c r="N89" s="15"/>
      <c r="O89" s="10"/>
      <c r="P89" s="13"/>
      <c r="Q89" s="1362"/>
    </row>
    <row r="90" spans="1:17" ht="13.2" customHeight="1" x14ac:dyDescent="0.25">
      <c r="A90" s="10"/>
      <c r="B90" s="13"/>
      <c r="C90" s="13"/>
      <c r="D90" s="13"/>
      <c r="E90" s="3336" t="s">
        <v>44</v>
      </c>
      <c r="F90" s="3337"/>
      <c r="G90" s="3337"/>
      <c r="H90" s="3338"/>
      <c r="I90" s="722">
        <v>0</v>
      </c>
      <c r="J90" s="722">
        <v>0</v>
      </c>
      <c r="K90" s="722">
        <v>0</v>
      </c>
      <c r="L90" s="10"/>
      <c r="M90" s="10"/>
      <c r="N90" s="15"/>
      <c r="O90" s="13"/>
      <c r="P90" s="13"/>
    </row>
    <row r="91" spans="1:17" x14ac:dyDescent="0.25">
      <c r="A91" s="10"/>
      <c r="B91" s="13"/>
      <c r="C91" s="13"/>
      <c r="D91" s="13"/>
      <c r="E91" s="3046" t="s">
        <v>45</v>
      </c>
      <c r="F91" s="3047"/>
      <c r="G91" s="3047"/>
      <c r="H91" s="3048"/>
      <c r="I91" s="723">
        <v>0</v>
      </c>
      <c r="J91" s="723">
        <v>0</v>
      </c>
      <c r="K91" s="723">
        <v>0</v>
      </c>
      <c r="L91" s="10"/>
      <c r="M91" s="10"/>
      <c r="N91" s="15"/>
      <c r="O91" s="13"/>
      <c r="P91" s="13"/>
    </row>
    <row r="92" spans="1:17" x14ac:dyDescent="0.25">
      <c r="A92" s="10"/>
      <c r="B92" s="13"/>
      <c r="C92" s="13"/>
      <c r="D92" s="13"/>
      <c r="E92" s="30" t="s">
        <v>46</v>
      </c>
      <c r="F92" s="63"/>
      <c r="G92" s="63"/>
      <c r="H92" s="31"/>
      <c r="I92" s="722">
        <v>131.9</v>
      </c>
      <c r="J92" s="722">
        <v>150</v>
      </c>
      <c r="K92" s="722">
        <v>170</v>
      </c>
      <c r="L92" s="10"/>
      <c r="M92" s="10"/>
      <c r="N92" s="15"/>
      <c r="O92" s="13"/>
      <c r="P92" s="13"/>
    </row>
    <row r="93" spans="1:17" ht="13.2" customHeight="1" x14ac:dyDescent="0.25">
      <c r="A93" s="10"/>
      <c r="B93" s="13"/>
      <c r="C93" s="13"/>
      <c r="D93" s="13"/>
      <c r="E93" s="3336" t="s">
        <v>67</v>
      </c>
      <c r="F93" s="3337"/>
      <c r="G93" s="3337"/>
      <c r="H93" s="3338"/>
      <c r="I93" s="722">
        <v>4366.5</v>
      </c>
      <c r="J93" s="722">
        <v>4778.8</v>
      </c>
      <c r="K93" s="722">
        <v>5267.8</v>
      </c>
      <c r="L93" s="10"/>
      <c r="M93" s="10"/>
      <c r="N93" s="64"/>
      <c r="O93" s="64"/>
      <c r="P93" s="64"/>
    </row>
    <row r="94" spans="1:17" ht="23.4" customHeight="1" x14ac:dyDescent="0.25">
      <c r="A94" s="10"/>
      <c r="B94" s="13"/>
      <c r="C94" s="13"/>
      <c r="D94" s="13"/>
      <c r="E94" s="3336" t="s">
        <v>68</v>
      </c>
      <c r="F94" s="3337"/>
      <c r="G94" s="3337"/>
      <c r="H94" s="3338"/>
      <c r="I94" s="724">
        <v>51.2</v>
      </c>
      <c r="J94" s="724">
        <v>51.2</v>
      </c>
      <c r="K94" s="724">
        <v>51.2</v>
      </c>
      <c r="L94" s="10"/>
      <c r="M94" s="10"/>
      <c r="N94" s="15"/>
      <c r="O94" s="13"/>
      <c r="P94" s="13"/>
    </row>
    <row r="95" spans="1:17" ht="13.2" customHeight="1" x14ac:dyDescent="0.25">
      <c r="A95" s="10"/>
      <c r="B95" s="13"/>
      <c r="C95" s="13"/>
      <c r="D95" s="13"/>
      <c r="E95" s="3336" t="s">
        <v>49</v>
      </c>
      <c r="F95" s="3337"/>
      <c r="G95" s="3337"/>
      <c r="H95" s="3338"/>
      <c r="I95" s="724">
        <v>0</v>
      </c>
      <c r="J95" s="724">
        <v>0</v>
      </c>
      <c r="K95" s="724">
        <v>0</v>
      </c>
      <c r="L95" s="10"/>
      <c r="M95" s="10"/>
      <c r="N95" s="15"/>
      <c r="O95" s="13"/>
      <c r="P95" s="13"/>
    </row>
    <row r="96" spans="1:17" x14ac:dyDescent="0.25">
      <c r="A96" s="10"/>
      <c r="B96" s="13"/>
      <c r="C96" s="13"/>
      <c r="D96" s="13"/>
      <c r="E96" s="3336" t="s">
        <v>47</v>
      </c>
      <c r="F96" s="3337"/>
      <c r="G96" s="3337"/>
      <c r="H96" s="3338"/>
      <c r="I96" s="724">
        <v>55.2</v>
      </c>
      <c r="J96" s="724">
        <v>0</v>
      </c>
      <c r="K96" s="724">
        <v>0</v>
      </c>
      <c r="L96" s="10"/>
      <c r="M96" s="10"/>
      <c r="N96" s="15"/>
      <c r="O96" s="13"/>
      <c r="P96" s="13"/>
    </row>
    <row r="97" spans="1:16" ht="13.8" thickBot="1" x14ac:dyDescent="0.3">
      <c r="A97" s="9"/>
      <c r="B97" s="9"/>
      <c r="C97" s="9"/>
      <c r="D97" s="9"/>
      <c r="E97" s="3339" t="s">
        <v>69</v>
      </c>
      <c r="F97" s="3340"/>
      <c r="G97" s="3340"/>
      <c r="H97" s="3341"/>
      <c r="I97" s="725">
        <v>602.5</v>
      </c>
      <c r="J97" s="725">
        <v>511.3</v>
      </c>
      <c r="K97" s="725">
        <v>511.3</v>
      </c>
      <c r="L97" s="10"/>
      <c r="M97" s="10"/>
      <c r="N97" s="9"/>
      <c r="O97" s="9"/>
      <c r="P97" s="9"/>
    </row>
    <row r="98" spans="1:16" ht="13.8" thickBot="1" x14ac:dyDescent="0.3">
      <c r="A98" s="9"/>
      <c r="B98" s="9"/>
      <c r="C98" s="9"/>
      <c r="D98" s="9"/>
      <c r="E98" s="3342" t="s">
        <v>36</v>
      </c>
      <c r="F98" s="3343"/>
      <c r="G98" s="3343"/>
      <c r="H98" s="3343"/>
      <c r="I98" s="1667">
        <f>I99*1</f>
        <v>21434.9</v>
      </c>
      <c r="J98" s="720">
        <f t="shared" ref="J98:K98" si="9">J99*1</f>
        <v>21572.400000000001</v>
      </c>
      <c r="K98" s="720">
        <f t="shared" si="9"/>
        <v>21942.400000000001</v>
      </c>
      <c r="L98" s="10"/>
      <c r="M98" s="10"/>
      <c r="N98" s="9"/>
      <c r="O98" s="9"/>
      <c r="P98" s="9"/>
    </row>
    <row r="99" spans="1:16" ht="13.95" customHeight="1" thickBot="1" x14ac:dyDescent="0.3">
      <c r="A99" s="9"/>
      <c r="B99" s="9"/>
      <c r="C99" s="9"/>
      <c r="D99" s="9"/>
      <c r="E99" s="3330" t="s">
        <v>48</v>
      </c>
      <c r="F99" s="3331"/>
      <c r="G99" s="3331"/>
      <c r="H99" s="3332"/>
      <c r="I99" s="1669">
        <v>21434.9</v>
      </c>
      <c r="J99" s="721">
        <v>21572.400000000001</v>
      </c>
      <c r="K99" s="721">
        <v>21942.400000000001</v>
      </c>
      <c r="L99" s="9"/>
      <c r="M99" s="9"/>
      <c r="N99" s="9"/>
      <c r="O99" s="9"/>
      <c r="P99" s="9"/>
    </row>
    <row r="100" spans="1:16" ht="13.8" thickBot="1" x14ac:dyDescent="0.3">
      <c r="A100" s="9"/>
      <c r="B100" s="9"/>
      <c r="C100" s="9"/>
      <c r="D100" s="9"/>
      <c r="E100" s="3333"/>
      <c r="F100" s="3334"/>
      <c r="G100" s="3334"/>
      <c r="H100" s="3335"/>
      <c r="I100" s="1670">
        <f>I86+I99</f>
        <v>39620</v>
      </c>
      <c r="J100" s="726">
        <f t="shared" ref="J100:K100" si="10">J86+J99</f>
        <v>40751.800000000003</v>
      </c>
      <c r="K100" s="726">
        <f t="shared" si="10"/>
        <v>42313.8</v>
      </c>
      <c r="L100" s="9"/>
      <c r="M100" s="9"/>
      <c r="N100" s="9"/>
      <c r="O100" s="9"/>
      <c r="P100" s="9"/>
    </row>
  </sheetData>
  <mergeCells count="186">
    <mergeCell ref="E95:H95"/>
    <mergeCell ref="E96:H96"/>
    <mergeCell ref="E97:H97"/>
    <mergeCell ref="E98:H98"/>
    <mergeCell ref="E99:H99"/>
    <mergeCell ref="E100:H100"/>
    <mergeCell ref="E88:H88"/>
    <mergeCell ref="E89:H89"/>
    <mergeCell ref="E90:H90"/>
    <mergeCell ref="E91:H91"/>
    <mergeCell ref="E93:H93"/>
    <mergeCell ref="E94:H94"/>
    <mergeCell ref="E84:K84"/>
    <mergeCell ref="E86:H86"/>
    <mergeCell ref="E87:H87"/>
    <mergeCell ref="L75:L77"/>
    <mergeCell ref="M75:M77"/>
    <mergeCell ref="N75:N77"/>
    <mergeCell ref="O75:O77"/>
    <mergeCell ref="P75:P77"/>
    <mergeCell ref="C78:G78"/>
    <mergeCell ref="L78:P78"/>
    <mergeCell ref="A75:A77"/>
    <mergeCell ref="B75:B77"/>
    <mergeCell ref="C75:C77"/>
    <mergeCell ref="E75:E77"/>
    <mergeCell ref="F75:F77"/>
    <mergeCell ref="G75:G77"/>
    <mergeCell ref="B80:H80"/>
    <mergeCell ref="A81:H81"/>
    <mergeCell ref="L81:P81"/>
    <mergeCell ref="P64:P67"/>
    <mergeCell ref="E68:G68"/>
    <mergeCell ref="A71:A74"/>
    <mergeCell ref="B71:B74"/>
    <mergeCell ref="C71:C74"/>
    <mergeCell ref="E71:E74"/>
    <mergeCell ref="F71:F74"/>
    <mergeCell ref="G71:G74"/>
    <mergeCell ref="L72:L74"/>
    <mergeCell ref="M72:M74"/>
    <mergeCell ref="N72:N74"/>
    <mergeCell ref="O72:O74"/>
    <mergeCell ref="P72:P74"/>
    <mergeCell ref="A63:A67"/>
    <mergeCell ref="B63:B67"/>
    <mergeCell ref="E63:E67"/>
    <mergeCell ref="F63:F67"/>
    <mergeCell ref="G63:G67"/>
    <mergeCell ref="L64:L67"/>
    <mergeCell ref="M64:M67"/>
    <mergeCell ref="N64:N67"/>
    <mergeCell ref="O64:O67"/>
    <mergeCell ref="O57:O58"/>
    <mergeCell ref="P57:P58"/>
    <mergeCell ref="A59:A62"/>
    <mergeCell ref="B59:B62"/>
    <mergeCell ref="E59:E62"/>
    <mergeCell ref="F59:F62"/>
    <mergeCell ref="G59:G62"/>
    <mergeCell ref="L61:L62"/>
    <mergeCell ref="M61:M62"/>
    <mergeCell ref="N61:N62"/>
    <mergeCell ref="I55:I57"/>
    <mergeCell ref="J55:J57"/>
    <mergeCell ref="K55:K57"/>
    <mergeCell ref="L57:L58"/>
    <mergeCell ref="M57:M58"/>
    <mergeCell ref="N57:N58"/>
    <mergeCell ref="A53:A58"/>
    <mergeCell ref="B53:B58"/>
    <mergeCell ref="E53:E58"/>
    <mergeCell ref="F53:F58"/>
    <mergeCell ref="G53:G58"/>
    <mergeCell ref="H55:H57"/>
    <mergeCell ref="O61:O62"/>
    <mergeCell ref="P61:P62"/>
    <mergeCell ref="G49:G52"/>
    <mergeCell ref="L50:L52"/>
    <mergeCell ref="M50:M52"/>
    <mergeCell ref="N50:N52"/>
    <mergeCell ref="O50:O52"/>
    <mergeCell ref="P50:P52"/>
    <mergeCell ref="L47:L48"/>
    <mergeCell ref="M47:M48"/>
    <mergeCell ref="N47:N48"/>
    <mergeCell ref="O47:O48"/>
    <mergeCell ref="P47:P48"/>
    <mergeCell ref="G45:G48"/>
    <mergeCell ref="A49:A52"/>
    <mergeCell ref="B49:B52"/>
    <mergeCell ref="C49:C52"/>
    <mergeCell ref="E49:E52"/>
    <mergeCell ref="F49:F52"/>
    <mergeCell ref="A45:A48"/>
    <mergeCell ref="B45:B48"/>
    <mergeCell ref="C45:C48"/>
    <mergeCell ref="E45:E48"/>
    <mergeCell ref="F45:F48"/>
    <mergeCell ref="G39:G44"/>
    <mergeCell ref="L39:L44"/>
    <mergeCell ref="M39:M44"/>
    <mergeCell ref="N39:N44"/>
    <mergeCell ref="O39:O44"/>
    <mergeCell ref="P39:P44"/>
    <mergeCell ref="L34:L38"/>
    <mergeCell ref="M34:M38"/>
    <mergeCell ref="N34:N38"/>
    <mergeCell ref="O34:O38"/>
    <mergeCell ref="P34:P38"/>
    <mergeCell ref="G34:G38"/>
    <mergeCell ref="A39:A44"/>
    <mergeCell ref="B39:B44"/>
    <mergeCell ref="C39:C44"/>
    <mergeCell ref="E39:E44"/>
    <mergeCell ref="F39:F44"/>
    <mergeCell ref="A34:A38"/>
    <mergeCell ref="B34:B38"/>
    <mergeCell ref="C34:C38"/>
    <mergeCell ref="E34:E38"/>
    <mergeCell ref="F34:F38"/>
    <mergeCell ref="L16:L19"/>
    <mergeCell ref="M28:M33"/>
    <mergeCell ref="N28:N33"/>
    <mergeCell ref="O28:O33"/>
    <mergeCell ref="P28:P33"/>
    <mergeCell ref="L20:L27"/>
    <mergeCell ref="M20:M27"/>
    <mergeCell ref="N20:N27"/>
    <mergeCell ref="O20:O27"/>
    <mergeCell ref="P20:P27"/>
    <mergeCell ref="A20:A27"/>
    <mergeCell ref="B20:B27"/>
    <mergeCell ref="C20:C27"/>
    <mergeCell ref="E20:E27"/>
    <mergeCell ref="F20:F27"/>
    <mergeCell ref="G20:G27"/>
    <mergeCell ref="A16:A19"/>
    <mergeCell ref="B16:B19"/>
    <mergeCell ref="C16:C19"/>
    <mergeCell ref="E16:E19"/>
    <mergeCell ref="F16:F19"/>
    <mergeCell ref="G16:G19"/>
    <mergeCell ref="A28:A33"/>
    <mergeCell ref="B28:B33"/>
    <mergeCell ref="C28:C33"/>
    <mergeCell ref="E28:E33"/>
    <mergeCell ref="F28:F33"/>
    <mergeCell ref="G28:G33"/>
    <mergeCell ref="L28:L33"/>
    <mergeCell ref="C10:P10"/>
    <mergeCell ref="C11:K11"/>
    <mergeCell ref="A12:A15"/>
    <mergeCell ref="B12:B15"/>
    <mergeCell ref="C12:C15"/>
    <mergeCell ref="E12:E15"/>
    <mergeCell ref="F12:F15"/>
    <mergeCell ref="G12:G15"/>
    <mergeCell ref="L12:L15"/>
    <mergeCell ref="M12:M15"/>
    <mergeCell ref="N12:N15"/>
    <mergeCell ref="O12:O15"/>
    <mergeCell ref="P12:P15"/>
    <mergeCell ref="M16:M19"/>
    <mergeCell ref="N16:N19"/>
    <mergeCell ref="O16:O19"/>
    <mergeCell ref="P16:P19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P5"/>
    <mergeCell ref="L6:L7"/>
    <mergeCell ref="M6:M7"/>
    <mergeCell ref="N6:P6"/>
  </mergeCells>
  <pageMargins left="0.7" right="0.7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workbookViewId="0">
      <selection activeCell="D49" sqref="D49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26.8867187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36.5546875" customWidth="1"/>
    <col min="14" max="14" width="6.88671875" customWidth="1"/>
    <col min="15" max="15" width="6.5546875" customWidth="1"/>
    <col min="16" max="16" width="8.44140625" customWidth="1"/>
  </cols>
  <sheetData>
    <row r="1" spans="1:16" ht="54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2638" t="s">
        <v>1074</v>
      </c>
      <c r="M1" s="2638"/>
      <c r="N1" s="2638"/>
      <c r="O1" s="2638"/>
      <c r="P1" s="94"/>
    </row>
    <row r="2" spans="1:16" ht="13.8" x14ac:dyDescent="0.25">
      <c r="A2" s="2639" t="s">
        <v>1085</v>
      </c>
      <c r="B2" s="2639"/>
      <c r="C2" s="2639"/>
      <c r="D2" s="2639"/>
      <c r="E2" s="2639"/>
      <c r="F2" s="2639"/>
      <c r="G2" s="2639"/>
      <c r="H2" s="2639"/>
      <c r="I2" s="2639"/>
      <c r="J2" s="2639"/>
      <c r="K2" s="2639"/>
      <c r="L2" s="2639"/>
      <c r="M2" s="2639"/>
      <c r="N2" s="2639"/>
      <c r="O2" s="10"/>
      <c r="P2" s="10"/>
    </row>
    <row r="3" spans="1:16" ht="13.8" x14ac:dyDescent="0.25">
      <c r="A3" s="2918" t="s">
        <v>37</v>
      </c>
      <c r="B3" s="2918"/>
      <c r="C3" s="2918"/>
      <c r="D3" s="2918"/>
      <c r="E3" s="2918"/>
      <c r="F3" s="2918"/>
      <c r="G3" s="2918"/>
      <c r="H3" s="2918"/>
      <c r="I3" s="2918"/>
      <c r="J3" s="2918"/>
      <c r="K3" s="2918"/>
      <c r="L3" s="2918"/>
      <c r="M3" s="2918"/>
      <c r="N3" s="2918"/>
      <c r="O3" s="2918"/>
      <c r="P3" s="2918"/>
    </row>
    <row r="4" spans="1:16" ht="16.2" thickBot="1" x14ac:dyDescent="0.3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35"/>
      <c r="M4" s="658"/>
      <c r="N4" s="36"/>
      <c r="O4" s="2919" t="s">
        <v>684</v>
      </c>
      <c r="P4" s="2654"/>
    </row>
    <row r="5" spans="1:16" ht="13.8" thickBot="1" x14ac:dyDescent="0.3">
      <c r="A5" s="3571" t="s">
        <v>0</v>
      </c>
      <c r="B5" s="3571" t="s">
        <v>1</v>
      </c>
      <c r="C5" s="3574" t="s">
        <v>2</v>
      </c>
      <c r="D5" s="3571" t="s">
        <v>34</v>
      </c>
      <c r="E5" s="3577" t="s">
        <v>58</v>
      </c>
      <c r="F5" s="3580" t="s">
        <v>3</v>
      </c>
      <c r="G5" s="3574" t="s">
        <v>4</v>
      </c>
      <c r="H5" s="3580" t="s">
        <v>5</v>
      </c>
      <c r="I5" s="3583" t="s">
        <v>97</v>
      </c>
      <c r="J5" s="3580" t="s">
        <v>82</v>
      </c>
      <c r="K5" s="3580" t="s">
        <v>72</v>
      </c>
      <c r="L5" s="3564" t="s">
        <v>11</v>
      </c>
      <c r="M5" s="3565"/>
      <c r="N5" s="3565"/>
      <c r="O5" s="3565"/>
      <c r="P5" s="3566"/>
    </row>
    <row r="6" spans="1:16" x14ac:dyDescent="0.25">
      <c r="A6" s="3572"/>
      <c r="B6" s="3572"/>
      <c r="C6" s="3575"/>
      <c r="D6" s="3572"/>
      <c r="E6" s="3578"/>
      <c r="F6" s="3581"/>
      <c r="G6" s="3575"/>
      <c r="H6" s="3581"/>
      <c r="I6" s="3584"/>
      <c r="J6" s="3581"/>
      <c r="K6" s="3581"/>
      <c r="L6" s="3567" t="s">
        <v>39</v>
      </c>
      <c r="M6" s="3562" t="s">
        <v>38</v>
      </c>
      <c r="N6" s="3569" t="s">
        <v>40</v>
      </c>
      <c r="O6" s="3569"/>
      <c r="P6" s="3570"/>
    </row>
    <row r="7" spans="1:16" ht="133.94999999999999" customHeight="1" thickBot="1" x14ac:dyDescent="0.3">
      <c r="A7" s="3573"/>
      <c r="B7" s="3573"/>
      <c r="C7" s="3576"/>
      <c r="D7" s="3573"/>
      <c r="E7" s="3579"/>
      <c r="F7" s="3582"/>
      <c r="G7" s="3576"/>
      <c r="H7" s="3582"/>
      <c r="I7" s="3585"/>
      <c r="J7" s="3582"/>
      <c r="K7" s="3582"/>
      <c r="L7" s="3568"/>
      <c r="M7" s="3507"/>
      <c r="N7" s="1411" t="s">
        <v>54</v>
      </c>
      <c r="O7" s="1411" t="s">
        <v>55</v>
      </c>
      <c r="P7" s="1412" t="s">
        <v>56</v>
      </c>
    </row>
    <row r="8" spans="1:16" ht="16.2" thickBot="1" x14ac:dyDescent="0.35">
      <c r="A8" s="34" t="s">
        <v>6</v>
      </c>
      <c r="B8" s="68" t="s">
        <v>753</v>
      </c>
      <c r="C8" s="213"/>
      <c r="D8" s="50"/>
      <c r="E8" s="213"/>
      <c r="F8" s="50"/>
      <c r="G8" s="50"/>
      <c r="H8" s="50"/>
      <c r="I8" s="50"/>
      <c r="J8" s="213"/>
      <c r="K8" s="50"/>
      <c r="L8" s="181"/>
      <c r="M8" s="182"/>
      <c r="N8" s="141"/>
      <c r="O8" s="142"/>
      <c r="P8" s="183"/>
    </row>
    <row r="9" spans="1:16" ht="13.8" x14ac:dyDescent="0.25">
      <c r="A9" s="3389"/>
      <c r="B9" s="1413"/>
      <c r="C9" s="57"/>
      <c r="D9" s="57"/>
      <c r="E9" s="58"/>
      <c r="F9" s="57"/>
      <c r="G9" s="57"/>
      <c r="H9" s="57"/>
      <c r="I9" s="59"/>
      <c r="J9" s="59"/>
      <c r="K9" s="143"/>
      <c r="L9" s="87" t="s">
        <v>754</v>
      </c>
      <c r="M9" s="184" t="s">
        <v>755</v>
      </c>
      <c r="N9" s="1414">
        <v>78.37</v>
      </c>
      <c r="O9" s="1414">
        <v>78.5</v>
      </c>
      <c r="P9" s="1415">
        <v>78.8</v>
      </c>
    </row>
    <row r="10" spans="1:16" ht="27.6" thickBot="1" x14ac:dyDescent="0.35">
      <c r="A10" s="3390"/>
      <c r="B10" s="185"/>
      <c r="C10" s="144"/>
      <c r="D10" s="144"/>
      <c r="E10" s="145"/>
      <c r="F10" s="144"/>
      <c r="G10" s="144"/>
      <c r="H10" s="144"/>
      <c r="I10" s="146"/>
      <c r="J10" s="146"/>
      <c r="K10" s="147"/>
      <c r="L10" s="170" t="s">
        <v>756</v>
      </c>
      <c r="M10" s="184" t="s">
        <v>75</v>
      </c>
      <c r="N10" s="1416">
        <v>102.5</v>
      </c>
      <c r="O10" s="1416">
        <v>102.7</v>
      </c>
      <c r="P10" s="1417">
        <v>102.9</v>
      </c>
    </row>
    <row r="11" spans="1:16" ht="13.8" thickBot="1" x14ac:dyDescent="0.3">
      <c r="A11" s="11" t="s">
        <v>6</v>
      </c>
      <c r="B11" s="28" t="s">
        <v>6</v>
      </c>
      <c r="C11" s="186" t="s">
        <v>91</v>
      </c>
      <c r="D11" s="165"/>
      <c r="E11" s="178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8"/>
    </row>
    <row r="12" spans="1:16" ht="27" thickBot="1" x14ac:dyDescent="0.3">
      <c r="A12" s="3108"/>
      <c r="B12" s="212"/>
      <c r="C12" s="3586"/>
      <c r="D12" s="3587"/>
      <c r="E12" s="3587"/>
      <c r="F12" s="3587"/>
      <c r="G12" s="3587"/>
      <c r="H12" s="3587"/>
      <c r="I12" s="3587"/>
      <c r="J12" s="3587"/>
      <c r="K12" s="3588"/>
      <c r="L12" s="1418" t="s">
        <v>757</v>
      </c>
      <c r="M12" s="179" t="s">
        <v>758</v>
      </c>
      <c r="N12" s="179">
        <v>1.1000000000000001</v>
      </c>
      <c r="O12" s="179">
        <v>1.08</v>
      </c>
      <c r="P12" s="180">
        <v>1.06</v>
      </c>
    </row>
    <row r="13" spans="1:16" ht="40.200000000000003" thickBot="1" x14ac:dyDescent="0.3">
      <c r="A13" s="3109"/>
      <c r="B13" s="212"/>
      <c r="C13" s="3589"/>
      <c r="D13" s="3590"/>
      <c r="E13" s="3590"/>
      <c r="F13" s="3590"/>
      <c r="G13" s="3590"/>
      <c r="H13" s="3590"/>
      <c r="I13" s="3590"/>
      <c r="J13" s="3590"/>
      <c r="K13" s="3591"/>
      <c r="L13" s="148" t="s">
        <v>759</v>
      </c>
      <c r="M13" s="189" t="s">
        <v>75</v>
      </c>
      <c r="N13" s="190">
        <v>126.6</v>
      </c>
      <c r="O13" s="190">
        <v>126.6</v>
      </c>
      <c r="P13" s="1419">
        <v>126.6</v>
      </c>
    </row>
    <row r="14" spans="1:16" ht="40.200000000000003" thickBot="1" x14ac:dyDescent="0.3">
      <c r="A14" s="3393"/>
      <c r="B14" s="212"/>
      <c r="C14" s="3465"/>
      <c r="D14" s="3466"/>
      <c r="E14" s="3466"/>
      <c r="F14" s="3466"/>
      <c r="G14" s="3466"/>
      <c r="H14" s="3466"/>
      <c r="I14" s="3466"/>
      <c r="J14" s="3466"/>
      <c r="K14" s="3467"/>
      <c r="L14" s="1420" t="s">
        <v>760</v>
      </c>
      <c r="M14" s="189" t="s">
        <v>75</v>
      </c>
      <c r="N14" s="190">
        <v>35.299999999999997</v>
      </c>
      <c r="O14" s="190">
        <v>35.799999999999997</v>
      </c>
      <c r="P14" s="1419">
        <v>36.299999999999997</v>
      </c>
    </row>
    <row r="15" spans="1:16" ht="39.6" x14ac:dyDescent="0.25">
      <c r="A15" s="2994" t="s">
        <v>6</v>
      </c>
      <c r="B15" s="2997" t="s">
        <v>6</v>
      </c>
      <c r="C15" s="3408" t="s">
        <v>6</v>
      </c>
      <c r="D15" s="1407"/>
      <c r="E15" s="2944" t="s">
        <v>92</v>
      </c>
      <c r="F15" s="3592" t="s">
        <v>761</v>
      </c>
      <c r="G15" s="3403" t="s">
        <v>762</v>
      </c>
      <c r="H15" s="149" t="s">
        <v>71</v>
      </c>
      <c r="I15" s="166">
        <v>920.5</v>
      </c>
      <c r="J15" s="167">
        <f>+I15*1.05</f>
        <v>966.52500000000009</v>
      </c>
      <c r="K15" s="167">
        <f>+J15*1.05</f>
        <v>1014.8512500000002</v>
      </c>
      <c r="L15" s="1421" t="s">
        <v>763</v>
      </c>
      <c r="M15" s="1422" t="s">
        <v>764</v>
      </c>
      <c r="N15" s="1423" t="s">
        <v>88</v>
      </c>
      <c r="O15" s="1423" t="s">
        <v>88</v>
      </c>
      <c r="P15" s="1424" t="s">
        <v>88</v>
      </c>
    </row>
    <row r="16" spans="1:16" ht="26.4" x14ac:dyDescent="0.25">
      <c r="A16" s="2995"/>
      <c r="B16" s="2998"/>
      <c r="C16" s="3408"/>
      <c r="D16" s="1407"/>
      <c r="E16" s="2945"/>
      <c r="F16" s="3100"/>
      <c r="G16" s="3404"/>
      <c r="H16" s="151" t="s">
        <v>50</v>
      </c>
      <c r="I16" s="152">
        <v>27.8</v>
      </c>
      <c r="J16" s="153">
        <f t="shared" ref="J16:K18" si="0">+I16*1.05</f>
        <v>29.19</v>
      </c>
      <c r="K16" s="153">
        <f t="shared" si="0"/>
        <v>30.649500000000003</v>
      </c>
      <c r="L16" s="1425" t="s">
        <v>765</v>
      </c>
      <c r="M16" s="1426" t="s">
        <v>73</v>
      </c>
      <c r="N16" s="156" t="s">
        <v>766</v>
      </c>
      <c r="O16" s="156" t="s">
        <v>767</v>
      </c>
      <c r="P16" s="1427" t="s">
        <v>768</v>
      </c>
    </row>
    <row r="17" spans="1:16" ht="26.4" x14ac:dyDescent="0.25">
      <c r="A17" s="2995"/>
      <c r="B17" s="2998"/>
      <c r="C17" s="3408"/>
      <c r="D17" s="1407"/>
      <c r="E17" s="2945"/>
      <c r="F17" s="3100"/>
      <c r="G17" s="3404"/>
      <c r="H17" s="151" t="s">
        <v>86</v>
      </c>
      <c r="I17" s="152">
        <v>6.9</v>
      </c>
      <c r="J17" s="153">
        <f t="shared" si="0"/>
        <v>7.245000000000001</v>
      </c>
      <c r="K17" s="153">
        <f t="shared" si="0"/>
        <v>7.6072500000000014</v>
      </c>
      <c r="L17" s="174" t="s">
        <v>769</v>
      </c>
      <c r="M17" s="1426" t="s">
        <v>87</v>
      </c>
      <c r="N17" s="156" t="s">
        <v>770</v>
      </c>
      <c r="O17" s="156" t="s">
        <v>771</v>
      </c>
      <c r="P17" s="191" t="s">
        <v>772</v>
      </c>
    </row>
    <row r="18" spans="1:16" ht="26.4" x14ac:dyDescent="0.25">
      <c r="A18" s="2995"/>
      <c r="B18" s="2998"/>
      <c r="C18" s="3408"/>
      <c r="D18" s="1407"/>
      <c r="E18" s="2945"/>
      <c r="F18" s="3100"/>
      <c r="G18" s="3404"/>
      <c r="H18" s="151" t="s">
        <v>59</v>
      </c>
      <c r="I18" s="152">
        <v>44.2</v>
      </c>
      <c r="J18" s="150">
        <f t="shared" si="0"/>
        <v>46.410000000000004</v>
      </c>
      <c r="K18" s="150">
        <f t="shared" si="0"/>
        <v>48.730500000000006</v>
      </c>
      <c r="L18" s="1428" t="s">
        <v>773</v>
      </c>
      <c r="M18" s="171"/>
      <c r="N18" s="192" t="s">
        <v>70</v>
      </c>
      <c r="O18" s="192" t="s">
        <v>70</v>
      </c>
      <c r="P18" s="191" t="s">
        <v>70</v>
      </c>
    </row>
    <row r="19" spans="1:16" ht="26.4" x14ac:dyDescent="0.25">
      <c r="A19" s="2995"/>
      <c r="B19" s="2998"/>
      <c r="C19" s="3408"/>
      <c r="D19" s="1407"/>
      <c r="E19" s="2945"/>
      <c r="F19" s="3100"/>
      <c r="G19" s="3404"/>
      <c r="H19" s="151" t="s">
        <v>61</v>
      </c>
      <c r="I19" s="152">
        <v>2.2000000000000002</v>
      </c>
      <c r="J19" s="153"/>
      <c r="K19" s="154"/>
      <c r="L19" s="1428" t="s">
        <v>774</v>
      </c>
      <c r="M19" s="1429" t="s">
        <v>75</v>
      </c>
      <c r="N19" s="156" t="s">
        <v>775</v>
      </c>
      <c r="O19" s="156" t="s">
        <v>775</v>
      </c>
      <c r="P19" s="1427" t="s">
        <v>775</v>
      </c>
    </row>
    <row r="20" spans="1:16" ht="26.4" x14ac:dyDescent="0.25">
      <c r="A20" s="2995"/>
      <c r="B20" s="2998"/>
      <c r="C20" s="3408"/>
      <c r="D20" s="1407"/>
      <c r="E20" s="2945"/>
      <c r="F20" s="3100"/>
      <c r="G20" s="3404"/>
      <c r="H20" s="151" t="s">
        <v>60</v>
      </c>
      <c r="I20" s="152">
        <v>12</v>
      </c>
      <c r="J20" s="153"/>
      <c r="K20" s="154"/>
      <c r="L20" s="168" t="s">
        <v>776</v>
      </c>
      <c r="M20" s="1429"/>
      <c r="N20" s="156" t="s">
        <v>70</v>
      </c>
      <c r="O20" s="156" t="s">
        <v>70</v>
      </c>
      <c r="P20" s="1427" t="s">
        <v>70</v>
      </c>
    </row>
    <row r="21" spans="1:16" x14ac:dyDescent="0.25">
      <c r="A21" s="2995"/>
      <c r="B21" s="2998"/>
      <c r="C21" s="3408"/>
      <c r="D21" s="1407"/>
      <c r="E21" s="2945"/>
      <c r="F21" s="3100"/>
      <c r="G21" s="3404"/>
      <c r="H21" s="151"/>
      <c r="I21" s="152"/>
      <c r="J21" s="153"/>
      <c r="K21" s="154"/>
      <c r="L21" s="1430" t="s">
        <v>1086</v>
      </c>
      <c r="M21" s="1429"/>
      <c r="N21" s="156" t="s">
        <v>70</v>
      </c>
      <c r="O21" s="156" t="s">
        <v>70</v>
      </c>
      <c r="P21" s="1427" t="s">
        <v>70</v>
      </c>
    </row>
    <row r="22" spans="1:16" ht="13.8" thickBot="1" x14ac:dyDescent="0.3">
      <c r="A22" s="2996"/>
      <c r="B22" s="2999"/>
      <c r="C22" s="3396"/>
      <c r="D22" s="155"/>
      <c r="E22" s="3468"/>
      <c r="F22" s="3101"/>
      <c r="G22" s="3405"/>
      <c r="H22" s="193" t="s">
        <v>7</v>
      </c>
      <c r="I22" s="169">
        <f>SUM(I15:I20)</f>
        <v>1013.6</v>
      </c>
      <c r="J22" s="169">
        <f t="shared" ref="J22:K22" si="1">SUM(J15:J19)</f>
        <v>1049.3700000000001</v>
      </c>
      <c r="K22" s="169">
        <f t="shared" si="1"/>
        <v>1101.8385000000003</v>
      </c>
      <c r="L22" s="160"/>
      <c r="M22" s="194"/>
      <c r="N22" s="161"/>
      <c r="O22" s="161"/>
      <c r="P22" s="38"/>
    </row>
    <row r="23" spans="1:16" ht="26.4" x14ac:dyDescent="0.25">
      <c r="A23" s="3008" t="s">
        <v>6</v>
      </c>
      <c r="B23" s="2959" t="s">
        <v>6</v>
      </c>
      <c r="C23" s="3593" t="s">
        <v>8</v>
      </c>
      <c r="D23" s="1431"/>
      <c r="E23" s="2944" t="s">
        <v>777</v>
      </c>
      <c r="F23" s="3417" t="s">
        <v>761</v>
      </c>
      <c r="G23" s="3403" t="s">
        <v>762</v>
      </c>
      <c r="H23" s="149" t="s">
        <v>61</v>
      </c>
      <c r="I23" s="166">
        <v>5.9</v>
      </c>
      <c r="J23" s="167"/>
      <c r="K23" s="1432"/>
      <c r="L23" s="205" t="s">
        <v>778</v>
      </c>
      <c r="M23" s="1433" t="s">
        <v>87</v>
      </c>
      <c r="N23" s="1434">
        <v>3600</v>
      </c>
      <c r="O23" s="1434">
        <v>3800</v>
      </c>
      <c r="P23" s="1435">
        <v>4000</v>
      </c>
    </row>
    <row r="24" spans="1:16" ht="39.6" x14ac:dyDescent="0.25">
      <c r="A24" s="3009"/>
      <c r="B24" s="2941"/>
      <c r="C24" s="3594"/>
      <c r="D24" s="1436"/>
      <c r="E24" s="2945"/>
      <c r="F24" s="3100"/>
      <c r="G24" s="3404"/>
      <c r="H24" s="151" t="s">
        <v>71</v>
      </c>
      <c r="I24" s="152"/>
      <c r="J24" s="153"/>
      <c r="K24" s="1437"/>
      <c r="L24" s="37" t="s">
        <v>779</v>
      </c>
      <c r="M24" s="195" t="s">
        <v>87</v>
      </c>
      <c r="N24" s="131">
        <v>2500</v>
      </c>
      <c r="O24" s="131">
        <v>2700</v>
      </c>
      <c r="P24" s="1438">
        <v>3000</v>
      </c>
    </row>
    <row r="25" spans="1:16" ht="26.4" x14ac:dyDescent="0.25">
      <c r="A25" s="3009"/>
      <c r="B25" s="2941"/>
      <c r="C25" s="3594"/>
      <c r="D25" s="1436"/>
      <c r="E25" s="2945"/>
      <c r="F25" s="3100"/>
      <c r="G25" s="3404"/>
      <c r="H25" s="727" t="s">
        <v>50</v>
      </c>
      <c r="I25" s="731">
        <v>61.2</v>
      </c>
      <c r="J25" s="153">
        <v>30</v>
      </c>
      <c r="K25" s="1437">
        <v>30</v>
      </c>
      <c r="L25" s="37" t="s">
        <v>780</v>
      </c>
      <c r="M25" s="195"/>
      <c r="N25" s="131" t="s">
        <v>70</v>
      </c>
      <c r="O25" s="131" t="s">
        <v>70</v>
      </c>
      <c r="P25" s="1438" t="s">
        <v>70</v>
      </c>
    </row>
    <row r="26" spans="1:16" x14ac:dyDescent="0.25">
      <c r="A26" s="3009"/>
      <c r="B26" s="2941"/>
      <c r="C26" s="3594"/>
      <c r="D26" s="1436"/>
      <c r="E26" s="2945"/>
      <c r="F26" s="3100"/>
      <c r="G26" s="3404"/>
      <c r="H26" s="151" t="s">
        <v>86</v>
      </c>
      <c r="I26" s="152"/>
      <c r="J26" s="153"/>
      <c r="K26" s="1437"/>
      <c r="L26" s="122" t="s">
        <v>781</v>
      </c>
      <c r="M26" s="195"/>
      <c r="N26" s="131" t="s">
        <v>70</v>
      </c>
      <c r="O26" s="131" t="s">
        <v>70</v>
      </c>
      <c r="P26" s="1438" t="s">
        <v>70</v>
      </c>
    </row>
    <row r="27" spans="1:16" ht="26.4" x14ac:dyDescent="0.25">
      <c r="A27" s="3009"/>
      <c r="B27" s="2941"/>
      <c r="C27" s="3594"/>
      <c r="D27" s="1436"/>
      <c r="E27" s="2945"/>
      <c r="F27" s="3100"/>
      <c r="G27" s="3404"/>
      <c r="H27" s="151" t="s">
        <v>59</v>
      </c>
      <c r="I27" s="152"/>
      <c r="J27" s="153"/>
      <c r="K27" s="1439"/>
      <c r="L27" s="1440" t="s">
        <v>782</v>
      </c>
      <c r="M27" s="204" t="s">
        <v>73</v>
      </c>
      <c r="N27" s="157">
        <v>400</v>
      </c>
      <c r="O27" s="157">
        <v>400</v>
      </c>
      <c r="P27" s="1441">
        <v>400</v>
      </c>
    </row>
    <row r="28" spans="1:16" ht="39.6" x14ac:dyDescent="0.25">
      <c r="A28" s="3009"/>
      <c r="B28" s="2941"/>
      <c r="C28" s="3594"/>
      <c r="D28" s="1436"/>
      <c r="E28" s="2945"/>
      <c r="F28" s="3100"/>
      <c r="G28" s="3404"/>
      <c r="H28" s="172"/>
      <c r="I28" s="1408"/>
      <c r="J28" s="173"/>
      <c r="K28" s="1439"/>
      <c r="L28" s="1442" t="s">
        <v>783</v>
      </c>
      <c r="M28" s="195" t="s">
        <v>87</v>
      </c>
      <c r="N28" s="197">
        <v>175</v>
      </c>
      <c r="O28" s="1443">
        <v>175</v>
      </c>
      <c r="P28" s="1444">
        <v>175</v>
      </c>
    </row>
    <row r="29" spans="1:16" ht="26.4" x14ac:dyDescent="0.25">
      <c r="A29" s="3009"/>
      <c r="B29" s="2941"/>
      <c r="C29" s="3594"/>
      <c r="D29" s="1436"/>
      <c r="E29" s="2945"/>
      <c r="F29" s="3100"/>
      <c r="G29" s="3404"/>
      <c r="H29" s="172"/>
      <c r="I29" s="1408"/>
      <c r="J29" s="173"/>
      <c r="K29" s="1439"/>
      <c r="L29" s="1445" t="s">
        <v>784</v>
      </c>
      <c r="M29" s="1446" t="s">
        <v>87</v>
      </c>
      <c r="N29" s="197">
        <v>50</v>
      </c>
      <c r="O29" s="129">
        <v>50</v>
      </c>
      <c r="P29" s="1447">
        <v>50</v>
      </c>
    </row>
    <row r="30" spans="1:16" ht="26.4" x14ac:dyDescent="0.25">
      <c r="A30" s="3009"/>
      <c r="B30" s="2941"/>
      <c r="C30" s="3594"/>
      <c r="D30" s="1436"/>
      <c r="E30" s="2945"/>
      <c r="F30" s="3100"/>
      <c r="G30" s="3404"/>
      <c r="H30" s="172"/>
      <c r="I30" s="1408"/>
      <c r="J30" s="173"/>
      <c r="K30" s="1439"/>
      <c r="L30" s="1448" t="s">
        <v>785</v>
      </c>
      <c r="M30" s="1449"/>
      <c r="N30" s="1450" t="s">
        <v>70</v>
      </c>
      <c r="O30" s="1450" t="s">
        <v>70</v>
      </c>
      <c r="P30" s="1451" t="s">
        <v>70</v>
      </c>
    </row>
    <row r="31" spans="1:16" ht="13.8" thickBot="1" x14ac:dyDescent="0.3">
      <c r="A31" s="3010"/>
      <c r="B31" s="2961"/>
      <c r="C31" s="3595"/>
      <c r="D31" s="1452"/>
      <c r="E31" s="3468"/>
      <c r="F31" s="3101"/>
      <c r="G31" s="3405"/>
      <c r="H31" s="158" t="s">
        <v>7</v>
      </c>
      <c r="I31" s="159">
        <f>SUM(I23:I26)</f>
        <v>67.100000000000009</v>
      </c>
      <c r="J31" s="159">
        <f t="shared" ref="J31:K31" si="2">SUM(J23:J26)</f>
        <v>30</v>
      </c>
      <c r="K31" s="1453">
        <f t="shared" si="2"/>
        <v>30</v>
      </c>
      <c r="L31" s="1454"/>
      <c r="M31" s="196"/>
      <c r="N31" s="1455"/>
      <c r="O31" s="1455"/>
      <c r="P31" s="1456"/>
    </row>
    <row r="32" spans="1:16" ht="26.4" x14ac:dyDescent="0.25">
      <c r="A32" s="3596" t="s">
        <v>6</v>
      </c>
      <c r="B32" s="3598" t="s">
        <v>6</v>
      </c>
      <c r="C32" s="3599" t="s">
        <v>51</v>
      </c>
      <c r="D32" s="3601"/>
      <c r="E32" s="3602" t="s">
        <v>786</v>
      </c>
      <c r="F32" s="3604" t="s">
        <v>66</v>
      </c>
      <c r="G32" s="3403" t="s">
        <v>762</v>
      </c>
      <c r="H32" s="1457" t="s">
        <v>71</v>
      </c>
      <c r="I32" s="1458">
        <v>9.9</v>
      </c>
      <c r="J32" s="1458">
        <f>+I32*1.05</f>
        <v>10.395000000000001</v>
      </c>
      <c r="K32" s="1458">
        <f>+J32*1.05</f>
        <v>10.914750000000002</v>
      </c>
      <c r="L32" s="1459" t="s">
        <v>787</v>
      </c>
      <c r="M32" s="1422" t="s">
        <v>87</v>
      </c>
      <c r="N32" s="198">
        <v>280</v>
      </c>
      <c r="O32" s="198">
        <v>300</v>
      </c>
      <c r="P32" s="199">
        <v>310</v>
      </c>
    </row>
    <row r="33" spans="1:16" ht="13.8" thickBot="1" x14ac:dyDescent="0.3">
      <c r="A33" s="3597"/>
      <c r="B33" s="3597"/>
      <c r="C33" s="3600"/>
      <c r="D33" s="3597"/>
      <c r="E33" s="3603"/>
      <c r="F33" s="3605"/>
      <c r="G33" s="3405"/>
      <c r="H33" s="1460" t="s">
        <v>7</v>
      </c>
      <c r="I33" s="1461">
        <f>I32</f>
        <v>9.9</v>
      </c>
      <c r="J33" s="1461">
        <f t="shared" ref="J33:K33" si="3">J32</f>
        <v>10.395000000000001</v>
      </c>
      <c r="K33" s="1461">
        <f t="shared" si="3"/>
        <v>10.914750000000002</v>
      </c>
      <c r="L33" s="1462"/>
      <c r="M33" s="1463"/>
      <c r="N33" s="1464"/>
      <c r="O33" s="1464"/>
      <c r="P33" s="1465"/>
    </row>
    <row r="34" spans="1:16" ht="26.4" x14ac:dyDescent="0.25">
      <c r="A34" s="3411" t="s">
        <v>6</v>
      </c>
      <c r="B34" s="3412" t="s">
        <v>6</v>
      </c>
      <c r="C34" s="3408" t="s">
        <v>52</v>
      </c>
      <c r="D34" s="1407"/>
      <c r="E34" s="2944" t="s">
        <v>788</v>
      </c>
      <c r="F34" s="3416" t="s">
        <v>66</v>
      </c>
      <c r="G34" s="3403" t="s">
        <v>762</v>
      </c>
      <c r="H34" s="1410" t="s">
        <v>50</v>
      </c>
      <c r="I34" s="1409">
        <v>52</v>
      </c>
      <c r="J34" s="150">
        <v>125</v>
      </c>
      <c r="K34" s="1466">
        <v>125</v>
      </c>
      <c r="L34" s="1467" t="s">
        <v>789</v>
      </c>
      <c r="M34" s="1468" t="s">
        <v>87</v>
      </c>
      <c r="N34" s="1469">
        <v>14400</v>
      </c>
      <c r="O34" s="1469">
        <v>15000</v>
      </c>
      <c r="P34" s="1470">
        <v>16000</v>
      </c>
    </row>
    <row r="35" spans="1:16" x14ac:dyDescent="0.25">
      <c r="A35" s="2995"/>
      <c r="B35" s="2998"/>
      <c r="C35" s="3408"/>
      <c r="D35" s="1407"/>
      <c r="E35" s="2945"/>
      <c r="F35" s="3100"/>
      <c r="G35" s="3404"/>
      <c r="H35" s="151" t="s">
        <v>71</v>
      </c>
      <c r="I35" s="152"/>
      <c r="J35" s="153"/>
      <c r="K35" s="1437"/>
      <c r="L35" s="1445" t="s">
        <v>790</v>
      </c>
      <c r="M35" s="195"/>
      <c r="N35" s="122" t="s">
        <v>70</v>
      </c>
      <c r="O35" s="122" t="s">
        <v>70</v>
      </c>
      <c r="P35" s="1471" t="s">
        <v>70</v>
      </c>
    </row>
    <row r="36" spans="1:16" ht="26.4" x14ac:dyDescent="0.25">
      <c r="A36" s="2995"/>
      <c r="B36" s="2998"/>
      <c r="C36" s="3408"/>
      <c r="D36" s="1407"/>
      <c r="E36" s="2945"/>
      <c r="F36" s="3100"/>
      <c r="G36" s="3404"/>
      <c r="H36" s="151" t="s">
        <v>86</v>
      </c>
      <c r="I36" s="152"/>
      <c r="J36" s="153"/>
      <c r="K36" s="1437"/>
      <c r="L36" s="1472" t="s">
        <v>1087</v>
      </c>
      <c r="M36" s="1473" t="s">
        <v>75</v>
      </c>
      <c r="N36" s="1474">
        <v>100</v>
      </c>
      <c r="O36" s="1474">
        <v>100</v>
      </c>
      <c r="P36" s="1475">
        <v>100</v>
      </c>
    </row>
    <row r="37" spans="1:16" x14ac:dyDescent="0.25">
      <c r="A37" s="2995"/>
      <c r="B37" s="2998"/>
      <c r="C37" s="3408"/>
      <c r="D37" s="1407"/>
      <c r="E37" s="2945"/>
      <c r="F37" s="3100"/>
      <c r="G37" s="3404"/>
      <c r="H37" s="151" t="s">
        <v>61</v>
      </c>
      <c r="I37" s="162">
        <v>5.7</v>
      </c>
      <c r="J37" s="153"/>
      <c r="K37" s="1437"/>
      <c r="L37" s="1476"/>
      <c r="M37" s="1477"/>
      <c r="N37" s="1477"/>
      <c r="O37" s="1477"/>
      <c r="P37" s="1478"/>
    </row>
    <row r="38" spans="1:16" x14ac:dyDescent="0.25">
      <c r="A38" s="2995"/>
      <c r="B38" s="2998"/>
      <c r="C38" s="3408"/>
      <c r="D38" s="1407"/>
      <c r="E38" s="2945"/>
      <c r="F38" s="3100"/>
      <c r="G38" s="3404"/>
      <c r="H38" s="172" t="s">
        <v>60</v>
      </c>
      <c r="I38" s="328">
        <v>0.3</v>
      </c>
      <c r="J38" s="173"/>
      <c r="K38" s="1439"/>
      <c r="L38" s="1479"/>
      <c r="M38" s="1480"/>
      <c r="N38" s="1480"/>
      <c r="O38" s="1480"/>
      <c r="P38" s="1481"/>
    </row>
    <row r="39" spans="1:16" ht="13.8" thickBot="1" x14ac:dyDescent="0.3">
      <c r="A39" s="2996"/>
      <c r="B39" s="2999"/>
      <c r="C39" s="3396"/>
      <c r="D39" s="155"/>
      <c r="E39" s="3468"/>
      <c r="F39" s="3101"/>
      <c r="G39" s="3405"/>
      <c r="H39" s="158"/>
      <c r="I39" s="159">
        <f>SUM(I34:I38)</f>
        <v>58</v>
      </c>
      <c r="J39" s="159">
        <f t="shared" ref="J39:K39" si="4">SUM(J34:J38)</f>
        <v>125</v>
      </c>
      <c r="K39" s="159">
        <f t="shared" si="4"/>
        <v>125</v>
      </c>
      <c r="L39" s="1482"/>
      <c r="M39" s="1483"/>
      <c r="N39" s="1455"/>
      <c r="O39" s="1455"/>
      <c r="P39" s="1456"/>
    </row>
    <row r="40" spans="1:16" ht="13.8" thickBot="1" x14ac:dyDescent="0.3">
      <c r="A40" s="11" t="s">
        <v>6</v>
      </c>
      <c r="B40" s="52" t="s">
        <v>6</v>
      </c>
      <c r="C40" s="3440" t="s">
        <v>33</v>
      </c>
      <c r="D40" s="3440"/>
      <c r="E40" s="3440"/>
      <c r="F40" s="3440"/>
      <c r="G40" s="3441"/>
      <c r="H40" s="163" t="s">
        <v>7</v>
      </c>
      <c r="I40" s="164">
        <f>I22+I31+I39+I33</f>
        <v>1148.6000000000001</v>
      </c>
      <c r="J40" s="164">
        <f>J22+J31+J39+J33</f>
        <v>1214.7650000000001</v>
      </c>
      <c r="K40" s="164">
        <f>K22+K31+K39+K33</f>
        <v>1267.7532500000002</v>
      </c>
      <c r="L40" s="3606"/>
      <c r="M40" s="3607"/>
      <c r="N40" s="3607"/>
      <c r="O40" s="3607"/>
      <c r="P40" s="3608"/>
    </row>
    <row r="41" spans="1:16" ht="13.8" thickBot="1" x14ac:dyDescent="0.3">
      <c r="A41" s="200" t="s">
        <v>6</v>
      </c>
      <c r="B41" s="3445" t="s">
        <v>80</v>
      </c>
      <c r="C41" s="3446"/>
      <c r="D41" s="3446"/>
      <c r="E41" s="3446"/>
      <c r="F41" s="3446"/>
      <c r="G41" s="3446"/>
      <c r="H41" s="3447"/>
      <c r="I41" s="175">
        <f>I22+I31+I39+I33</f>
        <v>1148.6000000000001</v>
      </c>
      <c r="J41" s="175">
        <f>J22+J31+J39+J33</f>
        <v>1214.7650000000001</v>
      </c>
      <c r="K41" s="175">
        <f>K22+K31+K39+K33</f>
        <v>1267.7532500000002</v>
      </c>
      <c r="L41" s="176"/>
      <c r="M41" s="176"/>
      <c r="N41" s="176"/>
      <c r="O41" s="176"/>
      <c r="P41" s="177"/>
    </row>
    <row r="42" spans="1:16" ht="13.8" thickBot="1" x14ac:dyDescent="0.3">
      <c r="A42" s="200"/>
      <c r="B42" s="3445" t="s">
        <v>85</v>
      </c>
      <c r="C42" s="3446"/>
      <c r="D42" s="3446"/>
      <c r="E42" s="3446"/>
      <c r="F42" s="3446"/>
      <c r="G42" s="3446"/>
      <c r="H42" s="3447"/>
      <c r="I42" s="175">
        <f>I43-I19-I23-I37</f>
        <v>1134.8</v>
      </c>
      <c r="J42" s="175">
        <f>J43-J24</f>
        <v>1214.7650000000001</v>
      </c>
      <c r="K42" s="175">
        <f>K43-K24</f>
        <v>1267.7532500000002</v>
      </c>
      <c r="L42" s="176"/>
      <c r="M42" s="176"/>
      <c r="N42" s="176"/>
      <c r="O42" s="176"/>
      <c r="P42" s="177"/>
    </row>
    <row r="43" spans="1:16" ht="13.8" thickBot="1" x14ac:dyDescent="0.3">
      <c r="A43" s="3029" t="s">
        <v>9</v>
      </c>
      <c r="B43" s="3030"/>
      <c r="C43" s="3030"/>
      <c r="D43" s="3030"/>
      <c r="E43" s="3030"/>
      <c r="F43" s="3030"/>
      <c r="G43" s="3030"/>
      <c r="H43" s="3031"/>
      <c r="I43" s="29">
        <f>I41*1</f>
        <v>1148.6000000000001</v>
      </c>
      <c r="J43" s="29">
        <f t="shared" ref="J43:K43" si="5">J41*1</f>
        <v>1214.7650000000001</v>
      </c>
      <c r="K43" s="29">
        <f t="shared" si="5"/>
        <v>1267.7532500000002</v>
      </c>
      <c r="L43" s="3448"/>
      <c r="M43" s="3449"/>
      <c r="N43" s="3449"/>
      <c r="O43" s="3449"/>
      <c r="P43" s="3450"/>
    </row>
    <row r="44" spans="1:16" x14ac:dyDescent="0.25">
      <c r="A44" s="16" t="s">
        <v>693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2"/>
      <c r="N44" s="14"/>
      <c r="O44" s="14"/>
      <c r="P44" s="14"/>
    </row>
    <row r="45" spans="1:16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4"/>
      <c r="O45" s="14"/>
      <c r="P45" s="14"/>
    </row>
    <row r="46" spans="1:16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4"/>
      <c r="O46" s="14"/>
      <c r="P46" s="14"/>
    </row>
    <row r="47" spans="1:16" s="9" customForma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4"/>
      <c r="O47" s="14"/>
      <c r="P47" s="14"/>
    </row>
    <row r="48" spans="1:16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4"/>
      <c r="O48" s="14"/>
      <c r="P48" s="14"/>
    </row>
    <row r="49" spans="1:16" s="9" customForma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4"/>
      <c r="O49" s="14"/>
      <c r="P49" s="14"/>
    </row>
    <row r="50" spans="1:16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4"/>
      <c r="O50" s="14"/>
      <c r="P50" s="14"/>
    </row>
    <row r="51" spans="1:16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4"/>
      <c r="O51" s="14"/>
      <c r="P51" s="14"/>
    </row>
    <row r="52" spans="1:16" ht="16.2" thickBot="1" x14ac:dyDescent="0.3">
      <c r="A52" s="10"/>
      <c r="B52" s="13"/>
      <c r="C52" s="13"/>
      <c r="D52" s="13"/>
      <c r="E52" s="3326" t="s">
        <v>10</v>
      </c>
      <c r="F52" s="3326"/>
      <c r="G52" s="3326"/>
      <c r="H52" s="3326"/>
      <c r="I52" s="3326"/>
      <c r="J52" s="3326"/>
      <c r="K52" s="3326"/>
      <c r="L52" s="26"/>
      <c r="M52" s="26"/>
      <c r="N52" s="15"/>
      <c r="O52" s="13"/>
      <c r="P52" s="13"/>
    </row>
    <row r="53" spans="1:16" ht="31.2" thickBot="1" x14ac:dyDescent="0.3">
      <c r="A53" s="10"/>
      <c r="B53" s="13"/>
      <c r="C53" s="13"/>
      <c r="D53" s="13"/>
      <c r="E53" s="17"/>
      <c r="F53" s="18"/>
      <c r="G53" s="18"/>
      <c r="H53" s="25"/>
      <c r="I53" s="201" t="s">
        <v>96</v>
      </c>
      <c r="J53" s="202" t="s">
        <v>82</v>
      </c>
      <c r="K53" s="203" t="s">
        <v>83</v>
      </c>
      <c r="L53" s="10"/>
      <c r="M53" s="10"/>
      <c r="N53" s="15"/>
      <c r="O53" s="13"/>
      <c r="P53" s="13"/>
    </row>
    <row r="54" spans="1:16" ht="13.8" thickBot="1" x14ac:dyDescent="0.3">
      <c r="A54" s="10"/>
      <c r="B54" s="13"/>
      <c r="C54" s="13"/>
      <c r="D54" s="13"/>
      <c r="E54" s="3344" t="s">
        <v>35</v>
      </c>
      <c r="F54" s="3345"/>
      <c r="G54" s="3345"/>
      <c r="H54" s="3346"/>
      <c r="I54" s="39">
        <f>SUM(I55:I65)</f>
        <v>1148.5999999999999</v>
      </c>
      <c r="J54" s="216">
        <f t="shared" ref="J54:K54" si="6">SUM(J55:J65)</f>
        <v>1214.7650000000001</v>
      </c>
      <c r="K54" s="39">
        <f t="shared" si="6"/>
        <v>1267.7532500000002</v>
      </c>
      <c r="L54" s="62"/>
      <c r="M54" s="10"/>
      <c r="N54" s="15"/>
      <c r="O54" s="13"/>
      <c r="P54" s="13"/>
    </row>
    <row r="55" spans="1:16" x14ac:dyDescent="0.25">
      <c r="A55" s="10"/>
      <c r="B55" s="13"/>
      <c r="C55" s="13"/>
      <c r="D55" s="13"/>
      <c r="E55" s="3336" t="s">
        <v>41</v>
      </c>
      <c r="F55" s="3337"/>
      <c r="G55" s="3337"/>
      <c r="H55" s="3338"/>
      <c r="I55" s="2598">
        <v>141</v>
      </c>
      <c r="J55" s="41">
        <f>J16+J25+J34</f>
        <v>184.19</v>
      </c>
      <c r="K55" s="40">
        <f>K16+K25+K34</f>
        <v>185.64949999999999</v>
      </c>
      <c r="L55" s="62"/>
      <c r="M55" s="10"/>
      <c r="N55" s="15"/>
      <c r="O55" s="13"/>
      <c r="P55" s="13"/>
    </row>
    <row r="56" spans="1:16" x14ac:dyDescent="0.25">
      <c r="A56" s="10"/>
      <c r="B56" s="13"/>
      <c r="C56" s="13"/>
      <c r="D56" s="13"/>
      <c r="E56" s="3336" t="s">
        <v>42</v>
      </c>
      <c r="F56" s="3337"/>
      <c r="G56" s="3337"/>
      <c r="H56" s="3338"/>
      <c r="I56" s="42">
        <v>6.9</v>
      </c>
      <c r="J56" s="43">
        <f>J17+J26+J36</f>
        <v>7.245000000000001</v>
      </c>
      <c r="K56" s="42">
        <f>K17+K26+K36</f>
        <v>7.6072500000000014</v>
      </c>
      <c r="L56" s="62"/>
      <c r="M56" s="10"/>
      <c r="N56" s="15"/>
      <c r="O56" s="13"/>
      <c r="P56" s="13"/>
    </row>
    <row r="57" spans="1:16" x14ac:dyDescent="0.25">
      <c r="A57" s="10"/>
      <c r="B57" s="13"/>
      <c r="C57" s="13"/>
      <c r="D57" s="13"/>
      <c r="E57" s="3336" t="s">
        <v>43</v>
      </c>
      <c r="F57" s="3337"/>
      <c r="G57" s="3337"/>
      <c r="H57" s="3338"/>
      <c r="I57" s="42">
        <v>12.3</v>
      </c>
      <c r="J57" s="43"/>
      <c r="K57" s="42"/>
      <c r="L57" s="10"/>
      <c r="M57" s="10"/>
      <c r="N57" s="15"/>
      <c r="O57" s="13"/>
      <c r="P57" s="13"/>
    </row>
    <row r="58" spans="1:16" x14ac:dyDescent="0.25">
      <c r="A58" s="10"/>
      <c r="B58" s="13"/>
      <c r="C58" s="13"/>
      <c r="D58" s="13"/>
      <c r="E58" s="3336" t="s">
        <v>44</v>
      </c>
      <c r="F58" s="3337"/>
      <c r="G58" s="3337"/>
      <c r="H58" s="3338"/>
      <c r="I58" s="42"/>
      <c r="J58" s="43"/>
      <c r="K58" s="42"/>
      <c r="L58" s="10"/>
      <c r="M58" s="10"/>
      <c r="N58" s="15"/>
      <c r="O58" s="13"/>
      <c r="P58" s="13"/>
    </row>
    <row r="59" spans="1:16" x14ac:dyDescent="0.25">
      <c r="A59" s="10"/>
      <c r="B59" s="13"/>
      <c r="C59" s="13"/>
      <c r="D59" s="13"/>
      <c r="E59" s="3046" t="s">
        <v>45</v>
      </c>
      <c r="F59" s="3047"/>
      <c r="G59" s="3047"/>
      <c r="H59" s="3048"/>
      <c r="I59" s="44"/>
      <c r="J59" s="45"/>
      <c r="K59" s="44"/>
      <c r="L59" s="10"/>
      <c r="M59" s="10"/>
      <c r="N59" s="15"/>
      <c r="O59" s="13"/>
      <c r="P59" s="13"/>
    </row>
    <row r="60" spans="1:16" x14ac:dyDescent="0.25">
      <c r="A60" s="10"/>
      <c r="B60" s="13"/>
      <c r="C60" s="13"/>
      <c r="D60" s="13"/>
      <c r="E60" s="30" t="s">
        <v>46</v>
      </c>
      <c r="F60" s="63"/>
      <c r="G60" s="63"/>
      <c r="H60" s="31"/>
      <c r="I60" s="42"/>
      <c r="J60" s="43"/>
      <c r="K60" s="42"/>
      <c r="L60" s="10"/>
      <c r="M60" s="10"/>
      <c r="N60" s="15"/>
      <c r="O60" s="13"/>
      <c r="P60" s="13"/>
    </row>
    <row r="61" spans="1:16" x14ac:dyDescent="0.25">
      <c r="A61" s="10"/>
      <c r="B61" s="13"/>
      <c r="C61" s="13"/>
      <c r="D61" s="13"/>
      <c r="E61" s="3336" t="s">
        <v>67</v>
      </c>
      <c r="F61" s="3337"/>
      <c r="G61" s="3337"/>
      <c r="H61" s="3338"/>
      <c r="I61" s="42">
        <v>930.4</v>
      </c>
      <c r="J61" s="43">
        <f>J15+J24+J32+J35</f>
        <v>976.92000000000007</v>
      </c>
      <c r="K61" s="42">
        <f>K15+K24+K32+K35</f>
        <v>1025.7660000000001</v>
      </c>
      <c r="L61" s="62"/>
      <c r="M61" s="10"/>
      <c r="N61" s="64"/>
      <c r="O61" s="64"/>
      <c r="P61" s="64"/>
    </row>
    <row r="62" spans="1:16" x14ac:dyDescent="0.25">
      <c r="A62" s="10"/>
      <c r="B62" s="13"/>
      <c r="C62" s="13"/>
      <c r="D62" s="13"/>
      <c r="E62" s="3336" t="s">
        <v>68</v>
      </c>
      <c r="F62" s="3337"/>
      <c r="G62" s="3337"/>
      <c r="H62" s="3338"/>
      <c r="I62" s="46"/>
      <c r="J62" s="47"/>
      <c r="K62" s="46"/>
      <c r="L62" s="10"/>
      <c r="M62" s="10"/>
      <c r="N62" s="15"/>
      <c r="O62" s="13"/>
      <c r="P62" s="13"/>
    </row>
    <row r="63" spans="1:16" x14ac:dyDescent="0.25">
      <c r="A63" s="10"/>
      <c r="B63" s="13"/>
      <c r="C63" s="13"/>
      <c r="D63" s="13"/>
      <c r="E63" s="3336" t="s">
        <v>49</v>
      </c>
      <c r="F63" s="3337"/>
      <c r="G63" s="3337"/>
      <c r="H63" s="3338"/>
      <c r="I63" s="46"/>
      <c r="J63" s="47"/>
      <c r="K63" s="46"/>
      <c r="L63" s="10"/>
      <c r="M63" s="10"/>
      <c r="N63" s="15"/>
      <c r="O63" s="13"/>
      <c r="P63" s="13"/>
    </row>
    <row r="64" spans="1:16" x14ac:dyDescent="0.25">
      <c r="A64" s="10"/>
      <c r="B64" s="13"/>
      <c r="C64" s="13"/>
      <c r="D64" s="13"/>
      <c r="E64" s="3336" t="s">
        <v>47</v>
      </c>
      <c r="F64" s="3337"/>
      <c r="G64" s="3337"/>
      <c r="H64" s="3338"/>
      <c r="I64" s="46">
        <v>44.2</v>
      </c>
      <c r="J64" s="47">
        <f>J18+J27</f>
        <v>46.410000000000004</v>
      </c>
      <c r="K64" s="46">
        <f>K18+K27</f>
        <v>48.730500000000006</v>
      </c>
      <c r="L64" s="62"/>
      <c r="M64" s="10"/>
      <c r="N64" s="15"/>
      <c r="O64" s="13"/>
      <c r="P64" s="13"/>
    </row>
    <row r="65" spans="1:16" ht="13.8" thickBot="1" x14ac:dyDescent="0.3">
      <c r="A65" s="9"/>
      <c r="B65" s="9"/>
      <c r="C65" s="9"/>
      <c r="D65" s="9"/>
      <c r="E65" s="3339" t="s">
        <v>69</v>
      </c>
      <c r="F65" s="3340"/>
      <c r="G65" s="3340"/>
      <c r="H65" s="3341"/>
      <c r="I65" s="48">
        <v>13.8</v>
      </c>
      <c r="J65" s="49">
        <f>J19+J23+J37</f>
        <v>0</v>
      </c>
      <c r="K65" s="48">
        <v>0</v>
      </c>
      <c r="L65" s="62"/>
      <c r="M65" s="10"/>
      <c r="N65" s="9"/>
      <c r="O65" s="9"/>
      <c r="P65" s="9"/>
    </row>
    <row r="66" spans="1:16" ht="13.8" thickBot="1" x14ac:dyDescent="0.3">
      <c r="A66" s="9"/>
      <c r="B66" s="9"/>
      <c r="C66" s="9"/>
      <c r="D66" s="9"/>
      <c r="E66" s="3342" t="s">
        <v>36</v>
      </c>
      <c r="F66" s="3343"/>
      <c r="G66" s="3343"/>
      <c r="H66" s="3343"/>
      <c r="I66" s="21"/>
      <c r="J66" s="21"/>
      <c r="K66" s="19"/>
      <c r="L66" s="10"/>
      <c r="M66" s="10"/>
      <c r="N66" s="9"/>
      <c r="O66" s="9"/>
      <c r="P66" s="9"/>
    </row>
    <row r="67" spans="1:16" x14ac:dyDescent="0.25">
      <c r="A67" s="9"/>
      <c r="B67" s="9"/>
      <c r="C67" s="9"/>
      <c r="D67" s="9"/>
      <c r="E67" s="3330" t="s">
        <v>48</v>
      </c>
      <c r="F67" s="3331"/>
      <c r="G67" s="3331"/>
      <c r="H67" s="3332"/>
      <c r="I67" s="22"/>
      <c r="J67" s="22"/>
      <c r="K67" s="20"/>
      <c r="L67" s="9"/>
      <c r="M67" s="9"/>
      <c r="N67" s="9"/>
      <c r="O67" s="9"/>
      <c r="P67" s="9"/>
    </row>
  </sheetData>
  <mergeCells count="67">
    <mergeCell ref="E66:H66"/>
    <mergeCell ref="E67:H67"/>
    <mergeCell ref="E59:H59"/>
    <mergeCell ref="E61:H61"/>
    <mergeCell ref="E62:H62"/>
    <mergeCell ref="E63:H63"/>
    <mergeCell ref="E64:H64"/>
    <mergeCell ref="E65:H65"/>
    <mergeCell ref="E58:H58"/>
    <mergeCell ref="C40:G40"/>
    <mergeCell ref="L40:P40"/>
    <mergeCell ref="B41:H41"/>
    <mergeCell ref="B42:H42"/>
    <mergeCell ref="A43:H43"/>
    <mergeCell ref="L43:P43"/>
    <mergeCell ref="E52:K52"/>
    <mergeCell ref="E54:H54"/>
    <mergeCell ref="E55:H55"/>
    <mergeCell ref="E56:H56"/>
    <mergeCell ref="E57:H57"/>
    <mergeCell ref="E23:E31"/>
    <mergeCell ref="F23:F31"/>
    <mergeCell ref="G32:G33"/>
    <mergeCell ref="A34:A39"/>
    <mergeCell ref="B34:B39"/>
    <mergeCell ref="C34:C39"/>
    <mergeCell ref="E34:E39"/>
    <mergeCell ref="F34:F39"/>
    <mergeCell ref="G34:G39"/>
    <mergeCell ref="A32:A33"/>
    <mergeCell ref="B32:B33"/>
    <mergeCell ref="C32:C33"/>
    <mergeCell ref="D32:D33"/>
    <mergeCell ref="E32:E33"/>
    <mergeCell ref="F32:F33"/>
    <mergeCell ref="I5:I7"/>
    <mergeCell ref="J5:J7"/>
    <mergeCell ref="K5:K7"/>
    <mergeCell ref="G23:G31"/>
    <mergeCell ref="A9:A10"/>
    <mergeCell ref="A12:A14"/>
    <mergeCell ref="C12:K14"/>
    <mergeCell ref="A15:A22"/>
    <mergeCell ref="B15:B22"/>
    <mergeCell ref="C15:C22"/>
    <mergeCell ref="E15:E22"/>
    <mergeCell ref="F15:F22"/>
    <mergeCell ref="G15:G22"/>
    <mergeCell ref="A23:A31"/>
    <mergeCell ref="B23:B31"/>
    <mergeCell ref="C23:C31"/>
    <mergeCell ref="L5:P5"/>
    <mergeCell ref="L6:L7"/>
    <mergeCell ref="M6:M7"/>
    <mergeCell ref="N6:P6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01</vt:lpstr>
      <vt:lpstr>02</vt:lpstr>
      <vt:lpstr>04</vt:lpstr>
      <vt:lpstr>05</vt:lpstr>
      <vt:lpstr>10</vt:lpstr>
      <vt:lpstr>11</vt:lpstr>
      <vt:lpstr>13</vt:lpstr>
      <vt:lpstr>15</vt:lpstr>
      <vt:lpstr>16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Diana Brazdžiunienė</cp:lastModifiedBy>
  <cp:lastPrinted>2022-06-15T13:33:10Z</cp:lastPrinted>
  <dcterms:created xsi:type="dcterms:W3CDTF">1996-10-14T23:33:28Z</dcterms:created>
  <dcterms:modified xsi:type="dcterms:W3CDTF">2022-06-17T07:27:13Z</dcterms:modified>
</cp:coreProperties>
</file>