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5-19 medžiaga\"/>
    </mc:Choice>
  </mc:AlternateContent>
  <bookViews>
    <workbookView xWindow="-120" yWindow="-120" windowWidth="29040" windowHeight="15840" tabRatio="629"/>
  </bookViews>
  <sheets>
    <sheet name="01" sheetId="92" r:id="rId1"/>
    <sheet name="02" sheetId="91" r:id="rId2"/>
    <sheet name="05" sheetId="93" r:id="rId3"/>
    <sheet name="11" sheetId="88" r:id="rId4"/>
    <sheet name="12" sheetId="94" r:id="rId5"/>
    <sheet name="13" sheetId="87" r:id="rId6"/>
    <sheet name="14 " sheetId="96" r:id="rId7"/>
    <sheet name="15" sheetId="90" r:id="rId8"/>
    <sheet name="VšĮ rodikliai" sheetId="98" r:id="rId9"/>
    <sheet name="Dotacijos" sheetId="97" r:id="rId10"/>
    <sheet name="Priemoniu vykdytoju kodai" sheetId="3" r:id="rId11"/>
  </sheet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59" i="96" l="1"/>
  <c r="I58" i="96" s="1"/>
  <c r="I61" i="96"/>
  <c r="K117" i="87" l="1"/>
  <c r="J117" i="87"/>
  <c r="K87" i="92"/>
  <c r="J87" i="92"/>
  <c r="J37" i="92"/>
  <c r="K37" i="92"/>
  <c r="I435" i="91"/>
  <c r="I327" i="91"/>
  <c r="I126" i="91"/>
  <c r="H43" i="97"/>
  <c r="I43" i="97" s="1"/>
  <c r="H46" i="97"/>
  <c r="I46" i="97" s="1"/>
  <c r="F49" i="97"/>
  <c r="G49" i="97"/>
  <c r="I49" i="97" l="1"/>
  <c r="H49" i="97"/>
  <c r="I37" i="92" l="1"/>
  <c r="J97" i="91" l="1"/>
  <c r="K97" i="91"/>
  <c r="J116" i="91"/>
  <c r="K116" i="91"/>
  <c r="I116" i="91"/>
  <c r="I18" i="96"/>
  <c r="J18" i="96"/>
  <c r="K18" i="96"/>
  <c r="I21" i="96"/>
  <c r="I27" i="96" s="1"/>
  <c r="J21" i="96"/>
  <c r="J27" i="96" s="1"/>
  <c r="K21" i="96"/>
  <c r="I26" i="96"/>
  <c r="J26" i="96"/>
  <c r="K26" i="96"/>
  <c r="K27" i="96" s="1"/>
  <c r="I36" i="96"/>
  <c r="J36" i="96"/>
  <c r="J47" i="96" s="1"/>
  <c r="K36" i="96"/>
  <c r="K47" i="96" s="1"/>
  <c r="I46" i="96"/>
  <c r="J46" i="96"/>
  <c r="K46" i="96"/>
  <c r="I51" i="96"/>
  <c r="I52" i="96" s="1"/>
  <c r="J51" i="96"/>
  <c r="K51" i="96"/>
  <c r="K52" i="96" s="1"/>
  <c r="J52" i="96"/>
  <c r="J58" i="96"/>
  <c r="K58" i="96"/>
  <c r="K53" i="96" l="1"/>
  <c r="K54" i="96" s="1"/>
  <c r="I47" i="96"/>
  <c r="I53" i="96"/>
  <c r="I54" i="96" s="1"/>
  <c r="J53" i="96"/>
  <c r="J54" i="96" s="1"/>
  <c r="I97" i="91" l="1"/>
  <c r="I19" i="94" l="1"/>
  <c r="J19" i="94"/>
  <c r="J26" i="94" s="1"/>
  <c r="K19" i="94"/>
  <c r="K26" i="94" s="1"/>
  <c r="K36" i="94" s="1"/>
  <c r="K38" i="94" s="1"/>
  <c r="K37" i="94" s="1"/>
  <c r="I23" i="94"/>
  <c r="J23" i="94"/>
  <c r="K23" i="94"/>
  <c r="I25" i="94"/>
  <c r="I30" i="94"/>
  <c r="J30" i="94"/>
  <c r="K30" i="94"/>
  <c r="K35" i="94" s="1"/>
  <c r="I32" i="94"/>
  <c r="J32" i="94"/>
  <c r="K32" i="94"/>
  <c r="I34" i="94"/>
  <c r="J34" i="94"/>
  <c r="K34" i="94"/>
  <c r="I43" i="94"/>
  <c r="J44" i="94"/>
  <c r="J43" i="94" s="1"/>
  <c r="K44" i="94"/>
  <c r="K43" i="94" s="1"/>
  <c r="I13" i="93"/>
  <c r="I14" i="93" s="1"/>
  <c r="J13" i="93"/>
  <c r="J14" i="93" s="1"/>
  <c r="K13" i="93"/>
  <c r="K14" i="93"/>
  <c r="I20" i="93"/>
  <c r="J20" i="93"/>
  <c r="J21" i="93" s="1"/>
  <c r="K20" i="93"/>
  <c r="K21" i="93" s="1"/>
  <c r="I21" i="93"/>
  <c r="I27" i="93"/>
  <c r="I28" i="93" s="1"/>
  <c r="J27" i="93"/>
  <c r="J28" i="93" s="1"/>
  <c r="J29" i="93" s="1"/>
  <c r="K27" i="93"/>
  <c r="K28" i="93"/>
  <c r="K29" i="93" s="1"/>
  <c r="I37" i="93"/>
  <c r="I40" i="93" s="1"/>
  <c r="J37" i="93"/>
  <c r="K37" i="93"/>
  <c r="J39" i="93"/>
  <c r="K39" i="93"/>
  <c r="I46" i="93"/>
  <c r="J46" i="93"/>
  <c r="K46" i="93"/>
  <c r="I49" i="93"/>
  <c r="J49" i="93"/>
  <c r="K49" i="93"/>
  <c r="I53" i="93"/>
  <c r="J53" i="93"/>
  <c r="K53" i="93"/>
  <c r="I56" i="93"/>
  <c r="J56" i="93"/>
  <c r="K56" i="93"/>
  <c r="I65" i="93"/>
  <c r="I71" i="93" s="1"/>
  <c r="J65" i="93"/>
  <c r="J71" i="93" s="1"/>
  <c r="K65" i="93"/>
  <c r="I70" i="93"/>
  <c r="J70" i="93"/>
  <c r="K70" i="93"/>
  <c r="I79" i="93"/>
  <c r="I83" i="93" s="1"/>
  <c r="J79" i="93"/>
  <c r="K79" i="93"/>
  <c r="K83" i="93" s="1"/>
  <c r="I82" i="93"/>
  <c r="J82" i="93"/>
  <c r="J83" i="93" s="1"/>
  <c r="K82" i="93"/>
  <c r="I88" i="93"/>
  <c r="J88" i="93"/>
  <c r="J89" i="93" s="1"/>
  <c r="K88" i="93"/>
  <c r="K89" i="93" s="1"/>
  <c r="I89" i="93"/>
  <c r="I110" i="93"/>
  <c r="J110" i="93"/>
  <c r="K110" i="93"/>
  <c r="I22" i="92"/>
  <c r="J22" i="92"/>
  <c r="K22" i="92"/>
  <c r="I27" i="92"/>
  <c r="J27" i="92"/>
  <c r="K27" i="92"/>
  <c r="I29" i="92"/>
  <c r="J29" i="92"/>
  <c r="K29" i="92"/>
  <c r="I31" i="92"/>
  <c r="J31" i="92"/>
  <c r="K31" i="92"/>
  <c r="I33" i="92"/>
  <c r="J33" i="92"/>
  <c r="K33" i="92"/>
  <c r="I35" i="92"/>
  <c r="J35" i="92"/>
  <c r="K35" i="92"/>
  <c r="I41" i="92"/>
  <c r="I70" i="92" s="1"/>
  <c r="J41" i="92"/>
  <c r="K41" i="92"/>
  <c r="I43" i="92"/>
  <c r="J43" i="92"/>
  <c r="K43" i="92"/>
  <c r="I45" i="92"/>
  <c r="J45" i="92"/>
  <c r="K45" i="92"/>
  <c r="I47" i="92"/>
  <c r="J47" i="92"/>
  <c r="K47" i="92"/>
  <c r="I49" i="92"/>
  <c r="J49" i="92"/>
  <c r="K49" i="92"/>
  <c r="I51" i="92"/>
  <c r="J51" i="92"/>
  <c r="K51" i="92"/>
  <c r="I53" i="92"/>
  <c r="J53" i="92"/>
  <c r="K53" i="92"/>
  <c r="I55" i="92"/>
  <c r="J55" i="92"/>
  <c r="K55" i="92"/>
  <c r="I57" i="92"/>
  <c r="J57" i="92"/>
  <c r="K57" i="92"/>
  <c r="I59" i="92"/>
  <c r="J59" i="92"/>
  <c r="K59" i="92"/>
  <c r="I61" i="92"/>
  <c r="J61" i="92"/>
  <c r="K61" i="92"/>
  <c r="I63" i="92"/>
  <c r="J63" i="92"/>
  <c r="K63" i="92"/>
  <c r="I65" i="92"/>
  <c r="J65" i="92"/>
  <c r="K65" i="92"/>
  <c r="I67" i="92"/>
  <c r="J67" i="92"/>
  <c r="K67" i="92"/>
  <c r="I69" i="92"/>
  <c r="J69" i="92"/>
  <c r="K69" i="92"/>
  <c r="I86" i="92"/>
  <c r="J89" i="92"/>
  <c r="J86" i="92" s="1"/>
  <c r="K89" i="92"/>
  <c r="K86" i="92" s="1"/>
  <c r="J38" i="92" l="1"/>
  <c r="I57" i="93"/>
  <c r="I90" i="93" s="1"/>
  <c r="I91" i="93" s="1"/>
  <c r="K70" i="92"/>
  <c r="J57" i="93"/>
  <c r="J90" i="93" s="1"/>
  <c r="J91" i="93" s="1"/>
  <c r="K40" i="93"/>
  <c r="K90" i="93" s="1"/>
  <c r="K91" i="93" s="1"/>
  <c r="J35" i="94"/>
  <c r="J36" i="94" s="1"/>
  <c r="J38" i="94" s="1"/>
  <c r="J37" i="94" s="1"/>
  <c r="J40" i="93"/>
  <c r="I35" i="94"/>
  <c r="J70" i="92"/>
  <c r="K38" i="92"/>
  <c r="K71" i="93"/>
  <c r="I38" i="92"/>
  <c r="I71" i="92" s="1"/>
  <c r="I73" i="92" s="1"/>
  <c r="I72" i="92" s="1"/>
  <c r="K57" i="93"/>
  <c r="I26" i="94"/>
  <c r="I36" i="94" s="1"/>
  <c r="I38" i="94" s="1"/>
  <c r="I37" i="94" s="1"/>
  <c r="I29" i="93"/>
  <c r="K71" i="92"/>
  <c r="K73" i="92" s="1"/>
  <c r="K72" i="92" s="1"/>
  <c r="J71" i="92"/>
  <c r="J73" i="92" s="1"/>
  <c r="J72" i="92" s="1"/>
  <c r="I73" i="91" l="1"/>
  <c r="I146" i="91" l="1"/>
  <c r="I15" i="91" l="1"/>
  <c r="J15" i="91"/>
  <c r="K15" i="91"/>
  <c r="I16" i="91"/>
  <c r="J16" i="91"/>
  <c r="K16" i="91"/>
  <c r="I17" i="91"/>
  <c r="J17" i="91"/>
  <c r="K17" i="91"/>
  <c r="I18" i="91"/>
  <c r="J18" i="91"/>
  <c r="J20" i="91" s="1"/>
  <c r="K18" i="91"/>
  <c r="I19" i="91"/>
  <c r="J19" i="91"/>
  <c r="K19" i="91"/>
  <c r="I26" i="91"/>
  <c r="J26" i="91"/>
  <c r="K26" i="91"/>
  <c r="I32" i="91"/>
  <c r="J32" i="91"/>
  <c r="K32" i="91"/>
  <c r="I38" i="91"/>
  <c r="J38" i="91"/>
  <c r="K38" i="91"/>
  <c r="I44" i="91"/>
  <c r="J44" i="91"/>
  <c r="K44" i="91"/>
  <c r="I45" i="91"/>
  <c r="J45" i="91"/>
  <c r="K45" i="91"/>
  <c r="I46" i="91"/>
  <c r="J46" i="91"/>
  <c r="K46" i="91"/>
  <c r="I47" i="91"/>
  <c r="J47" i="91"/>
  <c r="K47" i="91"/>
  <c r="I48" i="91"/>
  <c r="J48" i="91"/>
  <c r="K48" i="91"/>
  <c r="I49" i="91"/>
  <c r="J49" i="91"/>
  <c r="K49" i="91"/>
  <c r="J50" i="91"/>
  <c r="I56" i="91"/>
  <c r="J56" i="91"/>
  <c r="K56" i="91"/>
  <c r="I62" i="91"/>
  <c r="J62" i="91"/>
  <c r="K62" i="91"/>
  <c r="I69" i="91"/>
  <c r="J69" i="91"/>
  <c r="K69" i="91"/>
  <c r="I70" i="91"/>
  <c r="J70" i="91"/>
  <c r="K70" i="91"/>
  <c r="I71" i="91"/>
  <c r="J71" i="91"/>
  <c r="K71" i="91"/>
  <c r="I72" i="91"/>
  <c r="J72" i="91"/>
  <c r="K72" i="91"/>
  <c r="J73" i="91"/>
  <c r="K73" i="91"/>
  <c r="I80" i="91"/>
  <c r="J80" i="91"/>
  <c r="K80" i="91"/>
  <c r="I86" i="91"/>
  <c r="J86" i="91"/>
  <c r="K86" i="91"/>
  <c r="I92" i="91"/>
  <c r="J92" i="91"/>
  <c r="K92" i="91"/>
  <c r="I93" i="91"/>
  <c r="J93" i="91"/>
  <c r="K93" i="91"/>
  <c r="I94" i="91"/>
  <c r="I98" i="91" s="1"/>
  <c r="J94" i="91"/>
  <c r="K94" i="91"/>
  <c r="I95" i="91"/>
  <c r="J95" i="91"/>
  <c r="K95" i="91"/>
  <c r="I96" i="91"/>
  <c r="J96" i="91"/>
  <c r="K96" i="91"/>
  <c r="I104" i="91"/>
  <c r="J104" i="91"/>
  <c r="K104" i="91"/>
  <c r="I110" i="91"/>
  <c r="J110" i="91"/>
  <c r="K110" i="91"/>
  <c r="I123" i="91"/>
  <c r="J123" i="91"/>
  <c r="K123" i="91"/>
  <c r="I124" i="91"/>
  <c r="I128" i="91" s="1"/>
  <c r="J124" i="91"/>
  <c r="K124" i="91"/>
  <c r="I125" i="91"/>
  <c r="J125" i="91"/>
  <c r="K125" i="91"/>
  <c r="J126" i="91"/>
  <c r="K126" i="91"/>
  <c r="I127" i="91"/>
  <c r="J127" i="91"/>
  <c r="K127" i="91"/>
  <c r="K128" i="91"/>
  <c r="I134" i="91"/>
  <c r="J134" i="91"/>
  <c r="K134" i="91"/>
  <c r="I140" i="91"/>
  <c r="J140" i="91"/>
  <c r="K140" i="91"/>
  <c r="I147" i="91"/>
  <c r="J147" i="91"/>
  <c r="J152" i="91" s="1"/>
  <c r="K147" i="91"/>
  <c r="K152" i="91" s="1"/>
  <c r="I148" i="91"/>
  <c r="J148" i="91"/>
  <c r="K148" i="91"/>
  <c r="I149" i="91"/>
  <c r="J149" i="91"/>
  <c r="K149" i="91"/>
  <c r="I150" i="91"/>
  <c r="I152" i="91" s="1"/>
  <c r="J150" i="91"/>
  <c r="K150" i="91"/>
  <c r="I151" i="91"/>
  <c r="J151" i="91"/>
  <c r="K151" i="91"/>
  <c r="I158" i="91"/>
  <c r="J158" i="91"/>
  <c r="K158" i="91"/>
  <c r="I162" i="91"/>
  <c r="J162" i="91"/>
  <c r="K162" i="91"/>
  <c r="K167" i="91" s="1"/>
  <c r="K174" i="91" s="1"/>
  <c r="I163" i="91"/>
  <c r="J163" i="91"/>
  <c r="K163" i="91"/>
  <c r="I164" i="91"/>
  <c r="J164" i="91"/>
  <c r="K164" i="91"/>
  <c r="I165" i="91"/>
  <c r="J165" i="91"/>
  <c r="K165" i="91"/>
  <c r="I166" i="91"/>
  <c r="J166" i="91"/>
  <c r="K166" i="91"/>
  <c r="I173" i="91"/>
  <c r="J173" i="91"/>
  <c r="K173" i="91"/>
  <c r="I180" i="91"/>
  <c r="J180" i="91"/>
  <c r="K180" i="91"/>
  <c r="I181" i="91"/>
  <c r="J181" i="91"/>
  <c r="K181" i="91"/>
  <c r="I182" i="91"/>
  <c r="J182" i="91"/>
  <c r="K182" i="91"/>
  <c r="I183" i="91"/>
  <c r="J183" i="91"/>
  <c r="K183" i="91"/>
  <c r="I184" i="91"/>
  <c r="J184" i="91"/>
  <c r="K184" i="91"/>
  <c r="I191" i="91"/>
  <c r="J191" i="91"/>
  <c r="K191" i="91"/>
  <c r="I197" i="91"/>
  <c r="J197" i="91"/>
  <c r="K197" i="91"/>
  <c r="I203" i="91"/>
  <c r="J203" i="91"/>
  <c r="K203" i="91"/>
  <c r="I209" i="91"/>
  <c r="J209" i="91"/>
  <c r="K209" i="91"/>
  <c r="I215" i="91"/>
  <c r="J215" i="91"/>
  <c r="K215" i="91"/>
  <c r="I221" i="91"/>
  <c r="J221" i="91"/>
  <c r="K221" i="91"/>
  <c r="I227" i="91"/>
  <c r="J227" i="91"/>
  <c r="K227" i="91"/>
  <c r="I233" i="91"/>
  <c r="J233" i="91"/>
  <c r="K233" i="91"/>
  <c r="I239" i="91"/>
  <c r="J239" i="91"/>
  <c r="K239" i="91"/>
  <c r="I246" i="91"/>
  <c r="J246" i="91"/>
  <c r="J251" i="91" s="1"/>
  <c r="J258" i="91" s="1"/>
  <c r="K246" i="91"/>
  <c r="I247" i="91"/>
  <c r="J247" i="91"/>
  <c r="K247" i="91"/>
  <c r="I248" i="91"/>
  <c r="J248" i="91"/>
  <c r="K248" i="91"/>
  <c r="I249" i="91"/>
  <c r="I251" i="91" s="1"/>
  <c r="I258" i="91" s="1"/>
  <c r="J249" i="91"/>
  <c r="K249" i="91"/>
  <c r="I250" i="91"/>
  <c r="J250" i="91"/>
  <c r="K250" i="91"/>
  <c r="I257" i="91"/>
  <c r="J257" i="91"/>
  <c r="K257" i="91"/>
  <c r="I261" i="91"/>
  <c r="J261" i="91"/>
  <c r="K261" i="91"/>
  <c r="I262" i="91"/>
  <c r="J262" i="91"/>
  <c r="K262" i="91"/>
  <c r="I263" i="91"/>
  <c r="I266" i="91" s="1"/>
  <c r="I273" i="91" s="1"/>
  <c r="J263" i="91"/>
  <c r="K263" i="91"/>
  <c r="I264" i="91"/>
  <c r="J264" i="91"/>
  <c r="K264" i="91"/>
  <c r="I265" i="91"/>
  <c r="J265" i="91"/>
  <c r="K265" i="91"/>
  <c r="I272" i="91"/>
  <c r="J272" i="91"/>
  <c r="K272" i="91"/>
  <c r="I276" i="91"/>
  <c r="J276" i="91"/>
  <c r="K276" i="91"/>
  <c r="I277" i="91"/>
  <c r="I281" i="91" s="1"/>
  <c r="I288" i="91" s="1"/>
  <c r="J277" i="91"/>
  <c r="K277" i="91"/>
  <c r="I278" i="91"/>
  <c r="J278" i="91"/>
  <c r="K278" i="91"/>
  <c r="I279" i="91"/>
  <c r="J279" i="91"/>
  <c r="K279" i="91"/>
  <c r="K281" i="91" s="1"/>
  <c r="K288" i="91" s="1"/>
  <c r="I280" i="91"/>
  <c r="J280" i="91"/>
  <c r="K280" i="91"/>
  <c r="I287" i="91"/>
  <c r="J287" i="91"/>
  <c r="K287" i="91"/>
  <c r="I294" i="91"/>
  <c r="I299" i="91" s="1"/>
  <c r="I306" i="91" s="1"/>
  <c r="J294" i="91"/>
  <c r="K294" i="91"/>
  <c r="I295" i="91"/>
  <c r="J295" i="91"/>
  <c r="J299" i="91" s="1"/>
  <c r="J306" i="91" s="1"/>
  <c r="K295" i="91"/>
  <c r="I296" i="91"/>
  <c r="J296" i="91"/>
  <c r="K296" i="91"/>
  <c r="I297" i="91"/>
  <c r="J297" i="91"/>
  <c r="K297" i="91"/>
  <c r="I298" i="91"/>
  <c r="J298" i="91"/>
  <c r="K298" i="91"/>
  <c r="I305" i="91"/>
  <c r="J305" i="91"/>
  <c r="K305" i="91"/>
  <c r="I309" i="91"/>
  <c r="J309" i="91"/>
  <c r="J314" i="91" s="1"/>
  <c r="J321" i="91" s="1"/>
  <c r="K309" i="91"/>
  <c r="I310" i="91"/>
  <c r="J310" i="91"/>
  <c r="K310" i="91"/>
  <c r="I311" i="91"/>
  <c r="J311" i="91"/>
  <c r="K311" i="91"/>
  <c r="I312" i="91"/>
  <c r="J312" i="91"/>
  <c r="K312" i="91"/>
  <c r="I313" i="91"/>
  <c r="J313" i="91"/>
  <c r="K313" i="91"/>
  <c r="I320" i="91"/>
  <c r="J320" i="91"/>
  <c r="K320" i="91"/>
  <c r="I324" i="91"/>
  <c r="J324" i="91"/>
  <c r="K324" i="91"/>
  <c r="I325" i="91"/>
  <c r="J325" i="91"/>
  <c r="K325" i="91"/>
  <c r="I326" i="91"/>
  <c r="J326" i="91"/>
  <c r="K326" i="91"/>
  <c r="J327" i="91"/>
  <c r="K327" i="91"/>
  <c r="I328" i="91"/>
  <c r="J328" i="91"/>
  <c r="K328" i="91"/>
  <c r="J329" i="91"/>
  <c r="J396" i="91" s="1"/>
  <c r="I335" i="91"/>
  <c r="J335" i="91"/>
  <c r="K335" i="91"/>
  <c r="I341" i="91"/>
  <c r="J341" i="91"/>
  <c r="K341" i="91"/>
  <c r="I347" i="91"/>
  <c r="J347" i="91"/>
  <c r="K347" i="91"/>
  <c r="I353" i="91"/>
  <c r="J353" i="91"/>
  <c r="K353" i="91"/>
  <c r="I359" i="91"/>
  <c r="J359" i="91"/>
  <c r="K359" i="91"/>
  <c r="I365" i="91"/>
  <c r="J365" i="91"/>
  <c r="K365" i="91"/>
  <c r="I371" i="91"/>
  <c r="J371" i="91"/>
  <c r="K371" i="91"/>
  <c r="I377" i="91"/>
  <c r="J377" i="91"/>
  <c r="K377" i="91"/>
  <c r="I383" i="91"/>
  <c r="J383" i="91"/>
  <c r="K383" i="91"/>
  <c r="I389" i="91"/>
  <c r="J389" i="91"/>
  <c r="K389" i="91"/>
  <c r="I402" i="91"/>
  <c r="J402" i="91"/>
  <c r="K402" i="91"/>
  <c r="I403" i="91"/>
  <c r="J403" i="91"/>
  <c r="K403" i="91"/>
  <c r="I404" i="91"/>
  <c r="J404" i="91"/>
  <c r="K404" i="91"/>
  <c r="I405" i="91"/>
  <c r="J405" i="91"/>
  <c r="K405" i="91"/>
  <c r="I406" i="91"/>
  <c r="J406" i="91"/>
  <c r="K406" i="91"/>
  <c r="I413" i="91"/>
  <c r="J413" i="91"/>
  <c r="K413" i="91"/>
  <c r="I414" i="91"/>
  <c r="J414" i="91"/>
  <c r="K414" i="91"/>
  <c r="I415" i="91"/>
  <c r="J415" i="91"/>
  <c r="K415" i="91"/>
  <c r="I416" i="91"/>
  <c r="J416" i="91"/>
  <c r="K416" i="91"/>
  <c r="I417" i="91"/>
  <c r="J417" i="91"/>
  <c r="K417" i="91"/>
  <c r="K510" i="91" s="1"/>
  <c r="I418" i="91"/>
  <c r="J418" i="91"/>
  <c r="K418" i="91"/>
  <c r="I425" i="91"/>
  <c r="J425" i="91"/>
  <c r="K425" i="91"/>
  <c r="I432" i="91"/>
  <c r="J432" i="91"/>
  <c r="K432" i="91"/>
  <c r="I433" i="91"/>
  <c r="J433" i="91"/>
  <c r="K433" i="91"/>
  <c r="I434" i="91"/>
  <c r="J434" i="91"/>
  <c r="K434" i="91"/>
  <c r="J435" i="91"/>
  <c r="K435" i="91"/>
  <c r="I436" i="91"/>
  <c r="J436" i="91"/>
  <c r="K436" i="91"/>
  <c r="J437" i="91"/>
  <c r="K437" i="91"/>
  <c r="J438" i="91"/>
  <c r="J464" i="91" s="1"/>
  <c r="J465" i="91" s="1"/>
  <c r="I445" i="91"/>
  <c r="J445" i="91"/>
  <c r="K445" i="91"/>
  <c r="I451" i="91"/>
  <c r="J451" i="91"/>
  <c r="K451" i="91"/>
  <c r="I457" i="91"/>
  <c r="J457" i="91"/>
  <c r="K457" i="91"/>
  <c r="I463" i="91"/>
  <c r="J463" i="91"/>
  <c r="K463" i="91"/>
  <c r="I470" i="91"/>
  <c r="J470" i="91"/>
  <c r="K470" i="91"/>
  <c r="I471" i="91"/>
  <c r="I508" i="91" s="1"/>
  <c r="J471" i="91"/>
  <c r="K471" i="91"/>
  <c r="I472" i="91"/>
  <c r="J472" i="91"/>
  <c r="J475" i="91" s="1"/>
  <c r="J501" i="91" s="1"/>
  <c r="J502" i="91" s="1"/>
  <c r="K472" i="91"/>
  <c r="I473" i="91"/>
  <c r="J473" i="91"/>
  <c r="K473" i="91"/>
  <c r="I474" i="91"/>
  <c r="J474" i="91"/>
  <c r="K474" i="91"/>
  <c r="I481" i="91"/>
  <c r="J481" i="91"/>
  <c r="K481" i="91"/>
  <c r="I487" i="91"/>
  <c r="J487" i="91"/>
  <c r="K487" i="91"/>
  <c r="I492" i="91"/>
  <c r="J492" i="91"/>
  <c r="K492" i="91"/>
  <c r="I496" i="91"/>
  <c r="J496" i="91"/>
  <c r="K496" i="91"/>
  <c r="I500" i="91"/>
  <c r="J500" i="91"/>
  <c r="K500" i="91"/>
  <c r="J509" i="91"/>
  <c r="I525" i="91"/>
  <c r="J525" i="91"/>
  <c r="K525" i="91"/>
  <c r="J407" i="91" l="1"/>
  <c r="K407" i="91"/>
  <c r="K426" i="91" s="1"/>
  <c r="K427" i="91" s="1"/>
  <c r="K314" i="91"/>
  <c r="K321" i="91" s="1"/>
  <c r="K266" i="91"/>
  <c r="K273" i="91" s="1"/>
  <c r="I185" i="91"/>
  <c r="I240" i="91" s="1"/>
  <c r="I241" i="91" s="1"/>
  <c r="J508" i="91"/>
  <c r="K419" i="91"/>
  <c r="K511" i="91"/>
  <c r="I509" i="91"/>
  <c r="I407" i="91"/>
  <c r="I426" i="91" s="1"/>
  <c r="I427" i="91" s="1"/>
  <c r="I314" i="91"/>
  <c r="I321" i="91" s="1"/>
  <c r="J266" i="91"/>
  <c r="J273" i="91" s="1"/>
  <c r="I167" i="91"/>
  <c r="I174" i="91" s="1"/>
  <c r="J167" i="91"/>
  <c r="J174" i="91" s="1"/>
  <c r="J175" i="91" s="1"/>
  <c r="K50" i="91"/>
  <c r="K438" i="91"/>
  <c r="K464" i="91" s="1"/>
  <c r="K465" i="91" s="1"/>
  <c r="K299" i="91"/>
  <c r="K306" i="91" s="1"/>
  <c r="K251" i="91"/>
  <c r="K258" i="91" s="1"/>
  <c r="K289" i="91" s="1"/>
  <c r="J128" i="91"/>
  <c r="I511" i="91"/>
  <c r="K98" i="91"/>
  <c r="J74" i="91"/>
  <c r="J117" i="91" s="1"/>
  <c r="J118" i="91" s="1"/>
  <c r="K74" i="91"/>
  <c r="K509" i="91"/>
  <c r="I50" i="91"/>
  <c r="K329" i="91"/>
  <c r="K396" i="91" s="1"/>
  <c r="K397" i="91" s="1"/>
  <c r="J289" i="91"/>
  <c r="K159" i="91"/>
  <c r="K175" i="91" s="1"/>
  <c r="J63" i="91"/>
  <c r="J64" i="91" s="1"/>
  <c r="K20" i="91"/>
  <c r="K63" i="91" s="1"/>
  <c r="K64" i="91" s="1"/>
  <c r="K475" i="91"/>
  <c r="K501" i="91" s="1"/>
  <c r="K502" i="91" s="1"/>
  <c r="J185" i="91"/>
  <c r="J240" i="91" s="1"/>
  <c r="J241" i="91" s="1"/>
  <c r="K185" i="91"/>
  <c r="K240" i="91" s="1"/>
  <c r="K241" i="91" s="1"/>
  <c r="J98" i="91"/>
  <c r="I74" i="91"/>
  <c r="I510" i="91"/>
  <c r="I419" i="91"/>
  <c r="J419" i="91"/>
  <c r="I329" i="91"/>
  <c r="I396" i="91" s="1"/>
  <c r="I397" i="91" s="1"/>
  <c r="J281" i="91"/>
  <c r="J288" i="91" s="1"/>
  <c r="J511" i="91"/>
  <c r="K508" i="91"/>
  <c r="I20" i="91"/>
  <c r="I63" i="91" s="1"/>
  <c r="I64" i="91" s="1"/>
  <c r="K117" i="91"/>
  <c r="K118" i="91" s="1"/>
  <c r="I117" i="91"/>
  <c r="I118" i="91" s="1"/>
  <c r="I438" i="91"/>
  <c r="I464" i="91" s="1"/>
  <c r="I465" i="91" s="1"/>
  <c r="I475" i="91"/>
  <c r="I501" i="91" s="1"/>
  <c r="I502" i="91" s="1"/>
  <c r="J397" i="91"/>
  <c r="I289" i="91"/>
  <c r="I159" i="91"/>
  <c r="I175" i="91" s="1"/>
  <c r="J159" i="91"/>
  <c r="J507" i="91"/>
  <c r="I507" i="91"/>
  <c r="J510" i="91"/>
  <c r="K507" i="91"/>
  <c r="K513" i="91" s="1"/>
  <c r="K504" i="91" l="1"/>
  <c r="K503" i="91" s="1"/>
  <c r="J426" i="91"/>
  <c r="J427" i="91" s="1"/>
  <c r="J504" i="91" s="1"/>
  <c r="J503" i="91" s="1"/>
  <c r="J513" i="91"/>
  <c r="I504" i="91"/>
  <c r="I503" i="91" s="1"/>
  <c r="I513" i="91"/>
  <c r="I150" i="88" l="1"/>
  <c r="I42" i="88"/>
  <c r="J119" i="87" l="1"/>
  <c r="K119" i="87"/>
  <c r="I119" i="87"/>
  <c r="I41" i="87"/>
  <c r="J27" i="87"/>
  <c r="K27" i="87"/>
  <c r="I27" i="87"/>
  <c r="K100" i="90"/>
  <c r="K98" i="90"/>
  <c r="J98" i="90"/>
  <c r="I98" i="90"/>
  <c r="K86" i="90"/>
  <c r="J86" i="90"/>
  <c r="J100" i="90" s="1"/>
  <c r="I86" i="90"/>
  <c r="I100" i="90" s="1"/>
  <c r="K58" i="90"/>
  <c r="J58" i="90"/>
  <c r="I58" i="90"/>
  <c r="K48" i="90"/>
  <c r="J48" i="90"/>
  <c r="I48" i="90"/>
  <c r="K44" i="90"/>
  <c r="J44" i="90"/>
  <c r="I44" i="90"/>
  <c r="K38" i="90"/>
  <c r="J38" i="90"/>
  <c r="I38" i="90"/>
  <c r="K33" i="90"/>
  <c r="J33" i="90"/>
  <c r="I33" i="90"/>
  <c r="K27" i="90"/>
  <c r="J27" i="90"/>
  <c r="I27" i="90"/>
  <c r="K19" i="90"/>
  <c r="J19" i="90"/>
  <c r="I19" i="90"/>
  <c r="K15" i="90"/>
  <c r="K68" i="90" s="1"/>
  <c r="K80" i="90" s="1"/>
  <c r="K81" i="90" s="1"/>
  <c r="J15" i="90"/>
  <c r="J68" i="90" s="1"/>
  <c r="J80" i="90" s="1"/>
  <c r="J81" i="90" s="1"/>
  <c r="I15" i="90"/>
  <c r="I68" i="90" l="1"/>
  <c r="I80" i="90" s="1"/>
  <c r="I81" i="90" s="1"/>
  <c r="K153" i="88"/>
  <c r="J153" i="88"/>
  <c r="K152" i="88"/>
  <c r="J152" i="88"/>
  <c r="K151" i="88"/>
  <c r="K150" i="88" s="1"/>
  <c r="J151" i="88"/>
  <c r="J150" i="88" s="1"/>
  <c r="K141" i="88"/>
  <c r="K142" i="88" s="1"/>
  <c r="J141" i="88"/>
  <c r="J142" i="88" s="1"/>
  <c r="I141" i="88"/>
  <c r="I142" i="88" s="1"/>
  <c r="K129" i="88"/>
  <c r="J129" i="88"/>
  <c r="I129" i="88"/>
  <c r="K117" i="88"/>
  <c r="J117" i="88"/>
  <c r="I117" i="88"/>
  <c r="K107" i="88"/>
  <c r="J107" i="88"/>
  <c r="I107" i="88"/>
  <c r="K97" i="88"/>
  <c r="J97" i="88"/>
  <c r="J130" i="88" s="1"/>
  <c r="I97" i="88"/>
  <c r="K95" i="88"/>
  <c r="J95" i="88"/>
  <c r="I95" i="88"/>
  <c r="K88" i="88"/>
  <c r="J88" i="88"/>
  <c r="I88" i="88"/>
  <c r="K76" i="88"/>
  <c r="J76" i="88"/>
  <c r="I76" i="88"/>
  <c r="K64" i="88"/>
  <c r="J64" i="88"/>
  <c r="I64" i="88"/>
  <c r="K52" i="88"/>
  <c r="J52" i="88"/>
  <c r="I52" i="88"/>
  <c r="K42" i="88"/>
  <c r="J42" i="88"/>
  <c r="K31" i="88"/>
  <c r="J31" i="88"/>
  <c r="I31" i="88"/>
  <c r="K21" i="88"/>
  <c r="J21" i="88"/>
  <c r="I21" i="88"/>
  <c r="K17" i="88"/>
  <c r="J17" i="88"/>
  <c r="I17" i="88"/>
  <c r="K15" i="88"/>
  <c r="J15" i="88"/>
  <c r="I15" i="88"/>
  <c r="J89" i="88" l="1"/>
  <c r="K89" i="88"/>
  <c r="I130" i="88"/>
  <c r="K130" i="88"/>
  <c r="K143" i="88" s="1"/>
  <c r="K145" i="88" s="1"/>
  <c r="K144" i="88" s="1"/>
  <c r="I89" i="88"/>
  <c r="I143" i="88" s="1"/>
  <c r="I145" i="88" s="1"/>
  <c r="I144" i="88" s="1"/>
  <c r="J143" i="88"/>
  <c r="J145" i="88" s="1"/>
  <c r="J144" i="88" s="1"/>
  <c r="K131" i="87" l="1"/>
  <c r="J131" i="87"/>
  <c r="I131" i="87"/>
  <c r="K124" i="87"/>
  <c r="J124" i="87"/>
  <c r="I124" i="87"/>
  <c r="K123" i="87"/>
  <c r="J123" i="87"/>
  <c r="I123" i="87"/>
  <c r="K122" i="87"/>
  <c r="J122" i="87"/>
  <c r="I122" i="87"/>
  <c r="K121" i="87"/>
  <c r="J121" i="87"/>
  <c r="I121" i="87"/>
  <c r="K120" i="87"/>
  <c r="J120" i="87"/>
  <c r="I120" i="87"/>
  <c r="K118" i="87"/>
  <c r="J118" i="87"/>
  <c r="I118" i="87"/>
  <c r="I117" i="87"/>
  <c r="K112" i="87"/>
  <c r="J112" i="87"/>
  <c r="I112" i="87"/>
  <c r="K111" i="87"/>
  <c r="J111" i="87"/>
  <c r="I111" i="87"/>
  <c r="K96" i="87"/>
  <c r="K97" i="87" s="1"/>
  <c r="J96" i="87"/>
  <c r="J97" i="87" s="1"/>
  <c r="I96" i="87"/>
  <c r="I97" i="87" s="1"/>
  <c r="K79" i="87"/>
  <c r="J79" i="87"/>
  <c r="I79" i="87"/>
  <c r="K74" i="87"/>
  <c r="J74" i="87"/>
  <c r="I74" i="87"/>
  <c r="K49" i="87"/>
  <c r="J49" i="87"/>
  <c r="I49" i="87"/>
  <c r="K41" i="87"/>
  <c r="J41" i="87"/>
  <c r="K37" i="87"/>
  <c r="J37" i="87"/>
  <c r="I37" i="87"/>
  <c r="K24" i="87"/>
  <c r="J24" i="87"/>
  <c r="I24" i="87"/>
  <c r="K80" i="87" l="1"/>
  <c r="J50" i="87"/>
  <c r="J80" i="87"/>
  <c r="J125" i="87"/>
  <c r="I80" i="87"/>
  <c r="K50" i="87"/>
  <c r="K98" i="87" s="1"/>
  <c r="K114" i="87" s="1"/>
  <c r="K113" i="87" s="1"/>
  <c r="I50" i="87"/>
  <c r="I125" i="87"/>
  <c r="K125" i="87"/>
  <c r="I98" i="87" l="1"/>
  <c r="I114" i="87" s="1"/>
  <c r="I113" i="87" s="1"/>
  <c r="J98" i="87"/>
  <c r="J114" i="87" s="1"/>
  <c r="J113" i="87" s="1"/>
</calcChain>
</file>

<file path=xl/sharedStrings.xml><?xml version="1.0" encoding="utf-8"?>
<sst xmlns="http://schemas.openxmlformats.org/spreadsheetml/2006/main" count="3791" uniqueCount="1071">
  <si>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</si>
  <si>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</si>
  <si>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</si>
  <si>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</si>
  <si>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</si>
  <si>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</si>
  <si>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</si>
  <si>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</si>
  <si>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</si>
  <si>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</si>
  <si>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</si>
  <si>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</si>
  <si>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</si>
  <si>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</si>
  <si>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</si>
  <si>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</si>
  <si>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</si>
  <si>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</si>
  <si>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</si>
  <si>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</si>
  <si>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</si>
  <si>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</si>
  <si>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</si>
  <si>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</si>
  <si>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</si>
  <si>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</si>
  <si>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</si>
  <si>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</si>
  <si>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</si>
  <si>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</si>
  <si>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</si>
  <si>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</si>
  <si>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</si>
  <si>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</si>
  <si>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</si>
  <si>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</si>
  <si>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</si>
  <si>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</si>
  <si>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</si>
  <si>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</si>
  <si>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</si>
  <si>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</si>
  <si>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</si>
  <si>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</si>
  <si>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</si>
  <si>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</si>
  <si>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</si>
  <si>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</si>
  <si>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</si>
  <si>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</si>
  <si>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</si>
  <si>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</si>
  <si>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</si>
  <si>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</si>
  <si>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</si>
  <si>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</si>
  <si>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</si>
  <si>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</si>
  <si>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</si>
  <si>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</si>
  <si>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</si>
  <si>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</si>
  <si>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</si>
  <si>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</si>
  <si>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</si>
  <si>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</si>
  <si>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</si>
  <si>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</si>
  <si>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</si>
  <si>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</si>
  <si>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</si>
  <si>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</si>
  <si>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</si>
  <si>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</si>
  <si>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</si>
  <si>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</si>
  <si>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</si>
  <si>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</si>
  <si>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</si>
  <si>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</si>
  <si>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</si>
  <si>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</si>
  <si>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</si>
  <si>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</si>
  <si>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</si>
  <si>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</si>
  <si>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</si>
  <si>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</si>
  <si>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</si>
  <si>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</si>
  <si>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</si>
  <si>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</si>
  <si>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Visuomenės sveikatos biuro teikiamų paslaugų stiprinimas ir plėtra </t>
  </si>
  <si>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</si>
  <si>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</si>
  <si>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</si>
  <si>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</si>
  <si>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</si>
  <si>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</si>
  <si>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</si>
  <si>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</si>
  <si>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</si>
  <si>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</si>
  <si>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</si>
  <si>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</si>
  <si>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</si>
  <si>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</si>
  <si>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</si>
  <si>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</si>
  <si>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</si>
  <si>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</si>
  <si>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</si>
  <si>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</si>
  <si>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</si>
  <si>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</si>
  <si>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</si>
  <si>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</si>
  <si>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</si>
  <si>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</si>
  <si>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</si>
  <si>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</si>
  <si>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</si>
  <si>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</si>
  <si>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</si>
  <si>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</si>
  <si>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</si>
  <si>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</si>
  <si>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</si>
  <si>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</si>
  <si>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</si>
  <si>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</si>
  <si>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</si>
  <si>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</si>
  <si>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</si>
  <si>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</si>
  <si>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</si>
  <si>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</si>
  <si>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</si>
  <si>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</si>
  <si>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</si>
  <si>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</si>
  <si>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</si>
  <si>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</si>
  <si>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</si>
  <si>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</si>
  <si>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</si>
  <si>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</si>
  <si>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</si>
  <si>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</si>
  <si>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</si>
  <si>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</si>
  <si>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</si>
  <si>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</si>
  <si>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</si>
  <si>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</si>
  <si>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</si>
  <si>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</si>
  <si>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</si>
  <si>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</si>
  <si>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</si>
  <si>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</si>
  <si>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</si>
  <si>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</si>
  <si>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</si>
  <si>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</si>
  <si>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</si>
  <si>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</si>
  <si>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</si>
  <si>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</si>
  <si>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</si>
  <si>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</si>
  <si>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</si>
  <si>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</si>
  <si>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</si>
  <si>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</si>
  <si>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</si>
  <si>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</si>
  <si>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</si>
  <si>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</si>
  <si>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</si>
  <si>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</si>
  <si>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</si>
  <si>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</si>
  <si>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</si>
  <si>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</si>
  <si>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</si>
  <si>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</si>
  <si>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</si>
  <si>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</si>
  <si>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</si>
  <si>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</si>
  <si>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</si>
  <si>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</si>
  <si>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</si>
  <si>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</si>
  <si>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</si>
  <si>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</si>
  <si>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</si>
  <si>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</si>
  <si>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</si>
  <si>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</si>
  <si>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</si>
  <si>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</si>
  <si>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</si>
  <si>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</si>
  <si>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</si>
  <si>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</si>
  <si>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</si>
  <si>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</si>
  <si>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</si>
  <si>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</si>
  <si>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</si>
  <si>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</si>
  <si>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</si>
  <si>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</si>
  <si>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</si>
  <si>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</si>
  <si>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</si>
  <si>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</si>
  <si>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</si>
  <si>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</si>
  <si>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</si>
  <si>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</si>
  <si>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</si>
  <si>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</si>
  <si>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</si>
  <si>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</si>
  <si>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</si>
  <si>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</si>
  <si>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</si>
  <si>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</si>
  <si>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</si>
  <si>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11</t>
  </si>
  <si>
    <t>Tradicinių ir unikalių (inovatyvių) kultūros projektų rėmimas</t>
  </si>
  <si>
    <t>Iš dalies finansuotų kultūros ir meno projektų skaičius per metus</t>
  </si>
  <si>
    <t>Kofinansuotų kultūros ir meno projektų skaičius per metus</t>
  </si>
  <si>
    <t>15</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</si>
  <si>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</si>
  <si>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</si>
  <si>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</si>
  <si>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</si>
  <si>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</si>
  <si>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</si>
  <si>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</si>
  <si>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</si>
  <si>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</si>
  <si>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</si>
  <si>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</si>
  <si>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</si>
  <si>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</si>
  <si>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</si>
  <si>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</si>
  <si>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</si>
  <si>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</si>
  <si>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</si>
  <si>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</si>
  <si>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</si>
  <si>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</si>
  <si>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</si>
  <si>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</si>
  <si>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</si>
  <si>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</si>
  <si>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</si>
  <si>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</si>
  <si>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</si>
  <si>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</si>
  <si>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</si>
  <si>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</si>
  <si>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</si>
  <si>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</si>
  <si>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</si>
  <si>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</si>
  <si>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</si>
  <si>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</si>
  <si>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</si>
  <si>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</si>
  <si>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</si>
  <si>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</si>
  <si>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</si>
  <si>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</si>
  <si>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</si>
  <si>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</si>
  <si>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</si>
  <si>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</si>
  <si>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</si>
  <si>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</si>
  <si>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</si>
  <si>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</si>
  <si>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</si>
  <si>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</si>
  <si>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</si>
  <si>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</si>
  <si>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</si>
  <si>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</si>
  <si>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</si>
  <si>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</si>
  <si>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</si>
  <si>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</si>
  <si>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</si>
  <si>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</si>
  <si>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</si>
  <si>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</si>
  <si>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</si>
  <si>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</si>
  <si>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</si>
  <si>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</si>
  <si>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</si>
  <si>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</si>
  <si>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</si>
  <si>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</si>
  <si>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</si>
  <si>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</si>
  <si>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</si>
  <si>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</si>
  <si>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</si>
  <si>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</si>
  <si>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</si>
  <si>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</si>
  <si>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</si>
  <si>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</si>
  <si>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</si>
  <si>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</si>
  <si>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</si>
  <si>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</si>
  <si>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</si>
  <si>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</si>
  <si>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</si>
  <si>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</si>
  <si>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</si>
  <si>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</si>
  <si>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</si>
  <si>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</si>
  <si>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</si>
  <si>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</si>
  <si>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</si>
  <si>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</si>
  <si>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</si>
  <si>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</si>
  <si>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</si>
  <si>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</si>
  <si>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</si>
  <si>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</si>
  <si>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</si>
  <si>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</si>
  <si>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</si>
  <si>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</si>
  <si>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</si>
  <si>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</si>
  <si>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</si>
  <si>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</si>
  <si>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</si>
  <si>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</si>
  <si>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</si>
  <si>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</si>
  <si>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</si>
  <si>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</si>
  <si>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</si>
  <si>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</si>
  <si>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</si>
  <si>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</si>
  <si>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</si>
  <si>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</si>
  <si>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</si>
  <si>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</si>
  <si>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</si>
  <si>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</si>
  <si>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</si>
  <si>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</si>
  <si>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</si>
  <si>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</si>
  <si>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</si>
  <si>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</si>
  <si>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</si>
  <si>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</si>
  <si>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</si>
  <si>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</si>
  <si>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</si>
  <si>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</si>
  <si>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</si>
  <si>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</si>
  <si>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</si>
  <si>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</si>
  <si>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</si>
  <si>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</si>
  <si>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</si>
  <si>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</si>
  <si>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</si>
  <si>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</si>
  <si>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</si>
  <si>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</si>
  <si>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</si>
  <si>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</si>
  <si>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</si>
  <si>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</si>
  <si>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</si>
  <si>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</si>
  <si>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</si>
  <si>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</si>
  <si>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</si>
  <si>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</si>
  <si>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</si>
  <si>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</si>
  <si>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</si>
  <si>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</si>
  <si>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</si>
  <si>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</si>
  <si>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investicijų projektai/ kiti dokumentai</t>
  </si>
  <si>
    <t>Parengti dokumentus, reikalingus Europos Sąjungos fondų investicijoms gauti</t>
  </si>
  <si>
    <t>Suremontuotos/modernizuotos gatvės</t>
  </si>
  <si>
    <t>km</t>
  </si>
  <si>
    <t>Suremontuotų/ modernizuotų gatvių ilgis</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</si>
  <si>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</si>
  <si>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</si>
  <si>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</si>
  <si>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</si>
  <si>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</si>
  <si>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</si>
  <si>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</si>
  <si>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</si>
  <si>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</si>
  <si>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</si>
  <si>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</si>
  <si>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</si>
  <si>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</si>
  <si>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</si>
  <si>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</si>
  <si>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</si>
  <si>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</si>
  <si>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</si>
  <si>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</si>
  <si>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</si>
  <si>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</si>
  <si>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</si>
  <si>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</si>
  <si>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</si>
  <si>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</si>
  <si>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</si>
  <si>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</si>
  <si>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</si>
  <si>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</si>
  <si>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</si>
  <si>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</si>
  <si>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</si>
  <si>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</si>
  <si>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</si>
  <si>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kv.m.</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</si>
  <si>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</si>
  <si>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</si>
  <si>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</si>
  <si>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</si>
  <si>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</si>
  <si>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</si>
  <si>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</si>
  <si>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</si>
  <si>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</si>
  <si>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</si>
  <si>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</si>
  <si>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</si>
  <si>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</si>
  <si>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</si>
  <si>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</si>
  <si>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</si>
  <si>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</si>
  <si>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</si>
  <si>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</si>
  <si>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77000
1</t>
  </si>
  <si>
    <t>kv.m.
Vnt.</t>
  </si>
  <si>
    <t>Atnaujintos/suformuotos viešosios erdvės, želdynai
Finansavimą gavę klimato kaitos mažinimo sprendimai</t>
  </si>
  <si>
    <t>Mažinti poveikį klimato kaitai ir prisitaikyti prie jos (SPP 2.2)</t>
  </si>
  <si>
    <t>Įdiegta el.bilieto sistema</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</si>
  <si>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</si>
  <si>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</si>
  <si>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</si>
  <si>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</si>
  <si>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</si>
  <si>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</si>
  <si>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</si>
  <si>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</si>
  <si>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</si>
  <si>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</si>
  <si>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</si>
  <si>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</si>
  <si>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</si>
  <si>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</si>
  <si>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</si>
  <si>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</si>
  <si>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</si>
  <si>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</si>
  <si>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</si>
  <si>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</si>
  <si>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</si>
  <si>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</si>
  <si>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</si>
  <si>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</si>
  <si>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</si>
  <si>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</si>
  <si>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</si>
  <si>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</si>
  <si>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Pagerintų/modernizuotų paslaugų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</si>
  <si>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</si>
  <si>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</si>
  <si>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</si>
  <si>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</si>
  <si>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</si>
  <si>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</si>
  <si>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</si>
  <si>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</si>
  <si>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</si>
  <si>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</si>
  <si>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</si>
  <si>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</si>
  <si>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</si>
  <si>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</si>
  <si>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</si>
  <si>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</si>
  <si>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</si>
  <si>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</si>
  <si>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paslaugas/dalyvavusių veiklose, skaičius</t>
  </si>
  <si>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</si>
  <si>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</si>
  <si>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</si>
  <si>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</si>
  <si>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</si>
  <si>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t>Rekonstruotos sporto bazės/nauji sporto objektai</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</si>
  <si>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</si>
  <si>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</si>
  <si>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</si>
  <si>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</si>
  <si>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</si>
  <si>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 xml:space="preserve">
asm.
Vnt.</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</si>
  <si>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</si>
  <si>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</si>
  <si>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</si>
  <si>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</si>
  <si>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</si>
  <si>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</si>
  <si>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</si>
  <si>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</si>
  <si>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</si>
  <si>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</si>
  <si>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</si>
  <si>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</si>
  <si>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</si>
  <si>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</si>
  <si>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t>Modernizuotų/įrengtų ir pritaikytų daugiafunkcinėms ir daugiakultūrinėms  paskirties paslaugoms istaigų/ objektų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</si>
  <si>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</si>
  <si>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</si>
  <si>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</si>
  <si>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</si>
  <si>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</si>
  <si>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Panevėzio miesto savivaldybės tarybos</t>
  </si>
  <si>
    <t>0; 8</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</si>
  <si>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</si>
  <si>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</si>
  <si>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</si>
  <si>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</si>
  <si>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</si>
  <si>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</si>
  <si>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</si>
  <si>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</si>
  <si>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</si>
  <si>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</si>
  <si>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</si>
  <si>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</si>
  <si>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</si>
  <si>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</si>
  <si>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</si>
  <si>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</si>
  <si>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</si>
  <si>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</si>
  <si>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</si>
  <si>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</si>
  <si>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</si>
  <si>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</si>
  <si>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</si>
  <si>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</si>
  <si>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</si>
  <si>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</si>
  <si>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</si>
  <si>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</si>
  <si>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</si>
  <si>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</si>
  <si>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</si>
  <si>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</si>
  <si>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</si>
  <si>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</si>
  <si>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</si>
  <si>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tūkst.Eur</t>
  </si>
  <si>
    <t xml:space="preserve">Grąžintos paskolos bei sumokėtos skolos pagal pasirašytas sutartis (su palūkanomis) </t>
  </si>
  <si>
    <t xml:space="preserve">Grąžintos ilgalaikės paskolos ir vykdyti finansiniai įsipareigojimai </t>
  </si>
  <si>
    <t>8/0</t>
  </si>
  <si>
    <t xml:space="preserve"> iš jų moterys/vyrai</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</si>
  <si>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</si>
  <si>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</si>
  <si>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</si>
  <si>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</si>
  <si>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</si>
  <si>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</si>
  <si>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</si>
  <si>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</si>
  <si>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</si>
  <si>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</si>
  <si>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</si>
  <si>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</si>
  <si>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</si>
  <si>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</si>
  <si>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</si>
  <si>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Pagerinti savivaldybės veiklos valdymą (SPP 1.5.1.)</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</si>
  <si>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</si>
  <si>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</si>
  <si>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</si>
  <si>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</si>
  <si>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</si>
  <si>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</si>
  <si>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</si>
  <si>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</si>
  <si>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</si>
  <si>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</si>
  <si>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</si>
  <si>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</si>
  <si>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</si>
  <si>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</si>
  <si>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</si>
  <si>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</si>
  <si>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</si>
  <si>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</si>
  <si>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</si>
  <si>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</si>
  <si>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</si>
  <si>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</si>
  <si>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</si>
  <si>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</si>
  <si>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</si>
  <si>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</si>
  <si>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</si>
  <si>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</si>
  <si>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</si>
  <si>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</si>
  <si>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</si>
  <si>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</si>
  <si>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</si>
  <si>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</si>
  <si>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</si>
  <si>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</si>
  <si>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Tūkt.Eur</t>
  </si>
  <si>
    <t>Pridėtinė vertė gamybos sąnaudomis pagal veiklos vykdymo vietą (nefinansinių įmonių)</t>
  </si>
  <si>
    <t>Įmonių, diegusių technologines inovacijas, dalis nuo visų įmonių (apskrities rodiklis)</t>
  </si>
  <si>
    <t xml:space="preserve"> Paskatinti pažangių technologinių sprendimų kūrimą ir diegimą versle( SPP 3.3.3.)</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</si>
  <si>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</si>
  <si>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</si>
  <si>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</si>
  <si>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</si>
  <si>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</si>
  <si>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</si>
  <si>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</si>
  <si>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</si>
  <si>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</si>
  <si>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</si>
  <si>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</si>
  <si>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</si>
  <si>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</si>
  <si>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</si>
  <si>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</si>
  <si>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</si>
  <si>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</si>
  <si>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</si>
  <si>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</si>
  <si>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</si>
  <si>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</si>
  <si>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</si>
  <si>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</si>
  <si>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</si>
  <si>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</si>
  <si>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</si>
  <si>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</si>
  <si>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</si>
  <si>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</si>
  <si>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</si>
  <si>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</si>
  <si>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</si>
  <si>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</si>
  <si>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</si>
  <si>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</si>
  <si>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</si>
  <si>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</si>
  <si>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Parengtų illgalaikių miesto darbo rinkos poreikių prognozių skaičius</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</si>
  <si>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</si>
  <si>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</si>
  <si>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</si>
  <si>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</si>
  <si>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 xml:space="preserve"> Sudaryti mokymosi visą gyvenimą galimybes atsižvelgiant į trumpalaikės ir ilgalaikes darbo rinkos poreikių prognozes (SP 3.2.2.)</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</si>
  <si>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</si>
  <si>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</si>
  <si>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</si>
  <si>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</si>
  <si>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</si>
  <si>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</si>
  <si>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</si>
  <si>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0;10</t>
  </si>
  <si>
    <t xml:space="preserve">Sporto organizacijų raginimas turėti ilgalaikius planavimo dokumentus (planus, strategijas), finansuoti projektus siekiant kokybinių ir kiekybinių rezultatų </t>
  </si>
  <si>
    <t xml:space="preserve">Savivaldybės skirtos premijos už pasiektus aukštus  sporto rezultatus, skaičius  </t>
  </si>
  <si>
    <t>Aukšto meistriškumo sportininkų ir jų trenerių skatinimas už sporto laimėjimus</t>
  </si>
  <si>
    <t xml:space="preserve">Organizuotų tarptautinių, nacionalinių, fizinio aktyvumo sporto renginių bei dalyvavimo varžybose, renginiuose skaičius  </t>
  </si>
  <si>
    <t xml:space="preserve">Tarptautinių bei nacionalinių fizinio aktyvumo ir sporto renginių organizavimas.
Dalyvavimas sporto varžybose, renginiuose </t>
  </si>
  <si>
    <t>asm./metus</t>
  </si>
  <si>
    <t xml:space="preserve">Aukšto meistriškumo sportininkų skaičius </t>
  </si>
  <si>
    <t>Pagerinti aukšto meistriškumo sportininkų rengimo sąlygas (SPP 1.2.2.)</t>
  </si>
  <si>
    <t xml:space="preserve">Finansuotų projektų, skatinančių, populiarinančių sportą, fizinį aktyvumą, skaičius  </t>
  </si>
  <si>
    <t>Projektų, skatinančių, populiarinančių sportą, fizinį aktyvumą finansavimas</t>
  </si>
  <si>
    <t>Sukurtos sporto infrastruktūros valdymo priemonės bei sportinio ugdymo apskaitos priemonės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</si>
  <si>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</si>
  <si>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Sporto ir viešosios aktyvaus laisvalaikio infrastruktūros daugiafunkciškumo plėtojimas ir pritaikymas nustatytiems kokybės standartams</t>
  </si>
  <si>
    <t>Panevėžio sporto centro pajamos už suteiktas paslaugas</t>
  </si>
  <si>
    <t>Panevėžio sporto centras</t>
  </si>
  <si>
    <t xml:space="preserve">Futbolo vystymo programoje sportuojančių asmenų skaičius </t>
  </si>
  <si>
    <t>Panevėžio sporto centre sportuojančių skaičius</t>
  </si>
  <si>
    <t xml:space="preserve">PMSA pavaldžių sporto įstaigų, įdiegusių kokybės vadybos sistemas, skaičius  </t>
  </si>
  <si>
    <t>288724610
300036519
304764443</t>
  </si>
  <si>
    <t>Sporto įstaigų paslaugų stiprinimas ir plėtra</t>
  </si>
  <si>
    <t xml:space="preserve">Sporto renginių skaičius  </t>
  </si>
  <si>
    <t xml:space="preserve">Fizinio aktyvumo renginiuose dalyvaujančių asmenų sk. </t>
  </si>
  <si>
    <t xml:space="preserve">   Stiprinti gyventojų sveikatą ir skatinti fizinį aktyvumą siekiant aukšto sporto meistriškumo (SPP 1.2.)</t>
  </si>
  <si>
    <t>Finansuotų projektų skaičius</t>
  </si>
  <si>
    <t>Finansuoti projektus neigiamų socialinių veiksnių prevencijai įgyvendinti</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</si>
  <si>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</si>
  <si>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Balsavusių gyventojų procentas nuo visų miesto gyventojų</t>
  </si>
  <si>
    <t>50/30</t>
  </si>
  <si>
    <t>40/20</t>
  </si>
  <si>
    <t>30/10</t>
  </si>
  <si>
    <t>Gyventojų/jaunimo dalyvavusių lyderystės skatinimo veiklose, skaičius</t>
  </si>
  <si>
    <t>3400/7</t>
  </si>
  <si>
    <t>3200/6</t>
  </si>
  <si>
    <t>3000/5</t>
  </si>
  <si>
    <t>asm./proc./metus</t>
  </si>
  <si>
    <t>Gyventojų, dalyvaujančių bendruomeninių organizacijų veiklose, skaičius per metus (jaunimo proc.)</t>
  </si>
  <si>
    <t>Savanorių bazės savivaldybėje sukūrimas</t>
  </si>
  <si>
    <t xml:space="preserve">Gyventojų, dalyvaujančių savanorystės veiklose viešoje sektoriaus įstaigose, skaičius  </t>
  </si>
  <si>
    <t xml:space="preserve">Suorganizuotų priemonių, skirtų seniūnaičių, bendruomeninių ir nevyriausybinių organizacijų bendradarbiavimui skatinti, skaičius per metus </t>
  </si>
  <si>
    <t>Gyventojų bendruomeniškumo ir pilietiškumo skatinimas</t>
  </si>
  <si>
    <t xml:space="preserve">Organizacijų, atstovaujančių tautines mažumas, skaičius   </t>
  </si>
  <si>
    <t xml:space="preserve">Nevyriausybinių ir bendruomeninių organizacijų veiklos skatinimo priemonių skaičius per metus </t>
  </si>
  <si>
    <t xml:space="preserve">Viešai pasiekiamų NVO dalis nuo veikiančių NVO </t>
  </si>
  <si>
    <t>40/50</t>
  </si>
  <si>
    <t>30/40</t>
  </si>
  <si>
    <t>20/30</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</si>
  <si>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</si>
  <si>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 xml:space="preserve">NVO ir bendruomeninių organizacijų įgyvendintų projektų skaičius </t>
  </si>
  <si>
    <t xml:space="preserve">Nevyriausybinių organizacijų veiklos ir projektų finansavimas </t>
  </si>
  <si>
    <t xml:space="preserve">Įgyvendinti Panevėžio nevyriausybinių organizacijų plėtros politikos priemones </t>
  </si>
  <si>
    <t>Veikiančių vietos veiklos grupių, nevyriausybinių, bendruomeninių organizacijų pateiktų projektų / paraiškų finansavimui gauti skaičius per metus</t>
  </si>
  <si>
    <t>Veikiančių vietos veiklos grupių, nevyriausybinių, bendruomeninių organizacijų skaičius</t>
  </si>
  <si>
    <t>Išplėtoti NVO ir bendruomeninių organizacijų veiklą bei paskatinti jų iniciatyvas, paskatinti gyventojų bendruomeniškumą ir pilietiškumą</t>
  </si>
  <si>
    <t xml:space="preserve">Jaunimo organizacijų veiklos skatinimo priemonių skaičius per metus  </t>
  </si>
  <si>
    <t>Jaunimo savanorišką tarnybą baigusių asmenų skaičius</t>
  </si>
  <si>
    <t>Įgyvendintų jaunimo problemų sprendimo 2022-2024 m. priemonių plane nuamtytų priemonių</t>
  </si>
  <si>
    <t xml:space="preserve">Finansuotų jaunimo ir su jaunimu dirbančių organizacijų projektų, veiklos programų, iniciatyvų skaičius per metus </t>
  </si>
  <si>
    <t>Jaunimo poreikius atitinkančios jaunimo politikos įgyvendinimas</t>
  </si>
  <si>
    <t>Į programą įsitraukusių darbdavių skaičius</t>
  </si>
  <si>
    <t xml:space="preserve"> vnt/metus</t>
  </si>
  <si>
    <t>Jaunimo dalyvavusio integracijos į darbo rinką programoje skaičius per metus</t>
  </si>
  <si>
    <t>Įgyvendinti jaunimo vasaros užimtumo ir integracijos į darbo rinką programą</t>
  </si>
  <si>
    <t xml:space="preserve">Jaunimo informavimo ir konsultavimo taško klientų skaičius  </t>
  </si>
  <si>
    <t xml:space="preserve">Teritorijų, kuriose vyksta darbas su jaunimu gatvėje, skaičius </t>
  </si>
  <si>
    <t>Veikiančių atvirų jaunimo centrų ir erdvių skaičius</t>
  </si>
  <si>
    <t xml:space="preserve">Darbo su jaunimu formų įvairovės užtikrinimas  </t>
  </si>
  <si>
    <t>Atvirųjų jaunimo centrų ir atvirųjų jaunimo erdvių unikalių lankytojų skaičius</t>
  </si>
  <si>
    <t>Įgyvendinti jaunimo politiką.</t>
  </si>
  <si>
    <t>Savivaldybės administracijos organizuotų apklausų per metus skaičius</t>
  </si>
  <si>
    <t>Savivaldybės tarybos rinkimuose dalyvavusio jaunimo skaičius, palyginti su visų rinkėjų skaičiumi</t>
  </si>
  <si>
    <t>Savivaldybės tarybos rinkimuose dalyvavusių rinkėjų skaičius, palyginti su visų rinkėjų skaičiumi</t>
  </si>
  <si>
    <t>Įgyvendintų veiklų dalis nuo planuotų veiklų</t>
  </si>
  <si>
    <t>Pagalbos priemonių nukentėjusiems subjektams užtikrinimas</t>
  </si>
  <si>
    <t>306008754</t>
  </si>
  <si>
    <r>
      <t>Ugdymo reikmių lėšos (</t>
    </r>
    <r>
      <rPr>
        <b/>
        <sz val="11"/>
        <color theme="1"/>
        <rFont val="Times New Roman"/>
        <family val="1"/>
        <charset val="186"/>
      </rPr>
      <t>ML)</t>
    </r>
  </si>
  <si>
    <t>x</t>
  </si>
  <si>
    <t>Priimtų sprendimų kreiptis į teismą skaičius, vnt.</t>
  </si>
  <si>
    <t>P-16.01.01.03-03</t>
  </si>
  <si>
    <t>Išnagrinėtų asmens būklės peržiūrėjimo bylų skaičius, vnt.</t>
  </si>
  <si>
    <t>P-16.01.01.03-02</t>
  </si>
  <si>
    <t>Inicijuotų asmens būklės peržiūrėjimo bylų skaičius, vnt.</t>
  </si>
  <si>
    <t>P-16.01.01.03-01</t>
  </si>
  <si>
    <t xml:space="preserve">Vykdyti neveiksnių asmenų būklės peržiūrėjimą   </t>
  </si>
  <si>
    <t>01.01.03</t>
  </si>
  <si>
    <t>23,74</t>
  </si>
  <si>
    <t>Savižudybių skaičius, tenkantis 100 tūkst. gyventojų, vnt.</t>
  </si>
  <si>
    <t>P-16.01.01.01-03</t>
  </si>
  <si>
    <t>69,96</t>
  </si>
  <si>
    <t>P-16.01.01.01-02</t>
  </si>
  <si>
    <t>249,8</t>
  </si>
  <si>
    <t>Prevencinėmis priemonėmis išvengiamas mirtingumas, (mirusių skaičius 100 tūkst.gyventojų)</t>
  </si>
  <si>
    <t>P-16.01.01.01-01</t>
  </si>
  <si>
    <t>01.01.01</t>
  </si>
  <si>
    <t>&gt;=30</t>
  </si>
  <si>
    <t xml:space="preserve">&gt;=30 </t>
  </si>
  <si>
    <t>P-15.01.02.01</t>
  </si>
  <si>
    <t>01.02.01</t>
  </si>
  <si>
    <t>P-15.01.01.11</t>
  </si>
  <si>
    <t>01.01.11</t>
  </si>
  <si>
    <t>P-15.01.01.10</t>
  </si>
  <si>
    <t>01.01.10</t>
  </si>
  <si>
    <t>P-15.01.01.08</t>
  </si>
  <si>
    <t>01.01.08</t>
  </si>
  <si>
    <t>Socialinių darbuotojų ir jų padėjėjų, teikiančių socialinę priežiūrą šeimoms, pareigybių skaičius, vnt.</t>
  </si>
  <si>
    <t>P-15.01.01.06</t>
  </si>
  <si>
    <t>01.01.06</t>
  </si>
  <si>
    <t>Asmenų su sunkia negalia , gaunančių socialinę globą, skaičius (asmenys)</t>
  </si>
  <si>
    <t>01.01.04</t>
  </si>
  <si>
    <t>Asmenų (šeimų), gavusių būsto nuomos ar išperkamosios būsto nuomos mokesčio dalies kompensaciją, skaičius</t>
  </si>
  <si>
    <t>P-15.01.01.01-03</t>
  </si>
  <si>
    <t>Laidojimo pašalpos gavėjų skaičius (asmenys)</t>
  </si>
  <si>
    <t>P-15.01.01.01-02</t>
  </si>
  <si>
    <t>Mokinių, gaunančių nemokamą maitinimą, vidutinis skaičius per mėnesį (asmenys)</t>
  </si>
  <si>
    <t>P-15.01.01.01-01</t>
  </si>
  <si>
    <t>01.02.02.</t>
  </si>
  <si>
    <t>01.01.05</t>
  </si>
  <si>
    <t>P-13.01.01.04</t>
  </si>
  <si>
    <t>P-13.01.01.02</t>
  </si>
  <si>
    <t>01.01.02.</t>
  </si>
  <si>
    <t>P-13.01.01.01</t>
  </si>
  <si>
    <t>01.01.01.</t>
  </si>
  <si>
    <t>P-01.01.02.15</t>
  </si>
  <si>
    <t>01.02.15</t>
  </si>
  <si>
    <t>Suderintų į Savivaldybės erdvinių duomenų rinkinį integruotų planų skaičius, vnt</t>
  </si>
  <si>
    <t>P-01.01.02.14</t>
  </si>
  <si>
    <t>01.02.14</t>
  </si>
  <si>
    <t>Tikslingas savivaldybei perduotų pagal nustatytą tikslą ir poreikį sklypų skaičius, vnt.</t>
  </si>
  <si>
    <t>P-01.01.02.13</t>
  </si>
  <si>
    <t>01.02.13</t>
  </si>
  <si>
    <t>P-01.01.02.12</t>
  </si>
  <si>
    <t>01.02.12</t>
  </si>
  <si>
    <t>Pateikta duomenų Suteiktos valstybės pagalbos registrui (proc. registre įregistruotos valstybės ir nereikšmingos pagalbos nuo visos suteiktos valstybės ir nereikšmingos pagalbos), proc.</t>
  </si>
  <si>
    <t>P-01.01.02.11</t>
  </si>
  <si>
    <t>01.02.11</t>
  </si>
  <si>
    <t>-</t>
  </si>
  <si>
    <t>P-01.01.02.10</t>
  </si>
  <si>
    <t>01.02.10</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</si>
  <si>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</si>
  <si>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P-01.01.02.09</t>
  </si>
  <si>
    <t>01.02.09</t>
  </si>
  <si>
    <t>Jaunimo reikalų koordinatoriams savivaldybėse rekomenduotų atlikti užduočių įgyvendinimas (ne mažiau, kaip) (procentai)</t>
  </si>
  <si>
    <t>P-01.01.02.08</t>
  </si>
  <si>
    <t>01.02.08</t>
  </si>
  <si>
    <t>P-01.01.02.07</t>
  </si>
  <si>
    <t>01.02.07</t>
  </si>
  <si>
    <t>Savivaldybės panaudotų dotacijų dalis nuo visų savivaldybei priskirtų archyvinių dokumentų tvarkymo funkcijai atlikti skirtų asignavimų dalies, proc.</t>
  </si>
  <si>
    <t>P-01.01.02.06</t>
  </si>
  <si>
    <t>01.02.06</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</si>
  <si>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</si>
  <si>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P-01.01.02.05</t>
  </si>
  <si>
    <t>01.02.05</t>
  </si>
  <si>
    <t>Parengtų ir savivaldybės interneto svetainėje paskelbtų atmintinių ir rekomendacijų skaičius (vienetai)</t>
  </si>
  <si>
    <t>P-01.01.02.04-02</t>
  </si>
  <si>
    <t>Atliktų įmonių ir įstaigų, interneto svetainių, spaudos leidinių ir reklamos objektų patikrinimų skaičius (vienetai)</t>
  </si>
  <si>
    <t>P-01.01.02.04-01</t>
  </si>
  <si>
    <t>01.02.04</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</si>
  <si>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</si>
  <si>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P-01.01.02.03-02</t>
  </si>
  <si>
    <t>Savivaldybės pasirengimo reaguoti į ekstremalias situacijas lygis, ne žemesnis kaip, proc.</t>
  </si>
  <si>
    <t>P-01.01.02.03-01</t>
  </si>
  <si>
    <t>01.02.03</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</si>
  <si>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</si>
  <si>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P-01.01.02.02</t>
  </si>
  <si>
    <t>01.02.02</t>
  </si>
  <si>
    <t>Archyvinių civilinės būklės aktų įrašų, gautų iš civilinės metrikacijos įstaigų, duomenų tvarkymas, vnt</t>
  </si>
  <si>
    <t>P-01.01.02.01</t>
  </si>
  <si>
    <t>2024 metais</t>
  </si>
  <si>
    <t>2023 metais</t>
  </si>
  <si>
    <t>2022 metais</t>
  </si>
  <si>
    <t>2021 metais</t>
  </si>
  <si>
    <t>Stebėsenos rodiklių reikšmės</t>
  </si>
  <si>
    <t>Rodiklio pavadinimas, mato vienetas</t>
  </si>
  <si>
    <t xml:space="preserve">Rodiklio kodas </t>
  </si>
  <si>
    <t>Dotacijos pavadinimas</t>
  </si>
  <si>
    <t>Priemonės pavadinimas</t>
  </si>
  <si>
    <t>Programa</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</si>
  <si>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</si>
  <si>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Įstaigos sąnaudų valdymo išlaidoms dalis, ne daugiau proc.</t>
  </si>
  <si>
    <t>ne daugiau nei 16,8</t>
  </si>
  <si>
    <t xml:space="preserve">ne daugiau nei 16,8 </t>
  </si>
  <si>
    <t>13,15</t>
  </si>
  <si>
    <t>Įstaigos veiklos sąnaudų dalis (nuo pajamų už parduotus bilietus ir gautas kompensacijas už keleivių vežimo lengvatas), procentais</t>
  </si>
  <si>
    <t>+ 1 balas</t>
  </si>
  <si>
    <t>+ 1  balas</t>
  </si>
  <si>
    <t>+ 2 balai</t>
  </si>
  <si>
    <t>Keleivių pasitenkinimo viešojo transporto paslauga lygis, balais</t>
  </si>
  <si>
    <t>Viešojo transporto keleivių kelionių skaičiaus augimas, procentais</t>
  </si>
  <si>
    <t>Pajamų, gautų už parduotus miesto viešojo transporto bilietus, augimas, procentais</t>
  </si>
  <si>
    <t>Tęstinės veiklos rodikliai</t>
  </si>
  <si>
    <t>Įgyvendinamų pažangos projektų (įrašomas pažangos projekto kodas ir pavadinimas) rodikliai</t>
  </si>
  <si>
    <t>VšĮ Panevėžio keleivinis transportas</t>
  </si>
  <si>
    <t>08 01 01 01; 08 01 01 02</t>
  </si>
  <si>
    <t>Pateiktų paraškų nacionaliniams ir tarptautiniams projektams finansuoti skaičius</t>
  </si>
  <si>
    <t>Darbuotojų, dalyvavusių mokymuose, dalis nuo visų darbuotojų procentais</t>
  </si>
  <si>
    <t>VšĮ Panevėžio plėtros agentūra</t>
  </si>
  <si>
    <t>Sukomplektuotų sportinio rengimo grupių, skaičius</t>
  </si>
  <si>
    <t>12.01.01.01.</t>
  </si>
  <si>
    <t>Sportininkų, dalyvaujančių miesto, regiono, šalies ir tarptautinėse varžybose,skaičius</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</si>
  <si>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</si>
  <si>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t>*</t>
  </si>
  <si>
    <t>Įstaigai suteiktas skaidrios ASPĮ vardas</t>
  </si>
  <si>
    <t>Pacientų pasitenkinimo paslaugomis lygis</t>
  </si>
  <si>
    <t>Papildomas finansavimo šaltinių pritraukimas</t>
  </si>
  <si>
    <t>Koeficientas ne didesnis kaip 0,10</t>
  </si>
  <si>
    <t>Įstaigos finansinių įsipareigojimų dalis nuo metinio biudžeto</t>
  </si>
  <si>
    <t>3,6 proc.</t>
  </si>
  <si>
    <t>Įstaigos sąnaudų valdymo išlaidoms dalis</t>
  </si>
  <si>
    <t>82,1 proc.</t>
  </si>
  <si>
    <t>Užtikrinti kokybišką ir efektyvią sveikatos priežiūrą (SPP 1.2.1.)</t>
  </si>
  <si>
    <t>VšĮ Panevėžio miesto poliklinika</t>
  </si>
  <si>
    <t>5.</t>
  </si>
  <si>
    <t>Ūmių būklių atvejais – iki 2 val.
Pirminio lygio odontologo paslaugos – iki 5 d.
Gydytojų odontologų specialistų – iki 30 d.</t>
  </si>
  <si>
    <t xml:space="preserve">Vidutinis laikas nuo paciento kreipimosi dėl asmens sveikatos priežiūros paslaugos suteikimo momento iki paskirto paslaugos gavimo laiko </t>
  </si>
  <si>
    <t xml:space="preserve">Suteiktų asmens sveikatos priežiūros paslaugų kiekis per metus </t>
  </si>
  <si>
    <t xml:space="preserve">96 proc. </t>
  </si>
  <si>
    <t>96 proc.</t>
  </si>
  <si>
    <t>98 proc.</t>
  </si>
  <si>
    <t>VšĮ Panevėžio odontologijos poliklinika</t>
  </si>
  <si>
    <t>4.</t>
  </si>
  <si>
    <t>Ligoninė išlieka Skaidrių asmens sveikatos priežiūros įstaigų sąraše</t>
  </si>
  <si>
    <t>Ligoninė įtraukta į Skaidrių asmens sveikatos priežiūros įstaigų sąrašą</t>
  </si>
  <si>
    <t>Užtikrinti įstaigos atsparumą korupcijai: Ligoninė įtraukta į Skaidrių asmens sveikatos priežiūros įstaigų sąrašą</t>
  </si>
  <si>
    <t xml:space="preserve">ne mažiau </t>
  </si>
  <si>
    <t>Ne mažiau kaip 0,8 balo</t>
  </si>
  <si>
    <t>VšĮ Panevėžio palaikomojo gydymo ir slaugos ligoninė</t>
  </si>
  <si>
    <t>3.</t>
  </si>
  <si>
    <t xml:space="preserve">Ne mažiau kaip 95  proc. į I kategorijos greitosios medicinos pagalbos kvietimų mieste nuvykstama per 15 min., skaičiuojant nuo skambučio priėmimo iki nuvykimo </t>
  </si>
  <si>
    <t>Operatyvus GMP brigadų nuvykimas į pagalbos kvietimo vietą  I kategorijos kvietimų atvejais</t>
  </si>
  <si>
    <t>KVS atitiktis standartų reikalavimams</t>
  </si>
  <si>
    <t xml:space="preserve">Ne mažiau kaip 80 proc. skirtų lėšų panaudojamos darbo užmokesčiui didinti </t>
  </si>
  <si>
    <t xml:space="preserve"> Ne mažiau kaip 80 proc. skirtų lėšų panaudojamos darbo užmokesčiui didinti </t>
  </si>
  <si>
    <t>VšĮ Panevėžio greitosios medicinos pagalbos stotis</t>
  </si>
  <si>
    <t>2.</t>
  </si>
  <si>
    <t xml:space="preserve">Ne ilgiau kaip 30 k.d. </t>
  </si>
  <si>
    <t>Ne mažiau kaip 0,8</t>
  </si>
  <si>
    <t>Veiklos rezultatų vertinimo rodiklis: Kritinis likvidumo rodiklis</t>
  </si>
  <si>
    <t>VšĮ Panevėžio fizinės medicinos ir reabilitacijos centras</t>
  </si>
  <si>
    <t>1.</t>
  </si>
  <si>
    <t>2024  m.</t>
  </si>
  <si>
    <t>2023 m.</t>
  </si>
  <si>
    <t>2022 m.</t>
  </si>
  <si>
    <t>2021 m.</t>
  </si>
  <si>
    <t>Planuojamos rodiklių reikšmės</t>
  </si>
  <si>
    <t>Rodiklio pavadinimas, matavimo vnt.</t>
  </si>
  <si>
    <t>Veiklos tikslas arba programos uždavinys</t>
  </si>
  <si>
    <t>Viešosios įstaigos pavadinimas</t>
  </si>
  <si>
    <t>Eil. Nr.</t>
  </si>
  <si>
    <t>Viešųjų įstaigų, kurių savininkė yra Savivaldybė arba Savivaldybė turi 50 procentų ir daugiau balsų visuotiniame dalininkų susirinkime, planuojamų pasiekti pagrindinių veiklos rodiklių suvestinės forma</t>
  </si>
  <si>
    <t>Centralizuotas buhalterinės apskaitos įgyvendinimas</t>
  </si>
  <si>
    <t>Biudžetinių įstaigų, kuriose buhalterinė apskaita vykdoma centralizuotai, skaičius</t>
  </si>
  <si>
    <t>15.01.01.02.</t>
  </si>
  <si>
    <t>Valstybės biudžeto dotacijos, jų vertinimo ir stebėsenos rodikliai</t>
  </si>
  <si>
    <t>Sporto centras</t>
  </si>
  <si>
    <t>P-13.01.01.03</t>
  </si>
  <si>
    <t>0;10;18</t>
  </si>
  <si>
    <t>P-15.01.01.03</t>
  </si>
  <si>
    <t>P-13.01.01.05</t>
  </si>
  <si>
    <t>P-13.01.02.02</t>
  </si>
  <si>
    <t>P-15.01.01.04</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</si>
  <si>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</si>
  <si>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</si>
  <si>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</si>
  <si>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</si>
  <si>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</si>
  <si>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</si>
  <si>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</si>
  <si>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</si>
  <si>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</si>
  <si>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</si>
  <si>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</si>
  <si>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</si>
  <si>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</si>
  <si>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</si>
  <si>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</si>
  <si>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</si>
  <si>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</si>
  <si>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 xml:space="preserve"> Įgyvendinti projektą „Vienijantis kūrybiškumo centras - Pragiedrulių sodyba“</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</si>
  <si>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</si>
  <si>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</si>
  <si>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</si>
  <si>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</si>
  <si>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</si>
  <si>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</si>
  <si>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</si>
  <si>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„Skate parko įrengimas Panevėžyje skatinant turistų srautus“</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</si>
  <si>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</si>
  <si>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</si>
  <si>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</si>
  <si>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</si>
  <si>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</si>
  <si>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Įgyvendinti projektą „Lyčių lygybės kraštovaizdis - tvarus ir skirtingus poreikius atitinkantis miestų plėtros metodas“</t>
  </si>
  <si>
    <t xml:space="preserve"> Įgyvendinti projektą „Paslaugų ir asmenų aptarnavimo kokybės gerinimas Panevėžio miesto ir Panevėžio rajono savivaldybėse“</t>
  </si>
  <si>
    <t xml:space="preserve"> Įgyvendinti projektą „Tiltas“</t>
  </si>
  <si>
    <t xml:space="preserve"> Igyvendinti projektą „Dviračio tako nuo Vakarinės g. link Berčiūnų gyvenvietės  modernizavimas“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</si>
  <si>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</si>
  <si>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</si>
  <si>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</si>
  <si>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</si>
  <si>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</si>
  <si>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</si>
  <si>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</si>
  <si>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</si>
  <si>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</si>
  <si>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</si>
  <si>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</si>
  <si>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</si>
  <si>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</si>
  <si>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</si>
  <si>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</si>
  <si>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</si>
  <si>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</si>
  <si>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</si>
  <si>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</si>
  <si>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</si>
  <si>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</si>
  <si>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</si>
  <si>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</si>
  <si>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</si>
  <si>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KULTŪROS IR MENO PROGRAMA (11)                                                                                              
</t>
  </si>
  <si>
    <t xml:space="preserve">2022–2024 M. SPORTO PROGRAMA (12)                                                                                              
</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</si>
  <si>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</si>
  <si>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</si>
  <si>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</si>
  <si>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</si>
  <si>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</si>
  <si>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</si>
  <si>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</si>
  <si>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</si>
  <si>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 xml:space="preserve">2022–2024 M. VISUOMENĖS INICIATYVŲ SKATINIMO IR SAUGUMO UŽTIKRINIMO  PROGRAMA (14)                                                                                              
</t>
  </si>
  <si>
    <t xml:space="preserve">2022–2024 M.  SOCIALINĖS PARAMOS ĮGYVENDINIMO PROGRAMA (15)                                                                                              
</t>
  </si>
  <si>
    <t>Paslaugų teikimas Panevėžio specialiojoje mokykloje-daugiafunkciniame centre</t>
  </si>
  <si>
    <t>Veiklos rezultatų vertinimo rodiklis: pacientų pasitenkinimo įstaigos teikiamomis asmens sveikatos priežiūros paslaugomis lygis.</t>
  </si>
  <si>
    <t>Efektyvaus eilių valdymo rodiklis: visos informacijos apie pacientų eiles ir joms skirtus laikus atskleidimas ESPBI siekiant greitesnio paslaugų suteikimo, laukimo trukmė kalendorinėmis dienomis</t>
  </si>
  <si>
    <t>Įstaigos sąnaudų darbo užmokesčiui dalis: darbuotojų darbo užmokesčio didinimas valstybės institucijoms skyrus papildomų PSDF biudžeto lėšų asmens sveikatos priežiūros paslaugoms apmokėti ir rekomendavus jas skirti darbuotojų darbo užmokesčiui didinti</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</si>
  <si>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padalijus iš visų apklaustų pacientų skaičiaus)</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</si>
  <si>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standartų reikalavimams</t>
  </si>
  <si>
    <t>Užtikrinti paslaugų kokybę: pacientų pasitenkinimo ligoninėje teikiamomis paslaugomis lygis ne mažiau kaip 0,8 balo</t>
  </si>
  <si>
    <t>Ligoninei suteiktas kandidatės skaidrios asmens sveikatos priežiūros įstaigos vardui gauti</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</si>
  <si>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skaičiaus </t>
  </si>
  <si>
    <t>Pirminio lygio ambulatorinių paslaugų per metus – 10 000. II lygio odontologijos specialistų konsultacijų per metus – 19 000</t>
  </si>
  <si>
    <t>Pirminio lygio ambulatorinių
paslaugų per metus – 9 843.
II lygio gydytojų odontologų specialistų konsultacijų per metus – 18 249</t>
  </si>
  <si>
    <t>Pirminio lygio ambulatorinių
paslaugų per metus – 9 870.
II lygio gydytojų odontologų specialistų konsultacijų per metus – 15 042</t>
  </si>
  <si>
    <t>Pirminio lygio ambulatorinių paslaugų per metus – 10 100. II lygio odontologijos specialistų konsultacijų per metus – 19 100</t>
  </si>
  <si>
    <t>Įstaigos sąnaudų darbo užmokesčiui dalis: valstybei didinant finansavimą, ne mažiau kaip 80 proc. panaudojama darbo užmokesčiui didinti</t>
  </si>
  <si>
    <t>Ne mažiau kaip 80 proc.</t>
  </si>
  <si>
    <t>Ne daugiau kaip 7 proc.</t>
  </si>
  <si>
    <t>Pasitenkinimo lygis ne mažiau kaip 0,8 balo</t>
  </si>
  <si>
    <t>Įstaigoje taikomos kovos su korupcija priemonės: įstaiga įtraukta į Skaidrių ASPĮ sąrašą</t>
  </si>
  <si>
    <t>IT taikymo lygis: E. receptų vaistų sąveikų funkcionalumas visa apimtimi. ASPĮ yra IPR dalyvis. Ne mažiau kaip 98 proc. E063 formų elektroninės. Ne mažiau kaip 50 proc. siuntimų elektroniniai</t>
  </si>
  <si>
    <t>E. receptų vaistų sąveikų funkcionalumas visa apimtimi. ASPĮ yra IPR dalyvis. Ne mažiau kaip 98 proc. E063 formų elektroninės. Ne mažiau kaip 50 proc. siuntimų elektroniniai</t>
  </si>
  <si>
    <t>Viešoji įstaiga Futbolo akademija „Panevėžys“</t>
  </si>
  <si>
    <t>Pateikiama informacija apie viešųjų įstaigų, kurių savininkė yra Savivaldybė arba  Savivaldybė turi 50 procentų ir daugiau balsų visuotiniame dalininkų susirinkime,         n - 1 metais pasiektas ir n-(n + 2) metais planuojamas pasiekti veiklos rodiklių reikšmes. Jeigu viešoji įstaiga įgyvendina pažangos projektą, šioje dalyje nurodomas jo rezultato (produkto) rodiklis ir n-(n + 2) metais planuojamos rodiklio reikšmės. Viešosios įstaigos vykdomai tęstinei veiklai vertinti nustatomi veiklos efektyvumo rodikliai ir n-(n + 2) metais planuojamos jų pasiekti reikšmės.</t>
  </si>
  <si>
    <t>Suvestinė parengta pagal informaciją, gautą iš Sveikatos poskyrio, Sporto, Komunikacijos ir Miesto infrastruktūros skyrių.</t>
  </si>
  <si>
    <t>Dotacijos, tūkst. Eur</t>
  </si>
  <si>
    <t>Gyvenamosios vietos deklaracijų, asmenų pateiktų elektroniniu būdu, dalies didėjimas per metus, ne mažiau kaip 1,5 proc., proc.</t>
  </si>
  <si>
    <t xml:space="preserve">Pedagoginės-psichologinės tarnybos veikla </t>
  </si>
  <si>
    <t>Asmenų, turinčių sunkią negalią, gaunančių socialinę globą, skaičius (asmenys)</t>
  </si>
  <si>
    <t>Asmenų, kurie pasibaigus užimtumo didinimo programoms per 3 mėn. dirbs arba vykdys savarankišką veiklą, dalis iš užimtumo didinimo programų dalyvių skaičiaus, proc.</t>
  </si>
  <si>
    <t>Suaugusiųjų, kurie savo dabartinę sveikatos būklę vertina kaip gerą ar labai gerą, dalis (proc.)</t>
  </si>
  <si>
    <t>IŠ VISO</t>
  </si>
  <si>
    <r>
      <t>Valstybės biudžeto specialioji tikslinė dotacija regioninėms įstaigoms ir klasėms finansuoti (</t>
    </r>
    <r>
      <rPr>
        <b/>
        <sz val="11"/>
        <rFont val="Times New Roman"/>
        <family val="1"/>
        <charset val="186"/>
      </rPr>
      <t>VBSR)</t>
    </r>
  </si>
  <si>
    <t>Panevėžio miesto savivaldybės tarybos 2022 m. gegužės 19 d. sprendimo Nr.                                                                                    1 priedas</t>
  </si>
  <si>
    <t xml:space="preserve">2022 m. gegužės  19 d. sprendimo Nr. </t>
  </si>
  <si>
    <t>2 priedas</t>
  </si>
  <si>
    <t>Panevėžio miesto savivaldybės tarybos 2022 m. gegužės 19 d. sprendimo Nr.                                                                                                        3 priedas</t>
  </si>
  <si>
    <t>Panevėžio miesto savivaldybės tarybos 2022 m. gegužės 19 d. sprendimo Nr.                                                                                                           4 priedas</t>
  </si>
  <si>
    <t>Panevėžio miesto savivaldybės tarybos 2022 m. gegužės 19 d. sprendimo Nr.                                                                                                         5 priedas</t>
  </si>
  <si>
    <t xml:space="preserve"> Panevėžio miesto savivaldybės tarybos 2022 m. gegužės 19 d. sprendimo Nr.           6 priedas</t>
  </si>
  <si>
    <t>Panevėžio miesto savivaldybės tarybos 2022 m. gegužės 19 d. sprendimo Nr.                                                                                                                 7 priedas</t>
  </si>
  <si>
    <t>Panevėžio miesto savivaldybės tarybos 2022 m. gegužės 19  d. sprendimo Nr.                                                                                                          8 priedas</t>
  </si>
  <si>
    <t>Panevėžio miesto savivaldybės tarybos 2022 m. gegužės 19  d. sprendimo Nr.                                                                                                         9 priedas</t>
  </si>
  <si>
    <t>Panevėžio miesto savivaldybės tarybos 2022 m. gegužės 19  d. sprendimo Nr.  10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</si>
</sst>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91" x14ac:knownFonts="1">
    <font>
      <sz val="10"/>
      <name val="Arial"/>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b/>
      <sz val="11"/>
      <color rgb="FF000000"/>
      <name val="Times New Roman"/>
      <family val="1"/>
      <charset val="186"/>
    </font>
    <font>
      <sz val="11"/>
      <name val="Calibri"/>
      <family val="2"/>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b/>
      <sz val="10"/>
      <color rgb="FFFF0000"/>
      <name val="Arial"/>
      <family val="2"/>
      <charset val="186"/>
    </font>
    <font>
      <b/>
      <sz val="10"/>
      <color rgb="FFFF0000"/>
      <name val="Times New Roman"/>
      <family val="1"/>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1"/>
      <color rgb="FF2E0FB1"/>
      <name val="Calibri"/>
      <family val="2"/>
      <charset val="186"/>
      <scheme val="minor"/>
    </font>
    <font>
      <sz val="10"/>
      <color theme="1"/>
      <name val="Times New Roman"/>
      <family val="1"/>
      <charset val="186"/>
    </font>
    <font>
      <sz val="10"/>
      <color theme="1"/>
      <name val="Calibri"/>
      <family val="2"/>
      <charset val="186"/>
      <scheme val="minor"/>
    </font>
    <font>
      <sz val="10"/>
      <name val="Calibri"/>
      <family val="2"/>
      <charset val="186"/>
      <scheme val="minor"/>
    </font>
    <font>
      <b/>
      <sz val="11"/>
      <color rgb="FFFF0000"/>
      <name val="Times New Roman"/>
      <family val="1"/>
      <charset val="186"/>
    </font>
    <font>
      <sz val="11"/>
      <color rgb="FF0070C0"/>
      <name val="Times New Roman"/>
      <family val="1"/>
      <charset val="186"/>
    </font>
    <font>
      <sz val="11"/>
      <color rgb="FF7030A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color rgb="FFFF0000"/>
      <name val="Calibri"/>
      <family val="2"/>
      <charset val="186"/>
      <scheme val="minor"/>
    </font>
    <font>
      <sz val="9"/>
      <color rgb="FFFF0000"/>
      <name val="Arial"/>
      <family val="2"/>
    </font>
    <font>
      <sz val="11"/>
      <color rgb="FFC00000"/>
      <name val="Times New Roman"/>
      <family val="1"/>
      <charset val="186"/>
    </font>
    <font>
      <b/>
      <sz val="11"/>
      <color rgb="FFFF0000"/>
      <name val="Arial"/>
      <family val="2"/>
    </font>
    <font>
      <sz val="11"/>
      <color rgb="FFFF0000"/>
      <name val="Arial"/>
      <family val="2"/>
      <charset val="186"/>
    </font>
    <font>
      <sz val="11"/>
      <name val="Calibri"/>
      <family val="2"/>
      <charset val="186"/>
      <scheme val="minor"/>
    </font>
    <font>
      <b/>
      <sz val="1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i/>
      <sz val="12"/>
      <name val="Times New Roman"/>
      <family val="1"/>
      <charset val="186"/>
    </font>
    <font>
      <b/>
      <i/>
      <sz val="10"/>
      <color theme="1"/>
      <name val="Times New Roman"/>
      <family val="1"/>
      <charset val="186"/>
    </font>
    <font>
      <i/>
      <sz val="10"/>
      <color rgb="FF808080"/>
      <name val="Times New Roman"/>
      <family val="1"/>
      <charset val="186"/>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DEEAF6"/>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36">
    <xf numFmtId="0" fontId="0" fillId="0" borderId="0"/>
    <xf numFmtId="0" fontId="15" fillId="0" borderId="0"/>
    <xf numFmtId="0" fontId="12" fillId="0" borderId="0"/>
    <xf numFmtId="0" fontId="6" fillId="0" borderId="0"/>
    <xf numFmtId="0" fontId="16" fillId="0" borderId="0"/>
    <xf numFmtId="0" fontId="9" fillId="0" borderId="0"/>
    <xf numFmtId="43" fontId="16" fillId="0" borderId="0" applyFont="0" applyFill="0" applyBorder="0" applyAlignment="0" applyProtection="0"/>
    <xf numFmtId="0" fontId="9" fillId="0" borderId="0"/>
    <xf numFmtId="9" fontId="17" fillId="0" borderId="0" applyFont="0" applyFill="0" applyBorder="0" applyAlignment="0" applyProtection="0"/>
    <xf numFmtId="0" fontId="17" fillId="0" borderId="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0" fontId="9" fillId="0" borderId="0"/>
    <xf numFmtId="164" fontId="9" fillId="0" borderId="0" applyFont="0" applyFill="0" applyBorder="0" applyAlignment="0" applyProtection="0"/>
    <xf numFmtId="0" fontId="2" fillId="0" borderId="0"/>
  </cellStyleXfs>
  <cellXfs count="2888">
    <xf numFmtId="0" fontId="0" fillId="0" borderId="0" xfId="0"/>
    <xf numFmtId="0" fontId="11" fillId="0" borderId="28" xfId="0" applyFont="1" applyBorder="1" applyAlignment="1">
      <alignment horizontal="center" vertical="top" wrapText="1"/>
    </xf>
    <xf numFmtId="0" fontId="11" fillId="0" borderId="12" xfId="0" applyFont="1" applyBorder="1" applyAlignment="1">
      <alignment vertical="top" wrapText="1"/>
    </xf>
    <xf numFmtId="0" fontId="11" fillId="0" borderId="9" xfId="0" applyFont="1" applyBorder="1" applyAlignment="1">
      <alignment horizontal="center" vertical="top" wrapText="1"/>
    </xf>
    <xf numFmtId="0" fontId="10" fillId="0" borderId="26" xfId="0" applyFont="1" applyBorder="1" applyAlignment="1">
      <alignment vertical="top" wrapText="1"/>
    </xf>
    <xf numFmtId="0" fontId="11" fillId="0" borderId="21" xfId="0" applyFont="1" applyBorder="1" applyAlignment="1">
      <alignment horizontal="center" vertical="top" wrapText="1"/>
    </xf>
    <xf numFmtId="0" fontId="10" fillId="0" borderId="24" xfId="0" applyFont="1" applyBorder="1" applyAlignment="1">
      <alignment vertical="top" wrapText="1"/>
    </xf>
    <xf numFmtId="0" fontId="11" fillId="0" borderId="29" xfId="0" applyFont="1" applyBorder="1" applyAlignment="1">
      <alignment horizontal="center" vertical="top" wrapText="1"/>
    </xf>
    <xf numFmtId="0" fontId="10" fillId="0" borderId="43" xfId="0" applyFont="1" applyBorder="1" applyAlignment="1">
      <alignment vertical="top" wrapText="1"/>
    </xf>
    <xf numFmtId="0" fontId="0" fillId="0" borderId="0" xfId="0"/>
    <xf numFmtId="0" fontId="4" fillId="0" borderId="0" xfId="0" applyFont="1" applyAlignment="1">
      <alignment vertical="top"/>
    </xf>
    <xf numFmtId="49" fontId="7" fillId="2" borderId="15" xfId="0" applyNumberFormat="1" applyFont="1" applyFill="1" applyBorder="1" applyAlignment="1">
      <alignment horizontal="center" vertical="top"/>
    </xf>
    <xf numFmtId="49" fontId="6" fillId="0" borderId="0" xfId="0" applyNumberFormat="1" applyFont="1" applyAlignment="1">
      <alignment vertical="top"/>
    </xf>
    <xf numFmtId="0" fontId="22" fillId="0" borderId="0" xfId="0" applyFont="1" applyAlignment="1">
      <alignment vertical="top"/>
    </xf>
    <xf numFmtId="0" fontId="24" fillId="0" borderId="0" xfId="0" applyFont="1" applyAlignment="1">
      <alignment horizontal="center" vertical="top"/>
    </xf>
    <xf numFmtId="0" fontId="25" fillId="0" borderId="0" xfId="0" applyFont="1" applyAlignment="1">
      <alignment vertical="top"/>
    </xf>
    <xf numFmtId="49" fontId="6" fillId="0" borderId="40" xfId="0" applyNumberFormat="1" applyFont="1" applyBorder="1" applyAlignment="1">
      <alignment vertical="top"/>
    </xf>
    <xf numFmtId="0" fontId="5" fillId="0" borderId="15" xfId="0" applyFont="1" applyBorder="1" applyAlignment="1">
      <alignment vertical="center" wrapText="1"/>
    </xf>
    <xf numFmtId="0" fontId="5" fillId="0" borderId="11" xfId="0" applyFont="1" applyBorder="1" applyAlignment="1">
      <alignment vertical="center" wrapText="1"/>
    </xf>
    <xf numFmtId="2" fontId="20" fillId="4" borderId="12" xfId="0" applyNumberFormat="1" applyFont="1" applyFill="1" applyBorder="1" applyAlignment="1">
      <alignment vertical="top" wrapText="1"/>
    </xf>
    <xf numFmtId="2" fontId="21" fillId="0" borderId="25" xfId="0" applyNumberFormat="1" applyFont="1" applyBorder="1" applyAlignment="1">
      <alignment vertical="top" wrapText="1"/>
    </xf>
    <xf numFmtId="2" fontId="20" fillId="4" borderId="28" xfId="0" applyNumberFormat="1" applyFont="1" applyFill="1" applyBorder="1" applyAlignment="1">
      <alignment vertical="top" wrapText="1"/>
    </xf>
    <xf numFmtId="2" fontId="21" fillId="0" borderId="2" xfId="0" applyNumberFormat="1" applyFont="1" applyBorder="1" applyAlignment="1">
      <alignment vertical="top" wrapText="1"/>
    </xf>
    <xf numFmtId="2" fontId="14" fillId="9" borderId="12" xfId="0" applyNumberFormat="1" applyFont="1" applyFill="1" applyBorder="1" applyAlignment="1">
      <alignment vertical="top" wrapText="1"/>
    </xf>
    <xf numFmtId="2" fontId="14" fillId="9" borderId="28" xfId="0" applyNumberFormat="1" applyFont="1" applyFill="1" applyBorder="1" applyAlignment="1">
      <alignment vertical="top" wrapText="1"/>
    </xf>
    <xf numFmtId="0" fontId="0" fillId="0" borderId="11" xfId="0" applyBorder="1"/>
    <xf numFmtId="49" fontId="19" fillId="0" borderId="0" xfId="0" applyNumberFormat="1" applyFont="1" applyAlignment="1">
      <alignment vertical="top" wrapText="1"/>
    </xf>
    <xf numFmtId="49" fontId="5" fillId="5" borderId="44" xfId="0" applyNumberFormat="1" applyFont="1" applyFill="1" applyBorder="1" applyAlignment="1">
      <alignment horizontal="center" vertical="top" wrapText="1"/>
    </xf>
    <xf numFmtId="49" fontId="5" fillId="7" borderId="21" xfId="0" applyNumberFormat="1" applyFont="1" applyFill="1" applyBorder="1" applyAlignment="1">
      <alignment horizontal="center" vertical="top"/>
    </xf>
    <xf numFmtId="2" fontId="5" fillId="6" borderId="28" xfId="0" applyNumberFormat="1" applyFont="1" applyFill="1" applyBorder="1" applyAlignment="1">
      <alignment horizontal="center" vertical="top"/>
    </xf>
    <xf numFmtId="0" fontId="27" fillId="0" borderId="36" xfId="0" applyFont="1" applyBorder="1"/>
    <xf numFmtId="0" fontId="27" fillId="0" borderId="26" xfId="0" applyFont="1" applyBorder="1"/>
    <xf numFmtId="49" fontId="7" fillId="7" borderId="28" xfId="0" applyNumberFormat="1" applyFont="1" applyFill="1" applyBorder="1" applyAlignment="1">
      <alignment horizontal="center" vertical="top"/>
    </xf>
    <xf numFmtId="0" fontId="9" fillId="8" borderId="40" xfId="0" applyFont="1" applyFill="1" applyBorder="1"/>
    <xf numFmtId="49" fontId="5" fillId="8" borderId="28" xfId="0" applyNumberFormat="1" applyFont="1" applyFill="1" applyBorder="1" applyAlignment="1">
      <alignment horizontal="center" vertical="top" wrapText="1"/>
    </xf>
    <xf numFmtId="0" fontId="11" fillId="0" borderId="22" xfId="0" applyFont="1" applyBorder="1" applyAlignment="1">
      <alignment horizontal="center" vertical="center"/>
    </xf>
    <xf numFmtId="0" fontId="11" fillId="0" borderId="0" xfId="0" applyFont="1" applyAlignment="1">
      <alignment vertical="top"/>
    </xf>
    <xf numFmtId="0" fontId="12" fillId="0" borderId="33" xfId="0" applyFont="1" applyBorder="1" applyAlignment="1">
      <alignment horizontal="left" vertical="top" wrapText="1"/>
    </xf>
    <xf numFmtId="9" fontId="6" fillId="0" borderId="45" xfId="0" applyNumberFormat="1" applyFont="1" applyBorder="1" applyAlignment="1">
      <alignment horizontal="center" vertical="top"/>
    </xf>
    <xf numFmtId="2" fontId="20" fillId="4" borderId="28" xfId="0" applyNumberFormat="1" applyFont="1" applyFill="1" applyBorder="1" applyAlignment="1">
      <alignment horizontal="center" vertical="top" wrapText="1"/>
    </xf>
    <xf numFmtId="2" fontId="21" fillId="0" borderId="2" xfId="0" applyNumberFormat="1" applyFont="1" applyBorder="1" applyAlignment="1">
      <alignment horizontal="center" vertical="top" wrapText="1"/>
    </xf>
    <xf numFmtId="2" fontId="21" fillId="0" borderId="8" xfId="0" applyNumberFormat="1" applyFont="1" applyBorder="1" applyAlignment="1">
      <alignment horizontal="center" vertical="top" wrapText="1"/>
    </xf>
    <xf numFmtId="2" fontId="21" fillId="0" borderId="30" xfId="0" applyNumberFormat="1" applyFont="1" applyBorder="1" applyAlignment="1">
      <alignment horizontal="center" vertical="top" wrapText="1"/>
    </xf>
    <xf numFmtId="2" fontId="21" fillId="0" borderId="38" xfId="0" applyNumberFormat="1" applyFont="1" applyBorder="1" applyAlignment="1">
      <alignment horizontal="center" vertical="top" wrapText="1"/>
    </xf>
    <xf numFmtId="0" fontId="26" fillId="0" borderId="30" xfId="33" applyFont="1" applyBorder="1" applyAlignment="1">
      <alignment horizontal="center" vertical="top" wrapText="1"/>
    </xf>
    <xf numFmtId="0" fontId="26" fillId="0" borderId="38" xfId="33" applyFont="1" applyBorder="1" applyAlignment="1">
      <alignment horizontal="center" vertical="top" wrapText="1"/>
    </xf>
    <xf numFmtId="2" fontId="21" fillId="0" borderId="3" xfId="0" applyNumberFormat="1" applyFont="1" applyBorder="1" applyAlignment="1">
      <alignment horizontal="center" vertical="top" wrapText="1"/>
    </xf>
    <xf numFmtId="2" fontId="21" fillId="0" borderId="47" xfId="0" applyNumberFormat="1" applyFont="1" applyBorder="1" applyAlignment="1">
      <alignment horizontal="center" vertical="top" wrapText="1"/>
    </xf>
    <xf numFmtId="2" fontId="21" fillId="0" borderId="4" xfId="0" applyNumberFormat="1" applyFont="1" applyBorder="1" applyAlignment="1">
      <alignment horizontal="center" vertical="top" wrapText="1"/>
    </xf>
    <xf numFmtId="2" fontId="21" fillId="0" borderId="10" xfId="0" applyNumberFormat="1" applyFont="1" applyBorder="1" applyAlignment="1">
      <alignment horizontal="center" vertical="top" wrapText="1"/>
    </xf>
    <xf numFmtId="0" fontId="11" fillId="2" borderId="11" xfId="0" applyFont="1" applyFill="1" applyBorder="1" applyAlignment="1">
      <alignment horizontal="left" vertical="top"/>
    </xf>
    <xf numFmtId="49" fontId="7"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0" fontId="12" fillId="0" borderId="65" xfId="0" applyFont="1" applyBorder="1" applyAlignment="1">
      <alignment horizontal="center" vertical="center" wrapText="1"/>
    </xf>
    <xf numFmtId="0" fontId="9" fillId="0" borderId="0" xfId="0" applyFont="1"/>
    <xf numFmtId="2" fontId="0" fillId="0" borderId="0" xfId="0" applyNumberFormat="1"/>
    <xf numFmtId="0" fontId="33" fillId="0" borderId="11" xfId="0" applyFont="1" applyBorder="1"/>
    <xf numFmtId="0" fontId="29" fillId="0" borderId="40" xfId="0" applyFont="1" applyBorder="1" applyAlignment="1">
      <alignment horizontal="left" vertical="top"/>
    </xf>
    <xf numFmtId="0" fontId="30" fillId="0" borderId="40" xfId="0" applyFont="1" applyBorder="1" applyAlignment="1">
      <alignment horizontal="left" vertical="top"/>
    </xf>
    <xf numFmtId="0" fontId="5" fillId="0" borderId="40" xfId="0" applyFont="1" applyBorder="1" applyAlignment="1">
      <alignment horizontal="left" vertical="top"/>
    </xf>
    <xf numFmtId="0" fontId="6" fillId="5" borderId="30" xfId="0" applyFont="1" applyFill="1" applyBorder="1" applyAlignment="1">
      <alignment horizontal="center" vertical="top"/>
    </xf>
    <xf numFmtId="0" fontId="6" fillId="5" borderId="35" xfId="0" applyFont="1" applyFill="1" applyBorder="1" applyAlignment="1">
      <alignment horizontal="center" vertical="center" wrapText="1"/>
    </xf>
    <xf numFmtId="165" fontId="4" fillId="0" borderId="0" xfId="0" applyNumberFormat="1" applyFont="1" applyAlignment="1">
      <alignment vertical="top"/>
    </xf>
    <xf numFmtId="0" fontId="27" fillId="0" borderId="0" xfId="0" applyFont="1"/>
    <xf numFmtId="0" fontId="7" fillId="0" borderId="0" xfId="0" applyFont="1" applyAlignment="1">
      <alignment horizontal="right" vertical="top" wrapText="1"/>
    </xf>
    <xf numFmtId="0" fontId="31" fillId="0" borderId="1" xfId="0" applyFont="1" applyBorder="1" applyAlignment="1">
      <alignment horizontal="center" vertical="center" textRotation="90"/>
    </xf>
    <xf numFmtId="0" fontId="31" fillId="0" borderId="45" xfId="0" applyFont="1" applyBorder="1" applyAlignment="1">
      <alignment horizontal="center" vertical="center" textRotation="90"/>
    </xf>
    <xf numFmtId="49" fontId="28" fillId="8" borderId="28" xfId="0" applyNumberFormat="1" applyFont="1" applyFill="1" applyBorder="1" applyAlignment="1">
      <alignment horizontal="center" vertical="top" wrapText="1"/>
    </xf>
    <xf numFmtId="0" fontId="28" fillId="8" borderId="0" xfId="0" applyFont="1" applyFill="1" applyAlignment="1">
      <alignment vertical="top"/>
    </xf>
    <xf numFmtId="0" fontId="28" fillId="8" borderId="40" xfId="0" applyFont="1" applyFill="1" applyBorder="1" applyAlignment="1">
      <alignment horizontal="left" vertical="top"/>
    </xf>
    <xf numFmtId="0" fontId="28" fillId="2" borderId="40" xfId="0" applyFont="1" applyFill="1" applyBorder="1" applyAlignment="1">
      <alignment horizontal="left" vertical="top"/>
    </xf>
    <xf numFmtId="0" fontId="28" fillId="0" borderId="39" xfId="0" applyFont="1" applyBorder="1" applyAlignment="1">
      <alignment vertical="top"/>
    </xf>
    <xf numFmtId="49" fontId="28" fillId="2" borderId="15" xfId="0" applyNumberFormat="1" applyFont="1" applyFill="1" applyBorder="1" applyAlignment="1">
      <alignment horizontal="center" vertical="top"/>
    </xf>
    <xf numFmtId="0" fontId="31" fillId="5" borderId="5" xfId="0" applyFont="1" applyFill="1" applyBorder="1" applyAlignment="1">
      <alignment horizontal="center" vertical="top"/>
    </xf>
    <xf numFmtId="49" fontId="28" fillId="7" borderId="21" xfId="0" applyNumberFormat="1" applyFont="1" applyFill="1" applyBorder="1" applyAlignment="1">
      <alignment horizontal="center" vertical="top"/>
    </xf>
    <xf numFmtId="0" fontId="28" fillId="7" borderId="23" xfId="0" applyFont="1" applyFill="1" applyBorder="1" applyAlignment="1">
      <alignment horizontal="center" vertical="top"/>
    </xf>
    <xf numFmtId="165" fontId="28" fillId="7" borderId="21" xfId="0" applyNumberFormat="1" applyFont="1" applyFill="1" applyBorder="1" applyAlignment="1">
      <alignment horizontal="center" vertical="top" wrapText="1"/>
    </xf>
    <xf numFmtId="0" fontId="28" fillId="7" borderId="22" xfId="0" applyFont="1" applyFill="1" applyBorder="1" applyAlignment="1">
      <alignment horizontal="left" vertical="top" wrapText="1"/>
    </xf>
    <xf numFmtId="0" fontId="28" fillId="7" borderId="24" xfId="0" applyFont="1" applyFill="1" applyBorder="1" applyAlignment="1">
      <alignment horizontal="left" vertical="top" wrapText="1"/>
    </xf>
    <xf numFmtId="0" fontId="31" fillId="0" borderId="65" xfId="0" applyFont="1" applyBorder="1" applyAlignment="1">
      <alignment horizontal="center" vertical="center" wrapText="1"/>
    </xf>
    <xf numFmtId="0" fontId="31" fillId="5" borderId="5" xfId="0" applyFont="1" applyFill="1" applyBorder="1" applyAlignment="1">
      <alignment horizontal="center" vertical="center" wrapText="1"/>
    </xf>
    <xf numFmtId="0" fontId="31" fillId="5" borderId="37" xfId="0" applyFont="1" applyFill="1" applyBorder="1" applyAlignment="1">
      <alignment horizontal="left" vertical="top" wrapText="1"/>
    </xf>
    <xf numFmtId="0" fontId="31" fillId="5" borderId="35" xfId="0" applyFont="1" applyFill="1" applyBorder="1" applyAlignment="1">
      <alignment horizontal="center" vertical="top"/>
    </xf>
    <xf numFmtId="49" fontId="28" fillId="2" borderId="39" xfId="0" applyNumberFormat="1" applyFont="1" applyFill="1" applyBorder="1" applyAlignment="1">
      <alignment horizontal="center" vertical="top"/>
    </xf>
    <xf numFmtId="0" fontId="31" fillId="5" borderId="35" xfId="0" applyFont="1" applyFill="1" applyBorder="1" applyAlignment="1">
      <alignment horizontal="center" vertical="center" wrapText="1"/>
    </xf>
    <xf numFmtId="49" fontId="28" fillId="2" borderId="29" xfId="0" applyNumberFormat="1" applyFont="1" applyFill="1" applyBorder="1" applyAlignment="1">
      <alignment vertical="top"/>
    </xf>
    <xf numFmtId="2" fontId="28" fillId="6" borderId="28" xfId="0" applyNumberFormat="1" applyFont="1" applyFill="1" applyBorder="1" applyAlignment="1">
      <alignment horizontal="center" vertical="top"/>
    </xf>
    <xf numFmtId="0" fontId="12" fillId="0" borderId="6" xfId="0" applyFont="1" applyBorder="1" applyAlignment="1">
      <alignment vertical="top" wrapText="1"/>
    </xf>
    <xf numFmtId="2" fontId="21" fillId="0" borderId="30" xfId="0" applyNumberFormat="1" applyFont="1" applyBorder="1" applyAlignment="1">
      <alignment vertical="top" wrapText="1"/>
    </xf>
    <xf numFmtId="2" fontId="21" fillId="0" borderId="38" xfId="0" applyNumberFormat="1" applyFont="1" applyBorder="1" applyAlignment="1">
      <alignment vertical="top" wrapText="1"/>
    </xf>
    <xf numFmtId="0" fontId="26" fillId="0" borderId="30" xfId="33" applyFont="1" applyBorder="1" applyAlignment="1">
      <alignment vertical="top" wrapText="1"/>
    </xf>
    <xf numFmtId="0" fontId="26" fillId="0" borderId="38" xfId="33" applyFont="1" applyBorder="1" applyAlignment="1">
      <alignment vertical="top" wrapText="1"/>
    </xf>
    <xf numFmtId="2" fontId="21" fillId="0" borderId="3" xfId="0" applyNumberFormat="1" applyFont="1" applyBorder="1" applyAlignment="1">
      <alignment vertical="top" wrapText="1"/>
    </xf>
    <xf numFmtId="2" fontId="21" fillId="0" borderId="47" xfId="0" applyNumberFormat="1" applyFont="1" applyBorder="1" applyAlignment="1">
      <alignment vertical="top" wrapText="1"/>
    </xf>
    <xf numFmtId="0" fontId="10" fillId="0" borderId="0" xfId="0" applyFont="1" applyAlignment="1">
      <alignment vertical="center"/>
    </xf>
    <xf numFmtId="0" fontId="28" fillId="8" borderId="11" xfId="0" applyFont="1" applyFill="1" applyBorder="1" applyAlignment="1">
      <alignment horizontal="left" vertical="top"/>
    </xf>
    <xf numFmtId="0" fontId="28" fillId="2" borderId="11" xfId="0" applyFont="1" applyFill="1" applyBorder="1" applyAlignment="1">
      <alignment horizontal="left" vertical="top"/>
    </xf>
    <xf numFmtId="0" fontId="33" fillId="8" borderId="11" xfId="0" applyFont="1" applyFill="1" applyBorder="1"/>
    <xf numFmtId="0" fontId="28" fillId="2" borderId="12" xfId="0" applyFont="1" applyFill="1" applyBorder="1" applyAlignment="1">
      <alignment horizontal="left" vertical="top"/>
    </xf>
    <xf numFmtId="49" fontId="28" fillId="0" borderId="40" xfId="0" applyNumberFormat="1" applyFont="1" applyBorder="1" applyAlignment="1">
      <alignment vertical="top" wrapText="1"/>
    </xf>
    <xf numFmtId="0" fontId="31" fillId="0" borderId="2" xfId="0" applyFont="1" applyBorder="1" applyAlignment="1">
      <alignment horizontal="center" vertical="top"/>
    </xf>
    <xf numFmtId="165" fontId="31" fillId="0" borderId="2" xfId="0" applyNumberFormat="1" applyFont="1" applyBorder="1" applyAlignment="1">
      <alignment horizontal="center" vertical="top"/>
    </xf>
    <xf numFmtId="165" fontId="31" fillId="10" borderId="2" xfId="0" applyNumberFormat="1" applyFont="1" applyFill="1" applyBorder="1" applyAlignment="1">
      <alignment horizontal="center" vertical="top"/>
    </xf>
    <xf numFmtId="165" fontId="31" fillId="0" borderId="25" xfId="0" applyNumberFormat="1" applyFont="1" applyBorder="1" applyAlignment="1">
      <alignment horizontal="center" vertical="top"/>
    </xf>
    <xf numFmtId="0" fontId="31" fillId="0" borderId="6" xfId="0" applyFont="1" applyBorder="1" applyAlignment="1">
      <alignment wrapText="1"/>
    </xf>
    <xf numFmtId="49" fontId="31" fillId="5" borderId="17" xfId="0" applyNumberFormat="1" applyFont="1" applyFill="1" applyBorder="1" applyAlignment="1">
      <alignment horizontal="center" vertical="center" wrapText="1"/>
    </xf>
    <xf numFmtId="49" fontId="31" fillId="5" borderId="42" xfId="0" applyNumberFormat="1" applyFont="1" applyFill="1" applyBorder="1" applyAlignment="1">
      <alignment horizontal="center" vertical="center" wrapText="1"/>
    </xf>
    <xf numFmtId="0" fontId="28" fillId="11" borderId="22" xfId="0" applyFont="1" applyFill="1" applyBorder="1" applyAlignment="1">
      <alignment horizontal="center" vertical="top"/>
    </xf>
    <xf numFmtId="165" fontId="28" fillId="11" borderId="21" xfId="0" applyNumberFormat="1" applyFont="1" applyFill="1" applyBorder="1" applyAlignment="1">
      <alignment horizontal="center" vertical="top"/>
    </xf>
    <xf numFmtId="0" fontId="31" fillId="0" borderId="52" xfId="0" applyFont="1" applyBorder="1" applyAlignment="1">
      <alignment horizontal="left" vertical="top"/>
    </xf>
    <xf numFmtId="0" fontId="31" fillId="0" borderId="53" xfId="0" applyFont="1" applyBorder="1" applyAlignment="1">
      <alignment horizontal="left" vertical="top"/>
    </xf>
    <xf numFmtId="9" fontId="31" fillId="0" borderId="1" xfId="0" applyNumberFormat="1" applyFont="1" applyBorder="1" applyAlignment="1">
      <alignment horizontal="center" vertical="top"/>
    </xf>
    <xf numFmtId="9" fontId="31" fillId="0" borderId="45" xfId="0" applyNumberFormat="1" applyFont="1" applyBorder="1" applyAlignment="1">
      <alignment horizontal="center" vertical="top"/>
    </xf>
    <xf numFmtId="165" fontId="31" fillId="10" borderId="5" xfId="0" applyNumberFormat="1" applyFont="1" applyFill="1" applyBorder="1" applyAlignment="1">
      <alignment horizontal="center" vertical="center" wrapText="1"/>
    </xf>
    <xf numFmtId="165" fontId="31" fillId="10" borderId="35" xfId="0" applyNumberFormat="1" applyFont="1" applyFill="1" applyBorder="1" applyAlignment="1">
      <alignment horizontal="center" vertical="center" wrapText="1"/>
    </xf>
    <xf numFmtId="0" fontId="31" fillId="0" borderId="30" xfId="0" applyFont="1" applyBorder="1" applyAlignment="1">
      <alignment horizontal="center" vertical="top"/>
    </xf>
    <xf numFmtId="0" fontId="31" fillId="0" borderId="1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59" xfId="0" applyFont="1" applyBorder="1" applyAlignment="1">
      <alignment horizontal="center" vertical="top"/>
    </xf>
    <xf numFmtId="0" fontId="31" fillId="5" borderId="37" xfId="0" applyFont="1" applyFill="1" applyBorder="1" applyAlignment="1">
      <alignment wrapText="1"/>
    </xf>
    <xf numFmtId="165" fontId="31" fillId="0" borderId="30" xfId="0" applyNumberFormat="1" applyFont="1" applyBorder="1" applyAlignment="1">
      <alignment horizontal="center" vertical="top"/>
    </xf>
    <xf numFmtId="165" fontId="31" fillId="10" borderId="30" xfId="0" applyNumberFormat="1" applyFont="1" applyFill="1" applyBorder="1" applyAlignment="1">
      <alignment horizontal="center" vertical="top"/>
    </xf>
    <xf numFmtId="165" fontId="31" fillId="0" borderId="41" xfId="0" applyNumberFormat="1" applyFont="1" applyBorder="1" applyAlignment="1">
      <alignment horizontal="center" vertical="top"/>
    </xf>
    <xf numFmtId="0" fontId="12" fillId="0" borderId="35" xfId="0" applyFont="1" applyBorder="1" applyAlignment="1">
      <alignment horizontal="left" vertical="top" wrapText="1"/>
    </xf>
    <xf numFmtId="0" fontId="31" fillId="5" borderId="71" xfId="0" applyFont="1" applyFill="1" applyBorder="1" applyAlignment="1">
      <alignment vertical="top" wrapText="1"/>
    </xf>
    <xf numFmtId="0" fontId="31" fillId="5" borderId="37" xfId="0" applyFont="1" applyFill="1" applyBorder="1" applyAlignment="1">
      <alignment vertical="top" wrapText="1"/>
    </xf>
    <xf numFmtId="0" fontId="31" fillId="0" borderId="35" xfId="0" applyFont="1" applyBorder="1" applyAlignment="1">
      <alignment horizontal="center" vertical="center" wrapText="1"/>
    </xf>
    <xf numFmtId="165" fontId="28" fillId="11" borderId="4" xfId="0" applyNumberFormat="1" applyFont="1" applyFill="1" applyBorder="1" applyAlignment="1">
      <alignment horizontal="center" vertical="top"/>
    </xf>
    <xf numFmtId="165" fontId="31" fillId="0" borderId="3"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0" fontId="31" fillId="5" borderId="37" xfId="0" applyFont="1" applyFill="1" applyBorder="1" applyAlignment="1">
      <alignment vertical="center" wrapText="1"/>
    </xf>
    <xf numFmtId="0" fontId="31" fillId="5" borderId="42" xfId="0" applyFont="1" applyFill="1" applyBorder="1" applyAlignment="1">
      <alignment horizontal="center" vertical="center" wrapText="1"/>
    </xf>
    <xf numFmtId="0" fontId="12" fillId="0" borderId="35" xfId="0" applyFont="1" applyBorder="1" applyAlignment="1">
      <alignment horizontal="center" vertical="center" wrapText="1"/>
    </xf>
    <xf numFmtId="0" fontId="31" fillId="0" borderId="37" xfId="0" applyFont="1" applyBorder="1" applyAlignment="1">
      <alignment horizontal="left" vertical="top" wrapText="1"/>
    </xf>
    <xf numFmtId="0" fontId="12" fillId="0" borderId="35" xfId="0" applyFont="1" applyBorder="1" applyAlignment="1">
      <alignment horizontal="center" vertical="top" wrapText="1"/>
    </xf>
    <xf numFmtId="49" fontId="28" fillId="3" borderId="28" xfId="0" applyNumberFormat="1" applyFont="1" applyFill="1" applyBorder="1" applyAlignment="1">
      <alignment horizontal="center" vertical="top"/>
    </xf>
    <xf numFmtId="0" fontId="28" fillId="0" borderId="15" xfId="0" applyFont="1" applyBorder="1" applyAlignment="1">
      <alignment vertical="top"/>
    </xf>
    <xf numFmtId="0" fontId="31" fillId="0" borderId="65" xfId="0" applyFont="1" applyBorder="1" applyAlignment="1">
      <alignment horizontal="center" vertical="center"/>
    </xf>
    <xf numFmtId="0" fontId="28" fillId="11" borderId="32" xfId="0" applyFont="1" applyFill="1" applyBorder="1" applyAlignment="1">
      <alignment horizontal="center" vertical="top"/>
    </xf>
    <xf numFmtId="0" fontId="31" fillId="0" borderId="1" xfId="0" applyFont="1" applyBorder="1" applyAlignment="1">
      <alignment horizontal="center" vertical="center" wrapText="1"/>
    </xf>
    <xf numFmtId="0" fontId="31" fillId="5" borderId="7" xfId="0" applyFont="1" applyFill="1" applyBorder="1" applyAlignment="1">
      <alignment horizontal="center" vertical="center" wrapText="1"/>
    </xf>
    <xf numFmtId="0" fontId="31" fillId="0" borderId="53" xfId="0" applyFont="1" applyBorder="1" applyAlignment="1">
      <alignment horizontal="center" vertical="top"/>
    </xf>
    <xf numFmtId="0" fontId="28" fillId="7" borderId="28" xfId="0" applyFont="1" applyFill="1" applyBorder="1" applyAlignment="1">
      <alignment horizontal="center" vertical="top"/>
    </xf>
    <xf numFmtId="165" fontId="28" fillId="7" borderId="28" xfId="0" applyNumberFormat="1" applyFont="1" applyFill="1" applyBorder="1" applyAlignment="1">
      <alignment horizontal="center" vertical="top"/>
    </xf>
    <xf numFmtId="0" fontId="5" fillId="2" borderId="11" xfId="0" applyFont="1" applyFill="1" applyBorder="1" applyAlignment="1">
      <alignment horizontal="left" vertical="top"/>
    </xf>
    <xf numFmtId="0" fontId="5" fillId="8" borderId="11" xfId="0" applyFont="1" applyFill="1" applyBorder="1" applyAlignment="1">
      <alignment horizontal="left" vertical="top"/>
    </xf>
    <xf numFmtId="0" fontId="5" fillId="0" borderId="43" xfId="0" applyFont="1" applyBorder="1" applyAlignment="1">
      <alignment horizontal="left" vertical="top"/>
    </xf>
    <xf numFmtId="0" fontId="29" fillId="0" borderId="22" xfId="0" applyFont="1" applyBorder="1" applyAlignment="1">
      <alignment horizontal="left" vertical="top"/>
    </xf>
    <xf numFmtId="0" fontId="30" fillId="0" borderId="22" xfId="0" applyFont="1" applyBorder="1" applyAlignment="1">
      <alignment horizontal="left" vertical="top"/>
    </xf>
    <xf numFmtId="0" fontId="5" fillId="0" borderId="22" xfId="0" applyFont="1" applyBorder="1" applyAlignment="1">
      <alignment horizontal="left" vertical="top"/>
    </xf>
    <xf numFmtId="0" fontId="5" fillId="0" borderId="24" xfId="0" applyFont="1" applyBorder="1" applyAlignment="1">
      <alignment horizontal="left" vertical="top"/>
    </xf>
    <xf numFmtId="0" fontId="12" fillId="0" borderId="23" xfId="0" applyFont="1" applyBorder="1" applyAlignment="1">
      <alignment vertical="top" wrapText="1"/>
    </xf>
    <xf numFmtId="0" fontId="6" fillId="0" borderId="2" xfId="0" applyFont="1" applyBorder="1" applyAlignment="1">
      <alignment horizontal="center" vertical="top"/>
    </xf>
    <xf numFmtId="165" fontId="6" fillId="10" borderId="59" xfId="0" applyNumberFormat="1" applyFont="1" applyFill="1" applyBorder="1" applyAlignment="1">
      <alignment horizontal="center" vertical="top"/>
    </xf>
    <xf numFmtId="0" fontId="6" fillId="0" borderId="30" xfId="0" applyFont="1" applyBorder="1" applyAlignment="1">
      <alignment horizontal="center" vertical="top"/>
    </xf>
    <xf numFmtId="165" fontId="6" fillId="0" borderId="30" xfId="0" applyNumberFormat="1" applyFont="1" applyBorder="1" applyAlignment="1">
      <alignment horizontal="center" vertical="top"/>
    </xf>
    <xf numFmtId="165" fontId="6" fillId="10" borderId="30" xfId="0" applyNumberFormat="1" applyFont="1" applyFill="1" applyBorder="1" applyAlignment="1">
      <alignment horizontal="center" vertical="top"/>
    </xf>
    <xf numFmtId="165" fontId="6" fillId="0" borderId="41" xfId="0" applyNumberFormat="1" applyFont="1" applyBorder="1" applyAlignment="1">
      <alignment horizontal="center" vertical="top"/>
    </xf>
    <xf numFmtId="0" fontId="17" fillId="5" borderId="21" xfId="0" applyFont="1" applyFill="1" applyBorder="1" applyAlignment="1">
      <alignment horizontal="center" vertical="top" wrapText="1"/>
    </xf>
    <xf numFmtId="49" fontId="6" fillId="10" borderId="35" xfId="0" applyNumberFormat="1" applyFont="1" applyFill="1" applyBorder="1" applyAlignment="1">
      <alignment horizontal="center" vertical="center" wrapText="1"/>
    </xf>
    <xf numFmtId="0" fontId="12" fillId="0" borderId="17" xfId="0" applyFont="1" applyBorder="1" applyAlignment="1">
      <alignment horizontal="center" vertical="center" wrapText="1"/>
    </xf>
    <xf numFmtId="0" fontId="5" fillId="11" borderId="10" xfId="0" applyFont="1" applyFill="1" applyBorder="1" applyAlignment="1">
      <alignment horizontal="center" vertical="top"/>
    </xf>
    <xf numFmtId="165" fontId="5" fillId="11" borderId="4" xfId="0" applyNumberFormat="1" applyFont="1" applyFill="1" applyBorder="1" applyAlignment="1">
      <alignment horizontal="center" vertical="top"/>
    </xf>
    <xf numFmtId="0" fontId="6" fillId="0" borderId="53" xfId="0" applyFont="1" applyBorder="1" applyAlignment="1">
      <alignment horizontal="left" vertical="top"/>
    </xf>
    <xf numFmtId="9" fontId="6" fillId="0" borderId="1" xfId="0" applyNumberFormat="1" applyFont="1" applyBorder="1" applyAlignment="1">
      <alignment horizontal="center" vertical="top"/>
    </xf>
    <xf numFmtId="2" fontId="6" fillId="0" borderId="30" xfId="0" applyNumberFormat="1" applyFont="1" applyBorder="1" applyAlignment="1">
      <alignment horizontal="center" vertical="top"/>
    </xf>
    <xf numFmtId="0" fontId="5" fillId="7" borderId="21" xfId="0" applyFont="1" applyFill="1" applyBorder="1" applyAlignment="1">
      <alignment horizontal="center" vertical="top"/>
    </xf>
    <xf numFmtId="165" fontId="5" fillId="7" borderId="21" xfId="0" applyNumberFormat="1" applyFont="1" applyFill="1" applyBorder="1" applyAlignment="1">
      <alignment horizontal="center" vertical="top"/>
    </xf>
    <xf numFmtId="49" fontId="13" fillId="7" borderId="11" xfId="0" applyNumberFormat="1" applyFont="1" applyFill="1" applyBorder="1" applyAlignment="1">
      <alignment vertical="top" wrapText="1"/>
    </xf>
    <xf numFmtId="165" fontId="6" fillId="0" borderId="2" xfId="0" applyNumberFormat="1" applyFont="1" applyBorder="1" applyAlignment="1">
      <alignment horizontal="center" vertical="top"/>
    </xf>
    <xf numFmtId="165" fontId="6" fillId="10" borderId="2" xfId="0" applyNumberFormat="1" applyFont="1" applyFill="1" applyBorder="1" applyAlignment="1">
      <alignment horizontal="center" vertical="top"/>
    </xf>
    <xf numFmtId="0" fontId="6" fillId="0" borderId="37" xfId="0" applyFont="1" applyBorder="1" applyAlignment="1">
      <alignment vertical="top" wrapText="1"/>
    </xf>
    <xf numFmtId="165" fontId="5" fillId="11" borderId="21" xfId="0" applyNumberFormat="1" applyFont="1" applyFill="1" applyBorder="1" applyAlignment="1">
      <alignment horizontal="center" vertical="top"/>
    </xf>
    <xf numFmtId="0" fontId="12" fillId="0" borderId="0" xfId="0" applyFont="1" applyAlignment="1">
      <alignment wrapText="1"/>
    </xf>
    <xf numFmtId="165" fontId="6" fillId="10" borderId="17" xfId="0" applyNumberFormat="1" applyFont="1" applyFill="1" applyBorder="1" applyAlignment="1">
      <alignment horizontal="center" vertical="center" wrapText="1"/>
    </xf>
    <xf numFmtId="0" fontId="6" fillId="0" borderId="47" xfId="0" applyFont="1" applyBorder="1" applyAlignment="1">
      <alignment horizontal="center" vertical="top"/>
    </xf>
    <xf numFmtId="165" fontId="6" fillId="10" borderId="3" xfId="0" applyNumberFormat="1" applyFont="1" applyFill="1" applyBorder="1" applyAlignment="1">
      <alignment horizontal="center" vertical="top"/>
    </xf>
    <xf numFmtId="0" fontId="6" fillId="0" borderId="33" xfId="0" applyFont="1" applyBorder="1" applyAlignment="1">
      <alignment horizontal="left" vertical="top" wrapText="1"/>
    </xf>
    <xf numFmtId="165" fontId="5" fillId="8" borderId="21" xfId="7" applyNumberFormat="1" applyFont="1" applyFill="1" applyBorder="1" applyAlignment="1">
      <alignment horizontal="center" vertical="top"/>
    </xf>
    <xf numFmtId="49" fontId="5" fillId="8" borderId="22" xfId="7" applyNumberFormat="1" applyFont="1" applyFill="1" applyBorder="1" applyAlignment="1">
      <alignment vertical="top"/>
    </xf>
    <xf numFmtId="49" fontId="5" fillId="8" borderId="24" xfId="7" applyNumberFormat="1" applyFont="1" applyFill="1" applyBorder="1" applyAlignment="1">
      <alignment vertical="top"/>
    </xf>
    <xf numFmtId="0" fontId="12" fillId="7" borderId="11" xfId="0" applyFont="1" applyFill="1" applyBorder="1" applyAlignment="1">
      <alignment vertical="top" wrapText="1"/>
    </xf>
    <xf numFmtId="0" fontId="12" fillId="0" borderId="65" xfId="0" applyFont="1" applyBorder="1" applyAlignment="1">
      <alignment horizontal="center" vertical="top" wrapText="1"/>
    </xf>
    <xf numFmtId="0" fontId="12" fillId="0" borderId="66" xfId="0" applyFont="1" applyBorder="1" applyAlignment="1">
      <alignment horizontal="center" vertical="top" wrapText="1"/>
    </xf>
    <xf numFmtId="0" fontId="10" fillId="8" borderId="11" xfId="0" applyFont="1" applyFill="1" applyBorder="1"/>
    <xf numFmtId="0" fontId="9" fillId="8" borderId="11" xfId="0" applyFont="1" applyFill="1" applyBorder="1"/>
    <xf numFmtId="0" fontId="5" fillId="2" borderId="12" xfId="0" applyFont="1" applyFill="1" applyBorder="1" applyAlignment="1">
      <alignment horizontal="left" vertical="top"/>
    </xf>
    <xf numFmtId="0" fontId="12" fillId="0" borderId="17" xfId="0" applyFont="1" applyBorder="1" applyAlignment="1">
      <alignment horizontal="center" vertical="center"/>
    </xf>
    <xf numFmtId="0" fontId="29" fillId="0" borderId="23" xfId="0" applyFont="1" applyBorder="1" applyAlignment="1">
      <alignment vertical="top"/>
    </xf>
    <xf numFmtId="0" fontId="13" fillId="7" borderId="0" xfId="0" applyFont="1" applyFill="1" applyAlignment="1">
      <alignment vertical="top"/>
    </xf>
    <xf numFmtId="0" fontId="17" fillId="7" borderId="11" xfId="0" applyFont="1" applyFill="1" applyBorder="1" applyAlignment="1">
      <alignment vertical="top" wrapText="1"/>
    </xf>
    <xf numFmtId="0" fontId="17" fillId="7" borderId="12" xfId="0" applyFont="1" applyFill="1" applyBorder="1" applyAlignment="1">
      <alignment vertical="top" wrapText="1"/>
    </xf>
    <xf numFmtId="0" fontId="12" fillId="0" borderId="65" xfId="0" applyFont="1" applyBorder="1" applyAlignment="1">
      <alignment horizontal="center" vertical="center"/>
    </xf>
    <xf numFmtId="0" fontId="12" fillId="0" borderId="51" xfId="0" applyFont="1" applyBorder="1" applyAlignment="1">
      <alignment horizontal="center" vertical="top" wrapText="1"/>
    </xf>
    <xf numFmtId="49" fontId="6" fillId="10" borderId="42" xfId="0" applyNumberFormat="1" applyFont="1" applyFill="1" applyBorder="1" applyAlignment="1">
      <alignment horizontal="center" vertical="center" wrapText="1"/>
    </xf>
    <xf numFmtId="49" fontId="6" fillId="10" borderId="17" xfId="0" applyNumberFormat="1" applyFont="1" applyFill="1" applyBorder="1" applyAlignment="1">
      <alignment horizontal="center" vertical="center" wrapText="1"/>
    </xf>
    <xf numFmtId="0" fontId="5" fillId="11" borderId="21" xfId="0" applyFont="1" applyFill="1" applyBorder="1" applyAlignment="1">
      <alignment horizontal="center" vertical="top"/>
    </xf>
    <xf numFmtId="0" fontId="12" fillId="0" borderId="53" xfId="0" applyFont="1" applyBorder="1" applyAlignment="1">
      <alignment horizontal="center" vertical="top"/>
    </xf>
    <xf numFmtId="165" fontId="12" fillId="10" borderId="35" xfId="0" applyNumberFormat="1" applyFont="1" applyFill="1" applyBorder="1" applyAlignment="1">
      <alignment horizontal="center" vertical="center" wrapText="1"/>
    </xf>
    <xf numFmtId="0" fontId="12" fillId="0" borderId="53" xfId="0" applyFont="1" applyBorder="1" applyAlignment="1">
      <alignment horizontal="left" vertical="top"/>
    </xf>
    <xf numFmtId="0" fontId="12" fillId="0" borderId="35"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49" fontId="7" fillId="2" borderId="55" xfId="0" applyNumberFormat="1" applyFont="1" applyFill="1" applyBorder="1" applyAlignment="1">
      <alignment horizontal="center" vertical="top" wrapText="1"/>
    </xf>
    <xf numFmtId="0" fontId="43" fillId="0" borderId="28" xfId="0" applyFont="1" applyBorder="1" applyAlignment="1">
      <alignment vertical="center" wrapText="1"/>
    </xf>
    <xf numFmtId="0" fontId="43" fillId="0" borderId="15" xfId="0" applyFont="1" applyBorder="1" applyAlignment="1">
      <alignment horizontal="center" vertical="center" wrapText="1"/>
    </xf>
    <xf numFmtId="0" fontId="43" fillId="0" borderId="28" xfId="0" applyFont="1" applyBorder="1" applyAlignment="1">
      <alignment horizontal="center" vertical="center" wrapText="1"/>
    </xf>
    <xf numFmtId="165" fontId="12" fillId="10" borderId="17" xfId="0" applyNumberFormat="1" applyFont="1" applyFill="1" applyBorder="1" applyAlignment="1">
      <alignment horizontal="center" vertical="center" wrapText="1"/>
    </xf>
    <xf numFmtId="0" fontId="12" fillId="0" borderId="31" xfId="0" applyFont="1" applyBorder="1" applyAlignment="1">
      <alignment horizontal="left" vertical="top" wrapText="1"/>
    </xf>
    <xf numFmtId="0" fontId="29" fillId="0" borderId="15" xfId="0" applyFont="1" applyBorder="1" applyAlignment="1">
      <alignment vertical="top"/>
    </xf>
    <xf numFmtId="0" fontId="29" fillId="0" borderId="11" xfId="0" applyFont="1" applyBorder="1" applyAlignment="1">
      <alignment horizontal="left" vertical="top"/>
    </xf>
    <xf numFmtId="0" fontId="30" fillId="0" borderId="11" xfId="0" applyFont="1" applyBorder="1" applyAlignment="1">
      <alignment horizontal="left" vertical="top"/>
    </xf>
    <xf numFmtId="0" fontId="5" fillId="0" borderId="11" xfId="0" applyFont="1" applyBorder="1" applyAlignment="1">
      <alignment horizontal="left" vertical="top"/>
    </xf>
    <xf numFmtId="49" fontId="5" fillId="5" borderId="40" xfId="0" applyNumberFormat="1" applyFont="1" applyFill="1" applyBorder="1" applyAlignment="1">
      <alignment vertical="top" wrapText="1"/>
    </xf>
    <xf numFmtId="49" fontId="5" fillId="5" borderId="0" xfId="0" applyNumberFormat="1" applyFont="1" applyFill="1" applyAlignment="1">
      <alignment vertical="top" wrapText="1"/>
    </xf>
    <xf numFmtId="49" fontId="5" fillId="7" borderId="9" xfId="0" applyNumberFormat="1" applyFont="1" applyFill="1" applyBorder="1" applyAlignment="1">
      <alignment horizontal="center" vertical="top"/>
    </xf>
    <xf numFmtId="0" fontId="11" fillId="8" borderId="11" xfId="0" applyFont="1" applyFill="1" applyBorder="1" applyAlignment="1">
      <alignment horizontal="left" vertical="top"/>
    </xf>
    <xf numFmtId="0" fontId="27" fillId="0" borderId="65" xfId="0" applyFont="1" applyBorder="1" applyAlignment="1">
      <alignment horizontal="center" vertical="top" wrapText="1"/>
    </xf>
    <xf numFmtId="165" fontId="6" fillId="0" borderId="3" xfId="0" applyNumberFormat="1" applyFont="1" applyBorder="1" applyAlignment="1">
      <alignment horizontal="center" vertical="top"/>
    </xf>
    <xf numFmtId="2" fontId="20" fillId="4" borderId="15" xfId="0" applyNumberFormat="1" applyFont="1" applyFill="1" applyBorder="1" applyAlignment="1">
      <alignment horizontal="center" vertical="top" wrapText="1"/>
    </xf>
    <xf numFmtId="165" fontId="31" fillId="0" borderId="59" xfId="0" applyNumberFormat="1" applyFont="1" applyBorder="1" applyAlignment="1">
      <alignment horizontal="center" vertical="top"/>
    </xf>
    <xf numFmtId="165" fontId="31" fillId="10" borderId="59" xfId="0" applyNumberFormat="1" applyFont="1" applyFill="1" applyBorder="1" applyAlignment="1">
      <alignment horizontal="center" vertical="top"/>
    </xf>
    <xf numFmtId="0" fontId="11" fillId="0" borderId="0" xfId="0" applyFont="1" applyAlignment="1">
      <alignment horizontal="center" vertical="center"/>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49" fontId="7" fillId="2" borderId="21" xfId="0" applyNumberFormat="1" applyFont="1" applyFill="1" applyBorder="1" applyAlignment="1">
      <alignment horizontal="center" vertical="top"/>
    </xf>
    <xf numFmtId="0" fontId="29" fillId="8" borderId="15" xfId="0" applyFont="1" applyFill="1" applyBorder="1" applyAlignment="1">
      <alignment vertical="top"/>
    </xf>
    <xf numFmtId="0" fontId="29" fillId="8" borderId="11" xfId="0" applyFont="1" applyFill="1" applyBorder="1" applyAlignment="1">
      <alignment horizontal="left" vertical="top"/>
    </xf>
    <xf numFmtId="0" fontId="29" fillId="2" borderId="11" xfId="0" applyFont="1" applyFill="1" applyBorder="1" applyAlignment="1">
      <alignment horizontal="left" vertical="top"/>
    </xf>
    <xf numFmtId="0" fontId="30" fillId="2" borderId="11" xfId="0" applyFont="1" applyFill="1" applyBorder="1" applyAlignment="1">
      <alignment horizontal="left" vertical="top"/>
    </xf>
    <xf numFmtId="0" fontId="12" fillId="0" borderId="31" xfId="0" applyFont="1" applyBorder="1" applyAlignment="1">
      <alignment vertical="top" wrapText="1"/>
    </xf>
    <xf numFmtId="0" fontId="12" fillId="0" borderId="5" xfId="0" applyFont="1" applyBorder="1" applyAlignment="1">
      <alignment horizontal="center" vertical="center" wrapText="1"/>
    </xf>
    <xf numFmtId="0" fontId="12" fillId="0" borderId="51" xfId="0" applyFont="1" applyBorder="1" applyAlignment="1">
      <alignment horizontal="center" vertical="center" wrapText="1"/>
    </xf>
    <xf numFmtId="0" fontId="45" fillId="7" borderId="0" xfId="0" applyFont="1" applyFill="1" applyAlignment="1">
      <alignment vertical="top"/>
    </xf>
    <xf numFmtId="49" fontId="13" fillId="7" borderId="40" xfId="0" applyNumberFormat="1" applyFont="1" applyFill="1" applyBorder="1" applyAlignment="1">
      <alignment vertical="top" wrapText="1"/>
    </xf>
    <xf numFmtId="0" fontId="17" fillId="7" borderId="40" xfId="0" applyFont="1" applyFill="1" applyBorder="1" applyAlignment="1">
      <alignment vertical="top" wrapText="1"/>
    </xf>
    <xf numFmtId="0" fontId="17" fillId="7" borderId="22" xfId="0" applyFont="1" applyFill="1" applyBorder="1" applyAlignment="1">
      <alignment vertical="top" wrapText="1"/>
    </xf>
    <xf numFmtId="49" fontId="5" fillId="7" borderId="36"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17" fillId="0" borderId="40" xfId="0" applyFont="1" applyBorder="1" applyAlignment="1">
      <alignment vertical="top" wrapText="1"/>
    </xf>
    <xf numFmtId="0" fontId="17" fillId="0" borderId="43" xfId="0" applyFont="1" applyBorder="1" applyAlignment="1">
      <alignment vertical="top" wrapText="1"/>
    </xf>
    <xf numFmtId="0" fontId="12" fillId="0" borderId="6" xfId="0" applyFont="1" applyBorder="1" applyAlignment="1">
      <alignment horizontal="justify" vertical="center"/>
    </xf>
    <xf numFmtId="0" fontId="13" fillId="0" borderId="36" xfId="0" applyFont="1" applyBorder="1" applyAlignment="1">
      <alignment vertical="center"/>
    </xf>
    <xf numFmtId="49" fontId="13" fillId="0" borderId="0" xfId="0" applyNumberFormat="1" applyFont="1" applyAlignment="1">
      <alignment vertical="top" wrapText="1"/>
    </xf>
    <xf numFmtId="0" fontId="17" fillId="0" borderId="0" xfId="0" applyFont="1" applyAlignment="1">
      <alignment vertical="top" wrapText="1"/>
    </xf>
    <xf numFmtId="0" fontId="17" fillId="0" borderId="26" xfId="0" applyFont="1" applyBorder="1" applyAlignment="1">
      <alignment vertical="top" wrapText="1"/>
    </xf>
    <xf numFmtId="0" fontId="12" fillId="0" borderId="37" xfId="0" applyFont="1" applyBorder="1" applyAlignment="1">
      <alignment horizontal="left" vertical="top" wrapText="1"/>
    </xf>
    <xf numFmtId="0" fontId="12" fillId="0" borderId="37" xfId="0" applyFont="1" applyBorder="1" applyAlignment="1">
      <alignment horizontal="justify" vertical="center"/>
    </xf>
    <xf numFmtId="0" fontId="12" fillId="0" borderId="0" xfId="0" applyFont="1" applyAlignment="1">
      <alignment horizontal="left" vertical="top" wrapText="1"/>
    </xf>
    <xf numFmtId="0" fontId="12" fillId="0" borderId="37" xfId="0" applyFont="1" applyBorder="1" applyAlignment="1">
      <alignment vertical="center" wrapText="1"/>
    </xf>
    <xf numFmtId="0" fontId="13" fillId="0" borderId="23" xfId="0" applyFont="1" applyBorder="1" applyAlignment="1">
      <alignment vertical="center"/>
    </xf>
    <xf numFmtId="49" fontId="13" fillId="0" borderId="22" xfId="0" applyNumberFormat="1" applyFont="1" applyBorder="1" applyAlignment="1">
      <alignment vertical="top" wrapText="1"/>
    </xf>
    <xf numFmtId="0" fontId="17" fillId="0" borderId="22" xfId="0" applyFont="1" applyBorder="1" applyAlignment="1">
      <alignment vertical="top" wrapText="1"/>
    </xf>
    <xf numFmtId="0" fontId="17" fillId="0" borderId="24" xfId="0" applyFont="1" applyBorder="1" applyAlignment="1">
      <alignment vertical="top" wrapText="1"/>
    </xf>
    <xf numFmtId="0" fontId="12" fillId="0" borderId="0" xfId="0" applyFont="1" applyAlignment="1">
      <alignment horizontal="justify" vertical="center"/>
    </xf>
    <xf numFmtId="165" fontId="6" fillId="0" borderId="25" xfId="0" applyNumberFormat="1" applyFont="1" applyBorder="1" applyAlignment="1">
      <alignment horizontal="center" vertical="top"/>
    </xf>
    <xf numFmtId="0" fontId="12" fillId="0" borderId="49" xfId="0" applyFont="1" applyBorder="1" applyAlignment="1">
      <alignment vertical="top" wrapText="1"/>
    </xf>
    <xf numFmtId="0" fontId="12" fillId="0" borderId="5" xfId="0" applyFont="1" applyBorder="1" applyAlignment="1">
      <alignment horizontal="center" vertical="center"/>
    </xf>
    <xf numFmtId="0" fontId="12" fillId="0" borderId="61" xfId="0" applyFont="1" applyBorder="1" applyAlignment="1">
      <alignment vertical="top" wrapText="1"/>
    </xf>
    <xf numFmtId="0" fontId="12" fillId="0" borderId="61" xfId="0" applyFont="1" applyBorder="1" applyAlignment="1">
      <alignment horizontal="center" vertical="center"/>
    </xf>
    <xf numFmtId="0" fontId="12" fillId="0" borderId="37" xfId="0" applyFont="1" applyBorder="1" applyAlignment="1">
      <alignment vertical="top" wrapText="1"/>
    </xf>
    <xf numFmtId="0" fontId="6" fillId="0" borderId="37" xfId="0" applyFont="1" applyBorder="1" applyAlignment="1">
      <alignment horizontal="left" vertical="top" wrapText="1"/>
    </xf>
    <xf numFmtId="0" fontId="12" fillId="0" borderId="61" xfId="0" applyFont="1" applyBorder="1" applyAlignment="1">
      <alignment horizontal="center" vertical="top"/>
    </xf>
    <xf numFmtId="0" fontId="6" fillId="0" borderId="59" xfId="0" applyFont="1" applyBorder="1" applyAlignment="1">
      <alignment horizontal="center" vertical="top"/>
    </xf>
    <xf numFmtId="165" fontId="6" fillId="0" borderId="59" xfId="0" applyNumberFormat="1" applyFont="1" applyBorder="1" applyAlignment="1">
      <alignment horizontal="center" vertical="top"/>
    </xf>
    <xf numFmtId="165" fontId="6" fillId="0" borderId="60" xfId="0" applyNumberFormat="1" applyFont="1" applyBorder="1" applyAlignment="1">
      <alignment horizontal="center" vertical="top"/>
    </xf>
    <xf numFmtId="0" fontId="6" fillId="0" borderId="13" xfId="0" applyFont="1" applyBorder="1" applyAlignment="1">
      <alignment horizontal="left" vertical="top" wrapText="1"/>
    </xf>
    <xf numFmtId="0" fontId="12" fillId="0" borderId="13" xfId="0" applyFont="1" applyBorder="1" applyAlignment="1">
      <alignment horizontal="center" vertical="top"/>
    </xf>
    <xf numFmtId="165" fontId="24" fillId="10" borderId="59" xfId="0" applyNumberFormat="1" applyFont="1" applyFill="1" applyBorder="1" applyAlignment="1">
      <alignment horizontal="center" vertical="top"/>
    </xf>
    <xf numFmtId="165" fontId="24" fillId="0" borderId="60" xfId="0" applyNumberFormat="1" applyFont="1" applyBorder="1" applyAlignment="1">
      <alignment horizontal="center" vertical="top"/>
    </xf>
    <xf numFmtId="0" fontId="6" fillId="0" borderId="20" xfId="0" applyFont="1" applyBorder="1" applyAlignment="1">
      <alignment horizontal="left" vertical="top" wrapText="1"/>
    </xf>
    <xf numFmtId="0" fontId="12" fillId="0" borderId="20" xfId="0" applyFont="1" applyBorder="1" applyAlignment="1">
      <alignment horizontal="center" vertical="top"/>
    </xf>
    <xf numFmtId="0" fontId="6" fillId="0" borderId="61" xfId="0" applyFont="1" applyBorder="1" applyAlignment="1">
      <alignment horizontal="center" vertical="top"/>
    </xf>
    <xf numFmtId="0" fontId="12" fillId="0" borderId="33" xfId="0" applyFont="1" applyBorder="1" applyAlignment="1">
      <alignment vertical="center" wrapText="1"/>
    </xf>
    <xf numFmtId="0" fontId="12" fillId="0" borderId="58" xfId="0" applyFont="1" applyBorder="1" applyAlignment="1">
      <alignment vertical="center" wrapText="1"/>
    </xf>
    <xf numFmtId="0" fontId="12" fillId="0" borderId="17" xfId="0" applyFont="1" applyBorder="1" applyAlignment="1">
      <alignment horizontal="center" vertical="top" wrapText="1"/>
    </xf>
    <xf numFmtId="0" fontId="12" fillId="0" borderId="71" xfId="0" applyFont="1" applyBorder="1" applyAlignment="1">
      <alignment vertical="center" wrapText="1"/>
    </xf>
    <xf numFmtId="0" fontId="6" fillId="0" borderId="9" xfId="0" applyFont="1" applyBorder="1" applyAlignment="1">
      <alignment horizontal="center" vertical="top"/>
    </xf>
    <xf numFmtId="165" fontId="6" fillId="0" borderId="9" xfId="0" applyNumberFormat="1" applyFont="1" applyBorder="1" applyAlignment="1">
      <alignment horizontal="center" vertical="top"/>
    </xf>
    <xf numFmtId="165" fontId="6" fillId="10" borderId="9" xfId="0" applyNumberFormat="1" applyFont="1" applyFill="1" applyBorder="1" applyAlignment="1">
      <alignment horizontal="center" vertical="top"/>
    </xf>
    <xf numFmtId="165" fontId="6" fillId="0" borderId="26" xfId="0" applyNumberFormat="1" applyFont="1" applyBorder="1" applyAlignment="1">
      <alignment horizontal="center" vertical="top"/>
    </xf>
    <xf numFmtId="0" fontId="12" fillId="0" borderId="6" xfId="0" applyFont="1" applyBorder="1" applyAlignment="1">
      <alignment vertical="center" wrapText="1"/>
    </xf>
    <xf numFmtId="165" fontId="24" fillId="0" borderId="59" xfId="0" applyNumberFormat="1" applyFont="1" applyBorder="1" applyAlignment="1">
      <alignment horizontal="center" vertical="top"/>
    </xf>
    <xf numFmtId="0" fontId="12" fillId="0" borderId="33" xfId="0" applyFont="1" applyBorder="1" applyAlignment="1">
      <alignment vertical="top" wrapText="1"/>
    </xf>
    <xf numFmtId="0" fontId="6" fillId="0" borderId="53" xfId="0" applyFont="1" applyBorder="1" applyAlignment="1">
      <alignment horizontal="left" vertical="top" wrapText="1"/>
    </xf>
    <xf numFmtId="0" fontId="27" fillId="0" borderId="35" xfId="0" applyFont="1" applyBorder="1" applyAlignment="1">
      <alignment horizontal="center" vertical="top" wrapText="1"/>
    </xf>
    <xf numFmtId="0" fontId="12" fillId="0" borderId="26" xfId="0" applyFont="1" applyBorder="1" applyAlignment="1">
      <alignment horizontal="left" vertical="top" wrapText="1"/>
    </xf>
    <xf numFmtId="0" fontId="6" fillId="0" borderId="70" xfId="0" applyFont="1" applyBorder="1" applyAlignment="1">
      <alignment horizontal="center" vertical="top"/>
    </xf>
    <xf numFmtId="2" fontId="6" fillId="0" borderId="59" xfId="0" applyNumberFormat="1" applyFont="1" applyBorder="1" applyAlignment="1">
      <alignment horizontal="center" vertical="top"/>
    </xf>
    <xf numFmtId="0" fontId="12" fillId="0" borderId="70" xfId="0" applyFont="1" applyBorder="1" applyAlignment="1">
      <alignment vertical="center" wrapText="1"/>
    </xf>
    <xf numFmtId="0" fontId="6" fillId="0" borderId="38" xfId="0" applyFont="1" applyBorder="1" applyAlignment="1">
      <alignment horizontal="center" vertical="top"/>
    </xf>
    <xf numFmtId="0" fontId="12" fillId="0" borderId="38" xfId="0" applyFont="1" applyBorder="1" applyAlignment="1">
      <alignment vertical="center" wrapText="1"/>
    </xf>
    <xf numFmtId="0" fontId="12" fillId="0" borderId="24" xfId="0" applyFont="1" applyBorder="1" applyAlignment="1">
      <alignment vertical="top" wrapText="1"/>
    </xf>
    <xf numFmtId="0" fontId="46" fillId="0" borderId="32" xfId="0" applyFont="1" applyBorder="1" applyAlignment="1">
      <alignment horizontal="left" vertical="top" wrapText="1"/>
    </xf>
    <xf numFmtId="0" fontId="6" fillId="0" borderId="1" xfId="0" applyFont="1" applyBorder="1" applyAlignment="1">
      <alignment horizontal="center" vertical="top"/>
    </xf>
    <xf numFmtId="0" fontId="17" fillId="7" borderId="15" xfId="0" applyFont="1" applyFill="1" applyBorder="1" applyAlignment="1">
      <alignment horizontal="center" vertical="top" wrapText="1"/>
    </xf>
    <xf numFmtId="0" fontId="17" fillId="7" borderId="11" xfId="0" applyFont="1" applyFill="1" applyBorder="1" applyAlignment="1">
      <alignment horizontal="center" vertical="top" wrapText="1"/>
    </xf>
    <xf numFmtId="0" fontId="5" fillId="7" borderId="28" xfId="0" applyFont="1" applyFill="1" applyBorder="1" applyAlignment="1">
      <alignment horizontal="center" vertical="top"/>
    </xf>
    <xf numFmtId="165" fontId="5" fillId="7" borderId="28" xfId="0" applyNumberFormat="1" applyFont="1" applyFill="1" applyBorder="1" applyAlignment="1">
      <alignment horizontal="center" vertical="top"/>
    </xf>
    <xf numFmtId="0" fontId="6" fillId="7" borderId="15" xfId="0" applyFont="1" applyFill="1" applyBorder="1" applyAlignment="1">
      <alignment horizontal="left" vertical="top"/>
    </xf>
    <xf numFmtId="0" fontId="6" fillId="7" borderId="11" xfId="0" applyFont="1" applyFill="1" applyBorder="1" applyAlignment="1">
      <alignment horizontal="left" vertical="top"/>
    </xf>
    <xf numFmtId="0" fontId="45" fillId="7" borderId="15" xfId="0" applyFont="1" applyFill="1" applyBorder="1" applyAlignment="1">
      <alignment vertical="top"/>
    </xf>
    <xf numFmtId="0" fontId="14" fillId="7" borderId="11"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2" fillId="0" borderId="69" xfId="0" applyFont="1" applyBorder="1" applyAlignment="1">
      <alignment wrapText="1"/>
    </xf>
    <xf numFmtId="0" fontId="13" fillId="0" borderId="11" xfId="0" applyFont="1" applyBorder="1" applyAlignment="1">
      <alignment vertical="top"/>
    </xf>
    <xf numFmtId="0" fontId="12" fillId="5" borderId="11" xfId="0" applyFont="1" applyFill="1" applyBorder="1" applyAlignment="1">
      <alignment wrapText="1"/>
    </xf>
    <xf numFmtId="0" fontId="12" fillId="0" borderId="8" xfId="0" applyFont="1" applyBorder="1" applyAlignment="1">
      <alignment wrapText="1"/>
    </xf>
    <xf numFmtId="0" fontId="12" fillId="0" borderId="38" xfId="0" applyFont="1" applyBorder="1" applyAlignment="1">
      <alignment wrapText="1"/>
    </xf>
    <xf numFmtId="0" fontId="12" fillId="0" borderId="35" xfId="0" applyFont="1" applyBorder="1" applyAlignment="1">
      <alignment horizontal="center" vertical="top"/>
    </xf>
    <xf numFmtId="0" fontId="6" fillId="0" borderId="35" xfId="0" applyFont="1" applyBorder="1" applyAlignment="1">
      <alignment horizontal="center" vertical="top" wrapText="1"/>
    </xf>
    <xf numFmtId="0" fontId="5" fillId="11" borderId="32" xfId="0" applyFont="1" applyFill="1" applyBorder="1" applyAlignment="1">
      <alignment horizontal="center" vertical="top"/>
    </xf>
    <xf numFmtId="0" fontId="6" fillId="0" borderId="6" xfId="0" applyFont="1" applyBorder="1" applyAlignment="1">
      <alignment vertical="top" wrapText="1"/>
    </xf>
    <xf numFmtId="0" fontId="6" fillId="0" borderId="5" xfId="0" applyFont="1" applyBorder="1" applyAlignment="1">
      <alignment horizontal="center" vertical="center"/>
    </xf>
    <xf numFmtId="0" fontId="12" fillId="0" borderId="52" xfId="0" applyFont="1" applyBorder="1" applyAlignment="1">
      <alignment vertical="top" wrapText="1"/>
    </xf>
    <xf numFmtId="0" fontId="13" fillId="0" borderId="36" xfId="0" applyFont="1" applyBorder="1"/>
    <xf numFmtId="0" fontId="14" fillId="0" borderId="0" xfId="0" applyFont="1" applyAlignment="1">
      <alignment vertical="top" wrapText="1"/>
    </xf>
    <xf numFmtId="0" fontId="14" fillId="0" borderId="26" xfId="0" applyFont="1" applyBorder="1" applyAlignment="1">
      <alignment vertical="top" wrapText="1"/>
    </xf>
    <xf numFmtId="0" fontId="12" fillId="0" borderId="33" xfId="0" applyFont="1" applyBorder="1" applyAlignment="1">
      <alignment wrapText="1"/>
    </xf>
    <xf numFmtId="0" fontId="13" fillId="0" borderId="23" xfId="0" applyFont="1" applyBorder="1"/>
    <xf numFmtId="0" fontId="14" fillId="0" borderId="22" xfId="0" applyFont="1" applyBorder="1" applyAlignment="1">
      <alignment vertical="top" wrapText="1"/>
    </xf>
    <xf numFmtId="0" fontId="14" fillId="0" borderId="24" xfId="0" applyFont="1" applyBorder="1" applyAlignment="1">
      <alignment vertical="top" wrapText="1"/>
    </xf>
    <xf numFmtId="0" fontId="12" fillId="0" borderId="23" xfId="0" applyFont="1" applyBorder="1" applyAlignment="1">
      <alignment vertical="center" wrapText="1"/>
    </xf>
    <xf numFmtId="49" fontId="5" fillId="5" borderId="29" xfId="0" applyNumberFormat="1" applyFont="1" applyFill="1" applyBorder="1" applyAlignment="1">
      <alignment vertical="top" wrapText="1"/>
    </xf>
    <xf numFmtId="0" fontId="12" fillId="0" borderId="71" xfId="0" applyFont="1" applyBorder="1" applyAlignment="1">
      <alignment horizontal="left" vertical="top" wrapText="1"/>
    </xf>
    <xf numFmtId="0" fontId="27" fillId="0" borderId="17" xfId="0" applyFont="1" applyBorder="1" applyAlignment="1">
      <alignment horizontal="center" vertical="top" wrapText="1"/>
    </xf>
    <xf numFmtId="49" fontId="5" fillId="5" borderId="9" xfId="0" applyNumberFormat="1" applyFont="1" applyFill="1" applyBorder="1" applyAlignment="1">
      <alignment vertical="top" wrapText="1"/>
    </xf>
    <xf numFmtId="165" fontId="6" fillId="10" borderId="33" xfId="0" applyNumberFormat="1" applyFont="1" applyFill="1" applyBorder="1" applyAlignment="1">
      <alignment horizontal="left" vertical="top" wrapText="1"/>
    </xf>
    <xf numFmtId="0" fontId="17" fillId="0" borderId="35" xfId="0" applyFont="1" applyBorder="1" applyAlignment="1">
      <alignment horizontal="center" vertical="top" wrapText="1"/>
    </xf>
    <xf numFmtId="2" fontId="6" fillId="0" borderId="3" xfId="0" applyNumberFormat="1" applyFont="1" applyBorder="1" applyAlignment="1">
      <alignment horizontal="center" vertical="top"/>
    </xf>
    <xf numFmtId="165" fontId="6" fillId="0" borderId="68" xfId="0" applyNumberFormat="1" applyFont="1" applyBorder="1" applyAlignment="1">
      <alignment horizontal="center" vertical="top"/>
    </xf>
    <xf numFmtId="0" fontId="12" fillId="0" borderId="73" xfId="0" applyFont="1" applyBorder="1" applyAlignment="1">
      <alignment horizontal="left" vertical="top" wrapText="1"/>
    </xf>
    <xf numFmtId="0" fontId="27" fillId="0" borderId="64" xfId="0" applyFont="1" applyBorder="1" applyAlignment="1">
      <alignment horizontal="center" vertical="top" wrapText="1"/>
    </xf>
    <xf numFmtId="0" fontId="8" fillId="0" borderId="35" xfId="0" applyFont="1" applyBorder="1" applyAlignment="1">
      <alignment horizontal="left" vertical="top" wrapText="1"/>
    </xf>
    <xf numFmtId="0" fontId="5" fillId="5" borderId="33" xfId="0" applyFont="1" applyFill="1" applyBorder="1" applyAlignment="1">
      <alignment horizontal="center" vertical="top"/>
    </xf>
    <xf numFmtId="165" fontId="5" fillId="5" borderId="30" xfId="0" applyNumberFormat="1" applyFont="1" applyFill="1" applyBorder="1" applyAlignment="1">
      <alignment horizontal="center" vertical="top"/>
    </xf>
    <xf numFmtId="165" fontId="5" fillId="5" borderId="41" xfId="0" applyNumberFormat="1" applyFont="1" applyFill="1" applyBorder="1" applyAlignment="1">
      <alignment horizontal="center" vertical="top"/>
    </xf>
    <xf numFmtId="0" fontId="6" fillId="5" borderId="33" xfId="0" applyFont="1" applyFill="1" applyBorder="1" applyAlignment="1">
      <alignment horizontal="left" vertical="top" wrapText="1"/>
    </xf>
    <xf numFmtId="0" fontId="8" fillId="0" borderId="72" xfId="0" applyFont="1" applyBorder="1" applyAlignment="1">
      <alignment horizontal="left" vertical="top" wrapText="1"/>
    </xf>
    <xf numFmtId="49" fontId="5" fillId="5" borderId="21" xfId="0" applyNumberFormat="1" applyFont="1" applyFill="1" applyBorder="1" applyAlignment="1">
      <alignment vertical="top" wrapText="1"/>
    </xf>
    <xf numFmtId="0" fontId="5" fillId="11" borderId="22" xfId="0" applyFont="1" applyFill="1" applyBorder="1" applyAlignment="1">
      <alignment horizontal="center" vertical="top"/>
    </xf>
    <xf numFmtId="0" fontId="6" fillId="5" borderId="23" xfId="0" applyFont="1" applyFill="1" applyBorder="1" applyAlignment="1">
      <alignment horizontal="left" vertical="top" wrapText="1"/>
    </xf>
    <xf numFmtId="0" fontId="8" fillId="0" borderId="19" xfId="0" applyFont="1" applyBorder="1" applyAlignment="1">
      <alignment horizontal="left" vertical="top" wrapText="1"/>
    </xf>
    <xf numFmtId="49" fontId="7" fillId="2" borderId="28" xfId="0" applyNumberFormat="1" applyFont="1" applyFill="1" applyBorder="1" applyAlignment="1">
      <alignment horizontal="center" vertical="top" wrapText="1"/>
    </xf>
    <xf numFmtId="49" fontId="5" fillId="8" borderId="23" xfId="7" applyNumberFormat="1" applyFont="1" applyFill="1" applyBorder="1" applyAlignment="1">
      <alignment vertical="top"/>
    </xf>
    <xf numFmtId="49" fontId="7" fillId="8" borderId="15" xfId="0" applyNumberFormat="1" applyFont="1" applyFill="1" applyBorder="1" applyAlignment="1">
      <alignment horizontal="center" vertical="top"/>
    </xf>
    <xf numFmtId="0" fontId="13" fillId="8" borderId="15" xfId="0" applyFont="1" applyFill="1" applyBorder="1" applyAlignment="1">
      <alignment vertical="top"/>
    </xf>
    <xf numFmtId="0" fontId="36" fillId="8" borderId="11" xfId="0" applyFont="1" applyFill="1" applyBorder="1" applyAlignment="1">
      <alignment vertical="top"/>
    </xf>
    <xf numFmtId="0" fontId="13" fillId="8" borderId="11" xfId="0" applyFont="1" applyFill="1" applyBorder="1" applyAlignment="1">
      <alignment vertical="top"/>
    </xf>
    <xf numFmtId="0" fontId="28" fillId="8" borderId="11" xfId="0" applyFont="1" applyFill="1" applyBorder="1" applyAlignment="1">
      <alignment vertical="top"/>
    </xf>
    <xf numFmtId="0" fontId="13" fillId="0" borderId="23" xfId="0" applyFont="1" applyBorder="1" applyAlignment="1">
      <alignment horizontal="left" vertical="top"/>
    </xf>
    <xf numFmtId="0" fontId="13" fillId="0" borderId="0" xfId="0" applyFont="1" applyAlignment="1">
      <alignment horizontal="left" vertical="top"/>
    </xf>
    <xf numFmtId="0" fontId="13" fillId="0" borderId="26" xfId="0" applyFont="1" applyBorder="1" applyAlignment="1">
      <alignment horizontal="left" vertical="top"/>
    </xf>
    <xf numFmtId="0" fontId="12" fillId="0" borderId="0" xfId="0" applyFont="1" applyAlignment="1">
      <alignment vertical="top" wrapText="1"/>
    </xf>
    <xf numFmtId="0" fontId="12" fillId="0" borderId="56" xfId="0" applyFont="1" applyBorder="1" applyAlignment="1">
      <alignment horizontal="center" vertical="center"/>
    </xf>
    <xf numFmtId="49" fontId="7" fillId="7" borderId="23" xfId="0" applyNumberFormat="1" applyFont="1" applyFill="1" applyBorder="1" applyAlignment="1">
      <alignment horizontal="center" vertical="top"/>
    </xf>
    <xf numFmtId="0" fontId="13" fillId="7" borderId="15" xfId="0" applyFont="1" applyFill="1" applyBorder="1" applyAlignment="1">
      <alignment vertical="top"/>
    </xf>
    <xf numFmtId="0" fontId="13" fillId="7" borderId="11" xfId="0" applyFont="1" applyFill="1" applyBorder="1" applyAlignment="1">
      <alignment vertical="top" wrapText="1"/>
    </xf>
    <xf numFmtId="0" fontId="13" fillId="0" borderId="11" xfId="0" applyFont="1" applyBorder="1" applyAlignment="1">
      <alignment vertical="top" wrapText="1"/>
    </xf>
    <xf numFmtId="0" fontId="12" fillId="0" borderId="12" xfId="0" applyFont="1" applyBorder="1" applyAlignment="1">
      <alignment vertical="top" wrapText="1"/>
    </xf>
    <xf numFmtId="0" fontId="12" fillId="0" borderId="69" xfId="0" applyFont="1" applyBorder="1" applyAlignment="1">
      <alignment vertical="top" wrapText="1"/>
    </xf>
    <xf numFmtId="0" fontId="27" fillId="0" borderId="65" xfId="0" applyFont="1" applyBorder="1" applyAlignment="1">
      <alignment vertical="center" wrapText="1"/>
    </xf>
    <xf numFmtId="49" fontId="5" fillId="5" borderId="16" xfId="0" applyNumberFormat="1" applyFont="1" applyFill="1" applyBorder="1" applyAlignment="1">
      <alignment horizontal="center" vertical="top" wrapText="1"/>
    </xf>
    <xf numFmtId="0" fontId="12" fillId="0" borderId="71" xfId="0" applyFont="1" applyBorder="1" applyAlignment="1">
      <alignment vertical="top" wrapText="1"/>
    </xf>
    <xf numFmtId="0" fontId="17" fillId="5" borderId="19" xfId="0" applyFont="1" applyFill="1" applyBorder="1" applyAlignment="1">
      <alignment horizontal="center" vertical="top" wrapText="1"/>
    </xf>
    <xf numFmtId="165" fontId="5" fillId="11" borderId="27" xfId="0" applyNumberFormat="1" applyFont="1" applyFill="1" applyBorder="1" applyAlignment="1">
      <alignment horizontal="center" vertical="top"/>
    </xf>
    <xf numFmtId="0" fontId="32" fillId="0" borderId="52" xfId="0" applyFont="1" applyBorder="1" applyAlignment="1">
      <alignment horizontal="left" vertical="top" wrapText="1"/>
    </xf>
    <xf numFmtId="0" fontId="32" fillId="0" borderId="53" xfId="0" applyFont="1" applyBorder="1" applyAlignment="1">
      <alignment horizontal="center" vertical="top" wrapText="1"/>
    </xf>
    <xf numFmtId="0" fontId="24" fillId="0" borderId="9" xfId="0" applyFont="1" applyBorder="1" applyAlignment="1">
      <alignment vertical="top" wrapText="1"/>
    </xf>
    <xf numFmtId="0" fontId="13" fillId="0" borderId="21" xfId="0" applyFont="1" applyBorder="1" applyAlignment="1">
      <alignment vertical="top" wrapText="1"/>
    </xf>
    <xf numFmtId="49" fontId="40" fillId="8" borderId="22" xfId="7" applyNumberFormat="1" applyFont="1" applyFill="1" applyBorder="1" applyAlignment="1">
      <alignment vertical="top"/>
    </xf>
    <xf numFmtId="2" fontId="6" fillId="0" borderId="0" xfId="0" applyNumberFormat="1" applyFont="1" applyAlignment="1">
      <alignment horizontal="center" vertical="top"/>
    </xf>
    <xf numFmtId="49" fontId="24" fillId="0" borderId="0" xfId="0" applyNumberFormat="1" applyFont="1" applyAlignment="1">
      <alignment horizontal="right" vertical="top"/>
    </xf>
    <xf numFmtId="2" fontId="9" fillId="0" borderId="0" xfId="0" applyNumberFormat="1" applyFont="1" applyAlignment="1">
      <alignment horizontal="center"/>
    </xf>
    <xf numFmtId="2" fontId="4" fillId="0" borderId="0" xfId="0" applyNumberFormat="1" applyFont="1" applyAlignment="1">
      <alignment vertical="top"/>
    </xf>
    <xf numFmtId="0" fontId="6" fillId="0" borderId="73" xfId="0" applyFont="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0" fontId="6" fillId="0" borderId="61" xfId="0" applyFont="1" applyBorder="1" applyAlignment="1">
      <alignment horizontal="center" vertical="center"/>
    </xf>
    <xf numFmtId="0" fontId="6" fillId="0" borderId="58" xfId="0" applyFont="1" applyBorder="1" applyAlignment="1">
      <alignment vertical="center" wrapText="1"/>
    </xf>
    <xf numFmtId="0" fontId="6" fillId="0" borderId="17" xfId="0" applyFont="1" applyBorder="1" applyAlignment="1">
      <alignment horizontal="center" vertical="top" wrapText="1"/>
    </xf>
    <xf numFmtId="0" fontId="12" fillId="0" borderId="47" xfId="0" applyFont="1" applyBorder="1" applyAlignment="1">
      <alignment vertical="top" wrapText="1"/>
    </xf>
    <xf numFmtId="2" fontId="10" fillId="0" borderId="0" xfId="0" applyNumberFormat="1" applyFont="1" applyAlignment="1">
      <alignment vertical="top" wrapText="1"/>
    </xf>
    <xf numFmtId="2" fontId="11" fillId="0" borderId="0" xfId="0" applyNumberFormat="1" applyFont="1" applyAlignment="1">
      <alignment vertical="top"/>
    </xf>
    <xf numFmtId="2" fontId="31" fillId="0" borderId="1" xfId="0" applyNumberFormat="1" applyFont="1" applyBorder="1" applyAlignment="1">
      <alignment horizontal="center" vertical="center" textRotation="90"/>
    </xf>
    <xf numFmtId="2" fontId="31" fillId="0" borderId="45" xfId="0" applyNumberFormat="1" applyFont="1" applyBorder="1" applyAlignment="1">
      <alignment horizontal="center" vertical="center" textRotation="90"/>
    </xf>
    <xf numFmtId="2" fontId="5" fillId="2" borderId="40" xfId="0" applyNumberFormat="1" applyFont="1" applyFill="1" applyBorder="1" applyAlignment="1">
      <alignment horizontal="left" vertical="top"/>
    </xf>
    <xf numFmtId="2" fontId="5" fillId="8" borderId="40" xfId="0" applyNumberFormat="1" applyFont="1" applyFill="1" applyBorder="1" applyAlignment="1">
      <alignment horizontal="left" vertical="top"/>
    </xf>
    <xf numFmtId="2" fontId="5" fillId="2" borderId="43" xfId="0" applyNumberFormat="1" applyFont="1" applyFill="1" applyBorder="1" applyAlignment="1">
      <alignment horizontal="left" vertical="top"/>
    </xf>
    <xf numFmtId="2" fontId="12" fillId="0" borderId="5" xfId="0" applyNumberFormat="1" applyFont="1" applyBorder="1" applyAlignment="1">
      <alignment horizontal="left" vertical="top"/>
    </xf>
    <xf numFmtId="2" fontId="12" fillId="0" borderId="7" xfId="0" applyNumberFormat="1" applyFont="1" applyBorder="1" applyAlignment="1">
      <alignment horizontal="left" vertical="top"/>
    </xf>
    <xf numFmtId="2" fontId="12" fillId="0" borderId="1" xfId="0" applyNumberFormat="1" applyFont="1" applyBorder="1" applyAlignment="1">
      <alignment horizontal="left" vertical="top"/>
    </xf>
    <xf numFmtId="2" fontId="12" fillId="0" borderId="24" xfId="0" applyNumberFormat="1" applyFont="1" applyBorder="1" applyAlignment="1">
      <alignment horizontal="left" vertical="top"/>
    </xf>
    <xf numFmtId="2" fontId="17" fillId="7" borderId="22" xfId="0" applyNumberFormat="1" applyFont="1" applyFill="1" applyBorder="1" applyAlignment="1">
      <alignment vertical="top" wrapText="1"/>
    </xf>
    <xf numFmtId="2" fontId="17" fillId="7" borderId="24" xfId="0" applyNumberFormat="1" applyFont="1" applyFill="1" applyBorder="1" applyAlignment="1">
      <alignment vertical="top" wrapText="1"/>
    </xf>
    <xf numFmtId="2" fontId="12" fillId="0" borderId="5" xfId="0" applyNumberFormat="1" applyFont="1" applyBorder="1" applyAlignment="1">
      <alignment horizontal="center" vertical="top" wrapText="1"/>
    </xf>
    <xf numFmtId="2" fontId="12" fillId="0" borderId="7" xfId="0" applyNumberFormat="1" applyFont="1" applyBorder="1" applyAlignment="1">
      <alignment horizontal="center" vertical="top" wrapText="1"/>
    </xf>
    <xf numFmtId="2" fontId="35" fillId="0" borderId="35" xfId="0" applyNumberFormat="1" applyFont="1" applyBorder="1" applyAlignment="1">
      <alignment vertical="top" wrapText="1"/>
    </xf>
    <xf numFmtId="2" fontId="12" fillId="0" borderId="35" xfId="0" applyNumberFormat="1" applyFont="1" applyBorder="1" applyAlignment="1">
      <alignment horizontal="center" vertical="top" wrapText="1"/>
    </xf>
    <xf numFmtId="2" fontId="12" fillId="0" borderId="34" xfId="0" applyNumberFormat="1" applyFont="1" applyBorder="1" applyAlignment="1">
      <alignment horizontal="center" vertical="top" wrapText="1"/>
    </xf>
    <xf numFmtId="2" fontId="12" fillId="0" borderId="56" xfId="0" applyNumberFormat="1" applyFont="1" applyBorder="1" applyAlignment="1">
      <alignment horizontal="center" vertical="top" wrapText="1"/>
    </xf>
    <xf numFmtId="2" fontId="12" fillId="0" borderId="57" xfId="0" applyNumberFormat="1" applyFont="1" applyBorder="1" applyAlignment="1">
      <alignment horizontal="center" vertical="top" wrapText="1"/>
    </xf>
    <xf numFmtId="2" fontId="6" fillId="10" borderId="35" xfId="0" applyNumberFormat="1" applyFont="1" applyFill="1" applyBorder="1" applyAlignment="1">
      <alignment vertical="center" wrapText="1"/>
    </xf>
    <xf numFmtId="2" fontId="6" fillId="10" borderId="34" xfId="0" applyNumberFormat="1" applyFont="1" applyFill="1" applyBorder="1" applyAlignment="1">
      <alignment vertical="center" wrapText="1"/>
    </xf>
    <xf numFmtId="2" fontId="6" fillId="10" borderId="17" xfId="0" applyNumberFormat="1" applyFont="1" applyFill="1" applyBorder="1" applyAlignment="1">
      <alignment vertical="center" wrapText="1"/>
    </xf>
    <xf numFmtId="2" fontId="6" fillId="10" borderId="42" xfId="0" applyNumberFormat="1" applyFont="1" applyFill="1" applyBorder="1" applyAlignment="1">
      <alignment vertical="center" wrapText="1"/>
    </xf>
    <xf numFmtId="2" fontId="6" fillId="10" borderId="51" xfId="0" applyNumberFormat="1" applyFont="1" applyFill="1" applyBorder="1" applyAlignment="1">
      <alignment vertical="center" wrapText="1"/>
    </xf>
    <xf numFmtId="2" fontId="6" fillId="10" borderId="14" xfId="0" applyNumberFormat="1" applyFont="1" applyFill="1" applyBorder="1" applyAlignment="1">
      <alignment vertical="center" wrapText="1"/>
    </xf>
    <xf numFmtId="2" fontId="12" fillId="10" borderId="51" xfId="0" applyNumberFormat="1" applyFont="1" applyFill="1" applyBorder="1" applyAlignment="1">
      <alignment vertical="center" wrapText="1"/>
    </xf>
    <xf numFmtId="2" fontId="12" fillId="10" borderId="14" xfId="0" applyNumberFormat="1" applyFont="1" applyFill="1" applyBorder="1" applyAlignment="1">
      <alignment vertical="center" wrapText="1"/>
    </xf>
    <xf numFmtId="2" fontId="6" fillId="10" borderId="5" xfId="0" applyNumberFormat="1" applyFont="1" applyFill="1" applyBorder="1" applyAlignment="1">
      <alignment vertical="center" wrapText="1"/>
    </xf>
    <xf numFmtId="2" fontId="6" fillId="10" borderId="7" xfId="0" applyNumberFormat="1" applyFont="1" applyFill="1" applyBorder="1" applyAlignment="1">
      <alignment vertical="center" wrapText="1"/>
    </xf>
    <xf numFmtId="2" fontId="6" fillId="0" borderId="17" xfId="0" applyNumberFormat="1" applyFont="1" applyBorder="1" applyAlignment="1">
      <alignment horizontal="left" vertical="top" wrapText="1"/>
    </xf>
    <xf numFmtId="2" fontId="6" fillId="0" borderId="42" xfId="0" applyNumberFormat="1" applyFont="1" applyBorder="1" applyAlignment="1">
      <alignment horizontal="left" vertical="top" wrapText="1"/>
    </xf>
    <xf numFmtId="2" fontId="6" fillId="0" borderId="35" xfId="0" applyNumberFormat="1" applyFont="1" applyBorder="1" applyAlignment="1">
      <alignment horizontal="left" vertical="top" wrapText="1"/>
    </xf>
    <xf numFmtId="2" fontId="6" fillId="0" borderId="34" xfId="0" applyNumberFormat="1" applyFont="1" applyBorder="1" applyAlignment="1">
      <alignment horizontal="left" vertical="top" wrapText="1"/>
    </xf>
    <xf numFmtId="2" fontId="6" fillId="0" borderId="1" xfId="0" applyNumberFormat="1" applyFont="1" applyBorder="1" applyAlignment="1">
      <alignment horizontal="center" vertical="top"/>
    </xf>
    <xf numFmtId="2" fontId="6" fillId="0" borderId="4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0" borderId="34" xfId="0" applyNumberFormat="1" applyFont="1" applyBorder="1" applyAlignment="1">
      <alignment horizontal="center" vertical="top" wrapText="1"/>
    </xf>
    <xf numFmtId="2" fontId="6" fillId="0" borderId="17" xfId="0" applyNumberFormat="1" applyFont="1" applyBorder="1" applyAlignment="1">
      <alignment horizontal="center" vertical="top"/>
    </xf>
    <xf numFmtId="2" fontId="6" fillId="0" borderId="42" xfId="0" applyNumberFormat="1" applyFont="1" applyBorder="1" applyAlignment="1">
      <alignment horizontal="center" vertical="top" wrapText="1"/>
    </xf>
    <xf numFmtId="2" fontId="6" fillId="0" borderId="45" xfId="0" applyNumberFormat="1" applyFont="1" applyBorder="1" applyAlignment="1">
      <alignment horizontal="center" vertical="top" wrapText="1"/>
    </xf>
    <xf numFmtId="2" fontId="6" fillId="7" borderId="11" xfId="0" applyNumberFormat="1" applyFont="1" applyFill="1" applyBorder="1" applyAlignment="1">
      <alignment horizontal="center" vertical="top"/>
    </xf>
    <xf numFmtId="2" fontId="6" fillId="7" borderId="12" xfId="0" applyNumberFormat="1" applyFont="1" applyFill="1" applyBorder="1" applyAlignment="1">
      <alignment horizontal="center" vertical="top"/>
    </xf>
    <xf numFmtId="2" fontId="14" fillId="7" borderId="11" xfId="0" applyNumberFormat="1" applyFont="1" applyFill="1" applyBorder="1" applyAlignment="1">
      <alignment vertical="top" wrapText="1"/>
    </xf>
    <xf numFmtId="2" fontId="14" fillId="7" borderId="12" xfId="0" applyNumberFormat="1" applyFont="1" applyFill="1" applyBorder="1" applyAlignment="1">
      <alignment vertical="top" wrapText="1"/>
    </xf>
    <xf numFmtId="2" fontId="9" fillId="0" borderId="65" xfId="0" applyNumberFormat="1" applyFont="1" applyBorder="1" applyAlignment="1">
      <alignment horizontal="center" vertical="top" wrapText="1"/>
    </xf>
    <xf numFmtId="2" fontId="9" fillId="0" borderId="66" xfId="0" applyNumberFormat="1" applyFont="1" applyBorder="1" applyAlignment="1">
      <alignment horizontal="center" vertical="top" wrapText="1"/>
    </xf>
    <xf numFmtId="2" fontId="6" fillId="0" borderId="5"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34" xfId="0" applyNumberFormat="1" applyFont="1" applyBorder="1" applyAlignment="1">
      <alignment horizontal="center" vertical="top"/>
    </xf>
    <xf numFmtId="2" fontId="12" fillId="0" borderId="35" xfId="0" applyNumberFormat="1" applyFont="1" applyBorder="1" applyAlignment="1">
      <alignment horizontal="center" vertical="top"/>
    </xf>
    <xf numFmtId="2" fontId="12" fillId="0" borderId="34" xfId="0" applyNumberFormat="1" applyFont="1" applyBorder="1" applyAlignment="1">
      <alignment horizontal="center" vertical="top"/>
    </xf>
    <xf numFmtId="2" fontId="12" fillId="0" borderId="64" xfId="0" applyNumberFormat="1" applyFont="1" applyBorder="1" applyAlignment="1">
      <alignment horizontal="center" vertical="top"/>
    </xf>
    <xf numFmtId="2" fontId="12" fillId="0" borderId="63" xfId="0" applyNumberFormat="1" applyFont="1" applyBorder="1" applyAlignment="1">
      <alignment horizontal="center" vertical="top"/>
    </xf>
    <xf numFmtId="2" fontId="6" fillId="10" borderId="35" xfId="0" applyNumberFormat="1" applyFont="1" applyFill="1" applyBorder="1" applyAlignment="1">
      <alignment horizontal="center" vertical="center" wrapText="1"/>
    </xf>
    <xf numFmtId="2" fontId="6" fillId="10" borderId="34" xfId="0" applyNumberFormat="1" applyFont="1" applyFill="1" applyBorder="1" applyAlignment="1">
      <alignment horizontal="center" vertical="center" wrapText="1"/>
    </xf>
    <xf numFmtId="2" fontId="6" fillId="10" borderId="1" xfId="0" applyNumberFormat="1" applyFont="1" applyFill="1" applyBorder="1" applyAlignment="1">
      <alignment vertical="center" wrapText="1"/>
    </xf>
    <xf numFmtId="2" fontId="6" fillId="10" borderId="45" xfId="0" applyNumberFormat="1" applyFont="1" applyFill="1" applyBorder="1" applyAlignment="1">
      <alignment vertical="center" wrapText="1"/>
    </xf>
    <xf numFmtId="2" fontId="12" fillId="0" borderId="35" xfId="0" applyNumberFormat="1" applyFont="1" applyBorder="1" applyAlignment="1">
      <alignment vertical="top" wrapText="1"/>
    </xf>
    <xf numFmtId="2" fontId="12" fillId="0" borderId="34" xfId="0" applyNumberFormat="1" applyFont="1" applyBorder="1" applyAlignment="1">
      <alignment vertical="top" wrapText="1"/>
    </xf>
    <xf numFmtId="2" fontId="12" fillId="0" borderId="51" xfId="0" applyNumberFormat="1" applyFont="1" applyBorder="1" applyAlignment="1">
      <alignment vertical="top" wrapText="1"/>
    </xf>
    <xf numFmtId="2" fontId="12" fillId="0" borderId="14" xfId="0" applyNumberFormat="1" applyFont="1" applyBorder="1" applyAlignment="1">
      <alignment vertical="top" wrapText="1"/>
    </xf>
    <xf numFmtId="2" fontId="12" fillId="0" borderId="63" xfId="0" applyNumberFormat="1" applyFont="1" applyBorder="1" applyAlignment="1">
      <alignment horizontal="center" vertical="top" wrapText="1"/>
    </xf>
    <xf numFmtId="2" fontId="12" fillId="0" borderId="72" xfId="0" applyNumberFormat="1" applyFont="1" applyBorder="1" applyAlignment="1">
      <alignment horizontal="center" vertical="top"/>
    </xf>
    <xf numFmtId="2" fontId="12" fillId="0" borderId="19" xfId="0" applyNumberFormat="1" applyFont="1" applyBorder="1" applyAlignment="1">
      <alignment horizontal="center" vertical="top"/>
    </xf>
    <xf numFmtId="2" fontId="12" fillId="0" borderId="14" xfId="0" applyNumberFormat="1" applyFont="1" applyBorder="1" applyAlignment="1">
      <alignment horizontal="center" vertical="top" wrapText="1"/>
    </xf>
    <xf numFmtId="2" fontId="5" fillId="8" borderId="22" xfId="7" applyNumberFormat="1" applyFont="1" applyFill="1" applyBorder="1" applyAlignment="1">
      <alignment vertical="top"/>
    </xf>
    <xf numFmtId="2" fontId="5" fillId="8" borderId="24" xfId="7" applyNumberFormat="1" applyFont="1" applyFill="1" applyBorder="1" applyAlignment="1">
      <alignment vertical="top"/>
    </xf>
    <xf numFmtId="2" fontId="28" fillId="8" borderId="11" xfId="0" applyNumberFormat="1" applyFont="1" applyFill="1" applyBorder="1" applyAlignment="1">
      <alignment vertical="top"/>
    </xf>
    <xf numFmtId="2" fontId="28" fillId="8" borderId="12" xfId="0" applyNumberFormat="1" applyFont="1" applyFill="1" applyBorder="1" applyAlignment="1">
      <alignment vertical="top"/>
    </xf>
    <xf numFmtId="2" fontId="12" fillId="0" borderId="56" xfId="0" applyNumberFormat="1" applyFont="1" applyBorder="1" applyAlignment="1">
      <alignment horizontal="left" vertical="top"/>
    </xf>
    <xf numFmtId="2" fontId="12" fillId="0" borderId="57" xfId="0" applyNumberFormat="1" applyFont="1" applyBorder="1" applyAlignment="1">
      <alignment horizontal="left" vertical="top"/>
    </xf>
    <xf numFmtId="2" fontId="13" fillId="7" borderId="11" xfId="0" applyNumberFormat="1" applyFont="1" applyFill="1" applyBorder="1" applyAlignment="1">
      <alignment vertical="top" wrapText="1"/>
    </xf>
    <xf numFmtId="2" fontId="13" fillId="7" borderId="12" xfId="0" applyNumberFormat="1" applyFont="1" applyFill="1" applyBorder="1" applyAlignment="1">
      <alignment vertical="top" wrapText="1"/>
    </xf>
    <xf numFmtId="2" fontId="12" fillId="0" borderId="65" xfId="0" applyNumberFormat="1" applyFont="1" applyBorder="1" applyAlignment="1">
      <alignment horizontal="center" vertical="top" wrapText="1"/>
    </xf>
    <xf numFmtId="2" fontId="12" fillId="0" borderId="66" xfId="0" applyNumberFormat="1" applyFont="1" applyBorder="1" applyAlignment="1">
      <alignment horizontal="center" vertical="top" wrapText="1"/>
    </xf>
    <xf numFmtId="2" fontId="12" fillId="0" borderId="17" xfId="0" applyNumberFormat="1" applyFont="1" applyBorder="1" applyAlignment="1">
      <alignment horizontal="center" vertical="top" wrapText="1"/>
    </xf>
    <xf numFmtId="2" fontId="12" fillId="0" borderId="42" xfId="0" applyNumberFormat="1" applyFont="1" applyBorder="1" applyAlignment="1">
      <alignment horizontal="center" vertical="top" wrapText="1"/>
    </xf>
    <xf numFmtId="2" fontId="32" fillId="0" borderId="1" xfId="0" applyNumberFormat="1" applyFont="1" applyBorder="1" applyAlignment="1">
      <alignment horizontal="center" vertical="top" wrapText="1"/>
    </xf>
    <xf numFmtId="2" fontId="32" fillId="0" borderId="45" xfId="0" applyNumberFormat="1" applyFont="1" applyBorder="1" applyAlignment="1">
      <alignment horizontal="center" vertical="top" wrapText="1"/>
    </xf>
    <xf numFmtId="2" fontId="40" fillId="8" borderId="22" xfId="7" applyNumberFormat="1" applyFont="1" applyFill="1" applyBorder="1" applyAlignment="1">
      <alignment vertical="top"/>
    </xf>
    <xf numFmtId="2" fontId="40" fillId="8" borderId="24" xfId="7" applyNumberFormat="1" applyFont="1" applyFill="1" applyBorder="1" applyAlignment="1">
      <alignment vertical="top"/>
    </xf>
    <xf numFmtId="2" fontId="24" fillId="0" borderId="0" xfId="0" applyNumberFormat="1" applyFont="1" applyAlignment="1">
      <alignment horizontal="center" vertical="top"/>
    </xf>
    <xf numFmtId="2" fontId="25" fillId="0" borderId="0" xfId="0" applyNumberFormat="1" applyFont="1" applyAlignment="1">
      <alignment vertical="top"/>
    </xf>
    <xf numFmtId="2" fontId="22" fillId="0" borderId="0" xfId="0" applyNumberFormat="1" applyFont="1" applyAlignment="1">
      <alignment vertical="top"/>
    </xf>
    <xf numFmtId="2" fontId="7" fillId="0" borderId="0" xfId="0" applyNumberFormat="1" applyFont="1" applyAlignment="1">
      <alignment horizontal="right" vertical="top" wrapText="1"/>
    </xf>
    <xf numFmtId="0" fontId="6" fillId="10" borderId="5" xfId="0" applyNumberFormat="1" applyFont="1" applyFill="1" applyBorder="1" applyAlignment="1">
      <alignment horizontal="center" vertical="center" wrapText="1"/>
    </xf>
    <xf numFmtId="2" fontId="6" fillId="10" borderId="5" xfId="0" applyNumberFormat="1" applyFont="1" applyFill="1" applyBorder="1" applyAlignment="1">
      <alignment horizontal="center" vertical="center" wrapText="1"/>
    </xf>
    <xf numFmtId="2" fontId="6" fillId="10" borderId="7" xfId="0" applyNumberFormat="1" applyFont="1" applyFill="1" applyBorder="1" applyAlignment="1">
      <alignment horizontal="center" vertical="center" wrapText="1"/>
    </xf>
    <xf numFmtId="2" fontId="12" fillId="10" borderId="5" xfId="0" applyNumberFormat="1" applyFont="1" applyFill="1" applyBorder="1" applyAlignment="1">
      <alignment horizontal="center" vertical="center" wrapText="1"/>
    </xf>
    <xf numFmtId="0" fontId="12" fillId="10" borderId="7" xfId="0" applyNumberFormat="1" applyFont="1" applyFill="1" applyBorder="1" applyAlignment="1">
      <alignment horizontal="center" vertical="center" wrapText="1"/>
    </xf>
    <xf numFmtId="0" fontId="6" fillId="10" borderId="35" xfId="0" applyNumberFormat="1" applyFont="1" applyFill="1" applyBorder="1" applyAlignment="1">
      <alignment horizontal="center" vertical="center" wrapText="1"/>
    </xf>
    <xf numFmtId="49" fontId="6" fillId="10" borderId="56" xfId="0" applyNumberFormat="1" applyFont="1" applyFill="1" applyBorder="1" applyAlignment="1">
      <alignment horizontal="center" vertical="center" wrapText="1"/>
    </xf>
    <xf numFmtId="2" fontId="6" fillId="10" borderId="56" xfId="0" applyNumberFormat="1" applyFont="1" applyFill="1" applyBorder="1" applyAlignment="1">
      <alignment horizontal="center" vertical="center" wrapText="1"/>
    </xf>
    <xf numFmtId="2" fontId="6" fillId="10" borderId="57" xfId="0" applyNumberFormat="1" applyFont="1" applyFill="1" applyBorder="1" applyAlignment="1">
      <alignment horizontal="center" vertical="center" wrapText="1"/>
    </xf>
    <xf numFmtId="0" fontId="6" fillId="10" borderId="17" xfId="0" applyNumberFormat="1" applyFont="1" applyFill="1" applyBorder="1" applyAlignment="1">
      <alignment horizontal="center" vertical="center" wrapText="1"/>
    </xf>
    <xf numFmtId="2" fontId="6" fillId="10" borderId="17" xfId="0" applyNumberFormat="1" applyFont="1" applyFill="1" applyBorder="1" applyAlignment="1">
      <alignment horizontal="center" vertical="center" wrapText="1"/>
    </xf>
    <xf numFmtId="2" fontId="6" fillId="10" borderId="42" xfId="0" applyNumberFormat="1" applyFont="1" applyFill="1" applyBorder="1" applyAlignment="1">
      <alignment horizontal="center" vertical="center" wrapText="1"/>
    </xf>
    <xf numFmtId="2" fontId="6" fillId="10" borderId="5" xfId="0" applyNumberFormat="1" applyFont="1" applyFill="1" applyBorder="1" applyAlignment="1" applyProtection="1">
      <alignment horizontal="center" vertical="center" wrapText="1"/>
      <protection locked="0"/>
    </xf>
    <xf numFmtId="0" fontId="5" fillId="3" borderId="28" xfId="0" applyNumberFormat="1" applyFont="1" applyFill="1" applyBorder="1" applyAlignment="1">
      <alignment horizontal="center" vertical="top"/>
    </xf>
    <xf numFmtId="0" fontId="6" fillId="10" borderId="5" xfId="0" applyNumberFormat="1" applyFont="1" applyFill="1" applyBorder="1" applyAlignment="1" applyProtection="1">
      <alignment horizontal="center" vertical="center" wrapText="1"/>
      <protection locked="0"/>
    </xf>
    <xf numFmtId="0" fontId="6" fillId="10" borderId="34" xfId="0" applyNumberFormat="1" applyFont="1" applyFill="1" applyBorder="1" applyAlignment="1">
      <alignment horizontal="center" vertical="center" wrapText="1"/>
    </xf>
    <xf numFmtId="0" fontId="6" fillId="10" borderId="7" xfId="0" applyNumberFormat="1" applyFont="1" applyFill="1" applyBorder="1" applyAlignment="1" applyProtection="1">
      <alignment horizontal="center" vertical="center" wrapText="1"/>
      <protection locked="0"/>
    </xf>
    <xf numFmtId="2" fontId="6" fillId="0" borderId="5"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31" fillId="0" borderId="33" xfId="0" applyFont="1" applyBorder="1" applyAlignment="1">
      <alignment horizontal="left" vertical="top" wrapText="1"/>
    </xf>
    <xf numFmtId="0" fontId="31" fillId="0" borderId="32" xfId="0" applyFont="1" applyBorder="1" applyAlignment="1">
      <alignment horizontal="left" vertical="top" wrapText="1"/>
    </xf>
    <xf numFmtId="49" fontId="28" fillId="5" borderId="29" xfId="0" applyNumberFormat="1" applyFont="1" applyFill="1" applyBorder="1" applyAlignment="1">
      <alignment horizontal="center" vertical="top" wrapText="1"/>
    </xf>
    <xf numFmtId="49" fontId="28" fillId="5" borderId="9" xfId="0" applyNumberFormat="1" applyFont="1" applyFill="1" applyBorder="1" applyAlignment="1">
      <alignment horizontal="center" vertical="top" wrapText="1"/>
    </xf>
    <xf numFmtId="0" fontId="33" fillId="5" borderId="21" xfId="0" applyFont="1" applyFill="1" applyBorder="1" applyAlignment="1">
      <alignment horizontal="center" vertical="top" wrapText="1"/>
    </xf>
    <xf numFmtId="49" fontId="28" fillId="3" borderId="29" xfId="0" applyNumberFormat="1" applyFont="1" applyFill="1" applyBorder="1" applyAlignment="1">
      <alignment horizontal="center" vertical="top"/>
    </xf>
    <xf numFmtId="49" fontId="28" fillId="3" borderId="21" xfId="0" applyNumberFormat="1" applyFont="1" applyFill="1" applyBorder="1" applyAlignment="1">
      <alignment horizontal="center" vertical="top"/>
    </xf>
    <xf numFmtId="0" fontId="31" fillId="5" borderId="71" xfId="0" applyFont="1" applyFill="1" applyBorder="1" applyAlignment="1">
      <alignment horizontal="left" vertical="top" wrapText="1"/>
    </xf>
    <xf numFmtId="0" fontId="31" fillId="5" borderId="17" xfId="0" applyFont="1" applyFill="1" applyBorder="1" applyAlignment="1">
      <alignment horizontal="center" vertical="center" wrapText="1"/>
    </xf>
    <xf numFmtId="0" fontId="31" fillId="0" borderId="17" xfId="0" applyFont="1" applyBorder="1" applyAlignment="1">
      <alignment horizontal="center" vertical="center"/>
    </xf>
    <xf numFmtId="0" fontId="31" fillId="0" borderId="42" xfId="0" applyFont="1" applyBorder="1" applyAlignment="1">
      <alignment horizontal="center" vertical="center"/>
    </xf>
    <xf numFmtId="0" fontId="11" fillId="0" borderId="0" xfId="0" applyFont="1" applyAlignment="1">
      <alignment horizontal="center" vertical="center"/>
    </xf>
    <xf numFmtId="49" fontId="28" fillId="2" borderId="21" xfId="0" applyNumberFormat="1" applyFont="1" applyFill="1" applyBorder="1" applyAlignment="1">
      <alignment horizontal="center" vertical="top"/>
    </xf>
    <xf numFmtId="0" fontId="49" fillId="8" borderId="11" xfId="0" applyFont="1" applyFill="1" applyBorder="1" applyAlignment="1">
      <alignment vertical="center"/>
    </xf>
    <xf numFmtId="0" fontId="28" fillId="0" borderId="40" xfId="0" applyFont="1" applyBorder="1" applyAlignment="1">
      <alignment horizontal="left" vertical="top"/>
    </xf>
    <xf numFmtId="0" fontId="31" fillId="0" borderId="40" xfId="0" applyFont="1" applyBorder="1" applyAlignment="1">
      <alignment horizontal="left" vertical="top"/>
    </xf>
    <xf numFmtId="0" fontId="28" fillId="0" borderId="43" xfId="0" applyFont="1" applyBorder="1" applyAlignment="1">
      <alignment horizontal="left" vertical="top"/>
    </xf>
    <xf numFmtId="0" fontId="31" fillId="0" borderId="62" xfId="0" applyFont="1" applyBorder="1" applyAlignment="1">
      <alignment vertical="top" wrapText="1"/>
    </xf>
    <xf numFmtId="0" fontId="28" fillId="0" borderId="23" xfId="0" applyFont="1" applyBorder="1" applyAlignment="1">
      <alignment vertical="top"/>
    </xf>
    <xf numFmtId="0" fontId="28" fillId="0" borderId="22" xfId="0" applyFont="1" applyBorder="1" applyAlignment="1">
      <alignment horizontal="left" vertical="top"/>
    </xf>
    <xf numFmtId="0" fontId="31" fillId="0" borderId="22" xfId="0" applyFont="1" applyBorder="1" applyAlignment="1">
      <alignment horizontal="left" vertical="top"/>
    </xf>
    <xf numFmtId="0" fontId="28" fillId="0" borderId="24" xfId="0" applyFont="1" applyBorder="1" applyAlignment="1">
      <alignment horizontal="left" vertical="top"/>
    </xf>
    <xf numFmtId="0" fontId="31" fillId="0" borderId="53" xfId="0" applyFont="1" applyBorder="1" applyAlignment="1">
      <alignment vertical="top" wrapText="1"/>
    </xf>
    <xf numFmtId="0" fontId="12"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45" xfId="0" applyFont="1" applyBorder="1" applyAlignment="1">
      <alignment horizontal="center" vertical="center"/>
    </xf>
    <xf numFmtId="0" fontId="28" fillId="7" borderId="15" xfId="0" applyFont="1" applyFill="1" applyBorder="1" applyAlignment="1">
      <alignment vertical="center"/>
    </xf>
    <xf numFmtId="49" fontId="28" fillId="7" borderId="11" xfId="0" applyNumberFormat="1" applyFont="1" applyFill="1" applyBorder="1" applyAlignment="1">
      <alignment vertical="top" wrapText="1"/>
    </xf>
    <xf numFmtId="0" fontId="31" fillId="7" borderId="11" xfId="0" applyFont="1" applyFill="1" applyBorder="1" applyAlignment="1">
      <alignment vertical="top" wrapText="1"/>
    </xf>
    <xf numFmtId="0" fontId="33" fillId="7" borderId="11" xfId="0" applyFont="1" applyFill="1" applyBorder="1" applyAlignment="1">
      <alignment vertical="top" wrapText="1"/>
    </xf>
    <xf numFmtId="0" fontId="9" fillId="7" borderId="11" xfId="0" applyFont="1" applyFill="1" applyBorder="1" applyAlignment="1">
      <alignment vertical="top" wrapText="1"/>
    </xf>
    <xf numFmtId="0" fontId="9" fillId="7" borderId="12" xfId="0" applyFont="1" applyFill="1" applyBorder="1" applyAlignment="1">
      <alignment vertical="top" wrapText="1"/>
    </xf>
    <xf numFmtId="49" fontId="28" fillId="7" borderId="9" xfId="0" applyNumberFormat="1" applyFont="1" applyFill="1" applyBorder="1" applyAlignment="1">
      <alignment horizontal="center" vertical="top"/>
    </xf>
    <xf numFmtId="0" fontId="28" fillId="0" borderId="39" xfId="0" applyFont="1" applyBorder="1" applyAlignment="1">
      <alignment vertical="center"/>
    </xf>
    <xf numFmtId="0" fontId="33" fillId="0" borderId="40" xfId="0" applyFont="1" applyBorder="1" applyAlignment="1">
      <alignment vertical="top" wrapText="1"/>
    </xf>
    <xf numFmtId="0" fontId="33" fillId="0" borderId="43" xfId="0" applyFont="1" applyBorder="1" applyAlignment="1">
      <alignment vertical="top" wrapText="1"/>
    </xf>
    <xf numFmtId="0" fontId="31" fillId="0" borderId="15" xfId="0" applyFont="1" applyBorder="1" applyAlignment="1">
      <alignment vertical="top" wrapText="1"/>
    </xf>
    <xf numFmtId="0" fontId="27" fillId="0" borderId="65" xfId="0" applyFont="1" applyBorder="1" applyAlignment="1">
      <alignment horizontal="center" vertical="center" wrapText="1"/>
    </xf>
    <xf numFmtId="0" fontId="27" fillId="0" borderId="66" xfId="0" applyFont="1" applyBorder="1" applyAlignment="1">
      <alignment horizontal="center" vertical="center" wrapText="1"/>
    </xf>
    <xf numFmtId="165" fontId="31" fillId="10" borderId="17" xfId="0" applyNumberFormat="1" applyFont="1" applyFill="1" applyBorder="1" applyAlignment="1">
      <alignment horizontal="center" vertical="center" wrapText="1"/>
    </xf>
    <xf numFmtId="0" fontId="31" fillId="0" borderId="49" xfId="0" applyFont="1" applyBorder="1" applyAlignment="1">
      <alignment horizontal="left" vertical="top" wrapText="1"/>
    </xf>
    <xf numFmtId="49" fontId="31" fillId="10" borderId="5" xfId="0" applyNumberFormat="1" applyFont="1" applyFill="1" applyBorder="1" applyAlignment="1">
      <alignment horizontal="center" vertical="center" wrapText="1"/>
    </xf>
    <xf numFmtId="49" fontId="31" fillId="10" borderId="7" xfId="0" applyNumberFormat="1" applyFont="1" applyFill="1" applyBorder="1" applyAlignment="1">
      <alignment horizontal="center" vertical="center" wrapText="1"/>
    </xf>
    <xf numFmtId="0" fontId="31" fillId="0" borderId="61" xfId="0" applyFont="1" applyBorder="1" applyAlignment="1">
      <alignment vertical="center" wrapText="1"/>
    </xf>
    <xf numFmtId="49" fontId="31" fillId="5" borderId="5" xfId="0" applyNumberFormat="1" applyFont="1" applyFill="1" applyBorder="1" applyAlignment="1">
      <alignment horizontal="center" vertical="center" wrapText="1"/>
    </xf>
    <xf numFmtId="49" fontId="31" fillId="5" borderId="7" xfId="0" applyNumberFormat="1" applyFont="1" applyFill="1" applyBorder="1" applyAlignment="1">
      <alignment horizontal="center" vertical="center" wrapText="1"/>
    </xf>
    <xf numFmtId="165" fontId="31" fillId="0" borderId="60" xfId="0" applyNumberFormat="1" applyFont="1" applyBorder="1" applyAlignment="1">
      <alignment horizontal="center" vertical="top"/>
    </xf>
    <xf numFmtId="0" fontId="31" fillId="0" borderId="61" xfId="0" applyFont="1" applyBorder="1" applyAlignment="1">
      <alignment wrapText="1"/>
    </xf>
    <xf numFmtId="49" fontId="31" fillId="5" borderId="35" xfId="0" applyNumberFormat="1" applyFont="1" applyFill="1" applyBorder="1" applyAlignment="1">
      <alignment horizontal="center" vertical="center" wrapText="1"/>
    </xf>
    <xf numFmtId="49" fontId="31" fillId="5" borderId="34" xfId="0" applyNumberFormat="1" applyFont="1" applyFill="1" applyBorder="1" applyAlignment="1">
      <alignment horizontal="center" vertical="center" wrapText="1"/>
    </xf>
    <xf numFmtId="0" fontId="31" fillId="5" borderId="6" xfId="0" applyFont="1" applyFill="1" applyBorder="1" applyAlignment="1">
      <alignment vertical="center" wrapText="1"/>
    </xf>
    <xf numFmtId="165" fontId="31" fillId="5"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0" fontId="31" fillId="5" borderId="58" xfId="0" applyFont="1" applyFill="1" applyBorder="1" applyAlignment="1">
      <alignment vertical="center" wrapText="1"/>
    </xf>
    <xf numFmtId="165" fontId="27" fillId="5" borderId="35" xfId="0" applyNumberFormat="1" applyFont="1" applyFill="1" applyBorder="1" applyAlignment="1">
      <alignment horizontal="center" vertical="center" wrapText="1"/>
    </xf>
    <xf numFmtId="9" fontId="31" fillId="5" borderId="37" xfId="0" applyNumberFormat="1" applyFont="1" applyFill="1" applyBorder="1" applyAlignment="1">
      <alignment vertical="center" wrapText="1"/>
    </xf>
    <xf numFmtId="165" fontId="31" fillId="5" borderId="35" xfId="0" applyNumberFormat="1" applyFont="1" applyFill="1" applyBorder="1" applyAlignment="1">
      <alignment horizontal="center" vertical="center" wrapText="1"/>
    </xf>
    <xf numFmtId="9" fontId="31" fillId="5" borderId="46" xfId="0" applyNumberFormat="1" applyFont="1" applyFill="1" applyBorder="1" applyAlignment="1">
      <alignment vertical="center" wrapText="1"/>
    </xf>
    <xf numFmtId="49" fontId="31" fillId="5" borderId="37" xfId="0" applyNumberFormat="1" applyFont="1" applyFill="1" applyBorder="1" applyAlignment="1">
      <alignment vertical="top" wrapText="1"/>
    </xf>
    <xf numFmtId="165" fontId="12" fillId="5" borderId="35" xfId="0" applyNumberFormat="1" applyFont="1" applyFill="1" applyBorder="1" applyAlignment="1">
      <alignment horizontal="center" vertical="center" wrapText="1"/>
    </xf>
    <xf numFmtId="0" fontId="27" fillId="0" borderId="35" xfId="0" applyFont="1" applyBorder="1" applyAlignment="1">
      <alignment horizontal="left" vertical="top" wrapText="1"/>
    </xf>
    <xf numFmtId="0" fontId="27" fillId="0" borderId="34" xfId="0" applyFont="1" applyBorder="1" applyAlignment="1">
      <alignment horizontal="left" vertical="top" wrapText="1"/>
    </xf>
    <xf numFmtId="0" fontId="31" fillId="0" borderId="4" xfId="0" applyFont="1" applyBorder="1" applyAlignment="1">
      <alignment horizontal="center" vertical="top"/>
    </xf>
    <xf numFmtId="165" fontId="31" fillId="0" borderId="4" xfId="0" applyNumberFormat="1" applyFont="1" applyBorder="1" applyAlignment="1">
      <alignment horizontal="center" vertical="top"/>
    </xf>
    <xf numFmtId="165" fontId="31" fillId="10" borderId="4" xfId="0" applyNumberFormat="1" applyFont="1" applyFill="1" applyBorder="1" applyAlignment="1">
      <alignment horizontal="center" vertical="top"/>
    </xf>
    <xf numFmtId="165" fontId="31" fillId="0" borderId="27" xfId="0" applyNumberFormat="1" applyFont="1" applyBorder="1" applyAlignment="1">
      <alignment horizontal="center" vertical="top"/>
    </xf>
    <xf numFmtId="0" fontId="31" fillId="5" borderId="32" xfId="0" applyFont="1" applyFill="1" applyBorder="1" applyAlignment="1">
      <alignment wrapText="1"/>
    </xf>
    <xf numFmtId="0" fontId="12" fillId="5" borderId="1" xfId="0" applyFont="1" applyFill="1" applyBorder="1" applyAlignment="1">
      <alignment horizontal="center" vertical="center" wrapText="1"/>
    </xf>
    <xf numFmtId="0" fontId="33" fillId="0" borderId="15" xfId="0" applyFont="1" applyBorder="1"/>
    <xf numFmtId="9" fontId="31" fillId="0" borderId="65" xfId="0" applyNumberFormat="1" applyFont="1" applyBorder="1" applyAlignment="1">
      <alignment horizontal="center" vertical="top"/>
    </xf>
    <xf numFmtId="9" fontId="31" fillId="0" borderId="66" xfId="0" applyNumberFormat="1" applyFont="1" applyBorder="1" applyAlignment="1">
      <alignment horizontal="center" vertical="top"/>
    </xf>
    <xf numFmtId="165" fontId="31" fillId="5" borderId="17" xfId="0" applyNumberFormat="1" applyFont="1" applyFill="1" applyBorder="1" applyAlignment="1">
      <alignment horizontal="center" vertical="center" wrapText="1"/>
    </xf>
    <xf numFmtId="9" fontId="31" fillId="5" borderId="37" xfId="0" applyNumberFormat="1" applyFont="1" applyFill="1" applyBorder="1" applyAlignment="1">
      <alignment horizontal="left" vertical="top" wrapText="1"/>
    </xf>
    <xf numFmtId="165" fontId="31" fillId="5" borderId="56" xfId="0" applyNumberFormat="1" applyFont="1" applyFill="1" applyBorder="1" applyAlignment="1">
      <alignment horizontal="center" vertical="center" wrapText="1"/>
    </xf>
    <xf numFmtId="165" fontId="31" fillId="5" borderId="35" xfId="0" applyNumberFormat="1" applyFont="1" applyFill="1" applyBorder="1" applyAlignment="1">
      <alignment horizontal="center" vertical="top" wrapText="1"/>
    </xf>
    <xf numFmtId="0" fontId="27" fillId="0" borderId="35" xfId="0" applyFont="1" applyBorder="1" applyAlignment="1">
      <alignment horizontal="center" vertical="center" wrapText="1"/>
    </xf>
    <xf numFmtId="0" fontId="27" fillId="0" borderId="34" xfId="0" applyFont="1" applyBorder="1" applyAlignment="1">
      <alignment horizontal="center" vertical="center" wrapText="1"/>
    </xf>
    <xf numFmtId="0" fontId="31" fillId="5" borderId="62" xfId="0" applyFont="1" applyFill="1" applyBorder="1" applyAlignment="1">
      <alignment vertical="top" wrapText="1"/>
    </xf>
    <xf numFmtId="0" fontId="31" fillId="5" borderId="17" xfId="0" applyFont="1" applyFill="1" applyBorder="1" applyAlignment="1">
      <alignment horizontal="center" vertical="top" wrapText="1"/>
    </xf>
    <xf numFmtId="0" fontId="28" fillId="11" borderId="10" xfId="0" applyFont="1" applyFill="1" applyBorder="1" applyAlignment="1">
      <alignment horizontal="center" vertical="top"/>
    </xf>
    <xf numFmtId="0" fontId="33" fillId="0" borderId="32" xfId="0" applyFont="1" applyBorder="1"/>
    <xf numFmtId="0" fontId="33" fillId="0" borderId="10" xfId="0" applyFont="1" applyBorder="1"/>
    <xf numFmtId="49" fontId="31" fillId="5" borderId="6" xfId="0" applyNumberFormat="1" applyFont="1" applyFill="1" applyBorder="1" applyAlignment="1">
      <alignment vertical="top" wrapText="1"/>
    </xf>
    <xf numFmtId="49" fontId="31" fillId="5" borderId="35" xfId="0" applyNumberFormat="1" applyFont="1" applyFill="1" applyBorder="1" applyAlignment="1">
      <alignment vertical="top" wrapText="1"/>
    </xf>
    <xf numFmtId="0" fontId="31" fillId="5" borderId="35" xfId="0" applyFont="1" applyFill="1" applyBorder="1" applyAlignment="1">
      <alignment wrapText="1"/>
    </xf>
    <xf numFmtId="0" fontId="33" fillId="0" borderId="41" xfId="0" applyFont="1" applyBorder="1"/>
    <xf numFmtId="0" fontId="31" fillId="5" borderId="35" xfId="0" applyFont="1" applyFill="1" applyBorder="1" applyAlignment="1">
      <alignment vertical="top" wrapText="1"/>
    </xf>
    <xf numFmtId="0" fontId="31" fillId="5" borderId="62" xfId="0" applyFont="1" applyFill="1" applyBorder="1" applyAlignment="1">
      <alignment wrapText="1"/>
    </xf>
    <xf numFmtId="0" fontId="33" fillId="0" borderId="1" xfId="0" applyFont="1" applyBorder="1"/>
    <xf numFmtId="49" fontId="31" fillId="5" borderId="55" xfId="9" applyNumberFormat="1" applyFont="1" applyFill="1" applyBorder="1" applyAlignment="1">
      <alignment horizontal="left" vertical="top" wrapText="1"/>
    </xf>
    <xf numFmtId="165" fontId="31" fillId="5" borderId="33" xfId="0" applyNumberFormat="1" applyFont="1" applyFill="1" applyBorder="1" applyAlignment="1">
      <alignment horizontal="left" vertical="top" wrapText="1"/>
    </xf>
    <xf numFmtId="0" fontId="33" fillId="0" borderId="41" xfId="0" applyFont="1" applyBorder="1" applyAlignment="1">
      <alignment horizontal="center" vertical="top"/>
    </xf>
    <xf numFmtId="0" fontId="31" fillId="5" borderId="61" xfId="0" applyFont="1" applyFill="1" applyBorder="1" applyAlignment="1">
      <alignment horizontal="center" vertical="top" wrapText="1"/>
    </xf>
    <xf numFmtId="0" fontId="31" fillId="0" borderId="30" xfId="0" applyFont="1" applyBorder="1" applyAlignment="1">
      <alignment vertical="top"/>
    </xf>
    <xf numFmtId="165" fontId="31" fillId="0" borderId="30" xfId="0" applyNumberFormat="1" applyFont="1" applyBorder="1" applyAlignment="1">
      <alignment vertical="top"/>
    </xf>
    <xf numFmtId="165" fontId="31" fillId="10" borderId="30" xfId="0" applyNumberFormat="1" applyFont="1" applyFill="1" applyBorder="1" applyAlignment="1">
      <alignment vertical="top"/>
    </xf>
    <xf numFmtId="0" fontId="31" fillId="0" borderId="59" xfId="0" applyFont="1" applyBorder="1" applyAlignment="1">
      <alignment vertical="top"/>
    </xf>
    <xf numFmtId="165" fontId="31" fillId="0" borderId="59" xfId="0" applyNumberFormat="1" applyFont="1" applyBorder="1" applyAlignment="1">
      <alignment vertical="top"/>
    </xf>
    <xf numFmtId="165" fontId="31" fillId="10" borderId="59" xfId="0" applyNumberFormat="1" applyFont="1" applyFill="1" applyBorder="1" applyAlignment="1">
      <alignment vertical="top"/>
    </xf>
    <xf numFmtId="0" fontId="31" fillId="5" borderId="35" xfId="0" applyFont="1" applyFill="1" applyBorder="1" applyAlignment="1">
      <alignment horizontal="center" vertical="top" wrapText="1"/>
    </xf>
    <xf numFmtId="49" fontId="31" fillId="5" borderId="37" xfId="0" applyNumberFormat="1" applyFont="1" applyFill="1" applyBorder="1" applyAlignment="1">
      <alignment horizontal="left" vertical="top" wrapText="1"/>
    </xf>
    <xf numFmtId="49" fontId="31" fillId="0" borderId="21" xfId="0" applyNumberFormat="1" applyFont="1" applyBorder="1" applyAlignment="1">
      <alignment vertical="top"/>
    </xf>
    <xf numFmtId="49" fontId="31" fillId="0" borderId="4" xfId="0" applyNumberFormat="1" applyFont="1" applyBorder="1" applyAlignment="1">
      <alignment vertical="top"/>
    </xf>
    <xf numFmtId="0" fontId="33" fillId="0" borderId="52" xfId="0" applyFont="1" applyBorder="1"/>
    <xf numFmtId="0" fontId="33" fillId="0" borderId="22" xfId="0" applyFont="1" applyBorder="1"/>
    <xf numFmtId="9" fontId="31" fillId="0" borderId="51" xfId="0" applyNumberFormat="1" applyFont="1" applyBorder="1" applyAlignment="1">
      <alignment horizontal="center" vertical="top"/>
    </xf>
    <xf numFmtId="9" fontId="31" fillId="0" borderId="14" xfId="0" applyNumberFormat="1" applyFont="1" applyBorder="1" applyAlignment="1">
      <alignment horizontal="center" vertical="top"/>
    </xf>
    <xf numFmtId="165" fontId="31" fillId="5" borderId="38" xfId="0" applyNumberFormat="1" applyFont="1" applyFill="1" applyBorder="1" applyAlignment="1">
      <alignment horizontal="left" vertical="center" wrapText="1"/>
    </xf>
    <xf numFmtId="0" fontId="31" fillId="5" borderId="61" xfId="0" applyFont="1" applyFill="1" applyBorder="1" applyAlignment="1">
      <alignment vertical="center" wrapText="1"/>
    </xf>
    <xf numFmtId="0" fontId="31" fillId="5" borderId="61" xfId="0" applyFont="1" applyFill="1" applyBorder="1" applyAlignment="1">
      <alignment vertical="top" wrapText="1"/>
    </xf>
    <xf numFmtId="0" fontId="31" fillId="5" borderId="62" xfId="0" applyFont="1" applyFill="1" applyBorder="1" applyAlignment="1">
      <alignment horizontal="left" vertical="top" wrapText="1"/>
    </xf>
    <xf numFmtId="0" fontId="27" fillId="5" borderId="35" xfId="0" applyFont="1" applyFill="1" applyBorder="1" applyAlignment="1">
      <alignment horizontal="center" vertical="top" wrapText="1"/>
    </xf>
    <xf numFmtId="165" fontId="27" fillId="5" borderId="35" xfId="0" applyNumberFormat="1" applyFont="1" applyFill="1" applyBorder="1" applyAlignment="1">
      <alignment horizontal="center" vertical="top" wrapText="1"/>
    </xf>
    <xf numFmtId="49" fontId="28" fillId="2" borderId="21" xfId="0" applyNumberFormat="1" applyFont="1" applyFill="1" applyBorder="1" applyAlignment="1">
      <alignment vertical="top"/>
    </xf>
    <xf numFmtId="49" fontId="28" fillId="3" borderId="21" xfId="0" applyNumberFormat="1" applyFont="1" applyFill="1" applyBorder="1" applyAlignment="1">
      <alignment vertical="top"/>
    </xf>
    <xf numFmtId="49" fontId="28" fillId="5" borderId="21" xfId="0" applyNumberFormat="1" applyFont="1" applyFill="1" applyBorder="1" applyAlignment="1">
      <alignment vertical="top" wrapText="1"/>
    </xf>
    <xf numFmtId="49" fontId="27" fillId="0" borderId="21" xfId="0" applyNumberFormat="1" applyFont="1" applyBorder="1" applyAlignment="1">
      <alignment vertical="top"/>
    </xf>
    <xf numFmtId="49" fontId="31" fillId="0" borderId="71" xfId="0" applyNumberFormat="1" applyFont="1" applyBorder="1" applyAlignment="1">
      <alignment vertical="top" wrapText="1"/>
    </xf>
    <xf numFmtId="165" fontId="31" fillId="0" borderId="17" xfId="0" applyNumberFormat="1" applyFont="1" applyBorder="1" applyAlignment="1">
      <alignment horizontal="center" vertical="center" wrapText="1"/>
    </xf>
    <xf numFmtId="0" fontId="38" fillId="5" borderId="17" xfId="0" applyFont="1" applyFill="1" applyBorder="1" applyAlignment="1">
      <alignment horizontal="center" vertical="center" wrapText="1"/>
    </xf>
    <xf numFmtId="0" fontId="38" fillId="5" borderId="42" xfId="0" applyFont="1" applyFill="1" applyBorder="1" applyAlignment="1">
      <alignment horizontal="center" vertical="center" wrapText="1"/>
    </xf>
    <xf numFmtId="49" fontId="31" fillId="0" borderId="37" xfId="0" applyNumberFormat="1" applyFont="1" applyBorder="1" applyAlignment="1">
      <alignment vertical="top" wrapText="1"/>
    </xf>
    <xf numFmtId="165" fontId="31" fillId="0" borderId="35" xfId="0" applyNumberFormat="1" applyFont="1" applyBorder="1" applyAlignment="1">
      <alignment horizontal="center" vertical="center" wrapText="1"/>
    </xf>
    <xf numFmtId="49" fontId="31" fillId="0" borderId="46" xfId="0" applyNumberFormat="1" applyFont="1" applyBorder="1" applyAlignment="1">
      <alignment vertical="top" wrapText="1"/>
    </xf>
    <xf numFmtId="0" fontId="31" fillId="0" borderId="35" xfId="0" applyFont="1" applyBorder="1" applyAlignment="1">
      <alignment vertical="center" wrapText="1"/>
    </xf>
    <xf numFmtId="0" fontId="31" fillId="0" borderId="35" xfId="0" applyFont="1" applyBorder="1" applyAlignment="1">
      <alignment horizontal="left" vertical="top" wrapText="1"/>
    </xf>
    <xf numFmtId="165" fontId="31" fillId="0" borderId="56" xfId="0" applyNumberFormat="1" applyFont="1" applyBorder="1" applyAlignment="1">
      <alignment horizontal="center" vertical="center" wrapText="1"/>
    </xf>
    <xf numFmtId="165" fontId="12" fillId="0" borderId="35" xfId="0" applyNumberFormat="1" applyFont="1" applyBorder="1" applyAlignment="1">
      <alignment horizontal="center" vertical="top" wrapText="1"/>
    </xf>
    <xf numFmtId="0" fontId="33" fillId="5" borderId="21" xfId="0" applyFont="1" applyFill="1" applyBorder="1" applyAlignment="1">
      <alignment vertical="top" wrapText="1"/>
    </xf>
    <xf numFmtId="49" fontId="28" fillId="2" borderId="23" xfId="0" applyNumberFormat="1" applyFont="1" applyFill="1" applyBorder="1" applyAlignment="1">
      <alignment horizontal="center" vertical="top"/>
    </xf>
    <xf numFmtId="0" fontId="33" fillId="7" borderId="23" xfId="0" applyFont="1" applyFill="1" applyBorder="1" applyAlignment="1">
      <alignment horizontal="center" vertical="top" wrapText="1"/>
    </xf>
    <xf numFmtId="0" fontId="33" fillId="7" borderId="22" xfId="0" applyFont="1" applyFill="1" applyBorder="1" applyAlignment="1">
      <alignment horizontal="center" vertical="top" wrapText="1"/>
    </xf>
    <xf numFmtId="0" fontId="28" fillId="7" borderId="21" xfId="0" applyFont="1" applyFill="1" applyBorder="1" applyAlignment="1">
      <alignment horizontal="center" vertical="top"/>
    </xf>
    <xf numFmtId="165" fontId="28" fillId="7" borderId="21" xfId="0" applyNumberFormat="1" applyFont="1" applyFill="1" applyBorder="1" applyAlignment="1">
      <alignment horizontal="center" vertical="top"/>
    </xf>
    <xf numFmtId="0" fontId="31" fillId="7" borderId="23" xfId="0" applyFont="1" applyFill="1" applyBorder="1" applyAlignment="1">
      <alignment horizontal="left" vertical="top"/>
    </xf>
    <xf numFmtId="0" fontId="31" fillId="7" borderId="22" xfId="0" applyFont="1" applyFill="1" applyBorder="1" applyAlignment="1">
      <alignment horizontal="left" vertical="top"/>
    </xf>
    <xf numFmtId="9" fontId="31" fillId="7" borderId="22" xfId="0" applyNumberFormat="1" applyFont="1" applyFill="1" applyBorder="1" applyAlignment="1">
      <alignment horizontal="center" vertical="top"/>
    </xf>
    <xf numFmtId="9" fontId="31" fillId="7" borderId="24" xfId="0" applyNumberFormat="1" applyFont="1" applyFill="1" applyBorder="1" applyAlignment="1">
      <alignment horizontal="center" vertical="top"/>
    </xf>
    <xf numFmtId="0" fontId="49" fillId="7" borderId="15" xfId="0" applyFont="1" applyFill="1" applyBorder="1" applyAlignment="1">
      <alignment vertical="top"/>
    </xf>
    <xf numFmtId="0" fontId="34" fillId="7" borderId="11" xfId="0" applyFont="1" applyFill="1" applyBorder="1" applyAlignment="1">
      <alignment vertical="top" wrapText="1"/>
    </xf>
    <xf numFmtId="0" fontId="34" fillId="7" borderId="40" xfId="0" applyFont="1" applyFill="1" applyBorder="1" applyAlignment="1">
      <alignment vertical="top" wrapText="1"/>
    </xf>
    <xf numFmtId="0" fontId="34" fillId="7" borderId="43" xfId="0" applyFont="1" applyFill="1" applyBorder="1" applyAlignment="1">
      <alignment vertical="top" wrapText="1"/>
    </xf>
    <xf numFmtId="49" fontId="28" fillId="0" borderId="11" xfId="0" applyNumberFormat="1" applyFont="1" applyBorder="1" applyAlignment="1">
      <alignment vertical="top" wrapText="1"/>
    </xf>
    <xf numFmtId="0" fontId="34" fillId="0" borderId="11" xfId="0" applyFont="1" applyBorder="1" applyAlignment="1">
      <alignment vertical="top" wrapText="1"/>
    </xf>
    <xf numFmtId="0" fontId="34" fillId="0" borderId="12" xfId="0" applyFont="1" applyBorder="1" applyAlignment="1">
      <alignment vertical="top" wrapText="1"/>
    </xf>
    <xf numFmtId="0" fontId="31" fillId="0" borderId="15" xfId="0" applyFont="1" applyBorder="1" applyAlignment="1">
      <alignment wrapText="1"/>
    </xf>
    <xf numFmtId="0" fontId="31" fillId="0" borderId="66" xfId="0" applyFont="1" applyBorder="1" applyAlignment="1">
      <alignment horizontal="center" vertical="center" wrapText="1"/>
    </xf>
    <xf numFmtId="0" fontId="31" fillId="5" borderId="7" xfId="0" applyFont="1" applyFill="1" applyBorder="1" applyAlignment="1">
      <alignment horizontal="center" vertical="top"/>
    </xf>
    <xf numFmtId="0" fontId="31" fillId="5" borderId="34" xfId="0" applyFont="1" applyFill="1" applyBorder="1" applyAlignment="1">
      <alignment horizontal="center" vertical="top"/>
    </xf>
    <xf numFmtId="0" fontId="31" fillId="0" borderId="71" xfId="0" applyFont="1" applyBorder="1" applyAlignment="1">
      <alignment horizontal="left" vertical="top" wrapText="1"/>
    </xf>
    <xf numFmtId="0" fontId="31" fillId="0" borderId="0" xfId="0" applyFont="1" applyAlignment="1">
      <alignment vertical="top" wrapText="1"/>
    </xf>
    <xf numFmtId="49" fontId="31" fillId="5" borderId="6" xfId="0" applyNumberFormat="1" applyFont="1" applyFill="1" applyBorder="1" applyAlignment="1">
      <alignment vertical="top"/>
    </xf>
    <xf numFmtId="165" fontId="31" fillId="5" borderId="5" xfId="0" applyNumberFormat="1" applyFont="1" applyFill="1" applyBorder="1" applyAlignment="1">
      <alignment horizontal="center" vertical="top" wrapText="1"/>
    </xf>
    <xf numFmtId="0" fontId="31" fillId="5" borderId="37" xfId="0" applyFont="1" applyFill="1" applyBorder="1"/>
    <xf numFmtId="165" fontId="12" fillId="5" borderId="35"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31" fillId="5" borderId="35" xfId="0" applyFont="1" applyFill="1" applyBorder="1" applyAlignment="1">
      <alignment horizontal="left" vertical="top" wrapText="1"/>
    </xf>
    <xf numFmtId="0" fontId="33" fillId="0" borderId="30" xfId="0" applyFont="1" applyBorder="1"/>
    <xf numFmtId="0" fontId="33" fillId="0" borderId="53" xfId="0" applyFont="1" applyBorder="1"/>
    <xf numFmtId="49" fontId="31" fillId="5" borderId="6" xfId="0" applyNumberFormat="1" applyFont="1" applyFill="1" applyBorder="1" applyAlignment="1">
      <alignment horizontal="left" vertical="top"/>
    </xf>
    <xf numFmtId="0" fontId="31" fillId="5" borderId="37" xfId="0" applyFont="1" applyFill="1" applyBorder="1" applyAlignment="1">
      <alignment horizontal="left"/>
    </xf>
    <xf numFmtId="49" fontId="31" fillId="5" borderId="37" xfId="0" applyNumberFormat="1" applyFont="1" applyFill="1" applyBorder="1" applyAlignment="1">
      <alignment horizontal="left" vertical="top"/>
    </xf>
    <xf numFmtId="0" fontId="28" fillId="7" borderId="15" xfId="0" applyFont="1" applyFill="1" applyBorder="1"/>
    <xf numFmtId="0" fontId="34" fillId="7" borderId="12" xfId="0" applyFont="1" applyFill="1" applyBorder="1" applyAlignment="1">
      <alignment vertical="top" wrapText="1"/>
    </xf>
    <xf numFmtId="0" fontId="28" fillId="0" borderId="15" xfId="0" applyFont="1" applyBorder="1"/>
    <xf numFmtId="49" fontId="28" fillId="5" borderId="16" xfId="0" applyNumberFormat="1" applyFont="1" applyFill="1" applyBorder="1" applyAlignment="1">
      <alignment horizontal="center" vertical="top" wrapText="1"/>
    </xf>
    <xf numFmtId="0" fontId="31" fillId="0" borderId="6" xfId="0" applyFont="1" applyBorder="1" applyAlignment="1">
      <alignment vertical="center" wrapText="1"/>
    </xf>
    <xf numFmtId="49" fontId="28" fillId="5" borderId="44" xfId="0" applyNumberFormat="1" applyFont="1" applyFill="1" applyBorder="1" applyAlignment="1">
      <alignment horizontal="center" vertical="top" wrapText="1"/>
    </xf>
    <xf numFmtId="0" fontId="31" fillId="0" borderId="35" xfId="0" applyFont="1" applyBorder="1" applyAlignment="1">
      <alignment wrapText="1"/>
    </xf>
    <xf numFmtId="0" fontId="31" fillId="5" borderId="34" xfId="0" applyFont="1" applyFill="1" applyBorder="1" applyAlignment="1">
      <alignment horizontal="center" vertical="center" wrapText="1"/>
    </xf>
    <xf numFmtId="0" fontId="33" fillId="5" borderId="19" xfId="0" applyFont="1" applyFill="1" applyBorder="1" applyAlignment="1">
      <alignment horizontal="center" vertical="top" wrapText="1"/>
    </xf>
    <xf numFmtId="0" fontId="31" fillId="0" borderId="1" xfId="0" applyFont="1" applyBorder="1" applyAlignment="1">
      <alignment horizontal="left" vertical="top"/>
    </xf>
    <xf numFmtId="0" fontId="31" fillId="0" borderId="0" xfId="0" applyFont="1" applyAlignment="1">
      <alignment wrapText="1"/>
    </xf>
    <xf numFmtId="165" fontId="31" fillId="10" borderId="37" xfId="0" applyNumberFormat="1" applyFont="1" applyFill="1" applyBorder="1" applyAlignment="1">
      <alignment horizontal="left" vertical="top" wrapText="1"/>
    </xf>
    <xf numFmtId="165" fontId="31" fillId="10" borderId="61" xfId="0" applyNumberFormat="1" applyFont="1" applyFill="1" applyBorder="1" applyAlignment="1">
      <alignment horizontal="left" vertical="center" wrapText="1"/>
    </xf>
    <xf numFmtId="0" fontId="31" fillId="0" borderId="34" xfId="0" applyFont="1" applyBorder="1" applyAlignment="1">
      <alignment horizontal="left" vertical="top" wrapText="1"/>
    </xf>
    <xf numFmtId="0" fontId="28" fillId="12" borderId="21" xfId="0" applyFont="1" applyFill="1" applyBorder="1" applyAlignment="1">
      <alignment horizontal="center" vertical="top"/>
    </xf>
    <xf numFmtId="165" fontId="28" fillId="12" borderId="21" xfId="0" applyNumberFormat="1" applyFont="1" applyFill="1" applyBorder="1" applyAlignment="1">
      <alignment horizontal="center" vertical="top"/>
    </xf>
    <xf numFmtId="0" fontId="37" fillId="12" borderId="22" xfId="0" applyFont="1" applyFill="1" applyBorder="1" applyAlignment="1">
      <alignment horizontal="center" vertical="top"/>
    </xf>
    <xf numFmtId="0" fontId="37" fillId="12" borderId="24" xfId="0" applyFont="1" applyFill="1" applyBorder="1" applyAlignment="1">
      <alignment horizontal="center" vertical="top"/>
    </xf>
    <xf numFmtId="0" fontId="26" fillId="0" borderId="59" xfId="33" applyFont="1" applyBorder="1" applyAlignment="1">
      <alignment vertical="top" wrapText="1"/>
    </xf>
    <xf numFmtId="49" fontId="5" fillId="3" borderId="29" xfId="0" applyNumberFormat="1" applyFont="1" applyFill="1" applyBorder="1" applyAlignment="1">
      <alignment horizontal="center" vertical="top"/>
    </xf>
    <xf numFmtId="0" fontId="11" fillId="0" borderId="0" xfId="0" applyFont="1" applyAlignment="1">
      <alignment horizontal="center" vertical="center"/>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49" fontId="7" fillId="2" borderId="36" xfId="0" applyNumberFormat="1" applyFont="1" applyFill="1" applyBorder="1" applyAlignment="1">
      <alignment horizontal="center" vertical="top"/>
    </xf>
    <xf numFmtId="0" fontId="5" fillId="7" borderId="11" xfId="0" applyFont="1" applyFill="1" applyBorder="1" applyAlignment="1">
      <alignment horizontal="center" vertical="top" wrapText="1"/>
    </xf>
    <xf numFmtId="49" fontId="7" fillId="2" borderId="21" xfId="0" applyNumberFormat="1" applyFont="1" applyFill="1" applyBorder="1" applyAlignment="1">
      <alignment horizontal="center" vertical="top"/>
    </xf>
    <xf numFmtId="49" fontId="5" fillId="5" borderId="21" xfId="0" applyNumberFormat="1" applyFont="1" applyFill="1" applyBorder="1" applyAlignment="1">
      <alignment horizontal="center" vertical="top" wrapText="1"/>
    </xf>
    <xf numFmtId="49" fontId="5" fillId="8" borderId="21" xfId="0" applyNumberFormat="1" applyFont="1" applyFill="1" applyBorder="1" applyAlignment="1">
      <alignment horizontal="center" vertical="top" wrapText="1"/>
    </xf>
    <xf numFmtId="0" fontId="28" fillId="8" borderId="0" xfId="0" applyFont="1" applyFill="1"/>
    <xf numFmtId="0" fontId="11" fillId="2" borderId="40" xfId="0" applyFont="1" applyFill="1" applyBorder="1" applyAlignment="1">
      <alignment horizontal="left" vertical="top"/>
    </xf>
    <xf numFmtId="0" fontId="11" fillId="8" borderId="40" xfId="0" applyFont="1" applyFill="1" applyBorder="1" applyAlignment="1">
      <alignment horizontal="left" vertical="top"/>
    </xf>
    <xf numFmtId="0" fontId="5" fillId="0" borderId="12" xfId="0" applyFont="1" applyBorder="1" applyAlignment="1">
      <alignment horizontal="left" vertical="top"/>
    </xf>
    <xf numFmtId="0" fontId="47" fillId="0" borderId="0" xfId="0" applyFont="1" applyAlignment="1">
      <alignment horizontal="justify" vertical="center"/>
    </xf>
    <xf numFmtId="0" fontId="12" fillId="5" borderId="1" xfId="0" applyFont="1" applyFill="1" applyBorder="1" applyAlignment="1">
      <alignment horizontal="center" vertical="top"/>
    </xf>
    <xf numFmtId="0" fontId="12" fillId="5" borderId="45" xfId="0" applyFont="1" applyFill="1" applyBorder="1" applyAlignment="1">
      <alignment horizontal="center" vertical="top"/>
    </xf>
    <xf numFmtId="0" fontId="27" fillId="0" borderId="69" xfId="0" applyFont="1" applyBorder="1" applyAlignment="1">
      <alignment vertical="center" wrapText="1"/>
    </xf>
    <xf numFmtId="0" fontId="12" fillId="5" borderId="51" xfId="0" applyFont="1" applyFill="1" applyBorder="1" applyAlignment="1">
      <alignment horizontal="center" vertical="top" wrapText="1"/>
    </xf>
    <xf numFmtId="0" fontId="12" fillId="5" borderId="14" xfId="0" applyFont="1" applyFill="1" applyBorder="1" applyAlignment="1">
      <alignment horizontal="center" vertical="top" wrapText="1"/>
    </xf>
    <xf numFmtId="0" fontId="6" fillId="5" borderId="59" xfId="0" applyFont="1" applyFill="1" applyBorder="1" applyAlignment="1">
      <alignment horizontal="center" vertical="top"/>
    </xf>
    <xf numFmtId="165" fontId="12" fillId="0" borderId="59" xfId="0" applyNumberFormat="1" applyFont="1" applyBorder="1" applyAlignment="1">
      <alignment horizontal="center" vertical="top"/>
    </xf>
    <xf numFmtId="0" fontId="6" fillId="0" borderId="4" xfId="0" applyFont="1" applyBorder="1" applyAlignment="1">
      <alignment horizontal="center" vertical="top"/>
    </xf>
    <xf numFmtId="165" fontId="6"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0" fontId="6" fillId="0" borderId="31" xfId="0" applyFont="1" applyBorder="1" applyAlignment="1">
      <alignment horizontal="center" vertical="top"/>
    </xf>
    <xf numFmtId="165" fontId="12" fillId="0" borderId="2" xfId="0" applyNumberFormat="1" applyFont="1" applyBorder="1" applyAlignment="1">
      <alignment horizontal="center" vertical="top"/>
    </xf>
    <xf numFmtId="0" fontId="6" fillId="0" borderId="58" xfId="0" applyFont="1" applyBorder="1" applyAlignment="1">
      <alignment horizontal="center" vertical="top"/>
    </xf>
    <xf numFmtId="0" fontId="6" fillId="0" borderId="33" xfId="0" applyFont="1" applyBorder="1" applyAlignment="1">
      <alignment horizontal="center" vertical="top"/>
    </xf>
    <xf numFmtId="165" fontId="12" fillId="0" borderId="30" xfId="0" applyNumberFormat="1" applyFont="1" applyBorder="1" applyAlignment="1">
      <alignment horizontal="center" vertical="top"/>
    </xf>
    <xf numFmtId="0" fontId="6" fillId="0" borderId="32" xfId="0" applyFont="1" applyBorder="1" applyAlignment="1">
      <alignment horizontal="center" vertical="top"/>
    </xf>
    <xf numFmtId="165" fontId="12" fillId="10" borderId="59" xfId="0" applyNumberFormat="1" applyFont="1" applyFill="1" applyBorder="1" applyAlignment="1">
      <alignment horizontal="center" vertical="top"/>
    </xf>
    <xf numFmtId="165" fontId="12" fillId="10" borderId="30" xfId="0" applyNumberFormat="1" applyFont="1" applyFill="1" applyBorder="1" applyAlignment="1">
      <alignment horizontal="center" vertical="top"/>
    </xf>
    <xf numFmtId="0" fontId="6" fillId="0" borderId="22" xfId="0" applyFont="1" applyBorder="1" applyAlignment="1">
      <alignment horizontal="center" vertical="top"/>
    </xf>
    <xf numFmtId="165" fontId="12" fillId="10" borderId="21" xfId="0" applyNumberFormat="1" applyFont="1" applyFill="1" applyBorder="1" applyAlignment="1">
      <alignment horizontal="center" vertical="top"/>
    </xf>
    <xf numFmtId="0" fontId="12" fillId="0" borderId="71" xfId="0" applyFont="1" applyBorder="1" applyAlignment="1">
      <alignment horizontal="justify" vertical="center"/>
    </xf>
    <xf numFmtId="49" fontId="6" fillId="5" borderId="35" xfId="0" applyNumberFormat="1" applyFont="1" applyFill="1" applyBorder="1" applyAlignment="1">
      <alignment horizontal="center" vertical="center" wrapText="1"/>
    </xf>
    <xf numFmtId="49" fontId="6" fillId="5" borderId="34" xfId="0" applyNumberFormat="1" applyFont="1" applyFill="1" applyBorder="1" applyAlignment="1">
      <alignment horizontal="center" vertical="center" wrapText="1"/>
    </xf>
    <xf numFmtId="0" fontId="6" fillId="0" borderId="5" xfId="0" applyFont="1" applyBorder="1" applyAlignment="1">
      <alignment horizontal="left" vertical="top"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165" fontId="13" fillId="11" borderId="4" xfId="0" applyNumberFormat="1" applyFont="1" applyFill="1" applyBorder="1" applyAlignment="1">
      <alignment horizontal="center" vertical="top"/>
    </xf>
    <xf numFmtId="0" fontId="27" fillId="0" borderId="6" xfId="0" applyFont="1" applyBorder="1" applyAlignment="1">
      <alignment horizontal="justify" vertical="center"/>
    </xf>
    <xf numFmtId="0" fontId="27" fillId="0" borderId="71" xfId="0" applyFont="1" applyBorder="1" applyAlignment="1">
      <alignment horizontal="justify" vertical="center"/>
    </xf>
    <xf numFmtId="0" fontId="6" fillId="5" borderId="34" xfId="0" applyFont="1" applyFill="1" applyBorder="1" applyAlignment="1">
      <alignment horizontal="center" vertical="center" wrapText="1"/>
    </xf>
    <xf numFmtId="0" fontId="27" fillId="0" borderId="58" xfId="0" applyFont="1" applyBorder="1" applyAlignment="1">
      <alignment horizontal="justify" vertical="center"/>
    </xf>
    <xf numFmtId="0" fontId="6" fillId="5" borderId="35" xfId="0" applyFont="1" applyFill="1" applyBorder="1" applyAlignment="1">
      <alignment horizontal="center" vertical="center"/>
    </xf>
    <xf numFmtId="49" fontId="5" fillId="5" borderId="22" xfId="0" applyNumberFormat="1" applyFont="1" applyFill="1" applyBorder="1" applyAlignment="1">
      <alignment vertical="top" wrapText="1"/>
    </xf>
    <xf numFmtId="165" fontId="13" fillId="7" borderId="28" xfId="0" applyNumberFormat="1" applyFont="1" applyFill="1" applyBorder="1" applyAlignment="1">
      <alignment horizontal="center" vertical="top"/>
    </xf>
    <xf numFmtId="9" fontId="6" fillId="7" borderId="11" xfId="0" applyNumberFormat="1" applyFont="1" applyFill="1" applyBorder="1" applyAlignment="1">
      <alignment horizontal="center" vertical="top"/>
    </xf>
    <xf numFmtId="9" fontId="6" fillId="7" borderId="12" xfId="0" applyNumberFormat="1" applyFont="1" applyFill="1" applyBorder="1" applyAlignment="1">
      <alignment horizontal="center" vertical="top"/>
    </xf>
    <xf numFmtId="0" fontId="14" fillId="7" borderId="40" xfId="0" applyFont="1" applyFill="1" applyBorder="1" applyAlignment="1">
      <alignment vertical="top" wrapText="1"/>
    </xf>
    <xf numFmtId="0" fontId="54" fillId="7" borderId="40" xfId="0" applyFont="1" applyFill="1" applyBorder="1" applyAlignment="1">
      <alignment vertical="top" wrapText="1"/>
    </xf>
    <xf numFmtId="0" fontId="14" fillId="7" borderId="12" xfId="0" applyFont="1" applyFill="1" applyBorder="1" applyAlignment="1">
      <alignment vertical="top" wrapText="1"/>
    </xf>
    <xf numFmtId="0" fontId="54" fillId="0" borderId="11" xfId="0" applyFont="1" applyBorder="1" applyAlignment="1">
      <alignment vertical="top" wrapText="1"/>
    </xf>
    <xf numFmtId="0" fontId="54" fillId="0" borderId="12" xfId="0" applyFont="1" applyBorder="1" applyAlignment="1">
      <alignment vertical="top" wrapText="1"/>
    </xf>
    <xf numFmtId="0" fontId="12" fillId="0" borderId="69" xfId="0" applyFont="1" applyBorder="1" applyAlignment="1">
      <alignment horizontal="justify"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6" fillId="0" borderId="7" xfId="0" applyFont="1" applyBorder="1" applyAlignment="1">
      <alignment horizontal="center" vertical="center"/>
    </xf>
    <xf numFmtId="165" fontId="12" fillId="5" borderId="59" xfId="0" applyNumberFormat="1" applyFont="1" applyFill="1" applyBorder="1" applyAlignment="1">
      <alignment horizontal="center" vertical="top"/>
    </xf>
    <xf numFmtId="165" fontId="12" fillId="5" borderId="30" xfId="0" applyNumberFormat="1" applyFont="1" applyFill="1" applyBorder="1" applyAlignment="1">
      <alignment horizontal="center" vertical="top"/>
    </xf>
    <xf numFmtId="165" fontId="13" fillId="13" borderId="4" xfId="0" applyNumberFormat="1" applyFont="1" applyFill="1" applyBorder="1" applyAlignment="1">
      <alignment horizontal="center" vertical="top"/>
    </xf>
    <xf numFmtId="165" fontId="13" fillId="7" borderId="12" xfId="0" applyNumberFormat="1" applyFont="1" applyFill="1" applyBorder="1" applyAlignment="1">
      <alignment horizontal="center" vertical="top"/>
    </xf>
    <xf numFmtId="49" fontId="5" fillId="7" borderId="23" xfId="0" applyNumberFormat="1" applyFont="1" applyFill="1" applyBorder="1" applyAlignment="1">
      <alignment horizontal="center" vertical="top"/>
    </xf>
    <xf numFmtId="165" fontId="55" fillId="7" borderId="21" xfId="0" applyNumberFormat="1" applyFont="1" applyFill="1" applyBorder="1" applyAlignment="1">
      <alignment horizontal="center" vertical="top"/>
    </xf>
    <xf numFmtId="165" fontId="55" fillId="7" borderId="24" xfId="0" applyNumberFormat="1" applyFont="1" applyFill="1" applyBorder="1" applyAlignment="1">
      <alignment horizontal="center" vertical="top"/>
    </xf>
    <xf numFmtId="0" fontId="24" fillId="7" borderId="22" xfId="0" applyFont="1" applyFill="1" applyBorder="1" applyAlignment="1">
      <alignment horizontal="center" vertical="top"/>
    </xf>
    <xf numFmtId="0" fontId="24" fillId="7" borderId="24" xfId="0" applyFont="1" applyFill="1" applyBorder="1" applyAlignment="1">
      <alignment horizontal="center" vertical="top"/>
    </xf>
    <xf numFmtId="165" fontId="13" fillId="8" borderId="21" xfId="7" applyNumberFormat="1" applyFont="1" applyFill="1" applyBorder="1" applyAlignment="1">
      <alignment horizontal="center" vertical="top"/>
    </xf>
    <xf numFmtId="165" fontId="5" fillId="6" borderId="28" xfId="0" applyNumberFormat="1" applyFont="1" applyFill="1" applyBorder="1" applyAlignment="1">
      <alignment horizontal="center" vertical="top"/>
    </xf>
    <xf numFmtId="165" fontId="13" fillId="6" borderId="28" xfId="0" applyNumberFormat="1" applyFont="1" applyFill="1" applyBorder="1" applyAlignment="1">
      <alignment horizontal="center" vertical="top"/>
    </xf>
    <xf numFmtId="165" fontId="13" fillId="4" borderId="28" xfId="0" applyNumberFormat="1" applyFont="1" applyFill="1" applyBorder="1" applyAlignment="1">
      <alignment vertical="top" wrapText="1"/>
    </xf>
    <xf numFmtId="165" fontId="12" fillId="0" borderId="2" xfId="0" applyNumberFormat="1" applyFont="1" applyBorder="1" applyAlignment="1">
      <alignment vertical="top" wrapText="1"/>
    </xf>
    <xf numFmtId="165" fontId="12" fillId="0" borderId="30" xfId="0" applyNumberFormat="1" applyFont="1" applyBorder="1" applyAlignment="1">
      <alignment vertical="top" wrapText="1"/>
    </xf>
    <xf numFmtId="165" fontId="12" fillId="0" borderId="30" xfId="33" applyNumberFormat="1" applyFont="1" applyBorder="1" applyAlignment="1">
      <alignment vertical="top" wrapText="1"/>
    </xf>
    <xf numFmtId="165" fontId="12" fillId="0" borderId="3" xfId="0" applyNumberFormat="1" applyFont="1" applyBorder="1" applyAlignment="1">
      <alignment vertical="top" wrapText="1"/>
    </xf>
    <xf numFmtId="165" fontId="12" fillId="0" borderId="4" xfId="0" applyNumberFormat="1" applyFont="1" applyBorder="1" applyAlignment="1">
      <alignment vertical="top" wrapText="1"/>
    </xf>
    <xf numFmtId="165" fontId="13" fillId="9" borderId="28" xfId="0" applyNumberFormat="1" applyFont="1" applyFill="1" applyBorder="1" applyAlignment="1">
      <alignment vertical="top" wrapText="1"/>
    </xf>
    <xf numFmtId="0" fontId="56" fillId="0" borderId="30" xfId="0" applyFont="1" applyBorder="1" applyAlignment="1">
      <alignment horizontal="center" vertical="top"/>
    </xf>
    <xf numFmtId="165" fontId="55" fillId="9" borderId="28" xfId="0" applyNumberFormat="1" applyFont="1" applyFill="1" applyBorder="1" applyAlignment="1">
      <alignment vertical="top" wrapText="1"/>
    </xf>
    <xf numFmtId="0" fontId="12" fillId="0" borderId="13" xfId="0" applyFont="1" applyBorder="1" applyAlignment="1">
      <alignment horizontal="center" vertical="center"/>
    </xf>
    <xf numFmtId="2" fontId="12" fillId="10" borderId="56" xfId="0" applyNumberFormat="1" applyFont="1" applyFill="1" applyBorder="1" applyAlignment="1">
      <alignment horizontal="center" vertical="center" wrapText="1"/>
    </xf>
    <xf numFmtId="0" fontId="12" fillId="10" borderId="57" xfId="0" applyNumberFormat="1" applyFont="1" applyFill="1" applyBorder="1" applyAlignment="1">
      <alignment horizontal="center" vertical="center" wrapText="1"/>
    </xf>
    <xf numFmtId="165" fontId="56" fillId="0" borderId="30" xfId="0" applyNumberFormat="1" applyFont="1" applyBorder="1" applyAlignment="1">
      <alignment horizontal="center" vertical="top"/>
    </xf>
    <xf numFmtId="0" fontId="44" fillId="0" borderId="2" xfId="0" applyFont="1" applyBorder="1" applyAlignment="1">
      <alignment horizontal="center" vertical="top"/>
    </xf>
    <xf numFmtId="165" fontId="44" fillId="0" borderId="2" xfId="0" applyNumberFormat="1" applyFont="1" applyBorder="1" applyAlignment="1">
      <alignment horizontal="center" vertical="top"/>
    </xf>
    <xf numFmtId="49" fontId="28" fillId="2" borderId="36" xfId="0" applyNumberFormat="1" applyFont="1" applyFill="1" applyBorder="1" applyAlignment="1">
      <alignment horizontal="center" vertical="top"/>
    </xf>
    <xf numFmtId="0" fontId="31" fillId="5" borderId="29" xfId="0" applyFont="1" applyFill="1" applyBorder="1" applyAlignment="1">
      <alignment horizontal="left" vertical="top" wrapText="1"/>
    </xf>
    <xf numFmtId="49" fontId="28" fillId="2" borderId="29"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28" fillId="0" borderId="0" xfId="0" applyFont="1" applyAlignment="1">
      <alignment horizontal="center" vertical="center"/>
    </xf>
    <xf numFmtId="49" fontId="7" fillId="2" borderId="29" xfId="0" applyNumberFormat="1" applyFont="1" applyFill="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0" fontId="12" fillId="0" borderId="40" xfId="0" applyFont="1" applyBorder="1" applyAlignment="1">
      <alignment horizontal="left" vertical="top" wrapText="1"/>
    </xf>
    <xf numFmtId="0" fontId="12" fillId="0" borderId="0" xfId="0" applyFont="1" applyAlignment="1">
      <alignment horizontal="left" vertical="top" wrapText="1"/>
    </xf>
    <xf numFmtId="49" fontId="5" fillId="8" borderId="21" xfId="0" applyNumberFormat="1" applyFont="1" applyFill="1" applyBorder="1" applyAlignment="1">
      <alignment horizontal="center" vertical="top" wrapText="1"/>
    </xf>
    <xf numFmtId="165" fontId="6" fillId="0" borderId="9" xfId="0" applyNumberFormat="1" applyFont="1" applyBorder="1" applyAlignment="1">
      <alignment horizontal="center" vertical="top"/>
    </xf>
    <xf numFmtId="165" fontId="6" fillId="0" borderId="59" xfId="0" applyNumberFormat="1" applyFont="1" applyBorder="1" applyAlignment="1">
      <alignment horizontal="center" vertical="top"/>
    </xf>
    <xf numFmtId="0" fontId="6" fillId="0" borderId="9" xfId="0" applyFont="1" applyBorder="1" applyAlignment="1">
      <alignment horizontal="center" vertical="top"/>
    </xf>
    <xf numFmtId="0" fontId="6" fillId="0" borderId="59" xfId="0" applyFont="1" applyBorder="1" applyAlignment="1">
      <alignment horizontal="center" vertical="top"/>
    </xf>
    <xf numFmtId="0" fontId="6" fillId="0" borderId="17" xfId="0" applyFont="1" applyBorder="1" applyAlignment="1">
      <alignment horizontal="center" vertical="center"/>
    </xf>
    <xf numFmtId="0" fontId="9" fillId="0" borderId="0" xfId="7"/>
    <xf numFmtId="2" fontId="58" fillId="9" borderId="12" xfId="7" applyNumberFormat="1" applyFont="1" applyFill="1" applyBorder="1" applyAlignment="1">
      <alignment vertical="top" wrapText="1"/>
    </xf>
    <xf numFmtId="2" fontId="58" fillId="9" borderId="28" xfId="7" applyNumberFormat="1" applyFont="1" applyFill="1" applyBorder="1" applyAlignment="1">
      <alignment vertical="top" wrapText="1"/>
    </xf>
    <xf numFmtId="2" fontId="31" fillId="0" borderId="25" xfId="7" applyNumberFormat="1" applyFont="1" applyBorder="1" applyAlignment="1">
      <alignment vertical="top" wrapText="1"/>
    </xf>
    <xf numFmtId="2" fontId="31" fillId="0" borderId="2" xfId="7" applyNumberFormat="1" applyFont="1" applyBorder="1" applyAlignment="1">
      <alignment vertical="top" wrapText="1"/>
    </xf>
    <xf numFmtId="2" fontId="28" fillId="4" borderId="12" xfId="7" applyNumberFormat="1" applyFont="1" applyFill="1" applyBorder="1" applyAlignment="1">
      <alignment vertical="top" wrapText="1"/>
    </xf>
    <xf numFmtId="2" fontId="28" fillId="4" borderId="28" xfId="7" applyNumberFormat="1" applyFont="1" applyFill="1" applyBorder="1" applyAlignment="1">
      <alignment vertical="top" wrapText="1"/>
    </xf>
    <xf numFmtId="165" fontId="31" fillId="0" borderId="4" xfId="7" applyNumberFormat="1" applyFont="1" applyBorder="1" applyAlignment="1">
      <alignment vertical="top" wrapText="1"/>
    </xf>
    <xf numFmtId="165" fontId="31" fillId="0" borderId="10" xfId="7" applyNumberFormat="1" applyFont="1" applyBorder="1" applyAlignment="1">
      <alignment vertical="top" wrapText="1"/>
    </xf>
    <xf numFmtId="165" fontId="31" fillId="0" borderId="3" xfId="7" applyNumberFormat="1" applyFont="1" applyBorder="1" applyAlignment="1">
      <alignment vertical="top" wrapText="1"/>
    </xf>
    <xf numFmtId="165" fontId="31" fillId="0" borderId="47" xfId="7" applyNumberFormat="1" applyFont="1" applyBorder="1" applyAlignment="1">
      <alignment vertical="top" wrapText="1"/>
    </xf>
    <xf numFmtId="2" fontId="31" fillId="0" borderId="3" xfId="7" applyNumberFormat="1" applyFont="1" applyBorder="1" applyAlignment="1">
      <alignment vertical="top" wrapText="1"/>
    </xf>
    <xf numFmtId="2" fontId="31" fillId="0" borderId="47" xfId="7" applyNumberFormat="1" applyFont="1" applyBorder="1" applyAlignment="1">
      <alignment vertical="top" wrapText="1"/>
    </xf>
    <xf numFmtId="2" fontId="31" fillId="0" borderId="30" xfId="7" applyNumberFormat="1" applyFont="1" applyBorder="1" applyAlignment="1">
      <alignment vertical="top" wrapText="1"/>
    </xf>
    <xf numFmtId="2" fontId="31" fillId="0" borderId="38" xfId="7" applyNumberFormat="1" applyFont="1" applyBorder="1" applyAlignment="1">
      <alignment vertical="top" wrapText="1"/>
    </xf>
    <xf numFmtId="0" fontId="31" fillId="0" borderId="26" xfId="7" applyFont="1" applyBorder="1"/>
    <xf numFmtId="0" fontId="31" fillId="0" borderId="0" xfId="7" applyFont="1"/>
    <xf numFmtId="0" fontId="31" fillId="0" borderId="36" xfId="7" applyFont="1" applyBorder="1"/>
    <xf numFmtId="0" fontId="31" fillId="0" borderId="30" xfId="33" applyFont="1" applyBorder="1" applyAlignment="1">
      <alignment vertical="top" wrapText="1"/>
    </xf>
    <xf numFmtId="165" fontId="31" fillId="0" borderId="38" xfId="33" applyNumberFormat="1" applyFont="1" applyBorder="1" applyAlignment="1">
      <alignment vertical="top" wrapText="1"/>
    </xf>
    <xf numFmtId="165" fontId="44" fillId="0" borderId="30" xfId="7" applyNumberFormat="1" applyFont="1" applyBorder="1" applyAlignment="1">
      <alignment vertical="top" wrapText="1"/>
    </xf>
    <xf numFmtId="165" fontId="31" fillId="0" borderId="2" xfId="7" applyNumberFormat="1" applyFont="1" applyBorder="1" applyAlignment="1">
      <alignment vertical="top" wrapText="1"/>
    </xf>
    <xf numFmtId="165" fontId="31" fillId="0" borderId="8" xfId="7" applyNumberFormat="1" applyFont="1" applyBorder="1" applyAlignment="1">
      <alignment vertical="top" wrapText="1"/>
    </xf>
    <xf numFmtId="165" fontId="9" fillId="0" borderId="0" xfId="7" applyNumberFormat="1"/>
    <xf numFmtId="165" fontId="58" fillId="4" borderId="28" xfId="7" applyNumberFormat="1" applyFont="1" applyFill="1" applyBorder="1" applyAlignment="1">
      <alignment horizontal="right" vertical="top" wrapText="1"/>
    </xf>
    <xf numFmtId="0" fontId="43" fillId="0" borderId="28" xfId="7" applyFont="1" applyBorder="1" applyAlignment="1">
      <alignment horizontal="center" vertical="center" wrapText="1"/>
    </xf>
    <xf numFmtId="0" fontId="43" fillId="0" borderId="15" xfId="7" applyFont="1" applyBorder="1" applyAlignment="1">
      <alignment horizontal="center" vertical="center" wrapText="1"/>
    </xf>
    <xf numFmtId="0" fontId="43" fillId="0" borderId="28" xfId="7" applyFont="1" applyBorder="1" applyAlignment="1">
      <alignment vertical="center" wrapText="1"/>
    </xf>
    <xf numFmtId="0" fontId="9" fillId="0" borderId="11" xfId="7" applyBorder="1"/>
    <xf numFmtId="0" fontId="29" fillId="0" borderId="11" xfId="7" applyFont="1" applyBorder="1" applyAlignment="1">
      <alignment vertical="center" wrapText="1"/>
    </xf>
    <xf numFmtId="0" fontId="29" fillId="0" borderId="15" xfId="7" applyFont="1" applyBorder="1" applyAlignment="1">
      <alignment vertical="center" wrapText="1"/>
    </xf>
    <xf numFmtId="0" fontId="38" fillId="0" borderId="0" xfId="7" applyFont="1"/>
    <xf numFmtId="0" fontId="59" fillId="0" borderId="0" xfId="7" applyFont="1"/>
    <xf numFmtId="165" fontId="60" fillId="0" borderId="0" xfId="7" applyNumberFormat="1" applyFont="1"/>
    <xf numFmtId="0" fontId="13" fillId="0" borderId="0" xfId="7" applyFont="1" applyAlignment="1">
      <alignment vertical="top"/>
    </xf>
    <xf numFmtId="0" fontId="12" fillId="0" borderId="0" xfId="7" applyFont="1"/>
    <xf numFmtId="0" fontId="61" fillId="0" borderId="0" xfId="7" applyFont="1"/>
    <xf numFmtId="0" fontId="62" fillId="0" borderId="0" xfId="7" applyFont="1" applyAlignment="1">
      <alignment horizontal="center"/>
    </xf>
    <xf numFmtId="165" fontId="63" fillId="0" borderId="0" xfId="7" applyNumberFormat="1" applyFont="1"/>
    <xf numFmtId="165" fontId="12" fillId="0" borderId="0" xfId="7" applyNumberFormat="1" applyFont="1"/>
    <xf numFmtId="165" fontId="64" fillId="0" borderId="0" xfId="7" applyNumberFormat="1" applyFont="1"/>
    <xf numFmtId="165" fontId="65" fillId="0" borderId="0" xfId="7" applyNumberFormat="1" applyFont="1"/>
    <xf numFmtId="49" fontId="31" fillId="0" borderId="0" xfId="7" applyNumberFormat="1" applyFont="1" applyBorder="1" applyAlignment="1">
      <alignment vertical="top"/>
    </xf>
    <xf numFmtId="49" fontId="31" fillId="0" borderId="40" xfId="7" applyNumberFormat="1" applyFont="1" applyBorder="1" applyAlignment="1">
      <alignment vertical="top"/>
    </xf>
    <xf numFmtId="0" fontId="28" fillId="14" borderId="24" xfId="7" applyFont="1" applyFill="1" applyBorder="1" applyAlignment="1">
      <alignment horizontal="left" vertical="top" wrapText="1"/>
    </xf>
    <xf numFmtId="0" fontId="28" fillId="14" borderId="22" xfId="7" applyFont="1" applyFill="1" applyBorder="1" applyAlignment="1">
      <alignment horizontal="left" vertical="top" wrapText="1"/>
    </xf>
    <xf numFmtId="165" fontId="28" fillId="14" borderId="21" xfId="7" applyNumberFormat="1" applyFont="1" applyFill="1" applyBorder="1" applyAlignment="1">
      <alignment horizontal="center" vertical="top" wrapText="1"/>
    </xf>
    <xf numFmtId="0" fontId="28" fillId="14" borderId="23" xfId="7" applyFont="1" applyFill="1" applyBorder="1" applyAlignment="1">
      <alignment horizontal="center" vertical="top"/>
    </xf>
    <xf numFmtId="49" fontId="28" fillId="14" borderId="21" xfId="7" applyNumberFormat="1" applyFont="1" applyFill="1" applyBorder="1" applyAlignment="1">
      <alignment horizontal="center" vertical="top"/>
    </xf>
    <xf numFmtId="0" fontId="28" fillId="15" borderId="24" xfId="7" applyFont="1" applyFill="1" applyBorder="1" applyAlignment="1">
      <alignment horizontal="left" vertical="top" wrapText="1"/>
    </xf>
    <xf numFmtId="0" fontId="28" fillId="15" borderId="22" xfId="7" applyFont="1" applyFill="1" applyBorder="1" applyAlignment="1">
      <alignment horizontal="left" vertical="top" wrapText="1"/>
    </xf>
    <xf numFmtId="165" fontId="28" fillId="15" borderId="21" xfId="7" applyNumberFormat="1" applyFont="1" applyFill="1" applyBorder="1" applyAlignment="1">
      <alignment horizontal="center" vertical="top" wrapText="1"/>
    </xf>
    <xf numFmtId="0" fontId="28" fillId="15" borderId="23" xfId="7" applyFont="1" applyFill="1" applyBorder="1" applyAlignment="1">
      <alignment horizontal="center" vertical="top"/>
    </xf>
    <xf numFmtId="49" fontId="28" fillId="15" borderId="21" xfId="7" applyNumberFormat="1" applyFont="1" applyFill="1" applyBorder="1" applyAlignment="1">
      <alignment horizontal="center" vertical="top"/>
    </xf>
    <xf numFmtId="0" fontId="28" fillId="7" borderId="24" xfId="7" applyFont="1" applyFill="1" applyBorder="1" applyAlignment="1">
      <alignment horizontal="left" vertical="top" wrapText="1"/>
    </xf>
    <xf numFmtId="0" fontId="28" fillId="7" borderId="22" xfId="7" applyFont="1" applyFill="1" applyBorder="1" applyAlignment="1">
      <alignment horizontal="left" vertical="top" wrapText="1"/>
    </xf>
    <xf numFmtId="165" fontId="28" fillId="7" borderId="21" xfId="7" applyNumberFormat="1" applyFont="1" applyFill="1" applyBorder="1" applyAlignment="1">
      <alignment horizontal="center" vertical="top" wrapText="1"/>
    </xf>
    <xf numFmtId="0" fontId="28" fillId="7" borderId="23" xfId="7" applyFont="1" applyFill="1" applyBorder="1" applyAlignment="1">
      <alignment horizontal="center" vertical="top"/>
    </xf>
    <xf numFmtId="49" fontId="28" fillId="7" borderId="21"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9" fontId="37" fillId="16" borderId="66" xfId="7" applyNumberFormat="1" applyFont="1" applyFill="1" applyBorder="1" applyAlignment="1">
      <alignment horizontal="center" vertical="top"/>
    </xf>
    <xf numFmtId="9" fontId="37" fillId="16" borderId="65" xfId="7" applyNumberFormat="1" applyFont="1" applyFill="1" applyBorder="1" applyAlignment="1">
      <alignment horizontal="center" vertical="top"/>
    </xf>
    <xf numFmtId="0" fontId="37" fillId="16" borderId="74" xfId="7" applyFont="1" applyFill="1" applyBorder="1" applyAlignment="1">
      <alignment horizontal="center" vertical="center"/>
    </xf>
    <xf numFmtId="0" fontId="37" fillId="16" borderId="69" xfId="7" applyFont="1" applyFill="1" applyBorder="1" applyAlignment="1">
      <alignment horizontal="left" vertical="top"/>
    </xf>
    <xf numFmtId="165" fontId="28" fillId="16" borderId="28" xfId="7" applyNumberFormat="1" applyFont="1" applyFill="1" applyBorder="1" applyAlignment="1">
      <alignment horizontal="center" vertical="top"/>
    </xf>
    <xf numFmtId="0" fontId="28" fillId="16" borderId="15" xfId="7" applyFont="1" applyFill="1" applyBorder="1" applyAlignment="1">
      <alignment horizontal="center" vertical="top"/>
    </xf>
    <xf numFmtId="0" fontId="33" fillId="5" borderId="22" xfId="7" applyFont="1" applyFill="1" applyBorder="1" applyAlignment="1">
      <alignment horizontal="center" vertical="top" wrapText="1"/>
    </xf>
    <xf numFmtId="0" fontId="37" fillId="0" borderId="57" xfId="7" applyFont="1" applyBorder="1" applyAlignment="1">
      <alignment horizontal="center" vertical="top"/>
    </xf>
    <xf numFmtId="0" fontId="37" fillId="5" borderId="56" xfId="7" applyFont="1" applyFill="1" applyBorder="1" applyAlignment="1">
      <alignment horizontal="center" vertical="top"/>
    </xf>
    <xf numFmtId="0" fontId="31" fillId="5" borderId="13" xfId="7" applyFont="1" applyFill="1" applyBorder="1" applyAlignment="1">
      <alignment horizontal="center" vertical="center" wrapText="1"/>
    </xf>
    <xf numFmtId="0" fontId="31" fillId="5" borderId="46" xfId="7" applyFont="1" applyFill="1" applyBorder="1" applyAlignment="1">
      <alignment horizontal="left" vertical="top" wrapText="1"/>
    </xf>
    <xf numFmtId="165" fontId="31" fillId="5" borderId="26" xfId="7" applyNumberFormat="1" applyFont="1" applyFill="1" applyBorder="1" applyAlignment="1">
      <alignment horizontal="center" vertical="top"/>
    </xf>
    <xf numFmtId="165" fontId="31" fillId="5" borderId="9" xfId="7" applyNumberFormat="1" applyFont="1" applyFill="1" applyBorder="1" applyAlignment="1">
      <alignment horizontal="center" vertical="top"/>
    </xf>
    <xf numFmtId="0" fontId="31" fillId="5" borderId="3" xfId="7" applyFont="1" applyFill="1" applyBorder="1" applyAlignment="1">
      <alignment horizontal="center" vertical="top"/>
    </xf>
    <xf numFmtId="49" fontId="28" fillId="5" borderId="0" xfId="7" applyNumberFormat="1" applyFont="1" applyFill="1" applyAlignment="1">
      <alignment horizontal="center" vertical="top" wrapText="1"/>
    </xf>
    <xf numFmtId="0" fontId="37" fillId="0" borderId="42" xfId="7" applyFont="1" applyBorder="1" applyAlignment="1">
      <alignment horizontal="center" vertical="top"/>
    </xf>
    <xf numFmtId="0" fontId="31" fillId="5" borderId="17" xfId="7" applyFont="1" applyFill="1" applyBorder="1" applyAlignment="1">
      <alignment horizontal="center" vertical="top"/>
    </xf>
    <xf numFmtId="0" fontId="37" fillId="5" borderId="17" xfId="7" applyFont="1" applyFill="1" applyBorder="1" applyAlignment="1">
      <alignment horizontal="center" vertical="top"/>
    </xf>
    <xf numFmtId="0" fontId="31" fillId="5" borderId="35" xfId="7" applyFont="1" applyFill="1" applyBorder="1" applyAlignment="1">
      <alignment horizontal="center" vertical="center" wrapText="1"/>
    </xf>
    <xf numFmtId="0" fontId="31" fillId="5" borderId="33" xfId="7" applyFont="1" applyFill="1" applyBorder="1" applyAlignment="1">
      <alignment wrapText="1"/>
    </xf>
    <xf numFmtId="165" fontId="31" fillId="5" borderId="60" xfId="7" applyNumberFormat="1" applyFont="1" applyFill="1" applyBorder="1" applyAlignment="1">
      <alignment horizontal="center" vertical="top"/>
    </xf>
    <xf numFmtId="165" fontId="31" fillId="5" borderId="59" xfId="7" applyNumberFormat="1" applyFont="1" applyFill="1" applyBorder="1" applyAlignment="1">
      <alignment horizontal="center" vertical="top"/>
    </xf>
    <xf numFmtId="0" fontId="31" fillId="5" borderId="30" xfId="7" applyFont="1" applyFill="1" applyBorder="1" applyAlignment="1">
      <alignment horizontal="center" vertical="top"/>
    </xf>
    <xf numFmtId="0" fontId="37" fillId="0" borderId="7" xfId="7" applyFont="1" applyBorder="1" applyAlignment="1">
      <alignment horizontal="center" vertical="top"/>
    </xf>
    <xf numFmtId="0" fontId="37" fillId="5" borderId="5" xfId="7" applyFont="1" applyFill="1" applyBorder="1" applyAlignment="1">
      <alignment horizontal="center" vertical="top"/>
    </xf>
    <xf numFmtId="0" fontId="67" fillId="5" borderId="5" xfId="7" applyFont="1" applyFill="1" applyBorder="1" applyAlignment="1">
      <alignment horizontal="center" vertical="top"/>
    </xf>
    <xf numFmtId="0" fontId="31" fillId="5" borderId="49" xfId="7" applyFont="1" applyFill="1" applyBorder="1" applyAlignment="1">
      <alignment horizontal="center" vertical="top" wrapText="1"/>
    </xf>
    <xf numFmtId="0" fontId="31" fillId="5" borderId="6" xfId="7" applyFont="1" applyFill="1" applyBorder="1" applyAlignment="1">
      <alignment horizontal="left" vertical="top" wrapText="1"/>
    </xf>
    <xf numFmtId="165" fontId="31" fillId="5" borderId="25" xfId="7" applyNumberFormat="1" applyFont="1" applyFill="1" applyBorder="1" applyAlignment="1">
      <alignment horizontal="center" vertical="top"/>
    </xf>
    <xf numFmtId="165" fontId="31" fillId="5" borderId="2" xfId="7" applyNumberFormat="1" applyFont="1" applyFill="1" applyBorder="1" applyAlignment="1">
      <alignment horizontal="center" vertical="top"/>
    </xf>
    <xf numFmtId="0" fontId="31" fillId="5" borderId="2" xfId="7" applyFont="1" applyFill="1" applyBorder="1" applyAlignment="1">
      <alignment horizontal="center" vertical="top"/>
    </xf>
    <xf numFmtId="49" fontId="28" fillId="5" borderId="40" xfId="7" applyNumberFormat="1" applyFont="1" applyFill="1" applyBorder="1" applyAlignment="1">
      <alignment horizontal="center" vertical="top" wrapText="1"/>
    </xf>
    <xf numFmtId="0" fontId="66" fillId="5" borderId="21" xfId="7" applyFont="1" applyFill="1" applyBorder="1" applyAlignment="1">
      <alignment vertical="top" wrapText="1"/>
    </xf>
    <xf numFmtId="0" fontId="31" fillId="5" borderId="56" xfId="7" applyFont="1" applyFill="1" applyBorder="1" applyAlignment="1">
      <alignment horizontal="center" vertical="top"/>
    </xf>
    <xf numFmtId="0" fontId="31" fillId="5" borderId="36" xfId="7" applyFont="1" applyFill="1" applyBorder="1" applyAlignment="1">
      <alignment wrapText="1"/>
    </xf>
    <xf numFmtId="0" fontId="31" fillId="5" borderId="36" xfId="7" applyFont="1" applyFill="1" applyBorder="1" applyAlignment="1">
      <alignment horizontal="center" vertical="top"/>
    </xf>
    <xf numFmtId="0" fontId="38" fillId="5" borderId="9" xfId="7" applyFont="1" applyFill="1" applyBorder="1" applyAlignment="1">
      <alignment horizontal="left" vertical="top" wrapText="1"/>
    </xf>
    <xf numFmtId="0" fontId="37" fillId="5" borderId="21" xfId="7" applyFont="1" applyFill="1" applyBorder="1" applyAlignment="1">
      <alignment vertical="top" wrapText="1"/>
    </xf>
    <xf numFmtId="0" fontId="31" fillId="0" borderId="63" xfId="7" applyFont="1" applyBorder="1" applyAlignment="1">
      <alignment horizontal="center" vertical="top"/>
    </xf>
    <xf numFmtId="0" fontId="31" fillId="5" borderId="64" xfId="7" applyFont="1" applyFill="1" applyBorder="1" applyAlignment="1">
      <alignment horizontal="center" vertical="top"/>
    </xf>
    <xf numFmtId="0" fontId="31" fillId="5" borderId="75" xfId="7" applyFont="1" applyFill="1" applyBorder="1" applyAlignment="1">
      <alignment horizontal="center" vertical="center" wrapText="1"/>
    </xf>
    <xf numFmtId="0" fontId="31" fillId="5" borderId="67" xfId="7" applyFont="1" applyFill="1" applyBorder="1" applyAlignment="1">
      <alignment horizontal="left" vertical="top" wrapText="1"/>
    </xf>
    <xf numFmtId="165" fontId="31" fillId="5" borderId="68" xfId="7" applyNumberFormat="1" applyFont="1" applyFill="1" applyBorder="1" applyAlignment="1">
      <alignment horizontal="center" vertical="top"/>
    </xf>
    <xf numFmtId="165" fontId="31" fillId="5" borderId="3" xfId="7" applyNumberFormat="1" applyFont="1" applyFill="1" applyBorder="1" applyAlignment="1">
      <alignment horizontal="center" vertical="top"/>
    </xf>
    <xf numFmtId="0" fontId="37" fillId="5" borderId="9" xfId="7" applyFont="1" applyFill="1" applyBorder="1" applyAlignment="1">
      <alignment vertical="top" wrapText="1"/>
    </xf>
    <xf numFmtId="0" fontId="31" fillId="5" borderId="62" xfId="7" applyFont="1" applyFill="1" applyBorder="1" applyAlignment="1">
      <alignment horizontal="center" vertical="center" wrapText="1"/>
    </xf>
    <xf numFmtId="0" fontId="31" fillId="5" borderId="71" xfId="7" applyFont="1" applyFill="1" applyBorder="1" applyAlignment="1">
      <alignment horizontal="left" vertical="top" wrapText="1"/>
    </xf>
    <xf numFmtId="0" fontId="31" fillId="0" borderId="7" xfId="7" applyFont="1" applyBorder="1" applyAlignment="1">
      <alignment horizontal="center" vertical="top"/>
    </xf>
    <xf numFmtId="0" fontId="31" fillId="5" borderId="5" xfId="7" applyFont="1" applyFill="1" applyBorder="1" applyAlignment="1">
      <alignment horizontal="center" vertical="top"/>
    </xf>
    <xf numFmtId="9" fontId="37" fillId="17" borderId="66" xfId="7" applyNumberFormat="1" applyFont="1" applyFill="1" applyBorder="1" applyAlignment="1">
      <alignment horizontal="center" vertical="top"/>
    </xf>
    <xf numFmtId="9" fontId="37" fillId="17" borderId="65" xfId="7" applyNumberFormat="1" applyFont="1" applyFill="1" applyBorder="1" applyAlignment="1">
      <alignment horizontal="center" vertical="top"/>
    </xf>
    <xf numFmtId="0" fontId="37" fillId="17" borderId="74" xfId="7" applyFont="1" applyFill="1" applyBorder="1" applyAlignment="1">
      <alignment horizontal="center" vertical="center"/>
    </xf>
    <xf numFmtId="0" fontId="37" fillId="17" borderId="69" xfId="7" applyFont="1" applyFill="1" applyBorder="1" applyAlignment="1">
      <alignment horizontal="left" vertical="top"/>
    </xf>
    <xf numFmtId="165" fontId="28" fillId="17" borderId="28" xfId="7" applyNumberFormat="1" applyFont="1" applyFill="1" applyBorder="1" applyAlignment="1">
      <alignment horizontal="center" vertical="top"/>
    </xf>
    <xf numFmtId="0" fontId="28" fillId="17" borderId="15" xfId="7" applyFont="1" applyFill="1" applyBorder="1" applyAlignment="1">
      <alignment horizontal="center" vertical="top"/>
    </xf>
    <xf numFmtId="0" fontId="28" fillId="5" borderId="21" xfId="7" applyFont="1" applyFill="1" applyBorder="1" applyAlignment="1">
      <alignment vertical="top" wrapText="1"/>
    </xf>
    <xf numFmtId="0" fontId="28" fillId="5" borderId="3" xfId="7" applyFont="1" applyFill="1" applyBorder="1" applyAlignment="1">
      <alignment horizontal="center" vertical="top"/>
    </xf>
    <xf numFmtId="49" fontId="28" fillId="3" borderId="9" xfId="7" applyNumberFormat="1" applyFont="1" applyFill="1" applyBorder="1" applyAlignment="1">
      <alignment horizontal="center" vertical="top"/>
    </xf>
    <xf numFmtId="0" fontId="28" fillId="5" borderId="30" xfId="7" applyFont="1" applyFill="1" applyBorder="1" applyAlignment="1">
      <alignment horizontal="center" vertical="top"/>
    </xf>
    <xf numFmtId="0" fontId="37" fillId="5" borderId="71" xfId="7" applyFont="1" applyFill="1" applyBorder="1" applyAlignment="1">
      <alignment horizontal="left" vertical="top" wrapText="1"/>
    </xf>
    <xf numFmtId="0" fontId="28" fillId="5" borderId="2" xfId="7" applyFont="1" applyFill="1" applyBorder="1" applyAlignment="1">
      <alignment horizontal="center" vertical="top"/>
    </xf>
    <xf numFmtId="0" fontId="31" fillId="0" borderId="66" xfId="7" applyFont="1" applyBorder="1" applyAlignment="1">
      <alignment horizontal="left" vertical="top"/>
    </xf>
    <xf numFmtId="0" fontId="31" fillId="0" borderId="65" xfId="7" applyFont="1" applyBorder="1" applyAlignment="1">
      <alignment horizontal="left" vertical="top"/>
    </xf>
    <xf numFmtId="0" fontId="31" fillId="0" borderId="65" xfId="7" applyFont="1" applyBorder="1" applyAlignment="1">
      <alignment horizontal="center" vertical="center"/>
    </xf>
    <xf numFmtId="0" fontId="31" fillId="0" borderId="65" xfId="7" applyFont="1" applyBorder="1" applyAlignment="1">
      <alignment horizontal="center" vertical="center" wrapText="1"/>
    </xf>
    <xf numFmtId="0" fontId="31" fillId="0" borderId="65" xfId="7" applyFont="1" applyBorder="1" applyAlignment="1">
      <alignment vertical="center" wrapText="1"/>
    </xf>
    <xf numFmtId="0" fontId="28" fillId="5" borderId="22" xfId="7" applyFont="1" applyFill="1" applyBorder="1" applyAlignment="1">
      <alignment horizontal="left" vertical="top"/>
    </xf>
    <xf numFmtId="49" fontId="28" fillId="7" borderId="28" xfId="7" applyNumberFormat="1" applyFont="1" applyFill="1" applyBorder="1" applyAlignment="1">
      <alignment horizontal="center" vertical="top"/>
    </xf>
    <xf numFmtId="49" fontId="28" fillId="2" borderId="39" xfId="7" applyNumberFormat="1" applyFont="1" applyFill="1" applyBorder="1" applyAlignment="1">
      <alignment horizontal="center" vertical="top"/>
    </xf>
    <xf numFmtId="0" fontId="28" fillId="18" borderId="11" xfId="7" applyFont="1" applyFill="1" applyBorder="1" applyAlignment="1">
      <alignment vertical="top"/>
    </xf>
    <xf numFmtId="0" fontId="28" fillId="18" borderId="15" xfId="7" applyFont="1" applyFill="1" applyBorder="1" applyAlignment="1">
      <alignment vertical="top"/>
    </xf>
    <xf numFmtId="49" fontId="28" fillId="18" borderId="28" xfId="7" applyNumberFormat="1" applyFont="1" applyFill="1" applyBorder="1" applyAlignment="1">
      <alignment horizontal="center" vertical="top"/>
    </xf>
    <xf numFmtId="49" fontId="28" fillId="2" borderId="15" xfId="7" applyNumberFormat="1" applyFont="1" applyFill="1" applyBorder="1" applyAlignment="1">
      <alignment horizontal="center" vertical="top"/>
    </xf>
    <xf numFmtId="0" fontId="12" fillId="0" borderId="66" xfId="7" applyFont="1" applyBorder="1" applyAlignment="1">
      <alignment horizontal="left" vertical="top"/>
    </xf>
    <xf numFmtId="0" fontId="12" fillId="0" borderId="65" xfId="7" applyFont="1" applyBorder="1" applyAlignment="1">
      <alignment horizontal="center" vertical="center"/>
    </xf>
    <xf numFmtId="0" fontId="32" fillId="0" borderId="65" xfId="7" applyFont="1" applyBorder="1" applyAlignment="1">
      <alignment horizontal="left" vertical="top"/>
    </xf>
    <xf numFmtId="0" fontId="12" fillId="5" borderId="65" xfId="7" applyFont="1" applyFill="1" applyBorder="1" applyAlignment="1">
      <alignment vertical="center" wrapText="1"/>
    </xf>
    <xf numFmtId="0" fontId="5" fillId="0" borderId="11" xfId="7" applyFont="1" applyBorder="1" applyAlignment="1">
      <alignment horizontal="left" vertical="top"/>
    </xf>
    <xf numFmtId="0" fontId="29" fillId="0" borderId="11" xfId="7" applyFont="1" applyBorder="1" applyAlignment="1">
      <alignment horizontal="left" vertical="top"/>
    </xf>
    <xf numFmtId="0" fontId="30" fillId="0" borderId="11" xfId="7" applyFont="1" applyBorder="1" applyAlignment="1">
      <alignment horizontal="left" vertical="top"/>
    </xf>
    <xf numFmtId="0" fontId="29" fillId="0" borderId="15" xfId="7" applyFont="1" applyBorder="1" applyAlignment="1">
      <alignment vertical="top"/>
    </xf>
    <xf numFmtId="49" fontId="5" fillId="8" borderId="15" xfId="7" applyNumberFormat="1" applyFont="1" applyFill="1" applyBorder="1" applyAlignment="1">
      <alignment horizontal="center" vertical="top" wrapText="1"/>
    </xf>
    <xf numFmtId="0" fontId="28" fillId="2" borderId="43" xfId="7" applyFont="1" applyFill="1" applyBorder="1" applyAlignment="1">
      <alignment horizontal="left" vertical="top"/>
    </xf>
    <xf numFmtId="0" fontId="28" fillId="8" borderId="40" xfId="7" applyFont="1" applyFill="1" applyBorder="1" applyAlignment="1">
      <alignment horizontal="left" vertical="top"/>
    </xf>
    <xf numFmtId="0" fontId="28" fillId="2" borderId="40" xfId="7" applyFont="1" applyFill="1" applyBorder="1" applyAlignment="1">
      <alignment horizontal="left" vertical="top"/>
    </xf>
    <xf numFmtId="0" fontId="33" fillId="8" borderId="40" xfId="7" applyFont="1" applyFill="1" applyBorder="1"/>
    <xf numFmtId="0" fontId="31" fillId="2" borderId="40" xfId="7" applyFont="1" applyFill="1" applyBorder="1" applyAlignment="1">
      <alignment horizontal="left" vertical="top"/>
    </xf>
    <xf numFmtId="0" fontId="28" fillId="8" borderId="0" xfId="7" applyFont="1" applyFill="1" applyAlignment="1">
      <alignment vertical="top"/>
    </xf>
    <xf numFmtId="49" fontId="28" fillId="15" borderId="28" xfId="7" applyNumberFormat="1" applyFont="1" applyFill="1" applyBorder="1" applyAlignment="1">
      <alignment horizontal="center" vertical="top" wrapText="1"/>
    </xf>
    <xf numFmtId="49" fontId="28" fillId="5" borderId="21" xfId="7" applyNumberFormat="1" applyFont="1" applyFill="1" applyBorder="1" applyAlignment="1">
      <alignment horizontal="center" vertical="top" wrapText="1"/>
    </xf>
    <xf numFmtId="49" fontId="66" fillId="3" borderId="21"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28" fillId="5" borderId="9" xfId="7" applyNumberFormat="1" applyFont="1" applyFill="1" applyBorder="1" applyAlignment="1">
      <alignment horizontal="center" vertical="top" wrapText="1"/>
    </xf>
    <xf numFmtId="49" fontId="66" fillId="3" borderId="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0" fontId="31" fillId="5" borderId="17" xfId="7" applyFont="1" applyFill="1" applyBorder="1" applyAlignment="1">
      <alignment horizontal="center" vertical="center"/>
    </xf>
    <xf numFmtId="2" fontId="68" fillId="5" borderId="59"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31" fillId="5" borderId="9" xfId="7" applyNumberFormat="1" applyFont="1" applyFill="1" applyBorder="1" applyAlignment="1">
      <alignment vertical="top"/>
    </xf>
    <xf numFmtId="0" fontId="31" fillId="0" borderId="57" xfId="7" applyFont="1" applyBorder="1" applyAlignment="1">
      <alignment horizontal="center" vertical="top"/>
    </xf>
    <xf numFmtId="49" fontId="28" fillId="5" borderId="0" xfId="7" applyNumberFormat="1" applyFont="1" applyFill="1" applyBorder="1" applyAlignment="1">
      <alignment horizontal="center" vertical="top" wrapText="1"/>
    </xf>
    <xf numFmtId="165" fontId="31" fillId="5" borderId="41" xfId="7" applyNumberFormat="1" applyFont="1" applyFill="1" applyBorder="1" applyAlignment="1">
      <alignment horizontal="center" vertical="top"/>
    </xf>
    <xf numFmtId="165" fontId="31" fillId="5" borderId="30" xfId="7" applyNumberFormat="1" applyFont="1" applyFill="1" applyBorder="1" applyAlignment="1">
      <alignment horizontal="center" vertical="top"/>
    </xf>
    <xf numFmtId="0" fontId="31" fillId="0" borderId="42" xfId="7" applyFont="1" applyBorder="1" applyAlignment="1">
      <alignment horizontal="center" vertical="top"/>
    </xf>
    <xf numFmtId="0" fontId="67" fillId="5" borderId="17" xfId="7" applyFont="1" applyFill="1" applyBorder="1" applyAlignment="1">
      <alignment horizontal="center" vertical="top"/>
    </xf>
    <xf numFmtId="0" fontId="33" fillId="5" borderId="21" xfId="7" applyFont="1" applyFill="1" applyBorder="1" applyAlignment="1">
      <alignment horizontal="center" vertical="top" wrapText="1"/>
    </xf>
    <xf numFmtId="0" fontId="33" fillId="5" borderId="23" xfId="7" applyFont="1" applyFill="1" applyBorder="1" applyAlignment="1">
      <alignment horizontal="center" vertical="top" wrapText="1"/>
    </xf>
    <xf numFmtId="0" fontId="28" fillId="5" borderId="36" xfId="7" applyFont="1" applyFill="1" applyBorder="1" applyAlignment="1">
      <alignment horizontal="center" vertical="top"/>
    </xf>
    <xf numFmtId="49" fontId="28" fillId="5" borderId="0" xfId="7" applyNumberFormat="1" applyFont="1" applyFill="1" applyAlignment="1">
      <alignment vertical="top" wrapText="1"/>
    </xf>
    <xf numFmtId="49" fontId="28" fillId="2" borderId="9" xfId="7" applyNumberFormat="1" applyFont="1" applyFill="1" applyBorder="1" applyAlignment="1">
      <alignment vertical="top"/>
    </xf>
    <xf numFmtId="49" fontId="28" fillId="5" borderId="40" xfId="7" applyNumberFormat="1" applyFont="1" applyFill="1" applyBorder="1" applyAlignment="1">
      <alignment vertical="top" wrapText="1"/>
    </xf>
    <xf numFmtId="49" fontId="28" fillId="3" borderId="29" xfId="7" applyNumberFormat="1" applyFont="1" applyFill="1" applyBorder="1" applyAlignment="1">
      <alignment horizontal="center" vertical="top"/>
    </xf>
    <xf numFmtId="49" fontId="28" fillId="2" borderId="29" xfId="7" applyNumberFormat="1" applyFont="1" applyFill="1" applyBorder="1" applyAlignment="1">
      <alignment vertical="top"/>
    </xf>
    <xf numFmtId="0" fontId="31" fillId="0" borderId="66" xfId="7" applyFont="1" applyBorder="1" applyAlignment="1">
      <alignment horizontal="center" vertical="center"/>
    </xf>
    <xf numFmtId="0" fontId="59" fillId="18" borderId="11" xfId="7" applyFont="1" applyFill="1" applyBorder="1" applyAlignment="1">
      <alignment vertical="top"/>
    </xf>
    <xf numFmtId="0" fontId="59" fillId="18" borderId="15" xfId="7" applyFont="1" applyFill="1" applyBorder="1" applyAlignment="1">
      <alignment vertical="top"/>
    </xf>
    <xf numFmtId="49" fontId="28" fillId="18" borderId="39" xfId="7" applyNumberFormat="1" applyFont="1" applyFill="1" applyBorder="1" applyAlignment="1">
      <alignment horizontal="center" vertical="top"/>
    </xf>
    <xf numFmtId="0" fontId="31" fillId="5" borderId="65" xfId="7" applyFont="1" applyFill="1" applyBorder="1" applyAlignment="1">
      <alignment vertical="center" wrapText="1"/>
    </xf>
    <xf numFmtId="0" fontId="28" fillId="0" borderId="11" xfId="7" applyFont="1" applyBorder="1" applyAlignment="1">
      <alignment horizontal="left" vertical="top"/>
    </xf>
    <xf numFmtId="0" fontId="31" fillId="0" borderId="11" xfId="7" applyFont="1" applyBorder="1" applyAlignment="1">
      <alignment horizontal="left" vertical="top"/>
    </xf>
    <xf numFmtId="0" fontId="28" fillId="0" borderId="15" xfId="7" applyFont="1" applyBorder="1" applyAlignment="1">
      <alignment vertical="top"/>
    </xf>
    <xf numFmtId="49" fontId="28" fillId="8" borderId="15" xfId="7" applyNumberFormat="1" applyFont="1" applyFill="1" applyBorder="1" applyAlignment="1">
      <alignment horizontal="center" vertical="top" wrapText="1"/>
    </xf>
    <xf numFmtId="0" fontId="28" fillId="15" borderId="43" xfId="7" applyFont="1" applyFill="1" applyBorder="1" applyAlignment="1">
      <alignment horizontal="left" vertical="top"/>
    </xf>
    <xf numFmtId="0" fontId="28" fillId="15" borderId="40" xfId="7" applyFont="1" applyFill="1" applyBorder="1" applyAlignment="1">
      <alignment horizontal="left" vertical="top"/>
    </xf>
    <xf numFmtId="0" fontId="33" fillId="15" borderId="40" xfId="7" applyFont="1" applyFill="1" applyBorder="1"/>
    <xf numFmtId="0" fontId="67" fillId="15" borderId="40" xfId="7" applyFont="1" applyFill="1" applyBorder="1" applyAlignment="1">
      <alignment horizontal="left" vertical="top"/>
    </xf>
    <xf numFmtId="0" fontId="59" fillId="15" borderId="40" xfId="7" applyFont="1" applyFill="1" applyBorder="1" applyAlignment="1">
      <alignment horizontal="left" vertical="top"/>
    </xf>
    <xf numFmtId="0" fontId="28" fillId="15" borderId="0" xfId="7" applyFont="1" applyFill="1" applyAlignment="1">
      <alignment vertical="top"/>
    </xf>
    <xf numFmtId="0" fontId="13" fillId="15" borderId="24" xfId="7" applyFont="1" applyFill="1" applyBorder="1" applyAlignment="1">
      <alignment horizontal="left" vertical="top" wrapText="1"/>
    </xf>
    <xf numFmtId="0" fontId="13" fillId="15" borderId="22" xfId="7" applyFont="1" applyFill="1" applyBorder="1" applyAlignment="1">
      <alignment horizontal="left" vertical="top" wrapText="1"/>
    </xf>
    <xf numFmtId="165" fontId="13" fillId="15" borderId="21" xfId="7" applyNumberFormat="1" applyFont="1" applyFill="1" applyBorder="1" applyAlignment="1">
      <alignment horizontal="center" vertical="top" wrapText="1"/>
    </xf>
    <xf numFmtId="0" fontId="5" fillId="15" borderId="23" xfId="7" applyFont="1" applyFill="1" applyBorder="1" applyAlignment="1">
      <alignment horizontal="center" vertical="top"/>
    </xf>
    <xf numFmtId="49" fontId="7" fillId="15" borderId="21" xfId="7" applyNumberFormat="1" applyFont="1" applyFill="1" applyBorder="1" applyAlignment="1">
      <alignment horizontal="center" vertical="top"/>
    </xf>
    <xf numFmtId="0" fontId="13" fillId="7" borderId="24" xfId="7" applyFont="1" applyFill="1" applyBorder="1" applyAlignment="1">
      <alignment horizontal="left" vertical="top" wrapText="1"/>
    </xf>
    <xf numFmtId="0" fontId="13" fillId="7" borderId="22" xfId="7" applyFont="1" applyFill="1" applyBorder="1" applyAlignment="1">
      <alignment horizontal="left" vertical="top" wrapText="1"/>
    </xf>
    <xf numFmtId="165" fontId="13" fillId="7" borderId="21" xfId="7" applyNumberFormat="1" applyFont="1" applyFill="1" applyBorder="1" applyAlignment="1">
      <alignment horizontal="center" vertical="top" wrapText="1"/>
    </xf>
    <xf numFmtId="0" fontId="5" fillId="7" borderId="23" xfId="7" applyFont="1" applyFill="1" applyBorder="1" applyAlignment="1">
      <alignment horizontal="center" vertical="top"/>
    </xf>
    <xf numFmtId="49" fontId="7" fillId="7" borderId="21" xfId="7" applyNumberFormat="1" applyFont="1" applyFill="1" applyBorder="1" applyAlignment="1">
      <alignment horizontal="center" vertical="top"/>
    </xf>
    <xf numFmtId="49" fontId="7" fillId="2" borderId="21" xfId="7" applyNumberFormat="1" applyFont="1" applyFill="1" applyBorder="1" applyAlignment="1">
      <alignment horizontal="center" vertical="top"/>
    </xf>
    <xf numFmtId="9" fontId="24" fillId="16" borderId="66" xfId="7" applyNumberFormat="1" applyFont="1" applyFill="1" applyBorder="1" applyAlignment="1">
      <alignment horizontal="center" vertical="top"/>
    </xf>
    <xf numFmtId="9" fontId="24" fillId="16" borderId="65" xfId="7" applyNumberFormat="1" applyFont="1" applyFill="1" applyBorder="1" applyAlignment="1">
      <alignment horizontal="center" vertical="top"/>
    </xf>
    <xf numFmtId="0" fontId="24" fillId="16" borderId="74" xfId="7" applyFont="1" applyFill="1" applyBorder="1" applyAlignment="1">
      <alignment horizontal="center" vertical="center"/>
    </xf>
    <xf numFmtId="0" fontId="24" fillId="16" borderId="69" xfId="7" applyFont="1" applyFill="1" applyBorder="1" applyAlignment="1">
      <alignment horizontal="left" vertical="top"/>
    </xf>
    <xf numFmtId="165" fontId="5" fillId="16" borderId="28" xfId="7" applyNumberFormat="1" applyFont="1" applyFill="1" applyBorder="1" applyAlignment="1">
      <alignment horizontal="center" vertical="top"/>
    </xf>
    <xf numFmtId="0" fontId="5" fillId="16" borderId="15" xfId="7" applyFont="1" applyFill="1" applyBorder="1" applyAlignment="1">
      <alignment horizontal="center" vertical="top"/>
    </xf>
    <xf numFmtId="0" fontId="17" fillId="5" borderId="22" xfId="7" applyFont="1" applyFill="1" applyBorder="1" applyAlignment="1">
      <alignment horizontal="center" vertical="top" wrapText="1"/>
    </xf>
    <xf numFmtId="49" fontId="5" fillId="5" borderId="21" xfId="7" applyNumberFormat="1" applyFont="1" applyFill="1" applyBorder="1" applyAlignment="1">
      <alignment horizontal="center" vertical="top" wrapText="1"/>
    </xf>
    <xf numFmtId="49" fontId="40" fillId="3" borderId="21" xfId="7" applyNumberFormat="1" applyFont="1" applyFill="1" applyBorder="1" applyAlignment="1">
      <alignment horizontal="center" vertical="top"/>
    </xf>
    <xf numFmtId="49" fontId="69" fillId="2" borderId="21" xfId="7" applyNumberFormat="1" applyFont="1" applyFill="1" applyBorder="1" applyAlignment="1">
      <alignment horizontal="center" vertical="top"/>
    </xf>
    <xf numFmtId="0" fontId="6" fillId="0" borderId="63" xfId="7" applyFont="1" applyBorder="1" applyAlignment="1">
      <alignment horizontal="center" vertical="top"/>
    </xf>
    <xf numFmtId="0" fontId="6" fillId="5" borderId="64" xfId="7" applyFont="1" applyFill="1" applyBorder="1" applyAlignment="1">
      <alignment horizontal="center" vertical="top"/>
    </xf>
    <xf numFmtId="0" fontId="6" fillId="5" borderId="75" xfId="7" applyFont="1" applyFill="1" applyBorder="1" applyAlignment="1">
      <alignment horizontal="center" vertical="center" wrapText="1"/>
    </xf>
    <xf numFmtId="0" fontId="6" fillId="5" borderId="67" xfId="7" applyFont="1" applyFill="1" applyBorder="1" applyAlignment="1">
      <alignment horizontal="left" vertical="top" wrapText="1"/>
    </xf>
    <xf numFmtId="165" fontId="6" fillId="5" borderId="68" xfId="7" applyNumberFormat="1" applyFont="1" applyFill="1" applyBorder="1" applyAlignment="1">
      <alignment horizontal="center" vertical="top"/>
    </xf>
    <xf numFmtId="165" fontId="6" fillId="5" borderId="3" xfId="7" applyNumberFormat="1" applyFont="1" applyFill="1" applyBorder="1" applyAlignment="1">
      <alignment horizontal="center" vertical="top"/>
    </xf>
    <xf numFmtId="0" fontId="6" fillId="5" borderId="3" xfId="7" applyFont="1" applyFill="1" applyBorder="1" applyAlignment="1">
      <alignment horizontal="center" vertical="top"/>
    </xf>
    <xf numFmtId="49" fontId="5" fillId="5" borderId="0" xfId="7" applyNumberFormat="1" applyFont="1" applyFill="1" applyAlignment="1">
      <alignment horizontal="center" vertical="top" wrapText="1"/>
    </xf>
    <xf numFmtId="49" fontId="5" fillId="5" borderId="9" xfId="7" applyNumberFormat="1" applyFont="1" applyFill="1" applyBorder="1" applyAlignment="1">
      <alignment horizontal="center" vertical="top" wrapText="1"/>
    </xf>
    <xf numFmtId="49" fontId="40" fillId="3" borderId="9" xfId="7" applyNumberFormat="1" applyFont="1" applyFill="1" applyBorder="1" applyAlignment="1">
      <alignment horizontal="center" vertical="top"/>
    </xf>
    <xf numFmtId="49" fontId="69" fillId="2" borderId="9" xfId="7" applyNumberFormat="1" applyFont="1" applyFill="1" applyBorder="1" applyAlignment="1">
      <alignment horizontal="center" vertical="top"/>
    </xf>
    <xf numFmtId="0" fontId="24" fillId="0" borderId="42" xfId="7" applyFont="1" applyBorder="1" applyAlignment="1">
      <alignment horizontal="center" vertical="top"/>
    </xf>
    <xf numFmtId="0" fontId="24" fillId="5" borderId="17" xfId="7" applyFont="1" applyFill="1" applyBorder="1" applyAlignment="1">
      <alignment horizontal="center" vertical="top"/>
    </xf>
    <xf numFmtId="0" fontId="6" fillId="5" borderId="62" xfId="7" applyFont="1" applyFill="1" applyBorder="1" applyAlignment="1">
      <alignment horizontal="center" vertical="center" wrapText="1"/>
    </xf>
    <xf numFmtId="0" fontId="6" fillId="5" borderId="71" xfId="7" applyFont="1" applyFill="1" applyBorder="1" applyAlignment="1">
      <alignment horizontal="left" vertical="top" wrapText="1"/>
    </xf>
    <xf numFmtId="165" fontId="6" fillId="5" borderId="60" xfId="7" applyNumberFormat="1" applyFont="1" applyFill="1" applyBorder="1" applyAlignment="1">
      <alignment horizontal="center" vertical="top"/>
    </xf>
    <xf numFmtId="165" fontId="6" fillId="5" borderId="59" xfId="7" applyNumberFormat="1" applyFont="1" applyFill="1" applyBorder="1" applyAlignment="1">
      <alignment horizontal="center" vertical="top"/>
    </xf>
    <xf numFmtId="0" fontId="6" fillId="5" borderId="30" xfId="7" applyFont="1" applyFill="1" applyBorder="1" applyAlignment="1">
      <alignment horizontal="center" vertical="top"/>
    </xf>
    <xf numFmtId="0" fontId="6" fillId="5" borderId="17" xfId="7" applyFont="1" applyFill="1" applyBorder="1" applyAlignment="1">
      <alignment horizontal="center" vertical="top"/>
    </xf>
    <xf numFmtId="0" fontId="30" fillId="5" borderId="17" xfId="7" applyFont="1" applyFill="1" applyBorder="1" applyAlignment="1">
      <alignment horizontal="center" vertical="top"/>
    </xf>
    <xf numFmtId="0" fontId="30" fillId="5" borderId="35" xfId="7" applyFont="1" applyFill="1" applyBorder="1" applyAlignment="1">
      <alignment horizontal="center" vertical="center" wrapText="1"/>
    </xf>
    <xf numFmtId="0" fontId="30" fillId="5" borderId="33" xfId="7" applyFont="1" applyFill="1" applyBorder="1" applyAlignment="1">
      <alignment wrapText="1"/>
    </xf>
    <xf numFmtId="0" fontId="24" fillId="0" borderId="7" xfId="7" applyFont="1" applyBorder="1" applyAlignment="1">
      <alignment horizontal="center" vertical="top"/>
    </xf>
    <xf numFmtId="0" fontId="24" fillId="5" borderId="5" xfId="7" applyFont="1" applyFill="1" applyBorder="1" applyAlignment="1">
      <alignment horizontal="center" vertical="top"/>
    </xf>
    <xf numFmtId="0" fontId="30" fillId="5" borderId="5" xfId="7" applyFont="1" applyFill="1" applyBorder="1" applyAlignment="1">
      <alignment horizontal="center" vertical="top"/>
    </xf>
    <xf numFmtId="0" fontId="30" fillId="5" borderId="49" xfId="7" applyFont="1" applyFill="1" applyBorder="1" applyAlignment="1">
      <alignment horizontal="center" vertical="top" wrapText="1"/>
    </xf>
    <xf numFmtId="0" fontId="30" fillId="5" borderId="6" xfId="7" applyFont="1" applyFill="1" applyBorder="1" applyAlignment="1">
      <alignment horizontal="left" vertical="top" wrapText="1"/>
    </xf>
    <xf numFmtId="165" fontId="6" fillId="5" borderId="25" xfId="7" applyNumberFormat="1" applyFont="1" applyFill="1" applyBorder="1" applyAlignment="1">
      <alignment horizontal="center" vertical="top"/>
    </xf>
    <xf numFmtId="165" fontId="6" fillId="5" borderId="2" xfId="7" applyNumberFormat="1" applyFont="1" applyFill="1" applyBorder="1" applyAlignment="1">
      <alignment horizontal="center" vertical="top"/>
    </xf>
    <xf numFmtId="0" fontId="6" fillId="5" borderId="2" xfId="7" applyFont="1" applyFill="1" applyBorder="1" applyAlignment="1">
      <alignment horizontal="center" vertical="top"/>
    </xf>
    <xf numFmtId="49" fontId="5" fillId="5" borderId="40" xfId="7" applyNumberFormat="1" applyFont="1" applyFill="1" applyBorder="1" applyAlignment="1">
      <alignment horizontal="center" vertical="top" wrapText="1"/>
    </xf>
    <xf numFmtId="49" fontId="5" fillId="5" borderId="29" xfId="7" applyNumberFormat="1" applyFont="1" applyFill="1" applyBorder="1" applyAlignment="1">
      <alignment horizontal="center" vertical="top" wrapText="1"/>
    </xf>
    <xf numFmtId="49" fontId="40" fillId="3" borderId="29" xfId="7" applyNumberFormat="1" applyFont="1" applyFill="1" applyBorder="1" applyAlignment="1">
      <alignment horizontal="center" vertical="top"/>
    </xf>
    <xf numFmtId="49" fontId="69" fillId="2" borderId="29" xfId="7" applyNumberFormat="1" applyFont="1" applyFill="1" applyBorder="1" applyAlignment="1">
      <alignment horizontal="center" vertical="top"/>
    </xf>
    <xf numFmtId="0" fontId="17" fillId="5" borderId="21" xfId="7" applyFont="1" applyFill="1" applyBorder="1" applyAlignment="1">
      <alignment horizontal="center" vertical="top" wrapText="1"/>
    </xf>
    <xf numFmtId="0" fontId="17" fillId="5" borderId="23" xfId="7" applyFont="1" applyFill="1" applyBorder="1" applyAlignment="1">
      <alignment horizontal="center" vertical="top" wrapText="1"/>
    </xf>
    <xf numFmtId="0" fontId="13" fillId="5" borderId="3" xfId="7" applyFont="1" applyFill="1" applyBorder="1" applyAlignment="1">
      <alignment horizontal="center" vertical="top"/>
    </xf>
    <xf numFmtId="49" fontId="5" fillId="5" borderId="0" xfId="7" applyNumberFormat="1" applyFont="1" applyFill="1" applyAlignment="1">
      <alignment vertical="top" wrapText="1"/>
    </xf>
    <xf numFmtId="49" fontId="7" fillId="2" borderId="9" xfId="7" applyNumberFormat="1" applyFont="1" applyFill="1" applyBorder="1" applyAlignment="1">
      <alignment vertical="top"/>
    </xf>
    <xf numFmtId="0" fontId="13" fillId="5" borderId="30" xfId="7" applyFont="1" applyFill="1" applyBorder="1" applyAlignment="1">
      <alignment horizontal="center" vertical="top"/>
    </xf>
    <xf numFmtId="0" fontId="30" fillId="5" borderId="62" xfId="7" applyFont="1" applyFill="1" applyBorder="1" applyAlignment="1">
      <alignment horizontal="center" vertical="center" wrapText="1"/>
    </xf>
    <xf numFmtId="0" fontId="30" fillId="5" borderId="71" xfId="7" applyFont="1" applyFill="1" applyBorder="1" applyAlignment="1">
      <alignment horizontal="left" vertical="top" wrapText="1"/>
    </xf>
    <xf numFmtId="0" fontId="13" fillId="5" borderId="2" xfId="7" applyFont="1" applyFill="1" applyBorder="1" applyAlignment="1">
      <alignment horizontal="center" vertical="top"/>
    </xf>
    <xf numFmtId="49" fontId="5" fillId="5" borderId="40" xfId="7" applyNumberFormat="1" applyFont="1" applyFill="1" applyBorder="1" applyAlignment="1">
      <alignment vertical="top" wrapText="1"/>
    </xf>
    <xf numFmtId="49" fontId="7" fillId="2" borderId="29" xfId="7" applyNumberFormat="1" applyFont="1" applyFill="1" applyBorder="1" applyAlignment="1">
      <alignment vertical="top"/>
    </xf>
    <xf numFmtId="49" fontId="31" fillId="5" borderId="21" xfId="7" applyNumberFormat="1" applyFont="1" applyFill="1" applyBorder="1" applyAlignment="1">
      <alignment horizontal="center" vertical="top"/>
    </xf>
    <xf numFmtId="49" fontId="28" fillId="5" borderId="0" xfId="7" applyNumberFormat="1" applyFont="1" applyFill="1" applyBorder="1" applyAlignment="1">
      <alignment vertical="top" wrapText="1"/>
    </xf>
    <xf numFmtId="0" fontId="31" fillId="0" borderId="65" xfId="7" applyFont="1" applyBorder="1" applyAlignment="1">
      <alignment horizontal="center" vertical="top"/>
    </xf>
    <xf numFmtId="0" fontId="31" fillId="5" borderId="9" xfId="7" applyFont="1" applyFill="1" applyBorder="1" applyAlignment="1">
      <alignment horizontal="left" vertical="top" wrapText="1"/>
    </xf>
    <xf numFmtId="0" fontId="67" fillId="0" borderId="7" xfId="7" applyFont="1" applyBorder="1" applyAlignment="1">
      <alignment horizontal="center" vertical="top"/>
    </xf>
    <xf numFmtId="49" fontId="31" fillId="5" borderId="29" xfId="7" applyNumberFormat="1" applyFont="1" applyFill="1" applyBorder="1" applyAlignment="1">
      <alignment vertical="top"/>
    </xf>
    <xf numFmtId="0" fontId="66" fillId="5" borderId="9" xfId="7" applyFont="1" applyFill="1" applyBorder="1" applyAlignment="1">
      <alignment vertical="top" wrapText="1"/>
    </xf>
    <xf numFmtId="9" fontId="31" fillId="16" borderId="65" xfId="7" applyNumberFormat="1" applyFont="1" applyFill="1" applyBorder="1" applyAlignment="1">
      <alignment horizontal="center" vertical="top"/>
    </xf>
    <xf numFmtId="0" fontId="67" fillId="0" borderId="42" xfId="7" applyFont="1" applyBorder="1" applyAlignment="1">
      <alignment horizontal="center" vertical="top"/>
    </xf>
    <xf numFmtId="0" fontId="31" fillId="5" borderId="49" xfId="7" applyFont="1" applyFill="1" applyBorder="1" applyAlignment="1">
      <alignment horizontal="center" vertical="center" wrapText="1"/>
    </xf>
    <xf numFmtId="0" fontId="31" fillId="5" borderId="9" xfId="7" applyFont="1" applyFill="1" applyBorder="1" applyAlignment="1">
      <alignment vertical="top" wrapText="1"/>
    </xf>
    <xf numFmtId="0" fontId="28" fillId="5" borderId="11" xfId="7" applyFont="1" applyFill="1" applyBorder="1" applyAlignment="1">
      <alignment horizontal="left" vertical="top"/>
    </xf>
    <xf numFmtId="0" fontId="29" fillId="7" borderId="23" xfId="7" applyFont="1" applyFill="1" applyBorder="1" applyAlignment="1">
      <alignment horizontal="center" vertical="top"/>
    </xf>
    <xf numFmtId="49" fontId="29" fillId="7" borderId="21" xfId="7" applyNumberFormat="1" applyFont="1" applyFill="1" applyBorder="1" applyAlignment="1">
      <alignment horizontal="center" vertical="top"/>
    </xf>
    <xf numFmtId="49" fontId="29" fillId="2" borderId="21" xfId="7" applyNumberFormat="1" applyFont="1" applyFill="1" applyBorder="1" applyAlignment="1">
      <alignment horizontal="center" vertical="top"/>
    </xf>
    <xf numFmtId="9" fontId="70" fillId="16" borderId="66" xfId="7" applyNumberFormat="1" applyFont="1" applyFill="1" applyBorder="1" applyAlignment="1">
      <alignment horizontal="center" vertical="top"/>
    </xf>
    <xf numFmtId="9" fontId="70" fillId="16" borderId="65" xfId="7" applyNumberFormat="1" applyFont="1" applyFill="1" applyBorder="1" applyAlignment="1">
      <alignment horizontal="center" vertical="top"/>
    </xf>
    <xf numFmtId="0" fontId="70" fillId="16" borderId="74" xfId="7" applyFont="1" applyFill="1" applyBorder="1" applyAlignment="1">
      <alignment horizontal="center" vertical="center"/>
    </xf>
    <xf numFmtId="0" fontId="70" fillId="16" borderId="69" xfId="7" applyFont="1" applyFill="1" applyBorder="1" applyAlignment="1">
      <alignment horizontal="left" vertical="top"/>
    </xf>
    <xf numFmtId="165" fontId="29" fillId="16" borderId="28" xfId="7" applyNumberFormat="1" applyFont="1" applyFill="1" applyBorder="1" applyAlignment="1">
      <alignment horizontal="center" vertical="top"/>
    </xf>
    <xf numFmtId="0" fontId="29" fillId="16" borderId="15" xfId="7" applyFont="1" applyFill="1" applyBorder="1" applyAlignment="1">
      <alignment horizontal="center" vertical="top"/>
    </xf>
    <xf numFmtId="0" fontId="71" fillId="5" borderId="22" xfId="7" applyFont="1" applyFill="1" applyBorder="1" applyAlignment="1">
      <alignment horizontal="center" vertical="top" wrapText="1"/>
    </xf>
    <xf numFmtId="0" fontId="30" fillId="0" borderId="63" xfId="7" applyFont="1" applyBorder="1" applyAlignment="1">
      <alignment horizontal="center" vertical="top"/>
    </xf>
    <xf numFmtId="0" fontId="30" fillId="5" borderId="64" xfId="7" applyFont="1" applyFill="1" applyBorder="1" applyAlignment="1">
      <alignment horizontal="center" vertical="top"/>
    </xf>
    <xf numFmtId="0" fontId="30" fillId="5" borderId="75" xfId="7" applyFont="1" applyFill="1" applyBorder="1" applyAlignment="1">
      <alignment horizontal="center" vertical="center" wrapText="1"/>
    </xf>
    <xf numFmtId="0" fontId="30" fillId="5" borderId="67" xfId="7" applyFont="1" applyFill="1" applyBorder="1" applyAlignment="1">
      <alignment horizontal="left" vertical="top" wrapText="1"/>
    </xf>
    <xf numFmtId="165" fontId="30" fillId="5" borderId="68" xfId="7" applyNumberFormat="1" applyFont="1" applyFill="1" applyBorder="1" applyAlignment="1">
      <alignment horizontal="center" vertical="top"/>
    </xf>
    <xf numFmtId="165" fontId="30" fillId="5" borderId="3" xfId="7" applyNumberFormat="1" applyFont="1" applyFill="1" applyBorder="1" applyAlignment="1">
      <alignment horizontal="center" vertical="top"/>
    </xf>
    <xf numFmtId="0" fontId="30" fillId="5" borderId="3" xfId="7" applyFont="1" applyFill="1" applyBorder="1" applyAlignment="1">
      <alignment horizontal="center" vertical="top"/>
    </xf>
    <xf numFmtId="49" fontId="29" fillId="5" borderId="0" xfId="7" applyNumberFormat="1" applyFont="1" applyFill="1" applyAlignment="1">
      <alignment horizontal="center" vertical="top" wrapText="1"/>
    </xf>
    <xf numFmtId="0" fontId="70" fillId="0" borderId="42" xfId="7" applyFont="1" applyBorder="1" applyAlignment="1">
      <alignment horizontal="center" vertical="top"/>
    </xf>
    <xf numFmtId="165" fontId="30" fillId="5" borderId="60" xfId="7" applyNumberFormat="1" applyFont="1" applyFill="1" applyBorder="1" applyAlignment="1">
      <alignment horizontal="center" vertical="top"/>
    </xf>
    <xf numFmtId="165" fontId="30" fillId="5" borderId="59" xfId="7" applyNumberFormat="1" applyFont="1" applyFill="1" applyBorder="1" applyAlignment="1">
      <alignment horizontal="center" vertical="top"/>
    </xf>
    <xf numFmtId="0" fontId="30" fillId="5" borderId="30" xfId="7" applyFont="1" applyFill="1" applyBorder="1" applyAlignment="1">
      <alignment horizontal="center" vertical="top"/>
    </xf>
    <xf numFmtId="0" fontId="70" fillId="0" borderId="34" xfId="7" applyFont="1" applyBorder="1" applyAlignment="1">
      <alignment horizontal="center" vertical="top"/>
    </xf>
    <xf numFmtId="0" fontId="30" fillId="5" borderId="35" xfId="7" applyFont="1" applyFill="1" applyBorder="1" applyAlignment="1">
      <alignment horizontal="center" vertical="top"/>
    </xf>
    <xf numFmtId="165" fontId="30" fillId="5" borderId="41" xfId="7" applyNumberFormat="1" applyFont="1" applyFill="1" applyBorder="1" applyAlignment="1">
      <alignment horizontal="center" vertical="top"/>
    </xf>
    <xf numFmtId="165" fontId="30" fillId="5" borderId="30" xfId="7" applyNumberFormat="1" applyFont="1" applyFill="1" applyBorder="1" applyAlignment="1">
      <alignment horizontal="center" vertical="top"/>
    </xf>
    <xf numFmtId="0" fontId="30" fillId="5" borderId="62" xfId="7" applyFont="1" applyFill="1" applyBorder="1" applyAlignment="1">
      <alignment horizontal="center" vertical="top" wrapText="1"/>
    </xf>
    <xf numFmtId="165" fontId="30" fillId="5" borderId="25" xfId="7" applyNumberFormat="1" applyFont="1" applyFill="1" applyBorder="1" applyAlignment="1">
      <alignment horizontal="center" vertical="top"/>
    </xf>
    <xf numFmtId="165" fontId="30" fillId="5" borderId="2" xfId="7" applyNumberFormat="1" applyFont="1" applyFill="1" applyBorder="1" applyAlignment="1">
      <alignment horizontal="center" vertical="top"/>
    </xf>
    <xf numFmtId="0" fontId="30" fillId="5" borderId="2" xfId="7" applyFont="1" applyFill="1" applyBorder="1" applyAlignment="1">
      <alignment horizontal="center" vertical="top"/>
    </xf>
    <xf numFmtId="49" fontId="29" fillId="5" borderId="40" xfId="7" applyNumberFormat="1" applyFont="1" applyFill="1" applyBorder="1" applyAlignment="1">
      <alignment horizontal="center" vertical="top" wrapText="1"/>
    </xf>
    <xf numFmtId="9" fontId="70" fillId="17" borderId="66" xfId="7" applyNumberFormat="1" applyFont="1" applyFill="1" applyBorder="1" applyAlignment="1">
      <alignment horizontal="center" vertical="top"/>
    </xf>
    <xf numFmtId="9" fontId="70" fillId="17" borderId="76" xfId="7" applyNumberFormat="1" applyFont="1" applyFill="1" applyBorder="1" applyAlignment="1">
      <alignment horizontal="center" vertical="top"/>
    </xf>
    <xf numFmtId="9" fontId="70" fillId="17" borderId="65" xfId="7" applyNumberFormat="1" applyFont="1" applyFill="1" applyBorder="1" applyAlignment="1">
      <alignment horizontal="center" vertical="top"/>
    </xf>
    <xf numFmtId="0" fontId="70" fillId="17" borderId="74" xfId="7" applyFont="1" applyFill="1" applyBorder="1" applyAlignment="1">
      <alignment horizontal="center" vertical="center"/>
    </xf>
    <xf numFmtId="0" fontId="70" fillId="17" borderId="69" xfId="7" applyFont="1" applyFill="1" applyBorder="1" applyAlignment="1">
      <alignment horizontal="left" vertical="top"/>
    </xf>
    <xf numFmtId="165" fontId="29" fillId="17" borderId="28" xfId="7" applyNumberFormat="1" applyFont="1" applyFill="1" applyBorder="1" applyAlignment="1">
      <alignment horizontal="center" vertical="top"/>
    </xf>
    <xf numFmtId="0" fontId="29" fillId="17" borderId="15" xfId="7" applyFont="1" applyFill="1" applyBorder="1" applyAlignment="1">
      <alignment horizontal="center" vertical="top"/>
    </xf>
    <xf numFmtId="0" fontId="70" fillId="5" borderId="17" xfId="7" applyFont="1" applyFill="1" applyBorder="1" applyAlignment="1">
      <alignment horizontal="center" vertical="top"/>
    </xf>
    <xf numFmtId="0" fontId="30" fillId="5" borderId="17" xfId="7" applyFont="1" applyFill="1" applyBorder="1" applyAlignment="1">
      <alignment horizontal="center" vertical="center"/>
    </xf>
    <xf numFmtId="0" fontId="73" fillId="0" borderId="7" xfId="7" applyFont="1" applyBorder="1" applyAlignment="1">
      <alignment horizontal="center" vertical="top"/>
    </xf>
    <xf numFmtId="49" fontId="29" fillId="7" borderId="28" xfId="7" applyNumberFormat="1" applyFont="1" applyFill="1" applyBorder="1" applyAlignment="1">
      <alignment horizontal="center" vertical="top"/>
    </xf>
    <xf numFmtId="49" fontId="29" fillId="2" borderId="39" xfId="7" applyNumberFormat="1" applyFont="1" applyFill="1" applyBorder="1" applyAlignment="1">
      <alignment horizontal="center" vertical="top"/>
    </xf>
    <xf numFmtId="49" fontId="29" fillId="18" borderId="28" xfId="7" applyNumberFormat="1" applyFont="1" applyFill="1" applyBorder="1" applyAlignment="1">
      <alignment horizontal="center" vertical="top"/>
    </xf>
    <xf numFmtId="49" fontId="29" fillId="2" borderId="15" xfId="7" applyNumberFormat="1" applyFont="1" applyFill="1" applyBorder="1" applyAlignment="1">
      <alignment horizontal="center" vertical="top"/>
    </xf>
    <xf numFmtId="0" fontId="31" fillId="5" borderId="71" xfId="7" applyFont="1" applyFill="1" applyBorder="1" applyAlignment="1">
      <alignment vertical="top" wrapText="1"/>
    </xf>
    <xf numFmtId="0" fontId="31" fillId="5" borderId="37" xfId="7" applyFont="1" applyFill="1" applyBorder="1" applyAlignment="1">
      <alignment vertical="top" wrapText="1"/>
    </xf>
    <xf numFmtId="0" fontId="31" fillId="5" borderId="17" xfId="7" applyFont="1" applyFill="1" applyBorder="1" applyAlignment="1">
      <alignment horizontal="center" vertical="center"/>
    </xf>
    <xf numFmtId="0" fontId="31" fillId="5" borderId="17" xfId="7" applyFont="1" applyFill="1" applyBorder="1" applyAlignment="1">
      <alignment horizontal="center" vertical="center" wrapText="1"/>
    </xf>
    <xf numFmtId="0" fontId="31" fillId="5" borderId="71" xfId="7" applyFont="1" applyFill="1" applyBorder="1" applyAlignment="1">
      <alignment horizontal="left" vertical="top" wrapText="1"/>
    </xf>
    <xf numFmtId="0" fontId="27" fillId="0" borderId="65" xfId="7" applyFont="1" applyBorder="1" applyAlignment="1">
      <alignment horizontal="center" vertical="top" wrapText="1"/>
    </xf>
    <xf numFmtId="0" fontId="12" fillId="0" borderId="65" xfId="7" applyFont="1" applyBorder="1" applyAlignment="1">
      <alignment horizontal="left" vertical="top"/>
    </xf>
    <xf numFmtId="0" fontId="67" fillId="2" borderId="40" xfId="7" applyFont="1" applyFill="1" applyBorder="1" applyAlignment="1">
      <alignment horizontal="left" vertical="top"/>
    </xf>
    <xf numFmtId="0" fontId="59" fillId="8" borderId="40" xfId="7" applyFont="1" applyFill="1" applyBorder="1" applyAlignment="1">
      <alignment horizontal="left" vertical="top"/>
    </xf>
    <xf numFmtId="0" fontId="6" fillId="5" borderId="35" xfId="7" applyFont="1" applyFill="1" applyBorder="1" applyAlignment="1">
      <alignment horizontal="center" vertical="center" wrapText="1"/>
    </xf>
    <xf numFmtId="0" fontId="12" fillId="5" borderId="33" xfId="7" applyFont="1" applyFill="1" applyBorder="1" applyAlignment="1">
      <alignment wrapText="1"/>
    </xf>
    <xf numFmtId="0" fontId="6" fillId="5" borderId="5" xfId="7" applyFont="1" applyFill="1" applyBorder="1" applyAlignment="1">
      <alignment horizontal="center" vertical="top"/>
    </xf>
    <xf numFmtId="0" fontId="6" fillId="5" borderId="49" xfId="7" applyFont="1" applyFill="1" applyBorder="1" applyAlignment="1">
      <alignment horizontal="center" vertical="top" wrapText="1"/>
    </xf>
    <xf numFmtId="0" fontId="6" fillId="5" borderId="6" xfId="7" applyFont="1" applyFill="1" applyBorder="1" applyAlignment="1">
      <alignment horizontal="left" vertical="top" wrapText="1"/>
    </xf>
    <xf numFmtId="0" fontId="12" fillId="5" borderId="17" xfId="7" applyFont="1" applyFill="1" applyBorder="1" applyAlignment="1">
      <alignment horizontal="center" vertical="top"/>
    </xf>
    <xf numFmtId="0" fontId="12" fillId="5" borderId="5" xfId="7" applyFont="1" applyFill="1" applyBorder="1" applyAlignment="1">
      <alignment horizontal="center" vertical="top"/>
    </xf>
    <xf numFmtId="0" fontId="12" fillId="0" borderId="65" xfId="7" applyFont="1" applyBorder="1" applyAlignment="1">
      <alignment horizontal="center" vertical="top"/>
    </xf>
    <xf numFmtId="0" fontId="12" fillId="0" borderId="65" xfId="7" applyFont="1" applyBorder="1" applyAlignment="1">
      <alignment horizontal="center" vertical="center" wrapText="1"/>
    </xf>
    <xf numFmtId="0" fontId="13" fillId="5" borderId="22" xfId="7" applyFont="1" applyFill="1" applyBorder="1" applyAlignment="1">
      <alignment horizontal="left" vertical="top"/>
    </xf>
    <xf numFmtId="49" fontId="7" fillId="7" borderId="28" xfId="7" applyNumberFormat="1" applyFont="1" applyFill="1" applyBorder="1" applyAlignment="1">
      <alignment horizontal="center" vertical="top"/>
    </xf>
    <xf numFmtId="49" fontId="7" fillId="2" borderId="39" xfId="7" applyNumberFormat="1" applyFont="1" applyFill="1" applyBorder="1" applyAlignment="1">
      <alignment horizontal="center" vertical="top"/>
    </xf>
    <xf numFmtId="0" fontId="60" fillId="18" borderId="11" xfId="7" applyFont="1" applyFill="1" applyBorder="1" applyAlignment="1">
      <alignment vertical="top"/>
    </xf>
    <xf numFmtId="0" fontId="60" fillId="18" borderId="15" xfId="7" applyFont="1" applyFill="1" applyBorder="1" applyAlignment="1">
      <alignment vertical="top"/>
    </xf>
    <xf numFmtId="49" fontId="7" fillId="18" borderId="39" xfId="7" applyNumberFormat="1" applyFont="1" applyFill="1" applyBorder="1" applyAlignment="1">
      <alignment horizontal="center" vertical="top"/>
    </xf>
    <xf numFmtId="49" fontId="29" fillId="5" borderId="21" xfId="7" applyNumberFormat="1" applyFont="1" applyFill="1" applyBorder="1" applyAlignment="1">
      <alignment horizontal="center" vertical="top" wrapText="1"/>
    </xf>
    <xf numFmtId="49" fontId="72" fillId="3" borderId="21" xfId="7" applyNumberFormat="1" applyFont="1" applyFill="1" applyBorder="1" applyAlignment="1">
      <alignment horizontal="center" vertical="top"/>
    </xf>
    <xf numFmtId="49" fontId="72" fillId="2" borderId="21" xfId="7" applyNumberFormat="1" applyFont="1" applyFill="1" applyBorder="1" applyAlignment="1">
      <alignment horizontal="center" vertical="top"/>
    </xf>
    <xf numFmtId="49" fontId="29" fillId="5" borderId="9" xfId="7" applyNumberFormat="1" applyFont="1" applyFill="1" applyBorder="1" applyAlignment="1">
      <alignment horizontal="center" vertical="top" wrapText="1"/>
    </xf>
    <xf numFmtId="49" fontId="72" fillId="3" borderId="9" xfId="7" applyNumberFormat="1" applyFont="1" applyFill="1" applyBorder="1" applyAlignment="1">
      <alignment horizontal="center" vertical="top"/>
    </xf>
    <xf numFmtId="49" fontId="72" fillId="2" borderId="9" xfId="7" applyNumberFormat="1" applyFont="1" applyFill="1" applyBorder="1" applyAlignment="1">
      <alignment horizontal="center" vertical="top"/>
    </xf>
    <xf numFmtId="0" fontId="70" fillId="0" borderId="7" xfId="7" applyFont="1" applyBorder="1" applyAlignment="1">
      <alignment horizontal="center" vertical="top"/>
    </xf>
    <xf numFmtId="0" fontId="70" fillId="5" borderId="5" xfId="7"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72" fillId="3" borderId="29" xfId="7" applyNumberFormat="1" applyFont="1" applyFill="1" applyBorder="1" applyAlignment="1">
      <alignment horizontal="center" vertical="top"/>
    </xf>
    <xf numFmtId="49" fontId="72" fillId="2" borderId="29" xfId="7" applyNumberFormat="1" applyFont="1" applyFill="1" applyBorder="1" applyAlignment="1">
      <alignment horizontal="center" vertical="top"/>
    </xf>
    <xf numFmtId="0" fontId="71" fillId="5" borderId="21" xfId="7" applyFont="1" applyFill="1" applyBorder="1" applyAlignment="1">
      <alignment horizontal="center" vertical="top" wrapText="1"/>
    </xf>
    <xf numFmtId="0" fontId="71" fillId="5" borderId="23" xfId="7" applyFont="1" applyFill="1" applyBorder="1" applyAlignment="1">
      <alignment horizontal="center" vertical="top" wrapText="1"/>
    </xf>
    <xf numFmtId="49" fontId="29" fillId="5" borderId="0" xfId="7" applyNumberFormat="1" applyFont="1" applyFill="1" applyAlignment="1">
      <alignment vertical="top" wrapText="1"/>
    </xf>
    <xf numFmtId="49" fontId="29" fillId="2" borderId="9" xfId="7" applyNumberFormat="1" applyFont="1" applyFill="1" applyBorder="1" applyAlignment="1">
      <alignment vertical="top"/>
    </xf>
    <xf numFmtId="49" fontId="29" fillId="5" borderId="40" xfId="7" applyNumberFormat="1" applyFont="1" applyFill="1" applyBorder="1" applyAlignment="1">
      <alignment vertical="top" wrapText="1"/>
    </xf>
    <xf numFmtId="49" fontId="29" fillId="2" borderId="29" xfId="7" applyNumberFormat="1" applyFont="1" applyFill="1" applyBorder="1" applyAlignment="1">
      <alignment vertical="top"/>
    </xf>
    <xf numFmtId="0" fontId="35" fillId="0" borderId="65" xfId="7" applyFont="1" applyBorder="1" applyAlignment="1">
      <alignment horizontal="center" vertical="center" wrapText="1"/>
    </xf>
    <xf numFmtId="9" fontId="31" fillId="16" borderId="66" xfId="7" applyNumberFormat="1" applyFont="1" applyFill="1" applyBorder="1" applyAlignment="1">
      <alignment horizontal="center" vertical="top"/>
    </xf>
    <xf numFmtId="0" fontId="31" fillId="16" borderId="74" xfId="7" applyFont="1" applyFill="1" applyBorder="1" applyAlignment="1">
      <alignment horizontal="center" vertical="center"/>
    </xf>
    <xf numFmtId="0" fontId="31" fillId="16" borderId="69" xfId="7" applyFont="1" applyFill="1" applyBorder="1" applyAlignment="1">
      <alignment horizontal="left" vertical="top"/>
    </xf>
    <xf numFmtId="0" fontId="37" fillId="5" borderId="67" xfId="7" applyFont="1" applyFill="1" applyBorder="1" applyAlignment="1">
      <alignment horizontal="left" vertical="top" wrapText="1"/>
    </xf>
    <xf numFmtId="0" fontId="12" fillId="0" borderId="65" xfId="7" applyFont="1" applyBorder="1" applyAlignment="1">
      <alignment vertical="center" wrapText="1"/>
    </xf>
    <xf numFmtId="0" fontId="5" fillId="2" borderId="43" xfId="7" applyFont="1" applyFill="1" applyBorder="1" applyAlignment="1">
      <alignment horizontal="left" vertical="top"/>
    </xf>
    <xf numFmtId="0" fontId="5" fillId="8" borderId="40" xfId="7" applyFont="1" applyFill="1" applyBorder="1" applyAlignment="1">
      <alignment horizontal="left" vertical="top"/>
    </xf>
    <xf numFmtId="0" fontId="5" fillId="2" borderId="40" xfId="7" applyFont="1" applyFill="1" applyBorder="1" applyAlignment="1">
      <alignment horizontal="left" vertical="top"/>
    </xf>
    <xf numFmtId="0" fontId="9" fillId="8" borderId="40" xfId="7" applyFont="1" applyFill="1" applyBorder="1"/>
    <xf numFmtId="0" fontId="29" fillId="2" borderId="40" xfId="7" applyFont="1" applyFill="1" applyBorder="1" applyAlignment="1">
      <alignment horizontal="left" vertical="top"/>
    </xf>
    <xf numFmtId="0" fontId="73" fillId="2" borderId="40" xfId="7" applyFont="1" applyFill="1" applyBorder="1" applyAlignment="1">
      <alignment horizontal="left" vertical="top"/>
    </xf>
    <xf numFmtId="0" fontId="74" fillId="8" borderId="40" xfId="7" applyFont="1" applyFill="1" applyBorder="1" applyAlignment="1">
      <alignment horizontal="left" vertical="top"/>
    </xf>
    <xf numFmtId="0" fontId="5" fillId="8" borderId="0" xfId="7" applyFont="1" applyFill="1" applyAlignment="1">
      <alignment vertical="top"/>
    </xf>
    <xf numFmtId="49" fontId="5" fillId="15" borderId="28" xfId="7" applyNumberFormat="1" applyFont="1" applyFill="1" applyBorder="1" applyAlignment="1">
      <alignment horizontal="center" vertical="top" wrapText="1"/>
    </xf>
    <xf numFmtId="49" fontId="5" fillId="5" borderId="0" xfId="7" applyNumberFormat="1" applyFont="1" applyFill="1" applyBorder="1" applyAlignment="1">
      <alignment vertical="top" wrapText="1"/>
    </xf>
    <xf numFmtId="9" fontId="37" fillId="16" borderId="45" xfId="7" applyNumberFormat="1" applyFont="1" applyFill="1" applyBorder="1" applyAlignment="1">
      <alignment horizontal="center" vertical="top"/>
    </xf>
    <xf numFmtId="9" fontId="37" fillId="16" borderId="1" xfId="7" applyNumberFormat="1" applyFont="1" applyFill="1" applyBorder="1" applyAlignment="1">
      <alignment horizontal="center" vertical="top"/>
    </xf>
    <xf numFmtId="0" fontId="37" fillId="16" borderId="53" xfId="7" applyFont="1" applyFill="1" applyBorder="1" applyAlignment="1">
      <alignment horizontal="center" vertical="center"/>
    </xf>
    <xf numFmtId="0" fontId="37" fillId="16" borderId="52" xfId="7" applyFont="1" applyFill="1" applyBorder="1" applyAlignment="1">
      <alignment horizontal="left" vertical="top"/>
    </xf>
    <xf numFmtId="165" fontId="28" fillId="16" borderId="4" xfId="7" applyNumberFormat="1" applyFont="1" applyFill="1" applyBorder="1" applyAlignment="1">
      <alignment horizontal="center" vertical="top"/>
    </xf>
    <xf numFmtId="0" fontId="28" fillId="16" borderId="10" xfId="7" applyFont="1" applyFill="1" applyBorder="1" applyAlignment="1">
      <alignment horizontal="center" vertical="top"/>
    </xf>
    <xf numFmtId="0" fontId="31" fillId="0" borderId="34" xfId="7" applyFont="1" applyBorder="1" applyAlignment="1">
      <alignment horizontal="center" vertical="top"/>
    </xf>
    <xf numFmtId="0" fontId="31" fillId="5" borderId="35" xfId="7" applyFont="1" applyFill="1" applyBorder="1" applyAlignment="1">
      <alignment horizontal="center" vertical="top"/>
    </xf>
    <xf numFmtId="0" fontId="31" fillId="5" borderId="61" xfId="7" applyFont="1" applyFill="1" applyBorder="1" applyAlignment="1">
      <alignment horizontal="center" vertical="center" wrapText="1"/>
    </xf>
    <xf numFmtId="0" fontId="31" fillId="5" borderId="37" xfId="7" applyFont="1" applyFill="1" applyBorder="1" applyAlignment="1">
      <alignment horizontal="left" vertical="top" wrapText="1"/>
    </xf>
    <xf numFmtId="0" fontId="31" fillId="5" borderId="21" xfId="7" applyFont="1" applyFill="1" applyBorder="1" applyAlignment="1">
      <alignment horizontal="left" vertical="top" wrapText="1"/>
    </xf>
    <xf numFmtId="9" fontId="37" fillId="16" borderId="27" xfId="7" applyNumberFormat="1" applyFont="1" applyFill="1" applyBorder="1" applyAlignment="1">
      <alignment horizontal="center" vertical="top"/>
    </xf>
    <xf numFmtId="0" fontId="31" fillId="0" borderId="65" xfId="7" applyFont="1" applyBorder="1" applyAlignment="1">
      <alignment horizontal="center" vertical="top" wrapText="1"/>
    </xf>
    <xf numFmtId="0" fontId="31" fillId="0" borderId="65" xfId="7" applyFont="1" applyBorder="1" applyAlignment="1">
      <alignment horizontal="center" wrapText="1"/>
    </xf>
    <xf numFmtId="0" fontId="31" fillId="0" borderId="65" xfId="7" applyFont="1" applyBorder="1" applyAlignment="1">
      <alignment horizontal="left" vertical="top" wrapText="1"/>
    </xf>
    <xf numFmtId="0" fontId="31" fillId="0" borderId="66" xfId="7" applyFont="1" applyBorder="1" applyAlignment="1">
      <alignment horizontal="center" vertical="top"/>
    </xf>
    <xf numFmtId="0" fontId="31" fillId="5" borderId="71" xfId="7" applyFont="1" applyFill="1" applyBorder="1" applyAlignment="1">
      <alignment horizontal="left" vertical="center" wrapText="1"/>
    </xf>
    <xf numFmtId="0" fontId="31" fillId="5" borderId="37" xfId="7" applyFont="1" applyFill="1" applyBorder="1" applyAlignment="1">
      <alignment horizontal="left" vertical="center" wrapText="1"/>
    </xf>
    <xf numFmtId="0" fontId="31" fillId="5" borderId="62" xfId="7" applyFont="1" applyFill="1" applyBorder="1" applyAlignment="1">
      <alignment horizontal="center" vertical="top" wrapText="1"/>
    </xf>
    <xf numFmtId="0" fontId="31" fillId="5" borderId="17" xfId="7" applyFont="1" applyFill="1" applyBorder="1" applyAlignment="1">
      <alignment horizontal="left" vertical="top" wrapText="1"/>
    </xf>
    <xf numFmtId="9" fontId="37" fillId="16" borderId="12" xfId="7" applyNumberFormat="1" applyFont="1" applyFill="1" applyBorder="1" applyAlignment="1">
      <alignment horizontal="center" vertical="top"/>
    </xf>
    <xf numFmtId="0" fontId="31" fillId="5" borderId="37" xfId="7" applyFont="1" applyFill="1" applyBorder="1" applyAlignment="1">
      <alignment wrapText="1"/>
    </xf>
    <xf numFmtId="0" fontId="67" fillId="0" borderId="42" xfId="7" applyFont="1" applyBorder="1" applyAlignment="1">
      <alignment vertical="top"/>
    </xf>
    <xf numFmtId="0" fontId="31" fillId="5" borderId="17" xfId="7" applyFont="1" applyFill="1" applyBorder="1" applyAlignment="1">
      <alignment vertical="top"/>
    </xf>
    <xf numFmtId="0" fontId="37" fillId="5" borderId="17" xfId="7" applyFont="1" applyFill="1" applyBorder="1" applyAlignment="1">
      <alignment vertical="top"/>
    </xf>
    <xf numFmtId="0" fontId="31" fillId="5" borderId="17" xfId="7" applyFont="1" applyFill="1" applyBorder="1" applyAlignment="1">
      <alignment vertical="center" wrapText="1"/>
    </xf>
    <xf numFmtId="0" fontId="31" fillId="5" borderId="71" xfId="7" applyFont="1" applyFill="1" applyBorder="1" applyAlignment="1">
      <alignment wrapText="1"/>
    </xf>
    <xf numFmtId="0" fontId="31" fillId="5" borderId="34" xfId="7" applyFont="1" applyFill="1" applyBorder="1" applyAlignment="1">
      <alignment horizontal="center" vertical="center"/>
    </xf>
    <xf numFmtId="0" fontId="31" fillId="5" borderId="35" xfId="7" applyFont="1" applyFill="1" applyBorder="1" applyAlignment="1">
      <alignment vertical="top"/>
    </xf>
    <xf numFmtId="0" fontId="37" fillId="5" borderId="35" xfId="7" applyFont="1" applyFill="1" applyBorder="1" applyAlignment="1">
      <alignment vertical="top"/>
    </xf>
    <xf numFmtId="0" fontId="31" fillId="5" borderId="7" xfId="7" applyFont="1" applyFill="1" applyBorder="1" applyAlignment="1">
      <alignment horizontal="center" vertical="center"/>
    </xf>
    <xf numFmtId="0" fontId="31" fillId="5" borderId="6" xfId="7" applyFont="1" applyFill="1" applyBorder="1" applyAlignment="1">
      <alignment vertical="top" wrapText="1"/>
    </xf>
    <xf numFmtId="0" fontId="31" fillId="5" borderId="66" xfId="7" applyFont="1" applyFill="1" applyBorder="1" applyAlignment="1">
      <alignment horizontal="center" vertical="center"/>
    </xf>
    <xf numFmtId="0" fontId="31" fillId="5" borderId="65" xfId="7" applyFont="1" applyFill="1" applyBorder="1" applyAlignment="1">
      <alignment horizontal="center" vertical="center"/>
    </xf>
    <xf numFmtId="0" fontId="31" fillId="0" borderId="45" xfId="7" applyFont="1" applyBorder="1" applyAlignment="1">
      <alignment horizontal="center" vertical="center" textRotation="90"/>
    </xf>
    <xf numFmtId="0" fontId="31" fillId="0" borderId="1" xfId="7" applyFont="1" applyBorder="1" applyAlignment="1">
      <alignment horizontal="center" vertical="center" textRotation="90"/>
    </xf>
    <xf numFmtId="0" fontId="31" fillId="0" borderId="17" xfId="7" applyFont="1" applyBorder="1" applyAlignment="1">
      <alignment horizontal="center" vertical="center"/>
    </xf>
    <xf numFmtId="0" fontId="31" fillId="0" borderId="50" xfId="7" applyFont="1" applyBorder="1" applyAlignment="1">
      <alignment horizontal="center" vertical="center" wrapText="1"/>
    </xf>
    <xf numFmtId="0" fontId="11" fillId="0" borderId="0" xfId="7" applyFont="1" applyAlignment="1">
      <alignment vertical="top"/>
    </xf>
    <xf numFmtId="0" fontId="11" fillId="0" borderId="0" xfId="7" applyFont="1" applyAlignment="1">
      <alignment horizontal="center" vertical="center"/>
    </xf>
    <xf numFmtId="0" fontId="11" fillId="0" borderId="22" xfId="7" applyFont="1" applyBorder="1" applyAlignment="1">
      <alignment horizontal="center" vertical="center"/>
    </xf>
    <xf numFmtId="0" fontId="4" fillId="0" borderId="0" xfId="7" applyFont="1" applyAlignment="1">
      <alignment vertical="top"/>
    </xf>
    <xf numFmtId="0" fontId="36" fillId="0" borderId="0" xfId="7" applyFont="1" applyAlignment="1">
      <alignment horizontal="right" vertical="top" wrapText="1"/>
    </xf>
    <xf numFmtId="0" fontId="11" fillId="0" borderId="0" xfId="7" applyFont="1" applyAlignment="1">
      <alignment horizontal="right" vertical="top" wrapText="1"/>
    </xf>
    <xf numFmtId="0" fontId="9" fillId="0" borderId="0" xfId="7" applyFont="1" applyAlignment="1">
      <alignment horizontal="right" vertical="top" wrapText="1"/>
    </xf>
    <xf numFmtId="0" fontId="10" fillId="0" borderId="0" xfId="7" applyFont="1" applyAlignment="1">
      <alignment vertical="top" wrapText="1"/>
    </xf>
    <xf numFmtId="0" fontId="31" fillId="0" borderId="0" xfId="0" applyFont="1" applyFill="1" applyBorder="1" applyAlignment="1">
      <alignment horizontal="center" vertical="center" wrapText="1"/>
    </xf>
    <xf numFmtId="165" fontId="37" fillId="0" borderId="2" xfId="0" applyNumberFormat="1" applyFont="1" applyBorder="1" applyAlignment="1">
      <alignment horizontal="center" vertical="top"/>
    </xf>
    <xf numFmtId="49" fontId="31" fillId="5" borderId="9" xfId="7" applyNumberFormat="1" applyFont="1" applyFill="1" applyBorder="1" applyAlignment="1">
      <alignment horizontal="center" vertical="top"/>
    </xf>
    <xf numFmtId="165" fontId="28" fillId="0" borderId="9" xfId="7" applyNumberFormat="1" applyFont="1" applyFill="1" applyBorder="1" applyAlignment="1">
      <alignment horizontal="center" vertical="top"/>
    </xf>
    <xf numFmtId="0" fontId="37" fillId="0" borderId="46" xfId="7" applyFont="1" applyFill="1" applyBorder="1" applyAlignment="1">
      <alignment horizontal="left" vertical="top"/>
    </xf>
    <xf numFmtId="0" fontId="37" fillId="0" borderId="13" xfId="7" applyFont="1" applyFill="1" applyBorder="1" applyAlignment="1">
      <alignment horizontal="center" vertical="center"/>
    </xf>
    <xf numFmtId="9" fontId="37" fillId="0" borderId="56" xfId="7" applyNumberFormat="1" applyFont="1" applyFill="1" applyBorder="1" applyAlignment="1">
      <alignment horizontal="center" vertical="top"/>
    </xf>
    <xf numFmtId="9" fontId="37" fillId="0" borderId="57" xfId="7" applyNumberFormat="1" applyFont="1" applyFill="1" applyBorder="1" applyAlignment="1">
      <alignment horizontal="center" vertical="top"/>
    </xf>
    <xf numFmtId="0" fontId="33" fillId="5" borderId="29" xfId="7" applyFont="1" applyFill="1" applyBorder="1" applyAlignment="1">
      <alignment horizontal="center" vertical="top" wrapText="1"/>
    </xf>
    <xf numFmtId="0" fontId="33" fillId="5" borderId="9" xfId="7" applyFont="1" applyFill="1" applyBorder="1" applyAlignment="1">
      <alignment horizontal="center" vertical="top" wrapText="1"/>
    </xf>
    <xf numFmtId="0" fontId="37" fillId="5" borderId="6" xfId="7" applyFont="1" applyFill="1" applyBorder="1" applyAlignment="1">
      <alignment horizontal="left" vertical="top" wrapText="1"/>
    </xf>
    <xf numFmtId="0" fontId="37" fillId="5" borderId="49" xfId="7" applyFont="1" applyFill="1" applyBorder="1" applyAlignment="1">
      <alignment horizontal="center" vertical="top" wrapText="1"/>
    </xf>
    <xf numFmtId="165" fontId="28" fillId="0" borderId="2" xfId="7" applyNumberFormat="1" applyFont="1" applyFill="1" applyBorder="1" applyAlignment="1">
      <alignment horizontal="center" vertical="top"/>
    </xf>
    <xf numFmtId="165" fontId="28" fillId="0" borderId="30" xfId="7" applyNumberFormat="1" applyFont="1" applyFill="1" applyBorder="1" applyAlignment="1">
      <alignment horizontal="center" vertical="top"/>
    </xf>
    <xf numFmtId="165" fontId="37" fillId="0" borderId="30" xfId="7" applyNumberFormat="1" applyFont="1" applyFill="1" applyBorder="1" applyAlignment="1">
      <alignment horizontal="center" vertical="top"/>
    </xf>
    <xf numFmtId="165" fontId="37" fillId="5" borderId="59" xfId="7" applyNumberFormat="1" applyFont="1" applyFill="1" applyBorder="1" applyAlignment="1">
      <alignment horizontal="center" vertical="top"/>
    </xf>
    <xf numFmtId="0" fontId="37" fillId="0" borderId="5" xfId="7" applyNumberFormat="1" applyFont="1" applyFill="1" applyBorder="1" applyAlignment="1">
      <alignment horizontal="center" vertical="top"/>
    </xf>
    <xf numFmtId="9" fontId="37" fillId="0" borderId="5" xfId="7" applyNumberFormat="1" applyFont="1" applyFill="1" applyBorder="1" applyAlignment="1">
      <alignment horizontal="center" vertical="top"/>
    </xf>
    <xf numFmtId="9" fontId="37" fillId="0" borderId="7" xfId="7" applyNumberFormat="1" applyFont="1" applyFill="1" applyBorder="1" applyAlignment="1">
      <alignment horizontal="center" vertical="top"/>
    </xf>
    <xf numFmtId="0" fontId="77" fillId="0" borderId="0" xfId="7" applyFont="1"/>
    <xf numFmtId="165" fontId="28" fillId="16" borderId="21" xfId="7" applyNumberFormat="1" applyFont="1" applyFill="1" applyBorder="1" applyAlignment="1">
      <alignment horizontal="center" vertical="top"/>
    </xf>
    <xf numFmtId="0" fontId="37" fillId="16" borderId="22" xfId="7" applyFont="1" applyFill="1" applyBorder="1" applyAlignment="1">
      <alignment horizontal="left" vertical="top"/>
    </xf>
    <xf numFmtId="9" fontId="37" fillId="16" borderId="22" xfId="7" applyNumberFormat="1" applyFont="1" applyFill="1" applyBorder="1" applyAlignment="1">
      <alignment horizontal="center" vertical="top"/>
    </xf>
    <xf numFmtId="9" fontId="37" fillId="16" borderId="24" xfId="7" applyNumberFormat="1" applyFont="1" applyFill="1" applyBorder="1" applyAlignment="1">
      <alignment horizontal="center" vertical="top"/>
    </xf>
    <xf numFmtId="165" fontId="28" fillId="0" borderId="21" xfId="7" applyNumberFormat="1" applyFont="1" applyFill="1" applyBorder="1" applyAlignment="1">
      <alignment horizontal="center" vertical="top"/>
    </xf>
    <xf numFmtId="0" fontId="37" fillId="0" borderId="22" xfId="7" applyFont="1" applyFill="1" applyBorder="1" applyAlignment="1">
      <alignment horizontal="left" vertical="top"/>
    </xf>
    <xf numFmtId="9" fontId="37" fillId="0" borderId="22" xfId="7" applyNumberFormat="1" applyFont="1" applyFill="1" applyBorder="1" applyAlignment="1">
      <alignment horizontal="center" vertical="top"/>
    </xf>
    <xf numFmtId="9" fontId="37" fillId="0" borderId="24" xfId="7" applyNumberFormat="1" applyFont="1" applyFill="1" applyBorder="1" applyAlignment="1">
      <alignment horizontal="center" vertical="top"/>
    </xf>
    <xf numFmtId="9" fontId="37" fillId="0" borderId="25" xfId="7" applyNumberFormat="1" applyFont="1" applyFill="1" applyBorder="1" applyAlignment="1">
      <alignment horizontal="center" vertical="top"/>
    </xf>
    <xf numFmtId="0" fontId="37" fillId="0" borderId="38" xfId="7" applyFont="1" applyFill="1" applyBorder="1" applyAlignment="1">
      <alignment horizontal="left" vertical="top"/>
    </xf>
    <xf numFmtId="9" fontId="37" fillId="0" borderId="38" xfId="7" applyNumberFormat="1" applyFont="1" applyFill="1" applyBorder="1" applyAlignment="1">
      <alignment horizontal="center" vertical="top"/>
    </xf>
    <xf numFmtId="9" fontId="37" fillId="0" borderId="41" xfId="7" applyNumberFormat="1" applyFont="1" applyFill="1" applyBorder="1" applyAlignment="1">
      <alignment horizontal="center" vertical="top"/>
    </xf>
    <xf numFmtId="9" fontId="37" fillId="16" borderId="74" xfId="7" applyNumberFormat="1" applyFont="1" applyFill="1" applyBorder="1" applyAlignment="1">
      <alignment horizontal="center" vertical="top"/>
    </xf>
    <xf numFmtId="0" fontId="37" fillId="16" borderId="15" xfId="7" applyFont="1" applyFill="1" applyBorder="1" applyAlignment="1">
      <alignment horizontal="left" vertical="top"/>
    </xf>
    <xf numFmtId="0" fontId="37" fillId="16" borderId="65" xfId="7" applyFont="1" applyFill="1" applyBorder="1" applyAlignment="1">
      <alignment horizontal="center" vertical="center"/>
    </xf>
    <xf numFmtId="0" fontId="37" fillId="0" borderId="35" xfId="7" applyFont="1" applyFill="1" applyBorder="1" applyAlignment="1">
      <alignment horizontal="center" vertical="center"/>
    </xf>
    <xf numFmtId="0" fontId="37" fillId="0" borderId="51" xfId="7" applyFont="1" applyFill="1" applyBorder="1" applyAlignment="1">
      <alignment horizontal="center" vertical="center"/>
    </xf>
    <xf numFmtId="9" fontId="37" fillId="0" borderId="35" xfId="7" applyNumberFormat="1" applyFont="1" applyFill="1" applyBorder="1" applyAlignment="1">
      <alignment horizontal="center" vertical="top"/>
    </xf>
    <xf numFmtId="9" fontId="37" fillId="0" borderId="51" xfId="7" applyNumberFormat="1" applyFont="1" applyFill="1" applyBorder="1" applyAlignment="1">
      <alignment horizontal="center" vertical="top"/>
    </xf>
    <xf numFmtId="0" fontId="37" fillId="16" borderId="28" xfId="7" applyFont="1" applyFill="1" applyBorder="1" applyAlignment="1">
      <alignment horizontal="center" vertical="center"/>
    </xf>
    <xf numFmtId="9" fontId="37" fillId="16" borderId="28" xfId="7" applyNumberFormat="1" applyFont="1" applyFill="1" applyBorder="1" applyAlignment="1">
      <alignment horizontal="center" vertical="top"/>
    </xf>
    <xf numFmtId="165" fontId="37" fillId="0" borderId="21" xfId="7" applyNumberFormat="1" applyFont="1" applyFill="1" applyBorder="1" applyAlignment="1">
      <alignment horizontal="center" vertical="top"/>
    </xf>
    <xf numFmtId="165" fontId="37" fillId="5" borderId="3" xfId="7" applyNumberFormat="1" applyFont="1" applyFill="1" applyBorder="1" applyAlignment="1">
      <alignment horizontal="center" vertical="top"/>
    </xf>
    <xf numFmtId="9" fontId="37" fillId="0" borderId="77" xfId="7" applyNumberFormat="1" applyFont="1" applyFill="1" applyBorder="1" applyAlignment="1">
      <alignment horizontal="center" vertical="top"/>
    </xf>
    <xf numFmtId="0" fontId="37" fillId="0" borderId="33" xfId="7" applyFont="1" applyFill="1" applyBorder="1" applyAlignment="1">
      <alignment horizontal="left" vertical="top"/>
    </xf>
    <xf numFmtId="0" fontId="37" fillId="5" borderId="31" xfId="7" applyFont="1" applyFill="1" applyBorder="1" applyAlignment="1">
      <alignment horizontal="left" vertical="top" wrapText="1"/>
    </xf>
    <xf numFmtId="0" fontId="37" fillId="5" borderId="5" xfId="7" applyFont="1" applyFill="1" applyBorder="1" applyAlignment="1">
      <alignment horizontal="center" vertical="top" wrapText="1"/>
    </xf>
    <xf numFmtId="165" fontId="37" fillId="0" borderId="30" xfId="33" applyNumberFormat="1" applyFont="1" applyBorder="1" applyAlignment="1">
      <alignment vertical="top" wrapText="1"/>
    </xf>
    <xf numFmtId="165" fontId="32" fillId="0" borderId="0" xfId="7" applyNumberFormat="1" applyFont="1"/>
    <xf numFmtId="0" fontId="33" fillId="0" borderId="0" xfId="0" applyFont="1"/>
    <xf numFmtId="2" fontId="34" fillId="9" borderId="12" xfId="0" applyNumberFormat="1" applyFont="1" applyFill="1" applyBorder="1" applyAlignment="1">
      <alignment vertical="top" wrapText="1"/>
    </xf>
    <xf numFmtId="2" fontId="34"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0" fontId="31" fillId="0" borderId="0" xfId="0" applyFont="1" applyBorder="1" applyAlignment="1">
      <alignment vertical="top"/>
    </xf>
    <xf numFmtId="2" fontId="34" fillId="4" borderId="12" xfId="0" applyNumberFormat="1" applyFont="1" applyFill="1" applyBorder="1" applyAlignment="1">
      <alignment vertical="top" wrapText="1"/>
    </xf>
    <xf numFmtId="2" fontId="34" fillId="4" borderId="28" xfId="0" applyNumberFormat="1" applyFont="1" applyFill="1" applyBorder="1" applyAlignment="1">
      <alignment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0" fontId="37" fillId="0" borderId="0" xfId="0" applyFont="1" applyAlignment="1">
      <alignment vertical="top"/>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0" fontId="31" fillId="0" borderId="0" xfId="0" applyFont="1" applyAlignment="1">
      <alignment vertical="top"/>
    </xf>
    <xf numFmtId="0" fontId="7" fillId="0" borderId="0" xfId="0" applyFont="1" applyFill="1" applyBorder="1" applyAlignment="1">
      <alignment horizontal="right" vertical="top" wrapText="1"/>
    </xf>
    <xf numFmtId="0" fontId="28" fillId="0" borderId="0" xfId="0" applyFont="1" applyFill="1" applyBorder="1" applyAlignment="1">
      <alignment horizontal="righ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0" fontId="31" fillId="0" borderId="26" xfId="0" applyFont="1" applyBorder="1"/>
    <xf numFmtId="0" fontId="31" fillId="0" borderId="0" xfId="0" applyFont="1" applyBorder="1"/>
    <xf numFmtId="0" fontId="31" fillId="0" borderId="36" xfId="0" applyFont="1" applyBorder="1"/>
    <xf numFmtId="0" fontId="37" fillId="0" borderId="30" xfId="33" applyFont="1" applyBorder="1" applyAlignment="1">
      <alignment horizontal="center" vertical="top" wrapText="1"/>
    </xf>
    <xf numFmtId="0" fontId="37" fillId="0" borderId="38" xfId="33" applyFont="1" applyBorder="1" applyAlignment="1">
      <alignment horizontal="center" vertical="top" wrapText="1"/>
    </xf>
    <xf numFmtId="165" fontId="31" fillId="0" borderId="0" xfId="0" applyNumberFormat="1" applyFont="1" applyBorder="1" applyAlignment="1">
      <alignment vertical="top"/>
    </xf>
    <xf numFmtId="2" fontId="34" fillId="4" borderId="28" xfId="0" applyNumberFormat="1" applyFont="1" applyFill="1" applyBorder="1" applyAlignment="1">
      <alignment horizontal="center" vertical="top" wrapText="1"/>
    </xf>
    <xf numFmtId="0" fontId="13" fillId="0" borderId="28"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8" xfId="0" applyFont="1" applyBorder="1" applyAlignment="1">
      <alignment vertical="center" wrapText="1"/>
    </xf>
    <xf numFmtId="0" fontId="28" fillId="0" borderId="11" xfId="0" applyFont="1" applyBorder="1" applyAlignment="1">
      <alignment vertical="center" wrapText="1"/>
    </xf>
    <xf numFmtId="0" fontId="28" fillId="0" borderId="15" xfId="0" applyFont="1" applyBorder="1" applyAlignment="1">
      <alignment vertical="center" wrapText="1"/>
    </xf>
    <xf numFmtId="49" fontId="28" fillId="0" borderId="0" xfId="0" applyNumberFormat="1" applyFont="1" applyAlignment="1">
      <alignment vertical="top" wrapText="1"/>
    </xf>
    <xf numFmtId="0" fontId="37" fillId="0" borderId="0" xfId="0" applyFont="1" applyAlignment="1">
      <alignment horizontal="center" vertical="top"/>
    </xf>
    <xf numFmtId="49" fontId="31" fillId="0" borderId="0" xfId="0" applyNumberFormat="1" applyFont="1" applyAlignment="1">
      <alignment vertical="top"/>
    </xf>
    <xf numFmtId="49" fontId="31" fillId="0" borderId="0" xfId="0" applyNumberFormat="1" applyFont="1" applyBorder="1" applyAlignment="1">
      <alignment vertical="top"/>
    </xf>
    <xf numFmtId="49" fontId="31" fillId="0" borderId="40" xfId="0" applyNumberFormat="1" applyFont="1" applyBorder="1" applyAlignment="1">
      <alignment vertical="top"/>
    </xf>
    <xf numFmtId="9" fontId="37" fillId="0" borderId="45" xfId="0" applyNumberFormat="1" applyFont="1" applyBorder="1" applyAlignment="1">
      <alignment horizontal="center" vertical="top"/>
    </xf>
    <xf numFmtId="9" fontId="37" fillId="5" borderId="1" xfId="0" applyNumberFormat="1" applyFont="1" applyFill="1" applyBorder="1" applyAlignment="1">
      <alignment horizontal="center" vertical="top"/>
    </xf>
    <xf numFmtId="0" fontId="37" fillId="5" borderId="53" xfId="0" applyFont="1" applyFill="1" applyBorder="1" applyAlignment="1">
      <alignment horizontal="center" vertical="center"/>
    </xf>
    <xf numFmtId="0" fontId="37" fillId="5" borderId="52" xfId="0" applyFont="1" applyFill="1" applyBorder="1" applyAlignment="1">
      <alignment horizontal="left" vertical="top" wrapText="1"/>
    </xf>
    <xf numFmtId="165" fontId="28" fillId="5" borderId="4" xfId="0" applyNumberFormat="1" applyFont="1" applyFill="1" applyBorder="1" applyAlignment="1">
      <alignment horizontal="center" vertical="top"/>
    </xf>
    <xf numFmtId="0" fontId="28" fillId="5" borderId="10" xfId="0" applyFont="1" applyFill="1" applyBorder="1" applyAlignment="1">
      <alignment horizontal="center" vertical="top"/>
    </xf>
    <xf numFmtId="0" fontId="37" fillId="0" borderId="7" xfId="0" applyFont="1" applyBorder="1" applyAlignment="1">
      <alignment horizontal="center" vertical="top"/>
    </xf>
    <xf numFmtId="0" fontId="37" fillId="5" borderId="5" xfId="0" applyFont="1" applyFill="1" applyBorder="1" applyAlignment="1">
      <alignment horizontal="center" vertical="top"/>
    </xf>
    <xf numFmtId="0" fontId="31" fillId="5" borderId="49" xfId="0" applyFont="1" applyFill="1" applyBorder="1" applyAlignment="1">
      <alignment horizontal="center" vertical="top" wrapText="1"/>
    </xf>
    <xf numFmtId="0" fontId="31" fillId="5" borderId="6" xfId="0" applyFont="1" applyFill="1" applyBorder="1" applyAlignment="1">
      <alignment horizontal="left" vertical="top" wrapText="1"/>
    </xf>
    <xf numFmtId="165" fontId="31" fillId="5" borderId="25" xfId="0" applyNumberFormat="1" applyFont="1" applyFill="1" applyBorder="1" applyAlignment="1">
      <alignment horizontal="center" vertical="top"/>
    </xf>
    <xf numFmtId="165" fontId="31" fillId="5" borderId="2" xfId="0" applyNumberFormat="1" applyFont="1" applyFill="1" applyBorder="1" applyAlignment="1">
      <alignment horizontal="center" vertical="top"/>
    </xf>
    <xf numFmtId="0" fontId="31" fillId="5" borderId="2" xfId="0" applyFont="1" applyFill="1" applyBorder="1" applyAlignment="1">
      <alignment horizontal="center" vertical="top"/>
    </xf>
    <xf numFmtId="165" fontId="31" fillId="0" borderId="42" xfId="0" applyNumberFormat="1" applyFont="1" applyBorder="1" applyAlignment="1">
      <alignment horizontal="center" vertical="top"/>
    </xf>
    <xf numFmtId="165" fontId="31" fillId="5" borderId="17" xfId="0" applyNumberFormat="1" applyFont="1" applyFill="1" applyBorder="1" applyAlignment="1">
      <alignment horizontal="center" vertical="top"/>
    </xf>
    <xf numFmtId="0" fontId="31" fillId="5" borderId="20" xfId="0" applyFont="1" applyFill="1" applyBorder="1" applyAlignment="1">
      <alignment horizontal="center" vertical="center"/>
    </xf>
    <xf numFmtId="0" fontId="31" fillId="5" borderId="18" xfId="0" applyFont="1" applyFill="1" applyBorder="1" applyAlignment="1">
      <alignment vertical="top" wrapText="1"/>
    </xf>
    <xf numFmtId="165" fontId="31" fillId="0" borderId="7" xfId="0" applyNumberFormat="1" applyFont="1" applyBorder="1" applyAlignment="1">
      <alignment horizontal="center" vertical="top"/>
    </xf>
    <xf numFmtId="165" fontId="31" fillId="5" borderId="5" xfId="0" applyNumberFormat="1" applyFont="1" applyFill="1" applyBorder="1" applyAlignment="1">
      <alignment horizontal="center" vertical="top"/>
    </xf>
    <xf numFmtId="0" fontId="31" fillId="5" borderId="5" xfId="0" applyFont="1" applyFill="1" applyBorder="1" applyAlignment="1">
      <alignment horizontal="center" vertical="top" wrapText="1"/>
    </xf>
    <xf numFmtId="0" fontId="31" fillId="5" borderId="6" xfId="0" applyFont="1" applyFill="1" applyBorder="1" applyAlignment="1">
      <alignment vertical="top" wrapText="1"/>
    </xf>
    <xf numFmtId="0" fontId="31" fillId="0" borderId="7" xfId="0" applyFont="1" applyBorder="1" applyAlignment="1">
      <alignment horizontal="center" vertical="top"/>
    </xf>
    <xf numFmtId="9" fontId="31" fillId="5" borderId="1" xfId="0" applyNumberFormat="1" applyFont="1" applyFill="1" applyBorder="1" applyAlignment="1">
      <alignment horizontal="center" vertical="top"/>
    </xf>
    <xf numFmtId="0" fontId="28" fillId="5" borderId="21" xfId="0" applyFont="1" applyFill="1" applyBorder="1" applyAlignment="1">
      <alignment vertical="top" wrapText="1"/>
    </xf>
    <xf numFmtId="0" fontId="77" fillId="0" borderId="0" xfId="0" applyFont="1"/>
    <xf numFmtId="0" fontId="28" fillId="19" borderId="12" xfId="0" applyFont="1" applyFill="1" applyBorder="1" applyAlignment="1">
      <alignment vertical="top" wrapText="1"/>
    </xf>
    <xf numFmtId="49" fontId="28" fillId="7" borderId="15" xfId="0" applyNumberFormat="1" applyFont="1" applyFill="1" applyBorder="1" applyAlignment="1">
      <alignment horizontal="center" vertical="top"/>
    </xf>
    <xf numFmtId="49" fontId="31" fillId="5" borderId="51" xfId="0" applyNumberFormat="1" applyFont="1" applyFill="1" applyBorder="1" applyAlignment="1">
      <alignment horizontal="center" vertical="top"/>
    </xf>
    <xf numFmtId="0" fontId="31" fillId="5" borderId="51" xfId="0" applyFont="1" applyFill="1" applyBorder="1" applyAlignment="1">
      <alignment horizontal="center" vertical="top" wrapText="1"/>
    </xf>
    <xf numFmtId="0" fontId="31" fillId="0" borderId="6" xfId="0" applyFont="1" applyBorder="1" applyAlignment="1">
      <alignment horizontal="left" vertical="top" wrapText="1"/>
    </xf>
    <xf numFmtId="49" fontId="31" fillId="0" borderId="57" xfId="0" applyNumberFormat="1" applyFont="1" applyBorder="1" applyAlignment="1">
      <alignment horizontal="center" vertical="top"/>
    </xf>
    <xf numFmtId="49" fontId="31" fillId="5" borderId="56" xfId="0" applyNumberFormat="1" applyFont="1" applyFill="1" applyBorder="1" applyAlignment="1">
      <alignment horizontal="center" vertical="top"/>
    </xf>
    <xf numFmtId="0" fontId="31" fillId="5" borderId="56" xfId="0" applyFont="1" applyFill="1" applyBorder="1" applyAlignment="1">
      <alignment horizontal="center" vertical="top" wrapText="1"/>
    </xf>
    <xf numFmtId="165" fontId="31" fillId="10" borderId="37" xfId="0" applyNumberFormat="1" applyFont="1" applyFill="1" applyBorder="1" applyAlignment="1">
      <alignment horizontal="left" vertical="center" wrapText="1"/>
    </xf>
    <xf numFmtId="0" fontId="31" fillId="0" borderId="57" xfId="0" applyFont="1" applyBorder="1" applyAlignment="1">
      <alignment horizontal="center" vertical="top"/>
    </xf>
    <xf numFmtId="0" fontId="31" fillId="5" borderId="56" xfId="0" applyFont="1" applyFill="1" applyBorder="1" applyAlignment="1">
      <alignment horizontal="center" vertical="top"/>
    </xf>
    <xf numFmtId="16" fontId="31" fillId="5" borderId="56" xfId="0" applyNumberFormat="1" applyFont="1" applyFill="1" applyBorder="1" applyAlignment="1">
      <alignment horizontal="center" vertical="top"/>
    </xf>
    <xf numFmtId="0" fontId="31" fillId="5" borderId="51" xfId="0" applyFont="1" applyFill="1" applyBorder="1" applyAlignment="1">
      <alignment horizontal="center" vertical="center"/>
    </xf>
    <xf numFmtId="0" fontId="31" fillId="0" borderId="42" xfId="0" applyFont="1" applyBorder="1" applyAlignment="1">
      <alignment horizontal="center" vertical="top"/>
    </xf>
    <xf numFmtId="0" fontId="31" fillId="5" borderId="17" xfId="0" applyFont="1" applyFill="1" applyBorder="1" applyAlignment="1">
      <alignment horizontal="center" vertical="top"/>
    </xf>
    <xf numFmtId="49" fontId="31" fillId="5" borderId="17" xfId="0" applyNumberFormat="1" applyFont="1" applyFill="1" applyBorder="1" applyAlignment="1">
      <alignment horizontal="center" vertical="top"/>
    </xf>
    <xf numFmtId="165" fontId="31" fillId="10" borderId="58" xfId="0" applyNumberFormat="1" applyFont="1" applyFill="1" applyBorder="1" applyAlignment="1">
      <alignment horizontal="left" vertical="center" wrapText="1"/>
    </xf>
    <xf numFmtId="165" fontId="31" fillId="5" borderId="26" xfId="0" applyNumberFormat="1" applyFont="1" applyFill="1" applyBorder="1" applyAlignment="1">
      <alignment horizontal="center" vertical="top"/>
    </xf>
    <xf numFmtId="165" fontId="31" fillId="5" borderId="9" xfId="0" applyNumberFormat="1" applyFont="1" applyFill="1" applyBorder="1" applyAlignment="1">
      <alignment horizontal="center" vertical="top"/>
    </xf>
    <xf numFmtId="0" fontId="31" fillId="5" borderId="0" xfId="0" applyFont="1" applyFill="1" applyBorder="1" applyAlignment="1">
      <alignment horizontal="center" vertical="top"/>
    </xf>
    <xf numFmtId="0" fontId="31" fillId="0" borderId="34" xfId="0" applyFont="1" applyBorder="1" applyAlignment="1">
      <alignment horizontal="center" vertical="top"/>
    </xf>
    <xf numFmtId="0" fontId="31" fillId="5" borderId="35" xfId="0" applyFont="1" applyFill="1" applyBorder="1" applyAlignment="1">
      <alignment horizontal="center" vertical="center"/>
    </xf>
    <xf numFmtId="165" fontId="31" fillId="5" borderId="41" xfId="0" applyNumberFormat="1" applyFont="1" applyFill="1" applyBorder="1" applyAlignment="1">
      <alignment horizontal="center" vertical="top"/>
    </xf>
    <xf numFmtId="165" fontId="31" fillId="5" borderId="30" xfId="0" applyNumberFormat="1" applyFont="1" applyFill="1" applyBorder="1" applyAlignment="1">
      <alignment horizontal="center" vertical="top"/>
    </xf>
    <xf numFmtId="0" fontId="31" fillId="5" borderId="30" xfId="0" applyFont="1" applyFill="1" applyBorder="1" applyAlignment="1">
      <alignment horizontal="center" vertical="top"/>
    </xf>
    <xf numFmtId="165" fontId="31" fillId="10" borderId="31" xfId="0" applyNumberFormat="1" applyFont="1" applyFill="1" applyBorder="1" applyAlignment="1">
      <alignment horizontal="left" vertical="center" wrapText="1"/>
    </xf>
    <xf numFmtId="0" fontId="37" fillId="5" borderId="1" xfId="0" applyFont="1" applyFill="1" applyBorder="1" applyAlignment="1">
      <alignment horizontal="center" vertical="center"/>
    </xf>
    <xf numFmtId="0" fontId="37" fillId="5" borderId="32" xfId="0" applyFont="1" applyFill="1" applyBorder="1" applyAlignment="1">
      <alignment horizontal="left" vertical="top"/>
    </xf>
    <xf numFmtId="0" fontId="31" fillId="5" borderId="36" xfId="0" applyFont="1" applyFill="1" applyBorder="1" applyAlignment="1">
      <alignment horizontal="left" vertical="top" wrapText="1"/>
    </xf>
    <xf numFmtId="165" fontId="31" fillId="0" borderId="33" xfId="0" applyNumberFormat="1" applyFont="1" applyBorder="1" applyAlignment="1">
      <alignment horizontal="left" vertical="center" wrapText="1"/>
    </xf>
    <xf numFmtId="0" fontId="31" fillId="5" borderId="33" xfId="0" applyFont="1" applyFill="1" applyBorder="1" applyAlignment="1">
      <alignment horizontal="center" vertical="top"/>
    </xf>
    <xf numFmtId="165" fontId="31" fillId="10" borderId="33" xfId="0" applyNumberFormat="1" applyFont="1" applyFill="1" applyBorder="1" applyAlignment="1">
      <alignment horizontal="left" vertical="center" wrapText="1"/>
    </xf>
    <xf numFmtId="165" fontId="31" fillId="10" borderId="36" xfId="0" applyNumberFormat="1" applyFont="1" applyFill="1" applyBorder="1" applyAlignment="1">
      <alignment horizontal="left" vertical="center" wrapText="1"/>
    </xf>
    <xf numFmtId="0" fontId="31" fillId="0" borderId="14" xfId="0" applyFont="1" applyFill="1" applyBorder="1" applyAlignment="1">
      <alignment horizontal="left" vertical="top"/>
    </xf>
    <xf numFmtId="0" fontId="31" fillId="0" borderId="51" xfId="0" applyFont="1" applyFill="1" applyBorder="1" applyAlignment="1">
      <alignment horizontal="left" vertical="top"/>
    </xf>
    <xf numFmtId="0" fontId="31" fillId="0" borderId="51" xfId="0" applyFont="1" applyFill="1" applyBorder="1" applyAlignment="1">
      <alignment horizontal="center" vertical="center" wrapText="1"/>
    </xf>
    <xf numFmtId="0" fontId="31" fillId="0" borderId="51" xfId="0" applyFont="1" applyBorder="1" applyAlignment="1">
      <alignment vertical="center" wrapText="1"/>
    </xf>
    <xf numFmtId="0" fontId="28" fillId="5" borderId="22" xfId="0" applyFont="1" applyFill="1" applyBorder="1" applyAlignment="1">
      <alignment horizontal="left" vertical="top"/>
    </xf>
    <xf numFmtId="49" fontId="28" fillId="7" borderId="28" xfId="0" applyNumberFormat="1" applyFont="1" applyFill="1" applyBorder="1" applyAlignment="1">
      <alignment horizontal="center" vertical="top"/>
    </xf>
    <xf numFmtId="0" fontId="28" fillId="5" borderId="12" xfId="0" applyFont="1" applyFill="1" applyBorder="1" applyAlignment="1">
      <alignment vertical="top" wrapText="1"/>
    </xf>
    <xf numFmtId="0" fontId="77" fillId="0" borderId="0" xfId="0" applyFont="1" applyAlignment="1">
      <alignment horizontal="center" vertical="center"/>
    </xf>
    <xf numFmtId="0" fontId="12" fillId="0" borderId="54" xfId="0" applyFont="1" applyFill="1" applyBorder="1" applyAlignment="1">
      <alignment horizontal="left" vertical="top"/>
    </xf>
    <xf numFmtId="0" fontId="12" fillId="0" borderId="50" xfId="0" applyFont="1" applyFill="1" applyBorder="1" applyAlignment="1">
      <alignment horizontal="left" vertical="top"/>
    </xf>
    <xf numFmtId="0" fontId="12" fillId="0" borderId="50" xfId="0" applyFont="1" applyFill="1" applyBorder="1" applyAlignment="1">
      <alignment horizontal="center" vertical="center" wrapText="1"/>
    </xf>
    <xf numFmtId="0" fontId="31" fillId="0" borderId="50" xfId="0" applyFont="1" applyBorder="1" applyAlignment="1">
      <alignment vertical="center" wrapText="1"/>
    </xf>
    <xf numFmtId="0" fontId="28" fillId="0" borderId="40" xfId="0" applyFont="1" applyFill="1" applyBorder="1" applyAlignment="1">
      <alignment horizontal="left" vertical="top"/>
    </xf>
    <xf numFmtId="0" fontId="31" fillId="0" borderId="40" xfId="0" applyFont="1" applyFill="1" applyBorder="1" applyAlignment="1">
      <alignment horizontal="left" vertical="top"/>
    </xf>
    <xf numFmtId="0" fontId="28" fillId="0" borderId="39" xfId="0" applyFont="1" applyFill="1" applyBorder="1" applyAlignment="1">
      <alignment vertical="top"/>
    </xf>
    <xf numFmtId="49" fontId="28" fillId="8" borderId="39" xfId="0" applyNumberFormat="1" applyFont="1" applyFill="1" applyBorder="1" applyAlignment="1">
      <alignment horizontal="center" vertical="top" wrapText="1"/>
    </xf>
    <xf numFmtId="0" fontId="5" fillId="2" borderId="43" xfId="0" applyFont="1" applyFill="1" applyBorder="1" applyAlignment="1">
      <alignment horizontal="left" vertical="top"/>
    </xf>
    <xf numFmtId="0" fontId="5" fillId="8" borderId="40" xfId="0" applyFont="1" applyFill="1" applyBorder="1" applyAlignment="1">
      <alignment horizontal="left" vertical="top"/>
    </xf>
    <xf numFmtId="0" fontId="5" fillId="2" borderId="40" xfId="0" applyFont="1" applyFill="1" applyBorder="1" applyAlignment="1">
      <alignment horizontal="left" vertical="top"/>
    </xf>
    <xf numFmtId="0" fontId="29" fillId="2" borderId="40" xfId="0" applyFont="1" applyFill="1" applyBorder="1" applyAlignment="1">
      <alignment horizontal="left" vertical="top"/>
    </xf>
    <xf numFmtId="0" fontId="30" fillId="2" borderId="40" xfId="0" applyFont="1" applyFill="1" applyBorder="1" applyAlignment="1">
      <alignment horizontal="left" vertical="top"/>
    </xf>
    <xf numFmtId="0" fontId="29" fillId="8" borderId="40" xfId="0" applyFont="1" applyFill="1" applyBorder="1" applyAlignment="1">
      <alignment horizontal="left" vertical="top"/>
    </xf>
    <xf numFmtId="0" fontId="29" fillId="8" borderId="0" xfId="0" applyFont="1" applyFill="1" applyAlignment="1">
      <alignment vertical="top"/>
    </xf>
    <xf numFmtId="0" fontId="10" fillId="0" borderId="0" xfId="0" applyFont="1" applyAlignment="1">
      <alignment vertical="top" wrapText="1"/>
    </xf>
    <xf numFmtId="0" fontId="31" fillId="0" borderId="0" xfId="0" applyFont="1"/>
    <xf numFmtId="2" fontId="28" fillId="9" borderId="12" xfId="0" applyNumberFormat="1" applyFont="1" applyFill="1" applyBorder="1" applyAlignment="1">
      <alignment vertical="top" wrapText="1"/>
    </xf>
    <xf numFmtId="2" fontId="28" fillId="9" borderId="28" xfId="0" applyNumberFormat="1" applyFont="1" applyFill="1" applyBorder="1" applyAlignment="1">
      <alignment vertical="top" wrapText="1"/>
    </xf>
    <xf numFmtId="2" fontId="31" fillId="0" borderId="25" xfId="0" applyNumberFormat="1" applyFont="1" applyBorder="1" applyAlignment="1">
      <alignment vertical="top" wrapText="1"/>
    </xf>
    <xf numFmtId="2" fontId="31" fillId="0" borderId="2" xfId="0" applyNumberFormat="1" applyFont="1" applyBorder="1" applyAlignment="1">
      <alignment vertical="top" wrapText="1"/>
    </xf>
    <xf numFmtId="2" fontId="28" fillId="4" borderId="12" xfId="0" applyNumberFormat="1" applyFont="1" applyFill="1" applyBorder="1" applyAlignment="1">
      <alignment vertical="top" wrapText="1"/>
    </xf>
    <xf numFmtId="2" fontId="28" fillId="4" borderId="28" xfId="0" applyNumberFormat="1" applyFont="1" applyFill="1" applyBorder="1" applyAlignment="1">
      <alignment vertical="top" wrapText="1"/>
    </xf>
    <xf numFmtId="2" fontId="31" fillId="0" borderId="4" xfId="0" applyNumberFormat="1" applyFont="1" applyBorder="1" applyAlignment="1">
      <alignment vertical="top" wrapText="1"/>
    </xf>
    <xf numFmtId="2" fontId="31" fillId="0" borderId="10" xfId="0" applyNumberFormat="1" applyFont="1" applyBorder="1" applyAlignment="1">
      <alignment vertical="top" wrapText="1"/>
    </xf>
    <xf numFmtId="2" fontId="31" fillId="0" borderId="3" xfId="0" applyNumberFormat="1" applyFont="1" applyBorder="1" applyAlignment="1">
      <alignment vertical="top" wrapText="1"/>
    </xf>
    <xf numFmtId="2" fontId="31" fillId="0" borderId="47" xfId="0" applyNumberFormat="1" applyFont="1" applyBorder="1" applyAlignment="1">
      <alignment vertical="top" wrapText="1"/>
    </xf>
    <xf numFmtId="0" fontId="28" fillId="0" borderId="0" xfId="0" applyFont="1" applyAlignment="1">
      <alignment horizontal="right" vertical="top" wrapText="1"/>
    </xf>
    <xf numFmtId="2" fontId="31" fillId="0" borderId="30" xfId="0" applyNumberFormat="1" applyFont="1" applyBorder="1" applyAlignment="1">
      <alignment vertical="top" wrapText="1"/>
    </xf>
    <xf numFmtId="2" fontId="31" fillId="0" borderId="38" xfId="0" applyNumberFormat="1" applyFont="1" applyBorder="1" applyAlignment="1">
      <alignment vertical="top" wrapText="1"/>
    </xf>
    <xf numFmtId="0" fontId="37" fillId="0" borderId="30" xfId="33" applyFont="1" applyBorder="1" applyAlignment="1">
      <alignment vertical="top" wrapText="1"/>
    </xf>
    <xf numFmtId="0" fontId="37" fillId="0" borderId="38" xfId="33" applyFont="1" applyBorder="1" applyAlignment="1">
      <alignment vertical="top" wrapText="1"/>
    </xf>
    <xf numFmtId="2" fontId="31" fillId="0" borderId="30"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2" xfId="0" applyNumberFormat="1" applyFont="1" applyBorder="1" applyAlignment="1">
      <alignment horizontal="center" vertical="top" wrapText="1"/>
    </xf>
    <xf numFmtId="2" fontId="31" fillId="0" borderId="8" xfId="0" applyNumberFormat="1" applyFont="1" applyBorder="1" applyAlignment="1">
      <alignment horizontal="center" vertical="top" wrapText="1"/>
    </xf>
    <xf numFmtId="165" fontId="31" fillId="0" borderId="0" xfId="0" applyNumberFormat="1" applyFont="1" applyAlignment="1">
      <alignment vertical="top"/>
    </xf>
    <xf numFmtId="2" fontId="28" fillId="4" borderId="28" xfId="0" applyNumberFormat="1" applyFont="1" applyFill="1" applyBorder="1" applyAlignment="1">
      <alignment horizontal="center" vertical="top" wrapText="1"/>
    </xf>
    <xf numFmtId="0" fontId="31" fillId="0" borderId="11" xfId="0" applyFont="1" applyBorder="1"/>
    <xf numFmtId="0" fontId="31" fillId="0" borderId="14" xfId="0" applyFont="1" applyBorder="1" applyAlignment="1">
      <alignment horizontal="center" vertical="top"/>
    </xf>
    <xf numFmtId="0" fontId="31" fillId="0" borderId="51" xfId="0" applyFont="1" applyBorder="1" applyAlignment="1">
      <alignment horizontal="center" vertical="top"/>
    </xf>
    <xf numFmtId="0" fontId="31" fillId="0" borderId="23" xfId="0" applyFont="1" applyBorder="1" applyAlignment="1">
      <alignment wrapText="1"/>
    </xf>
    <xf numFmtId="0" fontId="31" fillId="5" borderId="19" xfId="0" applyFont="1" applyFill="1" applyBorder="1" applyAlignment="1">
      <alignment horizontal="center" vertical="top" wrapText="1"/>
    </xf>
    <xf numFmtId="0" fontId="31" fillId="0" borderId="33" xfId="0" applyFont="1" applyBorder="1" applyAlignment="1">
      <alignment vertical="center" wrapText="1"/>
    </xf>
    <xf numFmtId="0" fontId="31" fillId="5" borderId="0" xfId="0" applyFont="1" applyFill="1" applyAlignment="1">
      <alignment horizontal="center" vertical="top"/>
    </xf>
    <xf numFmtId="1" fontId="31" fillId="0" borderId="66" xfId="0" applyNumberFormat="1" applyFont="1" applyBorder="1" applyAlignment="1">
      <alignment horizontal="center" vertical="top"/>
    </xf>
    <xf numFmtId="1" fontId="31" fillId="0" borderId="65" xfId="0" applyNumberFormat="1" applyFont="1" applyBorder="1" applyAlignment="1">
      <alignment horizontal="center" vertical="top"/>
    </xf>
    <xf numFmtId="0" fontId="31" fillId="0" borderId="76" xfId="0" applyFont="1" applyBorder="1" applyAlignment="1">
      <alignment vertical="center" wrapText="1"/>
    </xf>
    <xf numFmtId="0" fontId="28" fillId="5" borderId="11" xfId="0" applyFont="1" applyFill="1" applyBorder="1" applyAlignment="1">
      <alignment horizontal="left" vertical="top"/>
    </xf>
    <xf numFmtId="49" fontId="28" fillId="2" borderId="28" xfId="0" applyNumberFormat="1" applyFont="1" applyFill="1" applyBorder="1" applyAlignment="1">
      <alignment horizontal="center" vertical="top"/>
    </xf>
    <xf numFmtId="0" fontId="31" fillId="5" borderId="23" xfId="0" applyFont="1" applyFill="1" applyBorder="1" applyAlignment="1">
      <alignment horizontal="left" vertical="top" wrapText="1"/>
    </xf>
    <xf numFmtId="165" fontId="28" fillId="20" borderId="4" xfId="0" applyNumberFormat="1" applyFont="1" applyFill="1" applyBorder="1" applyAlignment="1">
      <alignment horizontal="center" vertical="top"/>
    </xf>
    <xf numFmtId="0" fontId="31" fillId="0" borderId="31" xfId="0" applyFont="1" applyBorder="1" applyAlignment="1">
      <alignment vertical="center" wrapText="1"/>
    </xf>
    <xf numFmtId="0" fontId="31" fillId="5" borderId="1" xfId="0" applyFont="1" applyFill="1" applyBorder="1" applyAlignment="1">
      <alignment horizontal="center" vertical="center"/>
    </xf>
    <xf numFmtId="0" fontId="31" fillId="5" borderId="32" xfId="0" applyFont="1" applyFill="1" applyBorder="1" applyAlignment="1">
      <alignment horizontal="left" vertical="top" wrapText="1"/>
    </xf>
    <xf numFmtId="165" fontId="28" fillId="20" borderId="10" xfId="0" applyNumberFormat="1" applyFont="1" applyFill="1" applyBorder="1" applyAlignment="1">
      <alignment horizontal="center" vertical="top"/>
    </xf>
    <xf numFmtId="0" fontId="28" fillId="5" borderId="4" xfId="0" applyFont="1" applyFill="1" applyBorder="1" applyAlignment="1">
      <alignment horizontal="center" vertical="top"/>
    </xf>
    <xf numFmtId="0" fontId="31" fillId="0" borderId="58" xfId="0" applyFont="1" applyBorder="1" applyAlignment="1">
      <alignment vertical="center" wrapText="1"/>
    </xf>
    <xf numFmtId="165" fontId="31" fillId="5" borderId="3" xfId="0" applyNumberFormat="1" applyFont="1" applyFill="1" applyBorder="1" applyAlignment="1">
      <alignment horizontal="center" vertical="top"/>
    </xf>
    <xf numFmtId="165" fontId="31" fillId="5" borderId="47" xfId="0" applyNumberFormat="1" applyFont="1" applyFill="1" applyBorder="1" applyAlignment="1">
      <alignment horizontal="center" vertical="top"/>
    </xf>
    <xf numFmtId="0" fontId="31" fillId="5" borderId="9" xfId="0" applyFont="1" applyFill="1" applyBorder="1" applyAlignment="1">
      <alignment horizontal="center" vertical="top"/>
    </xf>
    <xf numFmtId="0" fontId="31" fillId="0" borderId="35" xfId="0" applyFont="1" applyBorder="1" applyAlignment="1">
      <alignment horizontal="center" vertical="top"/>
    </xf>
    <xf numFmtId="0" fontId="31" fillId="5" borderId="33" xfId="0" applyFont="1" applyFill="1" applyBorder="1" applyAlignment="1">
      <alignment horizontal="left" vertical="top" wrapText="1"/>
    </xf>
    <xf numFmtId="0" fontId="31" fillId="0" borderId="38" xfId="0" applyFont="1" applyBorder="1" applyAlignment="1">
      <alignment vertical="center" wrapText="1"/>
    </xf>
    <xf numFmtId="165" fontId="31" fillId="5" borderId="38" xfId="0" applyNumberFormat="1" applyFont="1" applyFill="1" applyBorder="1" applyAlignment="1">
      <alignment horizontal="center" vertical="top"/>
    </xf>
    <xf numFmtId="0" fontId="31" fillId="5" borderId="59" xfId="0" applyFont="1" applyFill="1" applyBorder="1" applyAlignment="1">
      <alignment horizontal="center" vertical="top"/>
    </xf>
    <xf numFmtId="0" fontId="31" fillId="0" borderId="8" xfId="0" applyFont="1" applyBorder="1" applyAlignment="1">
      <alignment vertical="center" wrapText="1"/>
    </xf>
    <xf numFmtId="165" fontId="31" fillId="5" borderId="8" xfId="0" applyNumberFormat="1" applyFont="1" applyFill="1" applyBorder="1" applyAlignment="1">
      <alignment horizontal="center" vertical="top"/>
    </xf>
    <xf numFmtId="0" fontId="28" fillId="7" borderId="12" xfId="0" applyFont="1" applyFill="1" applyBorder="1" applyAlignment="1">
      <alignment horizontal="left" vertical="top" wrapText="1"/>
    </xf>
    <xf numFmtId="0" fontId="28" fillId="7" borderId="11" xfId="0" applyFont="1" applyFill="1" applyBorder="1" applyAlignment="1">
      <alignment horizontal="left" vertical="top" wrapText="1"/>
    </xf>
    <xf numFmtId="165" fontId="28" fillId="7" borderId="28" xfId="0" applyNumberFormat="1" applyFont="1" applyFill="1" applyBorder="1" applyAlignment="1">
      <alignment horizontal="center" vertical="top" wrapText="1"/>
    </xf>
    <xf numFmtId="0" fontId="28" fillId="7" borderId="15" xfId="0" applyFont="1" applyFill="1" applyBorder="1" applyAlignment="1">
      <alignment horizontal="center" vertical="top"/>
    </xf>
    <xf numFmtId="0" fontId="31" fillId="5" borderId="56" xfId="0" applyFont="1" applyFill="1" applyBorder="1" applyAlignment="1">
      <alignment horizontal="center" vertical="center" wrapText="1"/>
    </xf>
    <xf numFmtId="0" fontId="31" fillId="0" borderId="36" xfId="0" applyFont="1" applyBorder="1" applyAlignment="1">
      <alignment vertical="center" wrapText="1"/>
    </xf>
    <xf numFmtId="0" fontId="12" fillId="0" borderId="51" xfId="0" applyFont="1" applyBorder="1" applyAlignment="1">
      <alignment horizontal="center" vertical="top"/>
    </xf>
    <xf numFmtId="165" fontId="31" fillId="0" borderId="66" xfId="0" applyNumberFormat="1" applyFont="1" applyBorder="1" applyAlignment="1">
      <alignment horizontal="center" vertical="top"/>
    </xf>
    <xf numFmtId="165" fontId="31" fillId="0" borderId="65" xfId="0" applyNumberFormat="1" applyFont="1" applyBorder="1" applyAlignment="1">
      <alignment horizontal="center" vertical="top"/>
    </xf>
    <xf numFmtId="0" fontId="31" fillId="0" borderId="65" xfId="0" applyFont="1" applyBorder="1" applyAlignment="1">
      <alignment vertical="center" wrapText="1"/>
    </xf>
    <xf numFmtId="0" fontId="37" fillId="0" borderId="14" xfId="0" applyFont="1" applyBorder="1" applyAlignment="1">
      <alignment horizontal="center" vertical="top"/>
    </xf>
    <xf numFmtId="0" fontId="31" fillId="0" borderId="19" xfId="0" applyFont="1" applyBorder="1" applyAlignment="1">
      <alignment horizontal="center" vertical="top"/>
    </xf>
    <xf numFmtId="0" fontId="31" fillId="0" borderId="22" xfId="0" applyFont="1" applyBorder="1"/>
    <xf numFmtId="0" fontId="31" fillId="0" borderId="23" xfId="0" applyFont="1" applyBorder="1"/>
    <xf numFmtId="165" fontId="28" fillId="20" borderId="21" xfId="0" applyNumberFormat="1" applyFont="1" applyFill="1" applyBorder="1" applyAlignment="1">
      <alignment horizontal="center" vertical="top"/>
    </xf>
    <xf numFmtId="0" fontId="28" fillId="5" borderId="22" xfId="0" applyFont="1" applyFill="1" applyBorder="1" applyAlignment="1">
      <alignment horizontal="center" vertical="top"/>
    </xf>
    <xf numFmtId="0" fontId="37" fillId="0" borderId="34" xfId="0" applyFont="1" applyBorder="1" applyAlignment="1">
      <alignment horizontal="center" vertical="top"/>
    </xf>
    <xf numFmtId="0" fontId="31" fillId="0" borderId="72" xfId="0" applyFont="1" applyBorder="1" applyAlignment="1">
      <alignment horizontal="center" vertical="top"/>
    </xf>
    <xf numFmtId="0" fontId="31" fillId="5" borderId="72" xfId="0" applyFont="1" applyFill="1" applyBorder="1" applyAlignment="1">
      <alignment horizontal="center" vertical="center"/>
    </xf>
    <xf numFmtId="0" fontId="31" fillId="5" borderId="33" xfId="0" applyFont="1" applyFill="1" applyBorder="1" applyAlignment="1">
      <alignment vertical="top" wrapText="1"/>
    </xf>
    <xf numFmtId="165" fontId="31" fillId="5" borderId="24" xfId="0" applyNumberFormat="1" applyFont="1" applyFill="1" applyBorder="1" applyAlignment="1">
      <alignment horizontal="center" vertical="top"/>
    </xf>
    <xf numFmtId="165" fontId="31" fillId="5" borderId="21" xfId="0" applyNumberFormat="1" applyFont="1" applyFill="1" applyBorder="1" applyAlignment="1">
      <alignment horizontal="center" vertical="top"/>
    </xf>
    <xf numFmtId="0" fontId="31" fillId="5" borderId="28" xfId="0" applyFont="1" applyFill="1" applyBorder="1" applyAlignment="1">
      <alignment horizontal="center" vertical="top"/>
    </xf>
    <xf numFmtId="0" fontId="31" fillId="0" borderId="5" xfId="0" applyFont="1" applyBorder="1" applyAlignment="1">
      <alignment horizontal="center" vertical="top"/>
    </xf>
    <xf numFmtId="0" fontId="31" fillId="0" borderId="77" xfId="0" applyFont="1" applyBorder="1" applyAlignment="1">
      <alignment horizontal="center" vertical="top"/>
    </xf>
    <xf numFmtId="0" fontId="31" fillId="5" borderId="77" xfId="0" applyFont="1" applyFill="1" applyBorder="1" applyAlignment="1">
      <alignment horizontal="center" vertical="center"/>
    </xf>
    <xf numFmtId="0" fontId="31" fillId="5" borderId="31" xfId="0" applyFont="1" applyFill="1" applyBorder="1" applyAlignment="1">
      <alignment vertical="top" wrapText="1"/>
    </xf>
    <xf numFmtId="165" fontId="31" fillId="5" borderId="12" xfId="0" applyNumberFormat="1" applyFont="1" applyFill="1" applyBorder="1" applyAlignment="1">
      <alignment horizontal="center" vertical="top"/>
    </xf>
    <xf numFmtId="165" fontId="31" fillId="5" borderId="28" xfId="0" applyNumberFormat="1" applyFont="1" applyFill="1" applyBorder="1" applyAlignment="1">
      <alignment horizontal="center" vertical="top"/>
    </xf>
    <xf numFmtId="0" fontId="28" fillId="20" borderId="10" xfId="0" applyFont="1" applyFill="1" applyBorder="1" applyAlignment="1">
      <alignment horizontal="center" vertical="top"/>
    </xf>
    <xf numFmtId="49" fontId="28" fillId="2" borderId="9" xfId="0" applyNumberFormat="1" applyFont="1" applyFill="1" applyBorder="1" applyAlignment="1">
      <alignment vertical="top"/>
    </xf>
    <xf numFmtId="0" fontId="31" fillId="0" borderId="78" xfId="0" applyFont="1" applyBorder="1" applyAlignment="1">
      <alignment vertical="center" wrapText="1"/>
    </xf>
    <xf numFmtId="0" fontId="31" fillId="0" borderId="19" xfId="0" applyFont="1" applyBorder="1" applyAlignment="1">
      <alignment vertical="center" wrapText="1"/>
    </xf>
    <xf numFmtId="165" fontId="31" fillId="0" borderId="14" xfId="0" applyNumberFormat="1" applyFont="1" applyBorder="1" applyAlignment="1">
      <alignment horizontal="left" vertical="top"/>
    </xf>
    <xf numFmtId="165" fontId="31" fillId="0" borderId="51" xfId="0" applyNumberFormat="1" applyFont="1" applyBorder="1" applyAlignment="1">
      <alignment horizontal="left" vertical="top"/>
    </xf>
    <xf numFmtId="0" fontId="31" fillId="5" borderId="53" xfId="0" applyFont="1" applyFill="1" applyBorder="1" applyAlignment="1">
      <alignment horizontal="center" vertical="center"/>
    </xf>
    <xf numFmtId="0" fontId="31" fillId="5" borderId="52" xfId="0" applyFont="1" applyFill="1" applyBorder="1" applyAlignment="1">
      <alignment horizontal="left" vertical="top" wrapText="1"/>
    </xf>
    <xf numFmtId="0" fontId="31" fillId="5" borderId="53" xfId="0" applyFont="1" applyFill="1" applyBorder="1" applyAlignment="1">
      <alignment horizontal="center" vertical="top"/>
    </xf>
    <xf numFmtId="0" fontId="31" fillId="0" borderId="65" xfId="0" applyFont="1" applyBorder="1" applyAlignment="1">
      <alignment horizontal="center" vertical="top"/>
    </xf>
    <xf numFmtId="0" fontId="31" fillId="0" borderId="66" xfId="0" applyFont="1" applyBorder="1" applyAlignment="1">
      <alignment horizontal="center" vertical="top"/>
    </xf>
    <xf numFmtId="0" fontId="28" fillId="2" borderId="43" xfId="0" applyFont="1" applyFill="1" applyBorder="1" applyAlignment="1">
      <alignment horizontal="left" vertical="top"/>
    </xf>
    <xf numFmtId="0" fontId="31" fillId="8" borderId="40" xfId="0" applyFont="1" applyFill="1" applyBorder="1"/>
    <xf numFmtId="0" fontId="31" fillId="2" borderId="40" xfId="0" applyFont="1" applyFill="1" applyBorder="1" applyAlignment="1">
      <alignment horizontal="left" vertical="top"/>
    </xf>
    <xf numFmtId="0" fontId="31" fillId="5" borderId="58" xfId="0" applyFont="1" applyFill="1" applyBorder="1" applyAlignment="1">
      <alignment horizontal="left" vertical="top" wrapText="1"/>
    </xf>
    <xf numFmtId="165" fontId="31" fillId="0" borderId="34" xfId="0" applyNumberFormat="1" applyFont="1" applyBorder="1" applyAlignment="1">
      <alignment horizontal="left" vertical="top"/>
    </xf>
    <xf numFmtId="165" fontId="31" fillId="0" borderId="35" xfId="0" applyNumberFormat="1" applyFont="1" applyBorder="1" applyAlignment="1">
      <alignment horizontal="left" vertical="top"/>
    </xf>
    <xf numFmtId="9" fontId="37" fillId="5" borderId="35" xfId="0" applyNumberFormat="1" applyFont="1" applyFill="1" applyBorder="1" applyAlignment="1">
      <alignment horizontal="center" vertical="top"/>
    </xf>
    <xf numFmtId="0" fontId="31" fillId="5" borderId="61" xfId="0" applyFont="1" applyFill="1" applyBorder="1" applyAlignment="1">
      <alignment horizontal="center" vertical="center"/>
    </xf>
    <xf numFmtId="165" fontId="31" fillId="0" borderId="66" xfId="0" applyNumberFormat="1" applyFont="1" applyBorder="1" applyAlignment="1">
      <alignment horizontal="left" vertical="top"/>
    </xf>
    <xf numFmtId="0" fontId="31" fillId="0" borderId="65" xfId="0" applyFont="1" applyBorder="1" applyAlignment="1">
      <alignment horizontal="left" vertical="top"/>
    </xf>
    <xf numFmtId="0" fontId="28" fillId="5" borderId="11" xfId="0" applyFont="1" applyFill="1" applyBorder="1" applyAlignment="1">
      <alignment vertical="top"/>
    </xf>
    <xf numFmtId="0" fontId="28" fillId="19" borderId="15" xfId="0" applyFont="1" applyFill="1" applyBorder="1" applyAlignment="1">
      <alignment horizontal="left" vertical="top"/>
    </xf>
    <xf numFmtId="49" fontId="28" fillId="7" borderId="29" xfId="0" applyNumberFormat="1" applyFont="1" applyFill="1" applyBorder="1" applyAlignment="1">
      <alignment horizontal="center" vertical="top"/>
    </xf>
    <xf numFmtId="0" fontId="37" fillId="5" borderId="52" xfId="0" applyFont="1" applyFill="1" applyBorder="1" applyAlignment="1">
      <alignment horizontal="left" vertical="top"/>
    </xf>
    <xf numFmtId="0" fontId="31" fillId="0" borderId="63" xfId="0" applyFont="1" applyBorder="1" applyAlignment="1">
      <alignment horizontal="center" vertical="top"/>
    </xf>
    <xf numFmtId="0" fontId="31" fillId="5" borderId="64" xfId="0" applyFont="1" applyFill="1" applyBorder="1" applyAlignment="1">
      <alignment horizontal="center" vertical="top"/>
    </xf>
    <xf numFmtId="0" fontId="31" fillId="5" borderId="75" xfId="0" applyFont="1" applyFill="1" applyBorder="1" applyAlignment="1">
      <alignment horizontal="center" vertical="center" wrapText="1"/>
    </xf>
    <xf numFmtId="0" fontId="31" fillId="5" borderId="67" xfId="0" applyFont="1" applyFill="1" applyBorder="1" applyAlignment="1">
      <alignment horizontal="left" vertical="top" wrapText="1"/>
    </xf>
    <xf numFmtId="165" fontId="31" fillId="5" borderId="68" xfId="0" applyNumberFormat="1" applyFont="1" applyFill="1" applyBorder="1" applyAlignment="1">
      <alignment horizontal="center" vertical="top"/>
    </xf>
    <xf numFmtId="0" fontId="37" fillId="5" borderId="35" xfId="0" applyFont="1" applyFill="1" applyBorder="1" applyAlignment="1">
      <alignment horizontal="center" vertical="top"/>
    </xf>
    <xf numFmtId="0" fontId="31" fillId="5" borderId="61" xfId="0" applyFont="1" applyFill="1" applyBorder="1" applyAlignment="1">
      <alignment horizontal="center" vertical="center" wrapText="1"/>
    </xf>
    <xf numFmtId="0" fontId="31" fillId="5" borderId="40" xfId="0" applyFont="1" applyFill="1" applyBorder="1" applyAlignment="1">
      <alignment vertical="top" wrapText="1"/>
    </xf>
    <xf numFmtId="0" fontId="31" fillId="0" borderId="66" xfId="0" applyFont="1" applyBorder="1" applyAlignment="1">
      <alignment horizontal="left" vertical="top"/>
    </xf>
    <xf numFmtId="0" fontId="31" fillId="0" borderId="14" xfId="0" applyFont="1" applyBorder="1" applyAlignment="1">
      <alignment horizontal="left" vertical="top"/>
    </xf>
    <xf numFmtId="0" fontId="31" fillId="0" borderId="51" xfId="0" applyFont="1" applyBorder="1" applyAlignment="1">
      <alignment horizontal="left" vertical="top"/>
    </xf>
    <xf numFmtId="0" fontId="27" fillId="0" borderId="51" xfId="0" applyFont="1" applyBorder="1" applyAlignment="1">
      <alignment horizontal="center" vertical="center" wrapText="1"/>
    </xf>
    <xf numFmtId="0" fontId="31" fillId="0" borderId="54" xfId="0" applyFont="1" applyBorder="1" applyAlignment="1">
      <alignment horizontal="left" vertical="top"/>
    </xf>
    <xf numFmtId="0" fontId="31" fillId="0" borderId="50" xfId="0" applyFont="1" applyBorder="1" applyAlignment="1">
      <alignment horizontal="left" vertical="top"/>
    </xf>
    <xf numFmtId="0" fontId="28" fillId="0" borderId="0" xfId="0" applyFont="1" applyAlignment="1">
      <alignment vertical="top"/>
    </xf>
    <xf numFmtId="0" fontId="28" fillId="0" borderId="22" xfId="0" applyFont="1" applyBorder="1" applyAlignment="1">
      <alignment horizontal="center" vertical="center"/>
    </xf>
    <xf numFmtId="0" fontId="6" fillId="0" borderId="53" xfId="0" applyFont="1" applyBorder="1" applyAlignment="1">
      <alignment horizontal="center" vertical="top"/>
    </xf>
    <xf numFmtId="0" fontId="6" fillId="0" borderId="52" xfId="0" applyFont="1" applyBorder="1" applyAlignment="1">
      <alignment horizontal="left" vertical="top"/>
    </xf>
    <xf numFmtId="0" fontId="24" fillId="0" borderId="21" xfId="0" applyFont="1" applyBorder="1" applyAlignment="1">
      <alignment vertical="top" wrapText="1"/>
    </xf>
    <xf numFmtId="0" fontId="12" fillId="5" borderId="31" xfId="0" applyFont="1" applyFill="1" applyBorder="1" applyAlignment="1">
      <alignment horizontal="left" vertical="top" wrapText="1"/>
    </xf>
    <xf numFmtId="165" fontId="6" fillId="0" borderId="25" xfId="0" applyNumberFormat="1" applyFont="1" applyBorder="1" applyAlignment="1">
      <alignment horizontal="center" vertical="center"/>
    </xf>
    <xf numFmtId="165" fontId="6" fillId="10" borderId="2" xfId="0" applyNumberFormat="1" applyFont="1" applyFill="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12" fillId="5" borderId="0" xfId="0" applyFont="1" applyFill="1" applyAlignment="1">
      <alignment horizontal="left" vertical="top" wrapText="1"/>
    </xf>
    <xf numFmtId="165" fontId="5" fillId="11" borderId="4" xfId="0" applyNumberFormat="1" applyFont="1" applyFill="1" applyBorder="1" applyAlignment="1">
      <alignment horizontal="center" vertical="center"/>
    </xf>
    <xf numFmtId="0" fontId="5" fillId="11" borderId="10"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17" xfId="0" applyFont="1" applyBorder="1" applyAlignment="1">
      <alignment horizontal="center" vertical="center" wrapText="1"/>
    </xf>
    <xf numFmtId="165" fontId="6" fillId="0" borderId="60" xfId="0" applyNumberFormat="1" applyFont="1" applyBorder="1" applyAlignment="1">
      <alignment horizontal="center" vertical="center"/>
    </xf>
    <xf numFmtId="165" fontId="6" fillId="10" borderId="59" xfId="0" applyNumberFormat="1" applyFont="1" applyFill="1" applyBorder="1" applyAlignment="1">
      <alignment horizontal="center" vertical="center"/>
    </xf>
    <xf numFmtId="165" fontId="6" fillId="0" borderId="59" xfId="0" applyNumberFormat="1" applyFont="1" applyBorder="1" applyAlignment="1">
      <alignment horizontal="center" vertical="center"/>
    </xf>
    <xf numFmtId="0" fontId="9" fillId="0" borderId="1" xfId="0" applyFont="1" applyBorder="1"/>
    <xf numFmtId="0" fontId="0" fillId="0" borderId="1" xfId="0" applyBorder="1"/>
    <xf numFmtId="0" fontId="9" fillId="0" borderId="22" xfId="0" applyFont="1" applyBorder="1" applyAlignment="1">
      <alignment horizontal="left" vertical="top" wrapText="1"/>
    </xf>
    <xf numFmtId="0" fontId="12" fillId="5" borderId="66"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0" borderId="65" xfId="0" applyFont="1" applyBorder="1" applyAlignment="1">
      <alignment vertical="top"/>
    </xf>
    <xf numFmtId="0" fontId="12" fillId="0" borderId="11" xfId="0" applyFont="1" applyBorder="1" applyAlignment="1">
      <alignment wrapText="1"/>
    </xf>
    <xf numFmtId="0" fontId="12" fillId="0" borderId="5" xfId="0" applyFont="1" applyBorder="1" applyAlignment="1">
      <alignment vertical="top"/>
    </xf>
    <xf numFmtId="9" fontId="6" fillId="0" borderId="45" xfId="0" applyNumberFormat="1" applyFont="1" applyBorder="1" applyAlignment="1">
      <alignment horizontal="left" vertical="top"/>
    </xf>
    <xf numFmtId="9" fontId="6" fillId="0" borderId="1" xfId="0" applyNumberFormat="1" applyFont="1" applyBorder="1" applyAlignment="1">
      <alignment horizontal="left" vertical="top"/>
    </xf>
    <xf numFmtId="0" fontId="12" fillId="0" borderId="17" xfId="0" applyFont="1" applyBorder="1" applyAlignment="1">
      <alignment vertical="top"/>
    </xf>
    <xf numFmtId="49" fontId="6" fillId="10" borderId="34" xfId="0" applyNumberFormat="1" applyFont="1" applyFill="1" applyBorder="1" applyAlignment="1">
      <alignment vertical="center" wrapText="1"/>
    </xf>
    <xf numFmtId="49" fontId="6" fillId="10" borderId="35" xfId="0" applyNumberFormat="1" applyFont="1" applyFill="1" applyBorder="1" applyAlignment="1">
      <alignment vertical="center" wrapText="1"/>
    </xf>
    <xf numFmtId="0" fontId="6" fillId="0" borderId="34" xfId="0" applyFont="1" applyBorder="1" applyAlignment="1">
      <alignment horizontal="center" vertical="top" wrapText="1"/>
    </xf>
    <xf numFmtId="0" fontId="6" fillId="0" borderId="35" xfId="0" applyFont="1" applyBorder="1" applyAlignment="1">
      <alignment horizontal="center" vertical="top"/>
    </xf>
    <xf numFmtId="0" fontId="17" fillId="0" borderId="61" xfId="0" applyFont="1" applyBorder="1" applyAlignment="1">
      <alignment vertical="top" wrapText="1"/>
    </xf>
    <xf numFmtId="165" fontId="6" fillId="0" borderId="41" xfId="0" applyNumberFormat="1" applyFont="1" applyBorder="1" applyAlignment="1">
      <alignment horizontal="center" vertical="center"/>
    </xf>
    <xf numFmtId="165" fontId="6" fillId="10" borderId="30" xfId="0" applyNumberFormat="1" applyFont="1" applyFill="1" applyBorder="1" applyAlignment="1">
      <alignment horizontal="center" vertical="center"/>
    </xf>
    <xf numFmtId="2" fontId="6" fillId="0" borderId="30" xfId="0" applyNumberFormat="1" applyFont="1" applyBorder="1" applyAlignment="1">
      <alignment horizontal="center" vertical="center"/>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12" fillId="0" borderId="61" xfId="0" applyFont="1" applyBorder="1" applyAlignment="1">
      <alignment vertical="center" wrapText="1"/>
    </xf>
    <xf numFmtId="165" fontId="6" fillId="5" borderId="41" xfId="0" applyNumberFormat="1" applyFont="1" applyFill="1" applyBorder="1" applyAlignment="1">
      <alignment horizontal="center" vertical="center"/>
    </xf>
    <xf numFmtId="165" fontId="6" fillId="5" borderId="30" xfId="0" applyNumberFormat="1" applyFont="1" applyFill="1" applyBorder="1" applyAlignment="1">
      <alignment horizontal="center" vertical="center"/>
    </xf>
    <xf numFmtId="165" fontId="6" fillId="0" borderId="30" xfId="0" applyNumberFormat="1" applyFont="1" applyBorder="1" applyAlignment="1">
      <alignment horizontal="center" vertical="center"/>
    </xf>
    <xf numFmtId="0" fontId="12" fillId="0" borderId="61" xfId="0" applyFont="1" applyBorder="1" applyAlignment="1">
      <alignment horizontal="left" vertical="top" wrapText="1"/>
    </xf>
    <xf numFmtId="165" fontId="6" fillId="0" borderId="70" xfId="0" applyNumberFormat="1" applyFont="1" applyBorder="1" applyAlignment="1">
      <alignment horizontal="center" vertical="center"/>
    </xf>
    <xf numFmtId="165" fontId="27" fillId="10" borderId="17" xfId="0" applyNumberFormat="1" applyFont="1" applyFill="1" applyBorder="1" applyAlignment="1">
      <alignment horizontal="center" vertical="center" wrapText="1"/>
    </xf>
    <xf numFmtId="165" fontId="6" fillId="5" borderId="70" xfId="0" applyNumberFormat="1" applyFont="1" applyFill="1" applyBorder="1" applyAlignment="1">
      <alignment horizontal="center" vertical="center"/>
    </xf>
    <xf numFmtId="165" fontId="6" fillId="5" borderId="59" xfId="0" applyNumberFormat="1" applyFont="1" applyFill="1" applyBorder="1" applyAlignment="1">
      <alignment horizontal="center" vertical="center"/>
    </xf>
    <xf numFmtId="0" fontId="12" fillId="0" borderId="15" xfId="0" applyFont="1" applyBorder="1" applyAlignment="1">
      <alignment vertical="top"/>
    </xf>
    <xf numFmtId="49" fontId="5" fillId="7" borderId="28" xfId="0" applyNumberFormat="1" applyFont="1" applyFill="1" applyBorder="1" applyAlignment="1">
      <alignment horizontal="center" vertical="top"/>
    </xf>
    <xf numFmtId="0" fontId="13" fillId="7" borderId="0" xfId="0" applyFont="1" applyFill="1"/>
    <xf numFmtId="0" fontId="12" fillId="0" borderId="45" xfId="0" applyFont="1" applyBorder="1" applyAlignment="1">
      <alignment horizontal="center" vertical="center"/>
    </xf>
    <xf numFmtId="0" fontId="12" fillId="0" borderId="1" xfId="0" applyFont="1" applyBorder="1" applyAlignment="1">
      <alignment horizontal="center" vertical="center"/>
    </xf>
    <xf numFmtId="0" fontId="6" fillId="0" borderId="0" xfId="0" applyFont="1" applyAlignment="1">
      <alignment vertical="center" wrapText="1"/>
    </xf>
    <xf numFmtId="0" fontId="11" fillId="8" borderId="0" xfId="0" applyFont="1" applyFill="1"/>
    <xf numFmtId="49" fontId="28" fillId="8" borderId="24" xfId="7" applyNumberFormat="1" applyFont="1" applyFill="1" applyBorder="1" applyAlignment="1">
      <alignment vertical="top"/>
    </xf>
    <xf numFmtId="49" fontId="28" fillId="8" borderId="22" xfId="7" applyNumberFormat="1" applyFont="1" applyFill="1" applyBorder="1" applyAlignment="1">
      <alignment vertical="top"/>
    </xf>
    <xf numFmtId="165" fontId="28" fillId="8" borderId="21" xfId="7" applyNumberFormat="1" applyFont="1" applyFill="1" applyBorder="1" applyAlignment="1">
      <alignment horizontal="center" vertical="top"/>
    </xf>
    <xf numFmtId="165" fontId="31" fillId="0" borderId="5" xfId="7" applyNumberFormat="1" applyFont="1" applyBorder="1" applyAlignment="1">
      <alignment horizontal="center" vertical="center"/>
    </xf>
    <xf numFmtId="0" fontId="31" fillId="0" borderId="6" xfId="7" applyFont="1" applyBorder="1" applyAlignment="1">
      <alignment vertical="top" wrapText="1"/>
    </xf>
    <xf numFmtId="0" fontId="31" fillId="5" borderId="54" xfId="7" applyFont="1" applyFill="1" applyBorder="1" applyAlignment="1">
      <alignment horizontal="center" vertical="center" wrapText="1"/>
    </xf>
    <xf numFmtId="0" fontId="31" fillId="5" borderId="50" xfId="7" applyFont="1" applyFill="1" applyBorder="1" applyAlignment="1">
      <alignment horizontal="center" vertical="center" wrapText="1"/>
    </xf>
    <xf numFmtId="0" fontId="31" fillId="5" borderId="55" xfId="7" applyFont="1" applyFill="1" applyBorder="1" applyAlignment="1">
      <alignment horizontal="justify" vertical="center"/>
    </xf>
    <xf numFmtId="166" fontId="31" fillId="5" borderId="5" xfId="34" applyNumberFormat="1" applyFont="1" applyFill="1" applyBorder="1" applyAlignment="1">
      <alignment vertical="center" wrapText="1"/>
    </xf>
    <xf numFmtId="165" fontId="32" fillId="0" borderId="2" xfId="0" applyNumberFormat="1" applyFont="1" applyBorder="1" applyAlignment="1">
      <alignment vertical="top" wrapText="1"/>
    </xf>
    <xf numFmtId="165" fontId="0" fillId="0" borderId="0" xfId="0" applyNumberFormat="1"/>
    <xf numFmtId="165" fontId="32" fillId="0" borderId="30" xfId="0" applyNumberFormat="1" applyFont="1" applyBorder="1" applyAlignment="1">
      <alignment vertical="top" wrapText="1"/>
    </xf>
    <xf numFmtId="165" fontId="55" fillId="4" borderId="28" xfId="0" applyNumberFormat="1" applyFont="1" applyFill="1" applyBorder="1" applyAlignment="1">
      <alignment vertical="top" wrapText="1"/>
    </xf>
    <xf numFmtId="2" fontId="14" fillId="9" borderId="12" xfId="7" applyNumberFormat="1" applyFont="1" applyFill="1" applyBorder="1" applyAlignment="1">
      <alignment vertical="top" wrapText="1"/>
    </xf>
    <xf numFmtId="2" fontId="14" fillId="9" borderId="28" xfId="7" applyNumberFormat="1" applyFont="1" applyFill="1" applyBorder="1" applyAlignment="1">
      <alignment vertical="top" wrapText="1"/>
    </xf>
    <xf numFmtId="2" fontId="21" fillId="0" borderId="25" xfId="7" applyNumberFormat="1" applyFont="1" applyBorder="1" applyAlignment="1">
      <alignment vertical="top" wrapText="1"/>
    </xf>
    <xf numFmtId="2" fontId="21" fillId="0" borderId="2" xfId="7" applyNumberFormat="1" applyFont="1" applyBorder="1" applyAlignment="1">
      <alignment vertical="top" wrapText="1"/>
    </xf>
    <xf numFmtId="2" fontId="20" fillId="4" borderId="12" xfId="7" applyNumberFormat="1" applyFont="1" applyFill="1" applyBorder="1" applyAlignment="1">
      <alignment vertical="top" wrapText="1"/>
    </xf>
    <xf numFmtId="2" fontId="20" fillId="4" borderId="28" xfId="7" applyNumberFormat="1" applyFont="1" applyFill="1" applyBorder="1" applyAlignment="1">
      <alignment vertical="top" wrapText="1"/>
    </xf>
    <xf numFmtId="2" fontId="21" fillId="0" borderId="4" xfId="7" applyNumberFormat="1" applyFont="1" applyBorder="1" applyAlignment="1">
      <alignment vertical="top" wrapText="1"/>
    </xf>
    <xf numFmtId="2" fontId="21" fillId="0" borderId="10" xfId="7" applyNumberFormat="1" applyFont="1" applyBorder="1" applyAlignment="1">
      <alignment vertical="top" wrapText="1"/>
    </xf>
    <xf numFmtId="0" fontId="22" fillId="0" borderId="0" xfId="7" applyFont="1" applyAlignment="1">
      <alignment vertical="top"/>
    </xf>
    <xf numFmtId="0" fontId="25" fillId="0" borderId="0" xfId="7" applyFont="1" applyAlignment="1">
      <alignment vertical="top"/>
    </xf>
    <xf numFmtId="2" fontId="21" fillId="0" borderId="3" xfId="7" applyNumberFormat="1" applyFont="1" applyBorder="1" applyAlignment="1">
      <alignment vertical="top" wrapText="1"/>
    </xf>
    <xf numFmtId="2" fontId="21" fillId="0" borderId="47" xfId="7" applyNumberFormat="1" applyFont="1" applyBorder="1" applyAlignment="1">
      <alignment vertical="top" wrapText="1"/>
    </xf>
    <xf numFmtId="0" fontId="7" fillId="0" borderId="0" xfId="7" applyFont="1" applyAlignment="1">
      <alignment horizontal="right" vertical="top" wrapText="1"/>
    </xf>
    <xf numFmtId="2" fontId="21" fillId="0" borderId="30" xfId="7" applyNumberFormat="1" applyFont="1" applyBorder="1" applyAlignment="1">
      <alignment vertical="top" wrapText="1"/>
    </xf>
    <xf numFmtId="2" fontId="21" fillId="0" borderId="38" xfId="7" applyNumberFormat="1" applyFont="1" applyBorder="1" applyAlignment="1">
      <alignment vertical="top" wrapText="1"/>
    </xf>
    <xf numFmtId="0" fontId="27" fillId="0" borderId="26" xfId="7" applyFont="1" applyBorder="1"/>
    <xf numFmtId="0" fontId="27" fillId="0" borderId="0" xfId="7" applyFont="1"/>
    <xf numFmtId="0" fontId="27" fillId="0" borderId="36" xfId="7" applyFont="1" applyBorder="1"/>
    <xf numFmtId="2" fontId="21" fillId="0" borderId="8" xfId="7" applyNumberFormat="1" applyFont="1" applyBorder="1" applyAlignment="1">
      <alignment vertical="top" wrapText="1"/>
    </xf>
    <xf numFmtId="165" fontId="4" fillId="0" borderId="0" xfId="7" applyNumberFormat="1" applyFont="1" applyAlignment="1">
      <alignment vertical="top"/>
    </xf>
    <xf numFmtId="0" fontId="5" fillId="0" borderId="11" xfId="7" applyFont="1" applyBorder="1" applyAlignment="1">
      <alignment vertical="center" wrapText="1"/>
    </xf>
    <xf numFmtId="0" fontId="5" fillId="0" borderId="15" xfId="7" applyFont="1" applyBorder="1" applyAlignment="1">
      <alignment vertical="center" wrapText="1"/>
    </xf>
    <xf numFmtId="49" fontId="19" fillId="0" borderId="0" xfId="7" applyNumberFormat="1" applyFont="1" applyAlignment="1">
      <alignment vertical="top" wrapText="1"/>
    </xf>
    <xf numFmtId="0" fontId="37" fillId="0" borderId="0" xfId="7" applyFont="1" applyAlignment="1">
      <alignment horizontal="center" vertical="top"/>
    </xf>
    <xf numFmtId="49" fontId="31" fillId="0" borderId="0" xfId="7" applyNumberFormat="1" applyFont="1" applyAlignment="1">
      <alignment vertical="top"/>
    </xf>
    <xf numFmtId="2" fontId="28" fillId="6" borderId="28" xfId="7" applyNumberFormat="1" applyFont="1" applyFill="1" applyBorder="1" applyAlignment="1">
      <alignment horizontal="center" vertical="top"/>
    </xf>
    <xf numFmtId="49" fontId="28" fillId="2" borderId="55" xfId="7" applyNumberFormat="1" applyFont="1" applyFill="1" applyBorder="1" applyAlignment="1">
      <alignment horizontal="center" vertical="top" wrapText="1"/>
    </xf>
    <xf numFmtId="165" fontId="28" fillId="7" borderId="28" xfId="7" applyNumberFormat="1" applyFont="1" applyFill="1" applyBorder="1" applyAlignment="1">
      <alignment horizontal="center" vertical="top"/>
    </xf>
    <xf numFmtId="0" fontId="28" fillId="7" borderId="28" xfId="7" applyFont="1" applyFill="1" applyBorder="1" applyAlignment="1">
      <alignment horizontal="center" vertical="top"/>
    </xf>
    <xf numFmtId="49" fontId="28" fillId="3" borderId="28" xfId="7" applyNumberFormat="1" applyFont="1" applyFill="1" applyBorder="1" applyAlignment="1">
      <alignment horizontal="center" vertical="top"/>
    </xf>
    <xf numFmtId="0" fontId="31" fillId="0" borderId="45" xfId="7" applyFont="1" applyBorder="1" applyAlignment="1">
      <alignment horizontal="center" vertical="top"/>
    </xf>
    <xf numFmtId="0" fontId="31" fillId="0" borderId="1" xfId="7" applyFont="1" applyBorder="1" applyAlignment="1">
      <alignment horizontal="center" vertical="top"/>
    </xf>
    <xf numFmtId="0" fontId="31" fillId="0" borderId="52" xfId="7" applyFont="1" applyBorder="1" applyAlignment="1">
      <alignment horizontal="center" vertical="top"/>
    </xf>
    <xf numFmtId="165" fontId="28" fillId="11" borderId="21" xfId="7" applyNumberFormat="1" applyFont="1" applyFill="1" applyBorder="1" applyAlignment="1">
      <alignment horizontal="center" vertical="top"/>
    </xf>
    <xf numFmtId="0" fontId="28" fillId="11" borderId="4" xfId="7" applyFont="1" applyFill="1" applyBorder="1" applyAlignment="1">
      <alignment horizontal="center" vertical="top"/>
    </xf>
    <xf numFmtId="0" fontId="31" fillId="0" borderId="35" xfId="7" applyFont="1" applyBorder="1" applyAlignment="1">
      <alignment horizontal="center" vertical="top"/>
    </xf>
    <xf numFmtId="0" fontId="31" fillId="0" borderId="37" xfId="7" applyFont="1" applyBorder="1" applyAlignment="1">
      <alignment horizontal="center" vertical="top"/>
    </xf>
    <xf numFmtId="165" fontId="28" fillId="0" borderId="79" xfId="7" applyNumberFormat="1" applyFont="1" applyBorder="1" applyAlignment="1">
      <alignment horizontal="center" vertical="top"/>
    </xf>
    <xf numFmtId="165" fontId="28" fillId="0" borderId="1" xfId="7" applyNumberFormat="1" applyFont="1" applyBorder="1" applyAlignment="1">
      <alignment horizontal="center" vertical="top"/>
    </xf>
    <xf numFmtId="165" fontId="28" fillId="0" borderId="52" xfId="7" applyNumberFormat="1" applyFont="1" applyBorder="1" applyAlignment="1">
      <alignment horizontal="center" vertical="top"/>
    </xf>
    <xf numFmtId="0" fontId="31" fillId="0" borderId="36" xfId="7" applyFont="1" applyBorder="1" applyAlignment="1">
      <alignment horizontal="center" vertical="top"/>
    </xf>
    <xf numFmtId="0" fontId="31" fillId="0" borderId="7" xfId="7" applyFont="1" applyBorder="1" applyAlignment="1">
      <alignment horizontal="center" vertical="center"/>
    </xf>
    <xf numFmtId="0" fontId="31" fillId="0" borderId="5" xfId="7" applyFont="1" applyBorder="1" applyAlignment="1">
      <alignment horizontal="center" vertical="center"/>
    </xf>
    <xf numFmtId="165" fontId="31" fillId="0" borderId="77" xfId="7" applyNumberFormat="1" applyFont="1" applyBorder="1" applyAlignment="1">
      <alignment horizontal="center" vertical="top"/>
    </xf>
    <xf numFmtId="165" fontId="31" fillId="0" borderId="5" xfId="7" applyNumberFormat="1" applyFont="1" applyBorder="1" applyAlignment="1">
      <alignment horizontal="center" vertical="top"/>
    </xf>
    <xf numFmtId="165" fontId="31" fillId="0" borderId="6" xfId="7" applyNumberFormat="1" applyFont="1" applyBorder="1" applyAlignment="1">
      <alignment horizontal="center" vertical="top"/>
    </xf>
    <xf numFmtId="0" fontId="31" fillId="0" borderId="31" xfId="7" applyFont="1" applyBorder="1" applyAlignment="1">
      <alignment horizontal="center" vertical="top"/>
    </xf>
    <xf numFmtId="49" fontId="28" fillId="3" borderId="15" xfId="7" applyNumberFormat="1" applyFont="1" applyFill="1" applyBorder="1" applyAlignment="1">
      <alignment horizontal="center" vertical="top"/>
    </xf>
    <xf numFmtId="9" fontId="31" fillId="0" borderId="45" xfId="7" applyNumberFormat="1" applyFont="1" applyBorder="1" applyAlignment="1">
      <alignment horizontal="left" vertical="top"/>
    </xf>
    <xf numFmtId="9" fontId="31" fillId="0" borderId="1" xfId="7" applyNumberFormat="1" applyFont="1" applyBorder="1" applyAlignment="1">
      <alignment horizontal="left" vertical="top"/>
    </xf>
    <xf numFmtId="0" fontId="31" fillId="0" borderId="53" xfId="7" applyFont="1" applyBorder="1" applyAlignment="1">
      <alignment horizontal="left" vertical="top"/>
    </xf>
    <xf numFmtId="0" fontId="31" fillId="0" borderId="52" xfId="7" applyFont="1" applyBorder="1" applyAlignment="1">
      <alignment horizontal="left" vertical="top"/>
    </xf>
    <xf numFmtId="0" fontId="31" fillId="10" borderId="34" xfId="7" applyFont="1" applyFill="1" applyBorder="1" applyAlignment="1">
      <alignment horizontal="center" vertical="center" wrapText="1"/>
    </xf>
    <xf numFmtId="0" fontId="31" fillId="10" borderId="35" xfId="7" applyFont="1" applyFill="1" applyBorder="1" applyAlignment="1">
      <alignment horizontal="center" vertical="center" wrapText="1"/>
    </xf>
    <xf numFmtId="165" fontId="31" fillId="10" borderId="35" xfId="7" applyNumberFormat="1" applyFont="1" applyFill="1" applyBorder="1" applyAlignment="1">
      <alignment horizontal="center" vertical="center" wrapText="1"/>
    </xf>
    <xf numFmtId="0" fontId="31" fillId="0" borderId="37" xfId="7" applyFont="1" applyBorder="1" applyAlignment="1">
      <alignment horizontal="left" vertical="top" wrapText="1"/>
    </xf>
    <xf numFmtId="165" fontId="31" fillId="0" borderId="70" xfId="7" applyNumberFormat="1" applyFont="1" applyBorder="1" applyAlignment="1">
      <alignment horizontal="center" vertical="top"/>
    </xf>
    <xf numFmtId="165" fontId="31" fillId="10" borderId="59" xfId="7" applyNumberFormat="1" applyFont="1" applyFill="1" applyBorder="1" applyAlignment="1">
      <alignment horizontal="center" vertical="top"/>
    </xf>
    <xf numFmtId="165" fontId="31" fillId="0" borderId="59" xfId="7" applyNumberFormat="1" applyFont="1" applyBorder="1" applyAlignment="1">
      <alignment horizontal="center" vertical="top"/>
    </xf>
    <xf numFmtId="0" fontId="31" fillId="0" borderId="30" xfId="7" applyFont="1" applyBorder="1" applyAlignment="1">
      <alignment horizontal="center" vertical="top"/>
    </xf>
    <xf numFmtId="0" fontId="31" fillId="10" borderId="7" xfId="7" applyFont="1" applyFill="1" applyBorder="1" applyAlignment="1">
      <alignment horizontal="center" vertical="center" wrapText="1"/>
    </xf>
    <xf numFmtId="0" fontId="31" fillId="10" borderId="5" xfId="7" applyFont="1" applyFill="1" applyBorder="1" applyAlignment="1">
      <alignment horizontal="center" vertical="center" wrapText="1"/>
    </xf>
    <xf numFmtId="165" fontId="31" fillId="10" borderId="5" xfId="7" applyNumberFormat="1" applyFont="1" applyFill="1" applyBorder="1" applyAlignment="1">
      <alignment horizontal="center" vertical="center" wrapText="1"/>
    </xf>
    <xf numFmtId="0" fontId="31" fillId="0" borderId="6" xfId="7" applyFont="1" applyBorder="1" applyAlignment="1">
      <alignment wrapText="1"/>
    </xf>
    <xf numFmtId="165" fontId="80" fillId="0" borderId="8" xfId="7" applyNumberFormat="1" applyFont="1" applyBorder="1" applyAlignment="1">
      <alignment horizontal="center" vertical="top"/>
    </xf>
    <xf numFmtId="165" fontId="80" fillId="10" borderId="2" xfId="7" applyNumberFormat="1" applyFont="1" applyFill="1" applyBorder="1" applyAlignment="1">
      <alignment horizontal="center" vertical="top"/>
    </xf>
    <xf numFmtId="0" fontId="31" fillId="5" borderId="45" xfId="7" applyFont="1" applyFill="1" applyBorder="1" applyAlignment="1">
      <alignment horizontal="center" vertical="center"/>
    </xf>
    <xf numFmtId="0" fontId="31" fillId="5" borderId="1" xfId="7" applyFont="1" applyFill="1" applyBorder="1" applyAlignment="1">
      <alignment horizontal="center" vertical="center"/>
    </xf>
    <xf numFmtId="0" fontId="31" fillId="5" borderId="53" xfId="7" applyFont="1" applyFill="1" applyBorder="1" applyAlignment="1">
      <alignment horizontal="center" vertical="center" wrapText="1"/>
    </xf>
    <xf numFmtId="0" fontId="31" fillId="5" borderId="52" xfId="7" applyFont="1" applyFill="1" applyBorder="1" applyAlignment="1">
      <alignment horizontal="left" vertical="top" wrapText="1"/>
    </xf>
    <xf numFmtId="165" fontId="28" fillId="11" borderId="4" xfId="7" applyNumberFormat="1" applyFont="1" applyFill="1" applyBorder="1" applyAlignment="1">
      <alignment horizontal="center" vertical="top"/>
    </xf>
    <xf numFmtId="0" fontId="28" fillId="11" borderId="32" xfId="7" applyFont="1" applyFill="1" applyBorder="1" applyAlignment="1">
      <alignment horizontal="center" vertical="top"/>
    </xf>
    <xf numFmtId="0" fontId="31" fillId="5" borderId="21" xfId="7" applyFont="1" applyFill="1" applyBorder="1" applyAlignment="1">
      <alignment vertical="top" wrapText="1"/>
    </xf>
    <xf numFmtId="0" fontId="31" fillId="5" borderId="35" xfId="7" applyFont="1" applyFill="1" applyBorder="1" applyAlignment="1">
      <alignment horizontal="center" vertical="center"/>
    </xf>
    <xf numFmtId="165" fontId="31" fillId="5" borderId="75" xfId="7" applyNumberFormat="1" applyFont="1" applyFill="1" applyBorder="1" applyAlignment="1">
      <alignment horizontal="center" vertical="center" wrapText="1"/>
    </xf>
    <xf numFmtId="0" fontId="31" fillId="5" borderId="67" xfId="7" applyFont="1" applyFill="1" applyBorder="1" applyAlignment="1">
      <alignment vertical="center" wrapText="1"/>
    </xf>
    <xf numFmtId="165" fontId="31" fillId="0" borderId="47" xfId="7" applyNumberFormat="1" applyFont="1" applyBorder="1" applyAlignment="1">
      <alignment horizontal="center" vertical="top"/>
    </xf>
    <xf numFmtId="165" fontId="31" fillId="10" borderId="3" xfId="7" applyNumberFormat="1" applyFont="1" applyFill="1" applyBorder="1" applyAlignment="1">
      <alignment horizontal="center" vertical="top"/>
    </xf>
    <xf numFmtId="165" fontId="31" fillId="0" borderId="3" xfId="7" applyNumberFormat="1" applyFont="1" applyBorder="1" applyAlignment="1">
      <alignment horizontal="center" vertical="top"/>
    </xf>
    <xf numFmtId="0" fontId="31" fillId="0" borderId="73" xfId="7" applyFont="1" applyBorder="1" applyAlignment="1">
      <alignment horizontal="center" vertical="top"/>
    </xf>
    <xf numFmtId="49" fontId="31" fillId="5" borderId="42" xfId="7" applyNumberFormat="1" applyFont="1" applyFill="1" applyBorder="1" applyAlignment="1">
      <alignment horizontal="center" vertical="center" wrapText="1"/>
    </xf>
    <xf numFmtId="49" fontId="31" fillId="5" borderId="17" xfId="7" applyNumberFormat="1" applyFont="1" applyFill="1" applyBorder="1" applyAlignment="1">
      <alignment horizontal="center" vertical="center" wrapText="1"/>
    </xf>
    <xf numFmtId="165" fontId="27" fillId="5" borderId="62" xfId="7" applyNumberFormat="1" applyFont="1" applyFill="1" applyBorder="1" applyAlignment="1">
      <alignment horizontal="left" vertical="center" wrapText="1"/>
    </xf>
    <xf numFmtId="0" fontId="31" fillId="0" borderId="59" xfId="7" applyFont="1" applyBorder="1" applyAlignment="1">
      <alignment horizontal="center" vertical="top"/>
    </xf>
    <xf numFmtId="49" fontId="31" fillId="5" borderId="34" xfId="7" applyNumberFormat="1" applyFont="1" applyFill="1" applyBorder="1" applyAlignment="1">
      <alignment horizontal="center" vertical="center"/>
    </xf>
    <xf numFmtId="49" fontId="31" fillId="5" borderId="35" xfId="7" applyNumberFormat="1" applyFont="1" applyFill="1" applyBorder="1" applyAlignment="1">
      <alignment horizontal="center" vertical="center"/>
    </xf>
    <xf numFmtId="165" fontId="35" fillId="5" borderId="62" xfId="7" applyNumberFormat="1" applyFont="1" applyFill="1" applyBorder="1" applyAlignment="1">
      <alignment horizontal="left" vertical="center" wrapText="1"/>
    </xf>
    <xf numFmtId="165" fontId="31" fillId="0" borderId="30" xfId="7" applyNumberFormat="1" applyFont="1" applyBorder="1" applyAlignment="1">
      <alignment horizontal="center" vertical="top"/>
    </xf>
    <xf numFmtId="165" fontId="31" fillId="10" borderId="30" xfId="7" applyNumberFormat="1" applyFont="1" applyFill="1" applyBorder="1" applyAlignment="1">
      <alignment horizontal="center" vertical="top"/>
    </xf>
    <xf numFmtId="0" fontId="31" fillId="5" borderId="37" xfId="7" applyFont="1" applyFill="1" applyBorder="1" applyAlignment="1">
      <alignment horizontal="justify" vertical="center"/>
    </xf>
    <xf numFmtId="0" fontId="31" fillId="5" borderId="42" xfId="7" applyFont="1" applyFill="1" applyBorder="1" applyAlignment="1">
      <alignment horizontal="center" vertical="center"/>
    </xf>
    <xf numFmtId="0" fontId="31" fillId="5" borderId="71" xfId="7" applyFont="1" applyFill="1" applyBorder="1" applyAlignment="1">
      <alignment horizontal="justify" vertical="center"/>
    </xf>
    <xf numFmtId="0" fontId="31" fillId="5" borderId="42" xfId="7" applyFont="1" applyFill="1" applyBorder="1" applyAlignment="1">
      <alignment horizontal="center" vertical="center" wrapText="1"/>
    </xf>
    <xf numFmtId="0" fontId="31" fillId="5" borderId="6" xfId="7" applyFont="1" applyFill="1" applyBorder="1" applyAlignment="1">
      <alignment horizontal="justify" vertical="center"/>
    </xf>
    <xf numFmtId="165" fontId="31" fillId="0" borderId="29" xfId="7" applyNumberFormat="1" applyFont="1" applyBorder="1" applyAlignment="1">
      <alignment horizontal="center" vertical="top"/>
    </xf>
    <xf numFmtId="165" fontId="31" fillId="10" borderId="9" xfId="7" applyNumberFormat="1" applyFont="1" applyFill="1" applyBorder="1" applyAlignment="1">
      <alignment horizontal="center" vertical="top"/>
    </xf>
    <xf numFmtId="165" fontId="31" fillId="0" borderId="9" xfId="7" applyNumberFormat="1" applyFont="1" applyBorder="1" applyAlignment="1">
      <alignment horizontal="center" vertical="top"/>
    </xf>
    <xf numFmtId="0" fontId="31" fillId="0" borderId="2" xfId="7" applyFont="1" applyBorder="1" applyAlignment="1">
      <alignment horizontal="center" vertical="top"/>
    </xf>
    <xf numFmtId="0" fontId="31" fillId="5" borderId="29" xfId="7" applyFont="1" applyFill="1" applyBorder="1" applyAlignment="1">
      <alignment vertical="top" wrapText="1"/>
    </xf>
    <xf numFmtId="0" fontId="31" fillId="0" borderId="45" xfId="7" applyFont="1" applyBorder="1" applyAlignment="1">
      <alignment horizontal="center" vertical="center" wrapText="1"/>
    </xf>
    <xf numFmtId="0" fontId="31" fillId="0" borderId="1" xfId="7" applyFont="1" applyBorder="1" applyAlignment="1">
      <alignment horizontal="center" vertical="center"/>
    </xf>
    <xf numFmtId="165" fontId="31" fillId="10" borderId="53" xfId="7" applyNumberFormat="1" applyFont="1" applyFill="1" applyBorder="1" applyAlignment="1">
      <alignment horizontal="center" vertical="center" wrapText="1"/>
    </xf>
    <xf numFmtId="0" fontId="31" fillId="0" borderId="52" xfId="7" applyFont="1" applyBorder="1" applyAlignment="1">
      <alignment vertical="center" wrapText="1"/>
    </xf>
    <xf numFmtId="0" fontId="28" fillId="11" borderId="22" xfId="7" applyFont="1" applyFill="1" applyBorder="1" applyAlignment="1">
      <alignment horizontal="center" vertical="top"/>
    </xf>
    <xf numFmtId="49" fontId="37" fillId="5" borderId="21" xfId="7" applyNumberFormat="1" applyFont="1" applyFill="1" applyBorder="1" applyAlignment="1">
      <alignment vertical="top"/>
    </xf>
    <xf numFmtId="0" fontId="31" fillId="0" borderId="34" xfId="7" applyFont="1" applyBorder="1" applyAlignment="1">
      <alignment horizontal="center" vertical="center" wrapText="1"/>
    </xf>
    <xf numFmtId="0" fontId="31" fillId="0" borderId="35" xfId="7" applyFont="1" applyBorder="1" applyAlignment="1">
      <alignment horizontal="center" vertical="center" wrapText="1"/>
    </xf>
    <xf numFmtId="165" fontId="31" fillId="10" borderId="61" xfId="7" applyNumberFormat="1" applyFont="1" applyFill="1" applyBorder="1" applyAlignment="1">
      <alignment horizontal="center" vertical="center" wrapText="1"/>
    </xf>
    <xf numFmtId="0" fontId="31" fillId="0" borderId="37" xfId="7" applyFont="1" applyBorder="1" applyAlignment="1">
      <alignment vertical="center" wrapText="1"/>
    </xf>
    <xf numFmtId="165" fontId="31" fillId="0" borderId="41" xfId="7" applyNumberFormat="1" applyFont="1" applyBorder="1" applyAlignment="1">
      <alignment horizontal="center" vertical="top"/>
    </xf>
    <xf numFmtId="49" fontId="37" fillId="5" borderId="9" xfId="7" applyNumberFormat="1" applyFont="1" applyFill="1" applyBorder="1" applyAlignment="1">
      <alignment vertical="top"/>
    </xf>
    <xf numFmtId="49" fontId="31" fillId="0" borderId="34" xfId="7" applyNumberFormat="1" applyFont="1" applyBorder="1" applyAlignment="1">
      <alignment horizontal="center" vertical="center"/>
    </xf>
    <xf numFmtId="49" fontId="31" fillId="0" borderId="72" xfId="7" applyNumberFormat="1" applyFont="1" applyBorder="1" applyAlignment="1">
      <alignment horizontal="center" vertical="center"/>
    </xf>
    <xf numFmtId="49" fontId="31" fillId="0" borderId="0" xfId="7" applyNumberFormat="1" applyFont="1" applyAlignment="1">
      <alignment horizontal="center" vertical="center"/>
    </xf>
    <xf numFmtId="165" fontId="31" fillId="10" borderId="62" xfId="7" applyNumberFormat="1" applyFont="1" applyFill="1" applyBorder="1" applyAlignment="1">
      <alignment horizontal="center" vertical="center" wrapText="1"/>
    </xf>
    <xf numFmtId="49" fontId="37" fillId="5" borderId="9" xfId="7" applyNumberFormat="1" applyFont="1" applyFill="1" applyBorder="1" applyAlignment="1">
      <alignment vertical="top" wrapText="1"/>
    </xf>
    <xf numFmtId="0" fontId="31" fillId="0" borderId="42" xfId="7" applyFont="1" applyBorder="1" applyAlignment="1">
      <alignment horizontal="center" vertical="center" wrapText="1"/>
    </xf>
    <xf numFmtId="0" fontId="31" fillId="0" borderId="17" xfId="7" applyFont="1" applyBorder="1" applyAlignment="1">
      <alignment horizontal="center" vertical="center" wrapText="1"/>
    </xf>
    <xf numFmtId="0" fontId="31" fillId="0" borderId="71" xfId="7" applyFont="1" applyBorder="1" applyAlignment="1">
      <alignment vertical="center" wrapText="1"/>
    </xf>
    <xf numFmtId="49" fontId="35" fillId="5" borderId="9" xfId="7" applyNumberFormat="1" applyFont="1" applyFill="1" applyBorder="1" applyAlignment="1">
      <alignment vertical="top"/>
    </xf>
    <xf numFmtId="0" fontId="31" fillId="5" borderId="37" xfId="7" applyFont="1" applyFill="1" applyBorder="1" applyAlignment="1">
      <alignment vertical="center" wrapText="1"/>
    </xf>
    <xf numFmtId="165" fontId="31" fillId="0" borderId="8" xfId="7" applyNumberFormat="1" applyFont="1" applyBorder="1" applyAlignment="1">
      <alignment horizontal="center" vertical="top"/>
    </xf>
    <xf numFmtId="165" fontId="31" fillId="10" borderId="2" xfId="7" applyNumberFormat="1" applyFont="1" applyFill="1" applyBorder="1" applyAlignment="1">
      <alignment horizontal="center" vertical="top"/>
    </xf>
    <xf numFmtId="165" fontId="31" fillId="0" borderId="2" xfId="7" applyNumberFormat="1" applyFont="1" applyBorder="1" applyAlignment="1">
      <alignment horizontal="center" vertical="top"/>
    </xf>
    <xf numFmtId="49" fontId="35" fillId="5" borderId="29" xfId="7" applyNumberFormat="1" applyFont="1" applyFill="1" applyBorder="1" applyAlignment="1">
      <alignment vertical="top"/>
    </xf>
    <xf numFmtId="0" fontId="31" fillId="5" borderId="46" xfId="7" applyFont="1" applyFill="1" applyBorder="1" applyAlignment="1">
      <alignment wrapText="1"/>
    </xf>
    <xf numFmtId="0" fontId="31" fillId="5" borderId="7" xfId="7" applyFont="1" applyFill="1" applyBorder="1" applyAlignment="1">
      <alignment horizontal="center" vertical="center" wrapText="1"/>
    </xf>
    <xf numFmtId="0" fontId="31" fillId="5" borderId="5" xfId="7" applyFont="1" applyFill="1" applyBorder="1" applyAlignment="1">
      <alignment horizontal="center" vertical="center" wrapText="1"/>
    </xf>
    <xf numFmtId="0" fontId="31" fillId="5" borderId="6" xfId="7" applyFont="1" applyFill="1" applyBorder="1" applyAlignment="1">
      <alignment wrapText="1"/>
    </xf>
    <xf numFmtId="9" fontId="31" fillId="0" borderId="45" xfId="7" applyNumberFormat="1" applyFont="1" applyBorder="1" applyAlignment="1">
      <alignment horizontal="center" vertical="top"/>
    </xf>
    <xf numFmtId="9" fontId="31" fillId="0" borderId="1" xfId="7" applyNumberFormat="1" applyFont="1" applyBorder="1" applyAlignment="1">
      <alignment horizontal="center" vertical="top"/>
    </xf>
    <xf numFmtId="0" fontId="31" fillId="0" borderId="53" xfId="7" applyFont="1" applyBorder="1" applyAlignment="1">
      <alignment horizontal="center" vertical="top"/>
    </xf>
    <xf numFmtId="1" fontId="31" fillId="0" borderId="63" xfId="7" applyNumberFormat="1" applyFont="1" applyBorder="1" applyAlignment="1">
      <alignment horizontal="center" vertical="center"/>
    </xf>
    <xf numFmtId="1" fontId="31" fillId="0" borderId="64" xfId="7" applyNumberFormat="1" applyFont="1" applyBorder="1" applyAlignment="1">
      <alignment horizontal="center" vertical="center"/>
    </xf>
    <xf numFmtId="165" fontId="31" fillId="10" borderId="75" xfId="7" applyNumberFormat="1" applyFont="1" applyFill="1" applyBorder="1" applyAlignment="1">
      <alignment horizontal="center" vertical="center" wrapText="1"/>
    </xf>
    <xf numFmtId="0" fontId="31" fillId="0" borderId="46" xfId="7" applyFont="1" applyBorder="1" applyAlignment="1">
      <alignment horizontal="justify" vertical="center"/>
    </xf>
    <xf numFmtId="0" fontId="31" fillId="0" borderId="34" xfId="7" applyFont="1" applyBorder="1" applyAlignment="1">
      <alignment horizontal="center" vertical="center"/>
    </xf>
    <xf numFmtId="0" fontId="31" fillId="0" borderId="35" xfId="7" applyFont="1" applyBorder="1" applyAlignment="1">
      <alignment horizontal="center" vertical="center"/>
    </xf>
    <xf numFmtId="0" fontId="31" fillId="0" borderId="61" xfId="7" applyFont="1" applyBorder="1" applyAlignment="1">
      <alignment horizontal="center" vertical="center" wrapText="1"/>
    </xf>
    <xf numFmtId="0" fontId="31" fillId="0" borderId="37" xfId="7" applyFont="1" applyBorder="1" applyAlignment="1">
      <alignment horizontal="justify" vertical="center"/>
    </xf>
    <xf numFmtId="165" fontId="31" fillId="0" borderId="38" xfId="7" applyNumberFormat="1" applyFont="1" applyBorder="1" applyAlignment="1">
      <alignment horizontal="center" vertical="top"/>
    </xf>
    <xf numFmtId="0" fontId="31" fillId="0" borderId="61" xfId="7" applyFont="1" applyBorder="1" applyAlignment="1">
      <alignment horizontal="center" vertical="center"/>
    </xf>
    <xf numFmtId="0" fontId="31" fillId="0" borderId="37" xfId="7" applyFont="1" applyBorder="1" applyAlignment="1">
      <alignment wrapText="1"/>
    </xf>
    <xf numFmtId="0" fontId="31" fillId="0" borderId="54" xfId="7" applyFont="1" applyBorder="1" applyAlignment="1">
      <alignment horizontal="center" vertical="center" wrapText="1"/>
    </xf>
    <xf numFmtId="0" fontId="31" fillId="0" borderId="48" xfId="7" applyFont="1" applyBorder="1" applyAlignment="1">
      <alignment horizontal="center" vertical="center" wrapText="1"/>
    </xf>
    <xf numFmtId="0" fontId="31" fillId="0" borderId="55" xfId="7" applyFont="1" applyBorder="1" applyAlignment="1">
      <alignment vertical="center" wrapText="1"/>
    </xf>
    <xf numFmtId="165" fontId="31" fillId="0" borderId="25" xfId="7" applyNumberFormat="1" applyFont="1" applyBorder="1" applyAlignment="1">
      <alignment horizontal="center" vertical="top"/>
    </xf>
    <xf numFmtId="0" fontId="31" fillId="10" borderId="42" xfId="7" applyFont="1" applyFill="1" applyBorder="1" applyAlignment="1">
      <alignment horizontal="center" vertical="center" wrapText="1"/>
    </xf>
    <xf numFmtId="0" fontId="34" fillId="0" borderId="0" xfId="7" applyFont="1" applyAlignment="1">
      <alignment vertical="top" wrapText="1"/>
    </xf>
    <xf numFmtId="49" fontId="28" fillId="0" borderId="0" xfId="7" applyNumberFormat="1" applyFont="1" applyAlignment="1">
      <alignment vertical="top" wrapText="1"/>
    </xf>
    <xf numFmtId="0" fontId="28" fillId="0" borderId="0" xfId="7" applyFont="1" applyAlignment="1">
      <alignment vertical="top"/>
    </xf>
    <xf numFmtId="49" fontId="28" fillId="0" borderId="9" xfId="7" applyNumberFormat="1" applyFont="1" applyBorder="1" applyAlignment="1">
      <alignment horizontal="center" vertical="top"/>
    </xf>
    <xf numFmtId="49" fontId="28" fillId="8" borderId="36" xfId="7" applyNumberFormat="1" applyFont="1" applyFill="1" applyBorder="1" applyAlignment="1">
      <alignment horizontal="center" vertical="top"/>
    </xf>
    <xf numFmtId="0" fontId="31" fillId="5" borderId="45" xfId="7" applyFont="1" applyFill="1" applyBorder="1" applyAlignment="1">
      <alignment horizontal="center" vertical="top" wrapText="1"/>
    </xf>
    <xf numFmtId="0" fontId="31" fillId="5" borderId="1" xfId="7" applyFont="1" applyFill="1" applyBorder="1" applyAlignment="1">
      <alignment horizontal="center" vertical="top" wrapText="1"/>
    </xf>
    <xf numFmtId="0" fontId="31" fillId="0" borderId="1" xfId="7" applyFont="1" applyBorder="1" applyAlignment="1">
      <alignment horizontal="center" vertical="center" wrapText="1"/>
    </xf>
    <xf numFmtId="0" fontId="31" fillId="0" borderId="52" xfId="7" applyFont="1" applyBorder="1" applyAlignment="1">
      <alignment horizontal="justify" vertical="center"/>
    </xf>
    <xf numFmtId="0" fontId="28" fillId="0" borderId="36" xfId="7" applyFont="1" applyBorder="1" applyAlignment="1">
      <alignment vertical="top"/>
    </xf>
    <xf numFmtId="49" fontId="28" fillId="8" borderId="9" xfId="7" applyNumberFormat="1" applyFont="1" applyFill="1" applyBorder="1" applyAlignment="1">
      <alignment horizontal="center" vertical="top"/>
    </xf>
    <xf numFmtId="0" fontId="31" fillId="0" borderId="58" xfId="7" applyFont="1" applyBorder="1" applyAlignment="1">
      <alignment horizontal="justify" vertical="center"/>
    </xf>
    <xf numFmtId="49" fontId="28" fillId="2" borderId="9" xfId="7" applyNumberFormat="1" applyFont="1" applyFill="1" applyBorder="1" applyAlignment="1">
      <alignment horizontal="center" vertical="top"/>
    </xf>
    <xf numFmtId="0" fontId="34" fillId="5" borderId="7" xfId="7" applyFont="1" applyFill="1" applyBorder="1" applyAlignment="1">
      <alignment vertical="top" wrapText="1"/>
    </xf>
    <xf numFmtId="0" fontId="34" fillId="5" borderId="5" xfId="7" applyFont="1" applyFill="1" applyBorder="1" applyAlignment="1">
      <alignment vertical="top" wrapText="1"/>
    </xf>
    <xf numFmtId="0" fontId="31" fillId="0" borderId="31" xfId="7" applyFont="1" applyBorder="1" applyAlignment="1">
      <alignment horizontal="justify" vertical="center"/>
    </xf>
    <xf numFmtId="0" fontId="34" fillId="0" borderId="40" xfId="7" applyFont="1" applyBorder="1" applyAlignment="1">
      <alignment vertical="top" wrapText="1"/>
    </xf>
    <xf numFmtId="49" fontId="28" fillId="0" borderId="40" xfId="7" applyNumberFormat="1" applyFont="1" applyBorder="1" applyAlignment="1">
      <alignment vertical="top" wrapText="1"/>
    </xf>
    <xf numFmtId="0" fontId="28" fillId="0" borderId="39" xfId="7" applyFont="1" applyBorder="1" applyAlignment="1">
      <alignment vertical="top"/>
    </xf>
    <xf numFmtId="49" fontId="28" fillId="2" borderId="29" xfId="7" applyNumberFormat="1" applyFont="1" applyFill="1" applyBorder="1" applyAlignment="1">
      <alignment horizontal="center" vertical="top"/>
    </xf>
    <xf numFmtId="0" fontId="28" fillId="2" borderId="12" xfId="7" applyFont="1" applyFill="1" applyBorder="1" applyAlignment="1">
      <alignment horizontal="left" vertical="top"/>
    </xf>
    <xf numFmtId="0" fontId="28" fillId="8" borderId="11" xfId="7" applyFont="1" applyFill="1" applyBorder="1" applyAlignment="1">
      <alignment horizontal="left" vertical="top"/>
    </xf>
    <xf numFmtId="0" fontId="28" fillId="2" borderId="11" xfId="7" applyFont="1" applyFill="1" applyBorder="1" applyAlignment="1">
      <alignment horizontal="left" vertical="top"/>
    </xf>
    <xf numFmtId="0" fontId="33" fillId="8" borderId="11" xfId="7" applyFont="1" applyFill="1" applyBorder="1"/>
    <xf numFmtId="0" fontId="28" fillId="8" borderId="11" xfId="7" applyFont="1" applyFill="1" applyBorder="1"/>
    <xf numFmtId="49" fontId="28" fillId="8" borderId="28" xfId="7" applyNumberFormat="1" applyFont="1" applyFill="1" applyBorder="1" applyAlignment="1">
      <alignment horizontal="center" vertical="top" wrapText="1"/>
    </xf>
    <xf numFmtId="0" fontId="10" fillId="0" borderId="0" xfId="7" applyFont="1" applyAlignment="1">
      <alignment vertical="center"/>
    </xf>
    <xf numFmtId="1" fontId="37" fillId="0" borderId="60" xfId="7" applyNumberFormat="1" applyFont="1" applyFill="1" applyBorder="1" applyAlignment="1">
      <alignment horizontal="center" vertical="top"/>
    </xf>
    <xf numFmtId="1" fontId="37" fillId="0" borderId="7" xfId="7" applyNumberFormat="1" applyFont="1" applyFill="1" applyBorder="1" applyAlignment="1">
      <alignment horizontal="center" vertical="top"/>
    </xf>
    <xf numFmtId="0" fontId="37" fillId="0" borderId="8" xfId="7" applyNumberFormat="1" applyFont="1" applyFill="1" applyBorder="1" applyAlignment="1">
      <alignment horizontal="center" vertical="top"/>
    </xf>
    <xf numFmtId="0" fontId="31" fillId="0" borderId="9" xfId="7" applyFont="1" applyFill="1" applyBorder="1" applyAlignment="1">
      <alignment horizontal="left" vertical="top" wrapText="1"/>
    </xf>
    <xf numFmtId="0" fontId="66" fillId="0" borderId="9" xfId="7" applyFont="1" applyFill="1" applyBorder="1" applyAlignment="1">
      <alignment vertical="top" wrapText="1"/>
    </xf>
    <xf numFmtId="0" fontId="28" fillId="0" borderId="21" xfId="7" applyFont="1" applyFill="1" applyBorder="1" applyAlignment="1">
      <alignment vertical="top" wrapText="1"/>
    </xf>
    <xf numFmtId="2" fontId="81" fillId="4" borderId="28" xfId="7" applyNumberFormat="1" applyFont="1" applyFill="1" applyBorder="1" applyAlignment="1">
      <alignment horizontal="right" vertical="top" wrapText="1"/>
    </xf>
    <xf numFmtId="165" fontId="37" fillId="0" borderId="3" xfId="7" applyNumberFormat="1" applyFont="1" applyBorder="1" applyAlignment="1">
      <alignment vertical="top" wrapText="1"/>
    </xf>
    <xf numFmtId="2" fontId="79" fillId="0" borderId="2" xfId="0" applyNumberFormat="1" applyFont="1" applyBorder="1" applyAlignment="1">
      <alignment horizontal="center" vertical="top" wrapText="1"/>
    </xf>
    <xf numFmtId="165" fontId="24" fillId="0" borderId="59" xfId="0" applyNumberFormat="1" applyFont="1" applyBorder="1" applyAlignment="1">
      <alignment horizontal="center" vertical="center"/>
    </xf>
    <xf numFmtId="165" fontId="37" fillId="5" borderId="28" xfId="0" applyNumberFormat="1" applyFont="1" applyFill="1" applyBorder="1" applyAlignment="1">
      <alignment horizontal="center" vertical="top"/>
    </xf>
    <xf numFmtId="0" fontId="31" fillId="0" borderId="0" xfId="0" applyFont="1" applyFill="1" applyBorder="1" applyAlignment="1">
      <alignment horizontal="center" vertical="top"/>
    </xf>
    <xf numFmtId="2" fontId="37" fillId="0" borderId="2" xfId="0" applyNumberFormat="1" applyFont="1" applyBorder="1" applyAlignment="1">
      <alignment horizontal="center" vertical="top" wrapText="1"/>
    </xf>
    <xf numFmtId="2" fontId="66" fillId="6" borderId="28" xfId="0" applyNumberFormat="1" applyFont="1" applyFill="1" applyBorder="1" applyAlignment="1">
      <alignment horizontal="center" vertical="top"/>
    </xf>
    <xf numFmtId="165" fontId="37" fillId="5" borderId="38" xfId="0" applyNumberFormat="1" applyFont="1" applyFill="1" applyBorder="1" applyAlignment="1">
      <alignment horizontal="center" vertical="top"/>
    </xf>
    <xf numFmtId="2" fontId="6" fillId="0" borderId="0" xfId="0" applyNumberFormat="1" applyFont="1" applyFill="1" applyBorder="1" applyAlignment="1">
      <alignment horizontal="left" vertical="top" wrapText="1"/>
    </xf>
    <xf numFmtId="49" fontId="31" fillId="5" borderId="22" xfId="0" applyNumberFormat="1" applyFont="1" applyFill="1" applyBorder="1" applyAlignment="1">
      <alignment horizontal="center" vertical="top"/>
    </xf>
    <xf numFmtId="165" fontId="28" fillId="5" borderId="21" xfId="0" applyNumberFormat="1" applyFont="1" applyFill="1" applyBorder="1" applyAlignment="1">
      <alignment horizontal="center" vertical="top"/>
    </xf>
    <xf numFmtId="165" fontId="31" fillId="10" borderId="22" xfId="0" applyNumberFormat="1" applyFont="1" applyFill="1" applyBorder="1" applyAlignment="1">
      <alignment horizontal="left" vertical="center" wrapText="1"/>
    </xf>
    <xf numFmtId="49" fontId="31" fillId="0" borderId="24" xfId="0" applyNumberFormat="1" applyFont="1" applyBorder="1" applyAlignment="1">
      <alignment horizontal="center" vertical="top"/>
    </xf>
    <xf numFmtId="49" fontId="28" fillId="5" borderId="48" xfId="0" applyNumberFormat="1" applyFont="1" applyFill="1" applyBorder="1" applyAlignment="1">
      <alignment vertical="top" wrapText="1"/>
    </xf>
    <xf numFmtId="0" fontId="50" fillId="0" borderId="0" xfId="0" applyFont="1"/>
    <xf numFmtId="0" fontId="33" fillId="5" borderId="13" xfId="0" applyFont="1" applyFill="1" applyBorder="1" applyAlignment="1">
      <alignment vertical="top" wrapText="1"/>
    </xf>
    <xf numFmtId="0" fontId="33" fillId="5" borderId="44" xfId="0" applyFont="1" applyFill="1" applyBorder="1" applyAlignment="1">
      <alignment horizontal="center" vertical="top" wrapText="1"/>
    </xf>
    <xf numFmtId="0" fontId="28" fillId="5" borderId="47" xfId="0" applyFont="1" applyFill="1" applyBorder="1" applyAlignment="1">
      <alignment horizontal="center" vertical="top"/>
    </xf>
    <xf numFmtId="165" fontId="28" fillId="5" borderId="3" xfId="0" applyNumberFormat="1" applyFont="1" applyFill="1" applyBorder="1" applyAlignment="1">
      <alignment horizontal="center" vertical="top"/>
    </xf>
    <xf numFmtId="165" fontId="31" fillId="10" borderId="67" xfId="0" applyNumberFormat="1" applyFont="1" applyFill="1" applyBorder="1" applyAlignment="1">
      <alignment horizontal="left" vertical="center" wrapText="1"/>
    </xf>
    <xf numFmtId="49" fontId="66" fillId="5" borderId="50" xfId="0" applyNumberFormat="1" applyFont="1" applyFill="1" applyBorder="1" applyAlignment="1">
      <alignment vertical="top" wrapText="1"/>
    </xf>
    <xf numFmtId="49" fontId="66" fillId="5" borderId="51" xfId="0" applyNumberFormat="1" applyFont="1" applyFill="1" applyBorder="1" applyAlignment="1">
      <alignment vertical="top" wrapText="1"/>
    </xf>
    <xf numFmtId="49" fontId="31" fillId="0" borderId="25" xfId="0" applyNumberFormat="1" applyFont="1" applyBorder="1" applyAlignment="1">
      <alignment horizontal="center" vertical="top"/>
    </xf>
    <xf numFmtId="0" fontId="6" fillId="0" borderId="31" xfId="2" applyFont="1" applyBorder="1" applyAlignment="1">
      <alignment horizontal="left" vertical="top" wrapText="1"/>
    </xf>
    <xf numFmtId="0" fontId="6" fillId="0" borderId="5" xfId="2" applyFont="1" applyBorder="1" applyAlignment="1">
      <alignment horizontal="center" vertical="top"/>
    </xf>
    <xf numFmtId="49" fontId="31" fillId="5" borderId="49" xfId="0" applyNumberFormat="1" applyFont="1" applyFill="1" applyBorder="1" applyAlignment="1">
      <alignment horizontal="center" vertical="top"/>
    </xf>
    <xf numFmtId="1" fontId="6" fillId="0" borderId="5" xfId="2" applyNumberFormat="1" applyFont="1" applyBorder="1" applyAlignment="1">
      <alignment horizontal="center" vertical="top"/>
    </xf>
    <xf numFmtId="165" fontId="66" fillId="7" borderId="21" xfId="0" applyNumberFormat="1" applyFont="1" applyFill="1" applyBorder="1" applyAlignment="1">
      <alignment horizontal="center" vertical="top" wrapText="1"/>
    </xf>
    <xf numFmtId="165" fontId="24" fillId="0" borderId="2" xfId="0" applyNumberFormat="1" applyFont="1" applyBorder="1" applyAlignment="1">
      <alignment horizontal="center" vertical="top"/>
    </xf>
    <xf numFmtId="165" fontId="22" fillId="0" borderId="0" xfId="0" applyNumberFormat="1" applyFont="1" applyAlignment="1">
      <alignment vertical="top"/>
    </xf>
    <xf numFmtId="2" fontId="79" fillId="0" borderId="30" xfId="0" applyNumberFormat="1" applyFont="1" applyBorder="1" applyAlignment="1">
      <alignment horizontal="center" vertical="top" wrapText="1"/>
    </xf>
    <xf numFmtId="165" fontId="37" fillId="5" borderId="2" xfId="0" applyNumberFormat="1" applyFont="1" applyFill="1" applyBorder="1" applyAlignment="1">
      <alignment horizontal="center" vertical="top"/>
    </xf>
    <xf numFmtId="0" fontId="9" fillId="0" borderId="0" xfId="0" applyFont="1" applyAlignment="1">
      <alignment horizontal="right"/>
    </xf>
    <xf numFmtId="2" fontId="82" fillId="0" borderId="2" xfId="0" applyNumberFormat="1" applyFont="1" applyBorder="1" applyAlignment="1">
      <alignment horizontal="center" vertical="top" wrapText="1"/>
    </xf>
    <xf numFmtId="165" fontId="37" fillId="0" borderId="0" xfId="0" applyNumberFormat="1" applyFont="1" applyAlignment="1">
      <alignment vertical="top"/>
    </xf>
    <xf numFmtId="0" fontId="2" fillId="0" borderId="0" xfId="35"/>
    <xf numFmtId="0" fontId="2" fillId="0" borderId="0" xfId="35" applyFill="1" applyBorder="1"/>
    <xf numFmtId="9" fontId="37" fillId="0" borderId="0" xfId="35" applyNumberFormat="1" applyFont="1" applyFill="1" applyBorder="1" applyAlignment="1">
      <alignment horizontal="center" vertical="top"/>
    </xf>
    <xf numFmtId="0" fontId="37" fillId="0" borderId="0" xfId="35" applyFont="1" applyFill="1" applyBorder="1" applyAlignment="1">
      <alignment horizontal="center" vertical="center"/>
    </xf>
    <xf numFmtId="0" fontId="37" fillId="0" borderId="0" xfId="35" applyFont="1" applyFill="1" applyBorder="1" applyAlignment="1">
      <alignment horizontal="left" vertical="top" wrapText="1"/>
    </xf>
    <xf numFmtId="165" fontId="28" fillId="0" borderId="0" xfId="35" applyNumberFormat="1" applyFont="1" applyFill="1" applyBorder="1" applyAlignment="1">
      <alignment horizontal="center" vertical="top"/>
    </xf>
    <xf numFmtId="0" fontId="28" fillId="0" borderId="0" xfId="35" applyFont="1" applyFill="1" applyBorder="1" applyAlignment="1">
      <alignment horizontal="center" vertical="top"/>
    </xf>
    <xf numFmtId="0" fontId="33" fillId="0" borderId="0" xfId="35" applyFont="1" applyFill="1" applyBorder="1" applyAlignment="1">
      <alignment horizontal="center" vertical="top" wrapText="1"/>
    </xf>
    <xf numFmtId="49" fontId="28" fillId="0" borderId="0" xfId="35" applyNumberFormat="1" applyFont="1" applyFill="1" applyBorder="1" applyAlignment="1">
      <alignment horizontal="center" vertical="top"/>
    </xf>
    <xf numFmtId="0" fontId="37" fillId="0" borderId="0" xfId="35" applyFont="1" applyFill="1" applyBorder="1" applyAlignment="1">
      <alignment horizontal="center" vertical="top"/>
    </xf>
    <xf numFmtId="0" fontId="31" fillId="0" borderId="0" xfId="35" applyFont="1" applyFill="1" applyBorder="1" applyAlignment="1">
      <alignment horizontal="center" vertical="top"/>
    </xf>
    <xf numFmtId="0" fontId="31" fillId="0" borderId="0" xfId="35" applyFont="1" applyFill="1" applyBorder="1" applyAlignment="1">
      <alignment horizontal="center" vertical="top" wrapText="1"/>
    </xf>
    <xf numFmtId="0" fontId="31" fillId="0" borderId="0" xfId="35" applyFont="1" applyFill="1" applyBorder="1" applyAlignment="1">
      <alignment horizontal="left" vertical="top" wrapText="1"/>
    </xf>
    <xf numFmtId="165" fontId="31"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wrapText="1"/>
    </xf>
    <xf numFmtId="0" fontId="31" fillId="0" borderId="0" xfId="35" applyFont="1" applyFill="1" applyBorder="1" applyAlignment="1">
      <alignment horizontal="center" vertical="center"/>
    </xf>
    <xf numFmtId="0" fontId="31" fillId="0" borderId="0" xfId="35" applyFont="1" applyFill="1" applyBorder="1" applyAlignment="1">
      <alignment vertical="top" wrapText="1"/>
    </xf>
    <xf numFmtId="9" fontId="31" fillId="0" borderId="0" xfId="35" applyNumberFormat="1" applyFont="1" applyFill="1" applyBorder="1" applyAlignment="1">
      <alignment horizontal="center" vertical="top"/>
    </xf>
    <xf numFmtId="0" fontId="28" fillId="0" borderId="0" xfId="35" applyFont="1" applyFill="1" applyBorder="1" applyAlignment="1">
      <alignment vertical="top" wrapText="1"/>
    </xf>
    <xf numFmtId="0" fontId="38" fillId="0" borderId="0" xfId="35" applyFont="1"/>
    <xf numFmtId="0" fontId="2" fillId="0" borderId="0" xfId="35" applyBorder="1"/>
    <xf numFmtId="0" fontId="6" fillId="0" borderId="0" xfId="35" applyFont="1" applyFill="1" applyBorder="1" applyAlignment="1">
      <alignment horizontal="center" vertical="top"/>
    </xf>
    <xf numFmtId="0" fontId="12" fillId="0" borderId="0" xfId="35" applyFont="1" applyBorder="1" applyAlignment="1">
      <alignment vertical="top" wrapText="1"/>
    </xf>
    <xf numFmtId="0" fontId="12" fillId="0" borderId="0" xfId="35" applyFont="1" applyBorder="1" applyAlignment="1">
      <alignment vertical="center" wrapText="1"/>
    </xf>
    <xf numFmtId="0" fontId="6" fillId="0" borderId="0" xfId="35" applyFont="1" applyBorder="1" applyAlignment="1">
      <alignment vertical="center"/>
    </xf>
    <xf numFmtId="0" fontId="78" fillId="0" borderId="0" xfId="35" applyFont="1" applyBorder="1"/>
    <xf numFmtId="49" fontId="28" fillId="0" borderId="0" xfId="35" applyNumberFormat="1" applyFont="1" applyFill="1" applyBorder="1" applyAlignment="1">
      <alignment horizontal="right" vertical="top"/>
    </xf>
    <xf numFmtId="0" fontId="6" fillId="21" borderId="28" xfId="35" applyNumberFormat="1" applyFont="1" applyFill="1" applyBorder="1" applyAlignment="1">
      <alignment horizontal="center" vertical="center" wrapText="1"/>
    </xf>
    <xf numFmtId="0" fontId="24" fillId="21" borderId="21" xfId="35" applyFont="1" applyFill="1" applyBorder="1" applyAlignment="1">
      <alignment horizontal="justify" vertical="top"/>
    </xf>
    <xf numFmtId="0" fontId="2" fillId="21" borderId="28" xfId="35" applyFill="1" applyBorder="1" applyAlignment="1">
      <alignment horizontal="center" vertical="top"/>
    </xf>
    <xf numFmtId="165" fontId="83" fillId="21" borderId="28" xfId="35" applyNumberFormat="1" applyFont="1" applyFill="1" applyBorder="1" applyAlignment="1">
      <alignment horizontal="center" vertical="top"/>
    </xf>
    <xf numFmtId="0" fontId="84" fillId="21" borderId="28" xfId="35" applyFont="1" applyFill="1" applyBorder="1" applyAlignment="1">
      <alignment horizontal="center" vertical="top"/>
    </xf>
    <xf numFmtId="0" fontId="31" fillId="21" borderId="12" xfId="35" applyFont="1" applyFill="1" applyBorder="1" applyAlignment="1">
      <alignment horizontal="center" vertical="top"/>
    </xf>
    <xf numFmtId="0" fontId="28" fillId="21" borderId="11" xfId="35" applyFont="1" applyFill="1" applyBorder="1" applyAlignment="1">
      <alignment horizontal="center" vertical="top" wrapText="1"/>
    </xf>
    <xf numFmtId="49" fontId="28" fillId="21" borderId="11" xfId="35" applyNumberFormat="1" applyFont="1" applyFill="1" applyBorder="1" applyAlignment="1">
      <alignment horizontal="right" vertical="top"/>
    </xf>
    <xf numFmtId="0" fontId="57" fillId="21" borderId="15" xfId="35" applyFont="1" applyFill="1" applyBorder="1" applyAlignment="1">
      <alignment vertical="top"/>
    </xf>
    <xf numFmtId="0" fontId="6" fillId="0" borderId="12" xfId="35" applyFont="1" applyBorder="1" applyAlignment="1">
      <alignment horizontal="center" vertical="center" wrapText="1"/>
    </xf>
    <xf numFmtId="0" fontId="6" fillId="0" borderId="28" xfId="35" applyFont="1" applyBorder="1" applyAlignment="1">
      <alignment horizontal="center" vertical="center" wrapText="1"/>
    </xf>
    <xf numFmtId="0" fontId="6" fillId="0" borderId="11" xfId="35" applyFont="1" applyBorder="1" applyAlignment="1">
      <alignment horizontal="center" vertical="center" wrapText="1"/>
    </xf>
    <xf numFmtId="0" fontId="6" fillId="10" borderId="12" xfId="35" applyNumberFormat="1" applyFont="1" applyFill="1" applyBorder="1" applyAlignment="1">
      <alignment horizontal="center" vertical="center" wrapText="1"/>
    </xf>
    <xf numFmtId="0" fontId="6" fillId="0" borderId="28" xfId="35" applyFont="1" applyFill="1" applyBorder="1" applyAlignment="1">
      <alignment horizontal="justify" vertical="top"/>
    </xf>
    <xf numFmtId="0" fontId="2" fillId="0" borderId="15" xfId="35" applyBorder="1" applyAlignment="1">
      <alignment vertical="top"/>
    </xf>
    <xf numFmtId="165" fontId="12" fillId="0" borderId="74" xfId="35" applyNumberFormat="1" applyFont="1" applyBorder="1" applyAlignment="1">
      <alignment horizontal="center" vertical="top"/>
    </xf>
    <xf numFmtId="165" fontId="12" fillId="0" borderId="28" xfId="35" applyNumberFormat="1" applyFont="1" applyBorder="1" applyAlignment="1">
      <alignment horizontal="center" vertical="top"/>
    </xf>
    <xf numFmtId="0" fontId="78" fillId="0" borderId="76" xfId="35" applyFont="1" applyBorder="1" applyAlignment="1">
      <alignment horizontal="center" vertical="top"/>
    </xf>
    <xf numFmtId="0" fontId="31" fillId="0" borderId="28" xfId="35" applyFont="1" applyFill="1" applyBorder="1" applyAlignment="1">
      <alignment horizontal="center" vertical="top"/>
    </xf>
    <xf numFmtId="49" fontId="28" fillId="0" borderId="28" xfId="35" applyNumberFormat="1" applyFont="1" applyFill="1" applyBorder="1" applyAlignment="1">
      <alignment horizontal="right" vertical="top"/>
    </xf>
    <xf numFmtId="0" fontId="12" fillId="0" borderId="76" xfId="35" applyFont="1" applyBorder="1" applyAlignment="1">
      <alignment horizontal="center" vertical="top"/>
    </xf>
    <xf numFmtId="0" fontId="6" fillId="0" borderId="43" xfId="35" applyFont="1" applyBorder="1" applyAlignment="1">
      <alignment horizontal="center" vertical="top"/>
    </xf>
    <xf numFmtId="0" fontId="6" fillId="0" borderId="29" xfId="35" applyFont="1" applyBorder="1" applyAlignment="1">
      <alignment horizontal="center" vertical="top"/>
    </xf>
    <xf numFmtId="49" fontId="6" fillId="10" borderId="40" xfId="35" applyNumberFormat="1" applyFont="1" applyFill="1" applyBorder="1" applyAlignment="1">
      <alignment horizontal="center" vertical="top" wrapText="1"/>
    </xf>
    <xf numFmtId="0" fontId="6" fillId="10" borderId="43" xfId="35" applyNumberFormat="1" applyFont="1" applyFill="1" applyBorder="1" applyAlignment="1">
      <alignment horizontal="center" vertical="top" wrapText="1"/>
    </xf>
    <xf numFmtId="0" fontId="6" fillId="0" borderId="29" xfId="35" applyFont="1" applyFill="1" applyBorder="1" applyAlignment="1">
      <alignment horizontal="left" vertical="top" wrapText="1"/>
    </xf>
    <xf numFmtId="0" fontId="2" fillId="0" borderId="39" xfId="35" applyBorder="1" applyAlignment="1">
      <alignment vertical="top"/>
    </xf>
    <xf numFmtId="165" fontId="6" fillId="10" borderId="40" xfId="35" applyNumberFormat="1" applyFont="1" applyFill="1" applyBorder="1" applyAlignment="1">
      <alignment horizontal="center" vertical="top"/>
    </xf>
    <xf numFmtId="165" fontId="6" fillId="10" borderId="29" xfId="35" applyNumberFormat="1" applyFont="1" applyFill="1" applyBorder="1" applyAlignment="1">
      <alignment horizontal="center" vertical="top"/>
    </xf>
    <xf numFmtId="165" fontId="6" fillId="0" borderId="29" xfId="35" applyNumberFormat="1" applyFont="1" applyBorder="1" applyAlignment="1">
      <alignment vertical="top"/>
    </xf>
    <xf numFmtId="0" fontId="83" fillId="0" borderId="40" xfId="35" applyFont="1" applyBorder="1" applyAlignment="1">
      <alignment horizontal="center" vertical="top"/>
    </xf>
    <xf numFmtId="0" fontId="31" fillId="0" borderId="29" xfId="35" applyFont="1" applyFill="1" applyBorder="1" applyAlignment="1">
      <alignment horizontal="center" vertical="top"/>
    </xf>
    <xf numFmtId="49" fontId="28" fillId="0" borderId="29" xfId="35" applyNumberFormat="1" applyFont="1" applyFill="1" applyBorder="1" applyAlignment="1">
      <alignment horizontal="right" vertical="top"/>
    </xf>
    <xf numFmtId="0" fontId="6" fillId="0" borderId="12" xfId="35" applyFont="1" applyBorder="1" applyAlignment="1">
      <alignment horizontal="center" vertical="top"/>
    </xf>
    <xf numFmtId="0" fontId="6" fillId="0" borderId="28" xfId="35" applyFont="1" applyBorder="1" applyAlignment="1">
      <alignment horizontal="center" vertical="top"/>
    </xf>
    <xf numFmtId="49" fontId="6" fillId="10" borderId="11" xfId="35" applyNumberFormat="1" applyFont="1" applyFill="1" applyBorder="1" applyAlignment="1">
      <alignment horizontal="center" vertical="top" wrapText="1"/>
    </xf>
    <xf numFmtId="0" fontId="6" fillId="10" borderId="12" xfId="35" applyNumberFormat="1" applyFont="1" applyFill="1" applyBorder="1" applyAlignment="1">
      <alignment horizontal="center" vertical="top" wrapText="1"/>
    </xf>
    <xf numFmtId="0" fontId="6" fillId="0" borderId="28" xfId="35" applyFont="1" applyFill="1" applyBorder="1" applyAlignment="1">
      <alignment horizontal="left" vertical="top" wrapText="1"/>
    </xf>
    <xf numFmtId="165" fontId="6" fillId="10" borderId="28" xfId="35" applyNumberFormat="1" applyFont="1" applyFill="1" applyBorder="1" applyAlignment="1">
      <alignment horizontal="center" vertical="top"/>
    </xf>
    <xf numFmtId="165" fontId="6" fillId="0" borderId="28" xfId="35" applyNumberFormat="1" applyFont="1" applyBorder="1" applyAlignment="1">
      <alignment horizontal="center" vertical="top"/>
    </xf>
    <xf numFmtId="0" fontId="12" fillId="0" borderId="15" xfId="35" applyFont="1" applyBorder="1" applyAlignment="1">
      <alignment horizontal="center" vertical="top"/>
    </xf>
    <xf numFmtId="0" fontId="12" fillId="0" borderId="21" xfId="35" applyFont="1" applyFill="1" applyBorder="1" applyAlignment="1">
      <alignment vertical="top" wrapText="1"/>
    </xf>
    <xf numFmtId="165" fontId="6" fillId="0" borderId="21" xfId="35" applyNumberFormat="1" applyFont="1" applyBorder="1" applyAlignment="1">
      <alignment horizontal="center" vertical="top"/>
    </xf>
    <xf numFmtId="0" fontId="31" fillId="0" borderId="21" xfId="35" applyFont="1" applyFill="1" applyBorder="1" applyAlignment="1">
      <alignment horizontal="center" vertical="top"/>
    </xf>
    <xf numFmtId="49" fontId="28" fillId="0" borderId="24" xfId="35" applyNumberFormat="1" applyFont="1" applyFill="1" applyBorder="1" applyAlignment="1">
      <alignment horizontal="right" vertical="top"/>
    </xf>
    <xf numFmtId="0" fontId="78" fillId="0" borderId="0" xfId="35" applyFont="1" applyAlignment="1">
      <alignment vertical="top"/>
    </xf>
    <xf numFmtId="0" fontId="12" fillId="0" borderId="2" xfId="35" applyFont="1" applyBorder="1" applyAlignment="1">
      <alignment vertical="top" wrapText="1"/>
    </xf>
    <xf numFmtId="0" fontId="12" fillId="0" borderId="28" xfId="35" applyFont="1" applyFill="1" applyBorder="1" applyAlignment="1">
      <alignment horizontal="center" vertical="top"/>
    </xf>
    <xf numFmtId="0" fontId="31" fillId="0" borderId="28" xfId="35" applyFont="1" applyFill="1" applyBorder="1" applyAlignment="1">
      <alignment vertical="top" wrapText="1"/>
    </xf>
    <xf numFmtId="0" fontId="2" fillId="0" borderId="9" xfId="35" applyBorder="1"/>
    <xf numFmtId="49" fontId="28" fillId="0" borderId="43" xfId="35" applyNumberFormat="1" applyFont="1" applyFill="1" applyBorder="1" applyAlignment="1">
      <alignment horizontal="right" vertical="top"/>
    </xf>
    <xf numFmtId="0" fontId="2" fillId="0" borderId="33" xfId="35" applyFill="1" applyBorder="1" applyAlignment="1">
      <alignment horizontal="center" vertical="top"/>
    </xf>
    <xf numFmtId="165" fontId="12" fillId="0" borderId="30" xfId="35" applyNumberFormat="1" applyFont="1" applyBorder="1" applyAlignment="1">
      <alignment horizontal="center" vertical="top"/>
    </xf>
    <xf numFmtId="49" fontId="28" fillId="0" borderId="25" xfId="35" applyNumberFormat="1" applyFont="1" applyFill="1" applyBorder="1" applyAlignment="1">
      <alignment horizontal="right" vertical="top"/>
    </xf>
    <xf numFmtId="0" fontId="78" fillId="0" borderId="0" xfId="35" applyFont="1"/>
    <xf numFmtId="0" fontId="12" fillId="0" borderId="30" xfId="35" applyFont="1" applyBorder="1" applyAlignment="1">
      <alignment horizontal="center" vertical="top"/>
    </xf>
    <xf numFmtId="165" fontId="6" fillId="0" borderId="59" xfId="35" applyNumberFormat="1" applyFont="1" applyBorder="1" applyAlignment="1">
      <alignment horizontal="center" vertical="top"/>
    </xf>
    <xf numFmtId="0" fontId="31" fillId="0" borderId="9" xfId="35" applyFont="1" applyFill="1" applyBorder="1" applyAlignment="1">
      <alignment horizontal="center" vertical="top"/>
    </xf>
    <xf numFmtId="49" fontId="28" fillId="0" borderId="60" xfId="35" applyNumberFormat="1" applyFont="1" applyFill="1" applyBorder="1" applyAlignment="1">
      <alignment horizontal="right" vertical="top"/>
    </xf>
    <xf numFmtId="0" fontId="2" fillId="0" borderId="0" xfId="35" applyFill="1"/>
    <xf numFmtId="0" fontId="2" fillId="0" borderId="30" xfId="35" applyBorder="1" applyAlignment="1">
      <alignment vertical="top"/>
    </xf>
    <xf numFmtId="0" fontId="78" fillId="0" borderId="0" xfId="35" applyFont="1" applyFill="1"/>
    <xf numFmtId="165" fontId="6" fillId="0" borderId="2" xfId="35" applyNumberFormat="1" applyFont="1" applyBorder="1" applyAlignment="1">
      <alignment horizontal="center" vertical="top"/>
    </xf>
    <xf numFmtId="0" fontId="12" fillId="0" borderId="2" xfId="35" applyFont="1" applyBorder="1" applyAlignment="1">
      <alignment horizontal="center" vertical="top"/>
    </xf>
    <xf numFmtId="0" fontId="31" fillId="0" borderId="2" xfId="35" applyFont="1" applyFill="1" applyBorder="1" applyAlignment="1">
      <alignment horizontal="center" vertical="top"/>
    </xf>
    <xf numFmtId="0" fontId="78" fillId="0" borderId="0" xfId="35" applyFont="1" applyFill="1" applyAlignment="1">
      <alignment vertical="top"/>
    </xf>
    <xf numFmtId="0" fontId="2" fillId="0" borderId="9" xfId="35" applyFill="1" applyBorder="1"/>
    <xf numFmtId="0" fontId="2" fillId="0" borderId="28" xfId="35" applyBorder="1" applyAlignment="1">
      <alignment vertical="top"/>
    </xf>
    <xf numFmtId="165" fontId="6" fillId="0" borderId="9" xfId="35" applyNumberFormat="1" applyFont="1" applyBorder="1" applyAlignment="1">
      <alignment horizontal="center" vertical="top"/>
    </xf>
    <xf numFmtId="0" fontId="2" fillId="0" borderId="0" xfId="35" applyFill="1" applyAlignment="1">
      <alignment vertical="top"/>
    </xf>
    <xf numFmtId="0" fontId="2" fillId="0" borderId="58" xfId="35" applyFill="1" applyBorder="1" applyAlignment="1">
      <alignment horizontal="center" vertical="top"/>
    </xf>
    <xf numFmtId="0" fontId="12" fillId="0" borderId="60" xfId="35" applyFont="1" applyFill="1" applyBorder="1" applyAlignment="1">
      <alignment vertical="top" wrapText="1"/>
    </xf>
    <xf numFmtId="0" fontId="2" fillId="0" borderId="2" xfId="35" applyBorder="1" applyAlignment="1">
      <alignment vertical="top"/>
    </xf>
    <xf numFmtId="0" fontId="2" fillId="0" borderId="31" xfId="35" applyFill="1" applyBorder="1" applyAlignment="1">
      <alignment horizontal="center" vertical="top"/>
    </xf>
    <xf numFmtId="0" fontId="12" fillId="0" borderId="25" xfId="35" applyFont="1" applyFill="1" applyBorder="1" applyAlignment="1">
      <alignment vertical="top" wrapText="1"/>
    </xf>
    <xf numFmtId="49" fontId="28" fillId="0" borderId="31" xfId="35" applyNumberFormat="1" applyFont="1" applyFill="1" applyBorder="1" applyAlignment="1">
      <alignment horizontal="right" vertical="top"/>
    </xf>
    <xf numFmtId="49" fontId="6" fillId="10" borderId="43" xfId="35" applyNumberFormat="1" applyFont="1" applyFill="1" applyBorder="1" applyAlignment="1">
      <alignment horizontal="center" vertical="top" wrapText="1"/>
    </xf>
    <xf numFmtId="49" fontId="6" fillId="10" borderId="29" xfId="35" applyNumberFormat="1" applyFont="1" applyFill="1" applyBorder="1" applyAlignment="1">
      <alignment horizontal="center" vertical="top" wrapText="1"/>
    </xf>
    <xf numFmtId="49" fontId="6" fillId="10" borderId="39" xfId="35" applyNumberFormat="1" applyFont="1" applyFill="1" applyBorder="1" applyAlignment="1">
      <alignment horizontal="center" vertical="top" wrapText="1"/>
    </xf>
    <xf numFmtId="0" fontId="2" fillId="0" borderId="43" xfId="35" applyBorder="1"/>
    <xf numFmtId="0" fontId="12" fillId="0" borderId="43" xfId="35" applyFont="1" applyBorder="1" applyAlignment="1">
      <alignment vertical="center" wrapText="1"/>
    </xf>
    <xf numFmtId="0" fontId="31" fillId="0" borderId="15" xfId="35" applyFont="1" applyBorder="1" applyAlignment="1">
      <alignment horizontal="left" vertical="top" wrapText="1"/>
    </xf>
    <xf numFmtId="49" fontId="28" fillId="0" borderId="39" xfId="35" applyNumberFormat="1" applyFont="1" applyFill="1" applyBorder="1" applyAlignment="1">
      <alignment horizontal="right" vertical="top"/>
    </xf>
    <xf numFmtId="165" fontId="6" fillId="0" borderId="60" xfId="35" applyNumberFormat="1" applyFont="1" applyBorder="1" applyAlignment="1">
      <alignment horizontal="center" vertical="top"/>
    </xf>
    <xf numFmtId="165" fontId="6" fillId="10" borderId="59" xfId="35" applyNumberFormat="1" applyFont="1" applyFill="1" applyBorder="1" applyAlignment="1">
      <alignment horizontal="center" vertical="top"/>
    </xf>
    <xf numFmtId="49" fontId="6" fillId="10" borderId="12" xfId="35" applyNumberFormat="1" applyFont="1" applyFill="1" applyBorder="1" applyAlignment="1">
      <alignment horizontal="center" vertical="top" wrapText="1"/>
    </xf>
    <xf numFmtId="49" fontId="6" fillId="10" borderId="28" xfId="35" applyNumberFormat="1" applyFont="1" applyFill="1" applyBorder="1" applyAlignment="1">
      <alignment horizontal="center" vertical="top" wrapText="1"/>
    </xf>
    <xf numFmtId="49" fontId="6" fillId="10" borderId="15" xfId="35" applyNumberFormat="1" applyFont="1" applyFill="1" applyBorder="1" applyAlignment="1">
      <alignment horizontal="center" vertical="top" wrapText="1"/>
    </xf>
    <xf numFmtId="0" fontId="2" fillId="0" borderId="12" xfId="35" applyBorder="1"/>
    <xf numFmtId="0" fontId="12" fillId="0" borderId="12" xfId="35" applyFont="1" applyBorder="1" applyAlignment="1">
      <alignment vertical="center" wrapText="1"/>
    </xf>
    <xf numFmtId="165" fontId="6" fillId="0" borderId="12" xfId="35" applyNumberFormat="1" applyFont="1" applyBorder="1" applyAlignment="1">
      <alignment horizontal="center" vertical="top"/>
    </xf>
    <xf numFmtId="0" fontId="12" fillId="0" borderId="28" xfId="35" applyFont="1" applyBorder="1" applyAlignment="1">
      <alignment horizontal="center" vertical="top"/>
    </xf>
    <xf numFmtId="49" fontId="6" fillId="10" borderId="26" xfId="35" applyNumberFormat="1" applyFont="1" applyFill="1" applyBorder="1" applyAlignment="1">
      <alignment horizontal="center" vertical="top" wrapText="1"/>
    </xf>
    <xf numFmtId="49" fontId="6" fillId="10" borderId="9" xfId="35" applyNumberFormat="1" applyFont="1" applyFill="1" applyBorder="1" applyAlignment="1">
      <alignment horizontal="center" vertical="top" wrapText="1"/>
    </xf>
    <xf numFmtId="49" fontId="6" fillId="10" borderId="36" xfId="35" applyNumberFormat="1" applyFont="1" applyFill="1" applyBorder="1" applyAlignment="1">
      <alignment horizontal="center" vertical="top" wrapText="1"/>
    </xf>
    <xf numFmtId="0" fontId="2" fillId="0" borderId="26" xfId="35" applyBorder="1"/>
    <xf numFmtId="0" fontId="12" fillId="0" borderId="24" xfId="35" applyFont="1" applyBorder="1" applyAlignment="1">
      <alignment vertical="center" wrapText="1"/>
    </xf>
    <xf numFmtId="0" fontId="2" fillId="0" borderId="9" xfId="35" applyBorder="1" applyAlignment="1">
      <alignment vertical="top"/>
    </xf>
    <xf numFmtId="165" fontId="6" fillId="0" borderId="26" xfId="35" applyNumberFormat="1" applyFont="1" applyBorder="1" applyAlignment="1">
      <alignment horizontal="center" vertical="top"/>
    </xf>
    <xf numFmtId="165" fontId="6" fillId="10" borderId="9" xfId="35" applyNumberFormat="1" applyFont="1" applyFill="1" applyBorder="1" applyAlignment="1">
      <alignment horizontal="center" vertical="top"/>
    </xf>
    <xf numFmtId="0" fontId="12" fillId="0" borderId="26" xfId="35" applyFont="1" applyBorder="1" applyAlignment="1">
      <alignment horizontal="center" vertical="top"/>
    </xf>
    <xf numFmtId="0" fontId="31" fillId="0" borderId="36" xfId="35" applyFont="1" applyBorder="1" applyAlignment="1">
      <alignment horizontal="left" vertical="top" wrapText="1"/>
    </xf>
    <xf numFmtId="49" fontId="28" fillId="0" borderId="36" xfId="35" applyNumberFormat="1" applyFont="1" applyFill="1" applyBorder="1" applyAlignment="1">
      <alignment horizontal="right" vertical="top"/>
    </xf>
    <xf numFmtId="0" fontId="12" fillId="0" borderId="26" xfId="35" applyFont="1" applyBorder="1" applyAlignment="1">
      <alignment vertical="top" wrapText="1"/>
    </xf>
    <xf numFmtId="0" fontId="2" fillId="0" borderId="28" xfId="35" applyFill="1" applyBorder="1" applyAlignment="1">
      <alignment horizontal="center" vertical="top"/>
    </xf>
    <xf numFmtId="0" fontId="31" fillId="0" borderId="30" xfId="35" applyFont="1" applyBorder="1" applyAlignment="1">
      <alignment vertical="top" wrapText="1"/>
    </xf>
    <xf numFmtId="49" fontId="28" fillId="0" borderId="59" xfId="35" applyNumberFormat="1" applyFont="1" applyFill="1" applyBorder="1" applyAlignment="1">
      <alignment horizontal="right" vertical="top"/>
    </xf>
    <xf numFmtId="0" fontId="2" fillId="0" borderId="25" xfId="35" applyBorder="1"/>
    <xf numFmtId="0" fontId="2" fillId="0" borderId="2" xfId="35" applyBorder="1"/>
    <xf numFmtId="0" fontId="2" fillId="0" borderId="31" xfId="35" applyBorder="1"/>
    <xf numFmtId="165" fontId="6" fillId="0" borderId="25" xfId="35" applyNumberFormat="1" applyFont="1" applyBorder="1" applyAlignment="1">
      <alignment horizontal="center" vertical="top"/>
    </xf>
    <xf numFmtId="165" fontId="6" fillId="10" borderId="2" xfId="35" applyNumberFormat="1" applyFont="1" applyFill="1" applyBorder="1" applyAlignment="1">
      <alignment horizontal="center" vertical="top"/>
    </xf>
    <xf numFmtId="0" fontId="12" fillId="0" borderId="25" xfId="35" applyFont="1" applyBorder="1" applyAlignment="1">
      <alignment horizontal="center" vertical="top"/>
    </xf>
    <xf numFmtId="0" fontId="31" fillId="0" borderId="31" xfId="35" applyFont="1" applyBorder="1" applyAlignment="1">
      <alignment vertical="top" wrapText="1"/>
    </xf>
    <xf numFmtId="0" fontId="2" fillId="0" borderId="28" xfId="35" applyBorder="1"/>
    <xf numFmtId="0" fontId="2" fillId="0" borderId="15" xfId="35" applyBorder="1"/>
    <xf numFmtId="165" fontId="31" fillId="5" borderId="28" xfId="35" applyNumberFormat="1" applyFont="1" applyFill="1" applyBorder="1" applyAlignment="1">
      <alignment horizontal="center" vertical="top"/>
    </xf>
    <xf numFmtId="0" fontId="31" fillId="0" borderId="15" xfId="35" applyFont="1" applyBorder="1" applyAlignment="1">
      <alignment vertical="top" wrapText="1"/>
    </xf>
    <xf numFmtId="49" fontId="28" fillId="0" borderId="15" xfId="35" applyNumberFormat="1" applyFont="1" applyFill="1" applyBorder="1" applyAlignment="1">
      <alignment horizontal="right" vertical="top"/>
    </xf>
    <xf numFmtId="0" fontId="2" fillId="0" borderId="24" xfId="35" applyBorder="1"/>
    <xf numFmtId="0" fontId="2" fillId="0" borderId="21" xfId="35" applyBorder="1"/>
    <xf numFmtId="0" fontId="2" fillId="0" borderId="23" xfId="35" applyBorder="1"/>
    <xf numFmtId="0" fontId="2" fillId="0" borderId="27" xfId="35" applyBorder="1"/>
    <xf numFmtId="0" fontId="2" fillId="0" borderId="3" xfId="35" applyBorder="1" applyAlignment="1">
      <alignment vertical="top"/>
    </xf>
    <xf numFmtId="165" fontId="31" fillId="5" borderId="68" xfId="35" applyNumberFormat="1" applyFont="1" applyFill="1" applyBorder="1" applyAlignment="1">
      <alignment horizontal="center" vertical="top"/>
    </xf>
    <xf numFmtId="165" fontId="31" fillId="5" borderId="3" xfId="35" applyNumberFormat="1" applyFont="1" applyFill="1" applyBorder="1" applyAlignment="1">
      <alignment horizontal="center" vertical="top"/>
    </xf>
    <xf numFmtId="0" fontId="12" fillId="0" borderId="3" xfId="35" applyFont="1" applyBorder="1" applyAlignment="1">
      <alignment horizontal="center" vertical="top"/>
    </xf>
    <xf numFmtId="0" fontId="31" fillId="0" borderId="39" xfId="35" applyFont="1" applyFill="1" applyBorder="1" applyAlignment="1">
      <alignment vertical="top" wrapText="1"/>
    </xf>
    <xf numFmtId="0" fontId="78" fillId="0" borderId="0" xfId="35" applyFont="1" applyFill="1" applyBorder="1" applyAlignment="1">
      <alignment horizontal="center" vertical="center"/>
    </xf>
    <xf numFmtId="0" fontId="83" fillId="0" borderId="30" xfId="35" applyFont="1" applyFill="1" applyBorder="1" applyAlignment="1">
      <alignment horizontal="center" vertical="center"/>
    </xf>
    <xf numFmtId="0" fontId="83" fillId="0" borderId="58" xfId="35" applyFont="1" applyFill="1" applyBorder="1" applyAlignment="1">
      <alignment horizontal="center" vertical="center"/>
    </xf>
    <xf numFmtId="0" fontId="83" fillId="0" borderId="60" xfId="35" applyFont="1" applyFill="1" applyBorder="1" applyAlignment="1">
      <alignment horizontal="center" vertical="center"/>
    </xf>
    <xf numFmtId="0" fontId="12" fillId="0" borderId="60" xfId="35" applyFont="1" applyFill="1" applyBorder="1" applyAlignment="1">
      <alignment wrapText="1"/>
    </xf>
    <xf numFmtId="165" fontId="31" fillId="0" borderId="41" xfId="35" applyNumberFormat="1" applyFont="1" applyFill="1" applyBorder="1" applyAlignment="1">
      <alignment horizontal="center" vertical="top"/>
    </xf>
    <xf numFmtId="165" fontId="31" fillId="0" borderId="30" xfId="35" applyNumberFormat="1" applyFont="1" applyFill="1" applyBorder="1" applyAlignment="1">
      <alignment horizontal="center" vertical="top"/>
    </xf>
    <xf numFmtId="165" fontId="31" fillId="5" borderId="30" xfId="35" applyNumberFormat="1" applyFont="1" applyFill="1" applyBorder="1" applyAlignment="1">
      <alignment horizontal="center" vertical="top"/>
    </xf>
    <xf numFmtId="0" fontId="31" fillId="0" borderId="15" xfId="35" applyFont="1" applyFill="1" applyBorder="1" applyAlignment="1">
      <alignment vertical="top" wrapText="1"/>
    </xf>
    <xf numFmtId="0" fontId="83" fillId="0" borderId="60" xfId="35" applyFont="1" applyBorder="1" applyAlignment="1">
      <alignment horizontal="center" vertical="top"/>
    </xf>
    <xf numFmtId="0" fontId="83" fillId="0" borderId="59" xfId="35" applyFont="1" applyBorder="1" applyAlignment="1">
      <alignment horizontal="center" vertical="top"/>
    </xf>
    <xf numFmtId="0" fontId="83" fillId="0" borderId="58" xfId="35" applyFont="1" applyBorder="1" applyAlignment="1">
      <alignment horizontal="center" vertical="top"/>
    </xf>
    <xf numFmtId="0" fontId="12" fillId="0" borderId="60" xfId="35" applyFont="1" applyBorder="1" applyAlignment="1">
      <alignment vertical="top" wrapText="1"/>
    </xf>
    <xf numFmtId="0" fontId="83" fillId="0" borderId="26" xfId="35" applyFont="1" applyBorder="1"/>
    <xf numFmtId="0" fontId="83" fillId="0" borderId="9" xfId="35" applyFont="1" applyBorder="1"/>
    <xf numFmtId="0" fontId="83" fillId="0" borderId="36" xfId="35" applyFont="1" applyBorder="1"/>
    <xf numFmtId="0" fontId="83" fillId="0" borderId="59" xfId="35" applyFont="1" applyBorder="1"/>
    <xf numFmtId="165" fontId="12" fillId="5" borderId="41" xfId="35" applyNumberFormat="1" applyFont="1" applyFill="1" applyBorder="1" applyAlignment="1">
      <alignment horizontal="center" vertical="top"/>
    </xf>
    <xf numFmtId="165" fontId="12" fillId="5" borderId="30" xfId="35" applyNumberFormat="1" applyFont="1" applyFill="1" applyBorder="1" applyAlignment="1">
      <alignment horizontal="center" vertical="top"/>
    </xf>
    <xf numFmtId="0" fontId="83" fillId="0" borderId="33" xfId="35" applyFont="1" applyBorder="1" applyAlignment="1">
      <alignment horizontal="center" vertical="top"/>
    </xf>
    <xf numFmtId="0" fontId="83" fillId="0" borderId="41" xfId="35" applyFont="1" applyBorder="1" applyAlignment="1">
      <alignment horizontal="center" vertical="top"/>
    </xf>
    <xf numFmtId="0" fontId="12" fillId="0" borderId="28" xfId="35" applyFont="1" applyBorder="1" applyAlignment="1">
      <alignment vertical="center" wrapText="1"/>
    </xf>
    <xf numFmtId="0" fontId="2" fillId="0" borderId="0" xfId="35" applyFill="1" applyBorder="1" applyAlignment="1">
      <alignment vertical="top"/>
    </xf>
    <xf numFmtId="0" fontId="2" fillId="0" borderId="59" xfId="35" applyBorder="1" applyAlignment="1">
      <alignment vertical="top"/>
    </xf>
    <xf numFmtId="0" fontId="83" fillId="0" borderId="12" xfId="35" applyFont="1" applyBorder="1" applyAlignment="1">
      <alignment horizontal="center" vertical="center"/>
    </xf>
    <xf numFmtId="0" fontId="83" fillId="0" borderId="28" xfId="35" applyFont="1" applyBorder="1" applyAlignment="1">
      <alignment horizontal="center" vertical="center"/>
    </xf>
    <xf numFmtId="0" fontId="83" fillId="0" borderId="15" xfId="35" applyFont="1" applyBorder="1" applyAlignment="1">
      <alignment horizontal="center" vertical="center"/>
    </xf>
    <xf numFmtId="165" fontId="12" fillId="5" borderId="12" xfId="35" applyNumberFormat="1" applyFont="1" applyFill="1" applyBorder="1" applyAlignment="1">
      <alignment horizontal="center" vertical="top"/>
    </xf>
    <xf numFmtId="165" fontId="12" fillId="5" borderId="28" xfId="35" applyNumberFormat="1" applyFont="1" applyFill="1" applyBorder="1" applyAlignment="1">
      <alignment horizontal="center" vertical="top"/>
    </xf>
    <xf numFmtId="0" fontId="83" fillId="0" borderId="26" xfId="35" applyFont="1" applyBorder="1" applyAlignment="1">
      <alignment horizontal="center" vertical="top"/>
    </xf>
    <xf numFmtId="0" fontId="83" fillId="0" borderId="9" xfId="35" applyFont="1" applyBorder="1" applyAlignment="1">
      <alignment horizontal="center" vertical="top"/>
    </xf>
    <xf numFmtId="0" fontId="83" fillId="0" borderId="36" xfId="35" applyFont="1" applyBorder="1" applyAlignment="1">
      <alignment horizontal="center" vertical="top"/>
    </xf>
    <xf numFmtId="1" fontId="6" fillId="0" borderId="3" xfId="35" applyNumberFormat="1" applyFont="1" applyFill="1" applyBorder="1" applyAlignment="1">
      <alignment horizontal="center" vertical="top" wrapText="1"/>
    </xf>
    <xf numFmtId="0" fontId="12" fillId="0" borderId="67" xfId="35" applyFont="1" applyBorder="1" applyAlignment="1">
      <alignment vertical="top" wrapText="1"/>
    </xf>
    <xf numFmtId="165" fontId="12" fillId="5" borderId="68" xfId="35" applyNumberFormat="1" applyFont="1" applyFill="1" applyBorder="1" applyAlignment="1">
      <alignment horizontal="center" vertical="top"/>
    </xf>
    <xf numFmtId="165" fontId="12" fillId="5" borderId="3" xfId="35" applyNumberFormat="1" applyFont="1" applyFill="1" applyBorder="1" applyAlignment="1">
      <alignment horizontal="center" vertical="top"/>
    </xf>
    <xf numFmtId="0" fontId="2" fillId="0" borderId="41" xfId="35" applyBorder="1"/>
    <xf numFmtId="0" fontId="2" fillId="0" borderId="30" xfId="35" applyBorder="1"/>
    <xf numFmtId="0" fontId="2" fillId="0" borderId="33" xfId="35" applyBorder="1"/>
    <xf numFmtId="0" fontId="83" fillId="0" borderId="30" xfId="35" applyFont="1" applyBorder="1" applyAlignment="1">
      <alignment horizontal="center" vertical="top"/>
    </xf>
    <xf numFmtId="1" fontId="6" fillId="0" borderId="30" xfId="35" applyNumberFormat="1" applyFont="1" applyFill="1" applyBorder="1" applyAlignment="1">
      <alignment horizontal="center" vertical="top" wrapText="1"/>
    </xf>
    <xf numFmtId="0" fontId="12" fillId="0" borderId="30" xfId="35" applyFont="1" applyBorder="1" applyAlignment="1">
      <alignment wrapText="1"/>
    </xf>
    <xf numFmtId="165" fontId="12" fillId="0" borderId="41" xfId="35" applyNumberFormat="1" applyFont="1" applyFill="1" applyBorder="1" applyAlignment="1">
      <alignment horizontal="center" vertical="top"/>
    </xf>
    <xf numFmtId="165" fontId="12" fillId="0" borderId="30" xfId="35" applyNumberFormat="1" applyFont="1" applyFill="1" applyBorder="1" applyAlignment="1">
      <alignment horizontal="center" vertical="top"/>
    </xf>
    <xf numFmtId="1" fontId="6" fillId="0" borderId="41" xfId="35" applyNumberFormat="1" applyFont="1" applyFill="1" applyBorder="1" applyAlignment="1">
      <alignment horizontal="center" vertical="top" wrapText="1"/>
    </xf>
    <xf numFmtId="0" fontId="12" fillId="0" borderId="59" xfId="35" applyFont="1" applyFill="1" applyBorder="1" applyAlignment="1">
      <alignment vertical="top" wrapText="1"/>
    </xf>
    <xf numFmtId="0" fontId="2" fillId="0" borderId="0" xfId="35" applyFill="1" applyBorder="1" applyAlignment="1">
      <alignment horizontal="center" vertical="top"/>
    </xf>
    <xf numFmtId="0" fontId="2" fillId="0" borderId="0" xfId="35" applyAlignment="1">
      <alignment wrapText="1"/>
    </xf>
    <xf numFmtId="0" fontId="12" fillId="0" borderId="30" xfId="35" applyFont="1" applyFill="1" applyBorder="1" applyAlignment="1">
      <alignment vertical="center" wrapText="1"/>
    </xf>
    <xf numFmtId="0" fontId="31" fillId="5" borderId="30" xfId="35" applyFont="1" applyFill="1" applyBorder="1" applyAlignment="1">
      <alignment vertical="top" wrapText="1"/>
    </xf>
    <xf numFmtId="0" fontId="12" fillId="0" borderId="9" xfId="35" applyFont="1" applyBorder="1" applyAlignment="1">
      <alignment vertical="center" wrapText="1"/>
    </xf>
    <xf numFmtId="0" fontId="31" fillId="5" borderId="15" xfId="35" applyFont="1" applyFill="1" applyBorder="1" applyAlignment="1">
      <alignment horizontal="left" vertical="top" wrapText="1"/>
    </xf>
    <xf numFmtId="0" fontId="83" fillId="0" borderId="25" xfId="35" applyFont="1" applyBorder="1" applyAlignment="1">
      <alignment horizontal="center" vertical="top"/>
    </xf>
    <xf numFmtId="0" fontId="83" fillId="0" borderId="2" xfId="35" applyFont="1" applyBorder="1" applyAlignment="1">
      <alignment horizontal="center" vertical="top"/>
    </xf>
    <xf numFmtId="0" fontId="83" fillId="0" borderId="31" xfId="35" applyFont="1" applyBorder="1" applyAlignment="1">
      <alignment horizontal="center" vertical="top"/>
    </xf>
    <xf numFmtId="165" fontId="12" fillId="5" borderId="25" xfId="35" applyNumberFormat="1" applyFont="1" applyFill="1" applyBorder="1" applyAlignment="1">
      <alignment horizontal="center" vertical="top"/>
    </xf>
    <xf numFmtId="165" fontId="12" fillId="5" borderId="2" xfId="35" applyNumberFormat="1" applyFont="1" applyFill="1" applyBorder="1" applyAlignment="1">
      <alignment horizontal="center" vertical="top"/>
    </xf>
    <xf numFmtId="49" fontId="31" fillId="0" borderId="15" xfId="35" applyNumberFormat="1" applyFont="1" applyFill="1" applyBorder="1" applyAlignment="1">
      <alignment horizontal="left" vertical="top" wrapText="1"/>
    </xf>
    <xf numFmtId="0" fontId="2" fillId="0" borderId="12" xfId="35" applyBorder="1" applyAlignment="1">
      <alignment horizontal="center"/>
    </xf>
    <xf numFmtId="0" fontId="2" fillId="0" borderId="28" xfId="35" applyBorder="1" applyAlignment="1">
      <alignment horizontal="center"/>
    </xf>
    <xf numFmtId="0" fontId="2" fillId="0" borderId="15" xfId="35" applyBorder="1" applyAlignment="1">
      <alignment horizontal="center"/>
    </xf>
    <xf numFmtId="0" fontId="85" fillId="0" borderId="12" xfId="35" applyFont="1" applyBorder="1" applyAlignment="1">
      <alignment horizontal="center" wrapText="1"/>
    </xf>
    <xf numFmtId="0" fontId="85" fillId="0" borderId="28" xfId="35" applyFont="1" applyBorder="1" applyAlignment="1">
      <alignment horizontal="center" wrapText="1"/>
    </xf>
    <xf numFmtId="0" fontId="85" fillId="0" borderId="15" xfId="35" applyFont="1" applyBorder="1" applyAlignment="1">
      <alignment horizontal="center" wrapText="1"/>
    </xf>
    <xf numFmtId="0" fontId="85" fillId="0" borderId="21" xfId="35" applyFont="1" applyBorder="1"/>
    <xf numFmtId="0" fontId="85" fillId="0" borderId="23" xfId="35" applyFont="1" applyBorder="1"/>
    <xf numFmtId="0" fontId="85" fillId="0" borderId="29" xfId="35" applyFont="1" applyBorder="1" applyAlignment="1">
      <alignment horizontal="left" vertical="top"/>
    </xf>
    <xf numFmtId="0" fontId="85" fillId="0" borderId="39" xfId="35" applyFont="1" applyBorder="1" applyAlignment="1">
      <alignment vertical="top"/>
    </xf>
    <xf numFmtId="0" fontId="85" fillId="0" borderId="29" xfId="35" applyFont="1" applyBorder="1" applyAlignment="1">
      <alignment vertical="top" wrapText="1"/>
    </xf>
    <xf numFmtId="0" fontId="85" fillId="0" borderId="29" xfId="35" applyFont="1" applyBorder="1" applyAlignment="1">
      <alignment wrapText="1"/>
    </xf>
    <xf numFmtId="0" fontId="85" fillId="0" borderId="29" xfId="35" applyFont="1" applyBorder="1" applyAlignment="1">
      <alignment vertical="top"/>
    </xf>
    <xf numFmtId="0" fontId="85" fillId="0" borderId="0" xfId="35" applyFont="1"/>
    <xf numFmtId="0" fontId="86" fillId="0" borderId="0" xfId="35" applyFont="1"/>
    <xf numFmtId="0" fontId="9" fillId="0" borderId="0" xfId="7" applyFont="1"/>
    <xf numFmtId="0" fontId="63" fillId="0" borderId="21" xfId="7" applyFont="1" applyBorder="1" applyAlignment="1">
      <alignment horizontal="center" vertical="center" wrapText="1"/>
    </xf>
    <xf numFmtId="0" fontId="47" fillId="0" borderId="24" xfId="7" applyFont="1" applyBorder="1" applyAlignment="1">
      <alignment horizontal="center" vertical="center"/>
    </xf>
    <xf numFmtId="0" fontId="47" fillId="0" borderId="24" xfId="7" applyFont="1" applyBorder="1" applyAlignment="1">
      <alignment vertical="center" wrapText="1"/>
    </xf>
    <xf numFmtId="0" fontId="47" fillId="0" borderId="24" xfId="7" applyFont="1" applyBorder="1" applyAlignment="1">
      <alignment horizontal="center" vertical="center" wrapText="1"/>
    </xf>
    <xf numFmtId="0" fontId="47" fillId="0" borderId="28" xfId="7" applyFont="1" applyBorder="1" applyAlignment="1">
      <alignment horizontal="center" vertical="center"/>
    </xf>
    <xf numFmtId="0" fontId="63" fillId="0" borderId="24" xfId="7" applyFont="1" applyBorder="1" applyAlignment="1">
      <alignment horizontal="center" vertical="center" wrapText="1"/>
    </xf>
    <xf numFmtId="0" fontId="63" fillId="0" borderId="12" xfId="7" applyFont="1" applyBorder="1" applyAlignment="1">
      <alignment horizontal="center" vertical="center" wrapText="1"/>
    </xf>
    <xf numFmtId="0" fontId="63" fillId="0" borderId="45" xfId="7" applyFont="1" applyBorder="1" applyAlignment="1">
      <alignment horizontal="center" vertical="center" wrapText="1"/>
    </xf>
    <xf numFmtId="0" fontId="63" fillId="0" borderId="1" xfId="7" applyFont="1" applyBorder="1" applyAlignment="1">
      <alignment horizontal="center" vertical="center" wrapText="1"/>
    </xf>
    <xf numFmtId="0" fontId="63" fillId="0" borderId="34" xfId="7" applyFont="1" applyBorder="1" applyAlignment="1">
      <alignment horizontal="center" vertical="center" wrapText="1"/>
    </xf>
    <xf numFmtId="0" fontId="63" fillId="0" borderId="35" xfId="7" applyFont="1" applyBorder="1" applyAlignment="1">
      <alignment horizontal="center" vertical="center" wrapText="1"/>
    </xf>
    <xf numFmtId="0" fontId="63" fillId="0" borderId="7" xfId="7" applyFont="1" applyBorder="1" applyAlignment="1">
      <alignment horizontal="center" vertical="center" wrapText="1"/>
    </xf>
    <xf numFmtId="0" fontId="63" fillId="0" borderId="5" xfId="7" applyFont="1" applyBorder="1" applyAlignment="1">
      <alignment horizontal="center" vertical="center" wrapText="1"/>
    </xf>
    <xf numFmtId="0" fontId="63" fillId="0" borderId="34" xfId="7" applyFont="1" applyBorder="1" applyAlignment="1">
      <alignment horizontal="center" vertical="center"/>
    </xf>
    <xf numFmtId="0" fontId="63" fillId="0" borderId="35" xfId="7" applyFont="1" applyBorder="1" applyAlignment="1">
      <alignment horizontal="center" vertical="center"/>
    </xf>
    <xf numFmtId="0" fontId="63" fillId="0" borderId="28" xfId="7" applyFont="1" applyBorder="1" applyAlignment="1">
      <alignment horizontal="center" vertical="center" wrapText="1"/>
    </xf>
    <xf numFmtId="0" fontId="63" fillId="0" borderId="28" xfId="7" applyFont="1" applyBorder="1" applyAlignment="1">
      <alignment horizontal="center" vertical="top" wrapText="1"/>
    </xf>
    <xf numFmtId="0" fontId="63" fillId="0" borderId="12" xfId="7" applyFont="1" applyBorder="1" applyAlignment="1">
      <alignment horizontal="center" vertical="top" wrapText="1"/>
    </xf>
    <xf numFmtId="0" fontId="63" fillId="0" borderId="15" xfId="7" applyFont="1" applyBorder="1" applyAlignment="1">
      <alignment horizontal="center" vertical="top" wrapText="1"/>
    </xf>
    <xf numFmtId="0" fontId="63" fillId="0" borderId="28" xfId="7" applyFont="1" applyBorder="1" applyAlignment="1">
      <alignment vertical="top" wrapText="1"/>
    </xf>
    <xf numFmtId="0" fontId="63" fillId="0" borderId="28" xfId="7" applyFont="1" applyBorder="1" applyAlignment="1">
      <alignment horizontal="left" vertical="top" wrapText="1"/>
    </xf>
    <xf numFmtId="0" fontId="63" fillId="0" borderId="24" xfId="7" applyFont="1" applyBorder="1" applyAlignment="1">
      <alignment horizontal="left" vertical="center" wrapText="1"/>
    </xf>
    <xf numFmtId="0" fontId="63" fillId="22" borderId="24" xfId="7" applyFont="1" applyFill="1" applyBorder="1" applyAlignment="1">
      <alignment horizontal="center" vertical="center" wrapText="1"/>
    </xf>
    <xf numFmtId="0" fontId="63" fillId="22" borderId="21" xfId="7" applyFont="1" applyFill="1" applyBorder="1" applyAlignment="1">
      <alignment horizontal="center" vertical="center" wrapText="1"/>
    </xf>
    <xf numFmtId="0" fontId="89" fillId="22" borderId="24" xfId="7" applyFont="1" applyFill="1" applyBorder="1" applyAlignment="1">
      <alignment horizontal="center" vertical="center" wrapText="1"/>
    </xf>
    <xf numFmtId="0" fontId="85" fillId="0" borderId="0" xfId="7" applyFont="1" applyAlignment="1">
      <alignment horizontal="right" vertical="center"/>
    </xf>
    <xf numFmtId="0" fontId="85" fillId="0" borderId="0" xfId="7" applyFont="1" applyAlignment="1">
      <alignment horizontal="justify" vertical="center"/>
    </xf>
    <xf numFmtId="2" fontId="12" fillId="0" borderId="0" xfId="7" applyNumberFormat="1" applyFont="1"/>
    <xf numFmtId="0" fontId="63" fillId="0" borderId="29" xfId="7" applyFont="1" applyFill="1" applyBorder="1" applyAlignment="1">
      <alignment horizontal="center" vertical="center" wrapText="1"/>
    </xf>
    <xf numFmtId="0" fontId="63" fillId="0" borderId="9" xfId="7" applyFont="1" applyFill="1" applyBorder="1" applyAlignment="1">
      <alignment horizontal="center" vertical="center" wrapText="1"/>
    </xf>
    <xf numFmtId="0" fontId="63" fillId="0" borderId="21" xfId="7" applyFont="1" applyFill="1" applyBorder="1" applyAlignment="1">
      <alignment horizontal="center" vertical="center" wrapText="1"/>
    </xf>
    <xf numFmtId="0" fontId="12" fillId="0" borderId="9" xfId="7" applyFont="1" applyFill="1" applyBorder="1" applyAlignment="1">
      <alignment horizontal="center" vertical="center" wrapText="1"/>
    </xf>
    <xf numFmtId="49" fontId="28" fillId="0" borderId="29" xfId="35" applyNumberFormat="1" applyFont="1" applyFill="1" applyBorder="1" applyAlignment="1">
      <alignment horizontal="right" vertical="top"/>
    </xf>
    <xf numFmtId="165" fontId="37" fillId="0" borderId="59" xfId="7" applyNumberFormat="1" applyFont="1" applyBorder="1" applyAlignment="1">
      <alignment horizontal="center" vertical="top"/>
    </xf>
    <xf numFmtId="165" fontId="79" fillId="0" borderId="30" xfId="7" applyNumberFormat="1" applyFont="1" applyBorder="1" applyAlignment="1">
      <alignment vertical="top" wrapText="1"/>
    </xf>
    <xf numFmtId="0" fontId="83" fillId="0" borderId="25" xfId="35" applyFont="1" applyFill="1" applyBorder="1" applyAlignment="1">
      <alignment horizontal="center" vertical="top" wrapText="1"/>
    </xf>
    <xf numFmtId="0" fontId="2" fillId="0" borderId="2" xfId="35" applyFill="1" applyBorder="1" applyAlignment="1">
      <alignment horizontal="center" vertical="top"/>
    </xf>
    <xf numFmtId="0" fontId="2" fillId="0" borderId="25" xfId="35" applyFill="1" applyBorder="1" applyAlignment="1">
      <alignment horizontal="center" vertical="top"/>
    </xf>
    <xf numFmtId="0" fontId="83" fillId="0" borderId="60" xfId="35" applyFont="1" applyFill="1" applyBorder="1" applyAlignment="1">
      <alignment horizontal="center" vertical="top"/>
    </xf>
    <xf numFmtId="0" fontId="2" fillId="0" borderId="59" xfId="35" applyFill="1" applyBorder="1" applyAlignment="1">
      <alignment horizontal="center" vertical="top"/>
    </xf>
    <xf numFmtId="0" fontId="2" fillId="0" borderId="60" xfId="35" applyFill="1" applyBorder="1" applyAlignment="1">
      <alignment horizontal="center" vertical="top"/>
    </xf>
    <xf numFmtId="0" fontId="12" fillId="0" borderId="4" xfId="35" applyFont="1" applyFill="1" applyBorder="1" applyAlignment="1">
      <alignment vertical="top" wrapText="1"/>
    </xf>
    <xf numFmtId="0" fontId="83" fillId="0" borderId="25" xfId="35" applyFont="1" applyFill="1" applyBorder="1" applyAlignment="1">
      <alignment horizontal="center" vertical="top"/>
    </xf>
    <xf numFmtId="0" fontId="83" fillId="0" borderId="31" xfId="35" applyFont="1" applyFill="1" applyBorder="1" applyAlignment="1">
      <alignment horizontal="center" vertical="top"/>
    </xf>
    <xf numFmtId="0" fontId="63" fillId="0" borderId="30" xfId="35" applyFont="1" applyFill="1" applyBorder="1"/>
    <xf numFmtId="0" fontId="2" fillId="0" borderId="41" xfId="35" applyFill="1" applyBorder="1" applyAlignment="1">
      <alignment horizontal="center" vertical="top"/>
    </xf>
    <xf numFmtId="0" fontId="2" fillId="0" borderId="33" xfId="35" applyFill="1" applyBorder="1" applyAlignment="1">
      <alignment vertical="top"/>
    </xf>
    <xf numFmtId="0" fontId="2" fillId="0" borderId="30" xfId="35" applyFill="1" applyBorder="1" applyAlignment="1">
      <alignment vertical="top"/>
    </xf>
    <xf numFmtId="0" fontId="2" fillId="0" borderId="41" xfId="35" applyFill="1" applyBorder="1" applyAlignment="1">
      <alignment vertical="top"/>
    </xf>
    <xf numFmtId="0" fontId="63" fillId="0" borderId="4" xfId="35" applyFont="1" applyFill="1" applyBorder="1"/>
    <xf numFmtId="0" fontId="2" fillId="0" borderId="27" xfId="35" applyFill="1" applyBorder="1" applyAlignment="1">
      <alignment horizontal="center" vertical="top"/>
    </xf>
    <xf numFmtId="0" fontId="2" fillId="0" borderId="32" xfId="35" applyFill="1" applyBorder="1" applyAlignment="1">
      <alignment vertical="top"/>
    </xf>
    <xf numFmtId="0" fontId="2" fillId="0" borderId="4" xfId="35" applyFill="1" applyBorder="1" applyAlignment="1">
      <alignment vertical="top"/>
    </xf>
    <xf numFmtId="0" fontId="2" fillId="0" borderId="27" xfId="35" applyFill="1" applyBorder="1" applyAlignment="1">
      <alignment vertical="top"/>
    </xf>
    <xf numFmtId="0" fontId="12" fillId="0" borderId="2" xfId="35" applyFont="1" applyFill="1" applyBorder="1" applyAlignment="1">
      <alignment vertical="top" wrapText="1"/>
    </xf>
    <xf numFmtId="0" fontId="2" fillId="0" borderId="30" xfId="35" applyFill="1" applyBorder="1" applyAlignment="1">
      <alignment horizontal="center" vertical="top"/>
    </xf>
    <xf numFmtId="0" fontId="12" fillId="0" borderId="28" xfId="35" applyFont="1" applyFill="1" applyBorder="1" applyAlignment="1">
      <alignment horizontal="justify" vertical="top"/>
    </xf>
    <xf numFmtId="0" fontId="2" fillId="0" borderId="24" xfId="35" applyFill="1" applyBorder="1" applyAlignment="1">
      <alignment horizontal="center" vertical="top"/>
    </xf>
    <xf numFmtId="0" fontId="2" fillId="0" borderId="23" xfId="35" applyFill="1" applyBorder="1" applyAlignment="1">
      <alignment horizontal="center" vertical="top"/>
    </xf>
    <xf numFmtId="0" fontId="2" fillId="0" borderId="21" xfId="35" applyFill="1" applyBorder="1" applyAlignment="1">
      <alignment horizontal="center" vertical="top"/>
    </xf>
    <xf numFmtId="0" fontId="12" fillId="0" borderId="30" xfId="35" applyFont="1" applyFill="1" applyBorder="1" applyAlignment="1">
      <alignment vertical="top" wrapText="1"/>
    </xf>
    <xf numFmtId="0" fontId="12" fillId="0" borderId="2" xfId="35" applyFont="1" applyBorder="1" applyAlignment="1">
      <alignment vertical="center" wrapText="1"/>
    </xf>
    <xf numFmtId="0" fontId="12" fillId="0" borderId="30" xfId="35" applyFont="1" applyBorder="1" applyAlignment="1">
      <alignment vertical="center" wrapText="1"/>
    </xf>
    <xf numFmtId="0" fontId="12" fillId="0" borderId="30" xfId="35" applyFont="1" applyFill="1" applyBorder="1" applyAlignment="1">
      <alignment horizontal="justify" vertical="top"/>
    </xf>
    <xf numFmtId="0" fontId="1" fillId="0" borderId="28" xfId="35" applyFont="1" applyBorder="1" applyAlignment="1">
      <alignment vertical="top"/>
    </xf>
    <xf numFmtId="0" fontId="12" fillId="0" borderId="24" xfId="35" applyFont="1" applyBorder="1" applyAlignment="1">
      <alignment horizontal="center" vertical="top"/>
    </xf>
    <xf numFmtId="165" fontId="6" fillId="10" borderId="21" xfId="35" applyNumberFormat="1" applyFont="1" applyFill="1" applyBorder="1" applyAlignment="1">
      <alignment horizontal="center" vertical="top"/>
    </xf>
    <xf numFmtId="165" fontId="6" fillId="0" borderId="24" xfId="35" applyNumberFormat="1" applyFont="1" applyBorder="1" applyAlignment="1">
      <alignment horizontal="center" vertical="top"/>
    </xf>
    <xf numFmtId="0" fontId="12" fillId="0" borderId="9" xfId="35" applyFont="1" applyBorder="1" applyAlignment="1">
      <alignment horizontal="center" vertical="top"/>
    </xf>
    <xf numFmtId="2" fontId="6" fillId="0" borderId="28" xfId="35" applyNumberFormat="1" applyFont="1" applyBorder="1" applyAlignment="1">
      <alignment horizontal="center" vertical="top"/>
    </xf>
    <xf numFmtId="0" fontId="31" fillId="0" borderId="29" xfId="35" applyFont="1" applyFill="1" applyBorder="1" applyAlignment="1">
      <alignment vertical="top" wrapText="1"/>
    </xf>
    <xf numFmtId="0" fontId="2" fillId="0" borderId="29" xfId="35" applyBorder="1"/>
    <xf numFmtId="0" fontId="31" fillId="0" borderId="29" xfId="35" applyFont="1" applyFill="1" applyBorder="1" applyAlignment="1">
      <alignment horizontal="left" vertical="top" wrapText="1"/>
    </xf>
    <xf numFmtId="1" fontId="6" fillId="0" borderId="2" xfId="35" applyNumberFormat="1" applyFont="1" applyFill="1" applyBorder="1" applyAlignment="1">
      <alignment horizontal="center" vertical="center" wrapText="1"/>
    </xf>
    <xf numFmtId="165" fontId="31" fillId="0" borderId="77" xfId="35" applyNumberFormat="1" applyFont="1" applyFill="1" applyBorder="1" applyAlignment="1">
      <alignment horizontal="center" vertical="center"/>
    </xf>
    <xf numFmtId="165" fontId="31" fillId="0" borderId="2" xfId="35" applyNumberFormat="1" applyFont="1" applyFill="1" applyBorder="1" applyAlignment="1">
      <alignment horizontal="center" vertical="center"/>
    </xf>
    <xf numFmtId="165" fontId="31" fillId="0" borderId="25" xfId="35" applyNumberFormat="1" applyFont="1" applyFill="1" applyBorder="1" applyAlignment="1">
      <alignment horizontal="center" vertical="center"/>
    </xf>
    <xf numFmtId="165" fontId="6" fillId="0" borderId="28" xfId="35" applyNumberFormat="1" applyFont="1" applyFill="1" applyBorder="1" applyAlignment="1">
      <alignment horizontal="center" vertical="top"/>
    </xf>
    <xf numFmtId="165" fontId="12" fillId="0" borderId="28" xfId="35" applyNumberFormat="1" applyFont="1" applyFill="1" applyBorder="1" applyAlignment="1">
      <alignment horizontal="center" vertical="top"/>
    </xf>
    <xf numFmtId="0" fontId="2" fillId="0" borderId="2" xfId="35" applyFill="1" applyBorder="1" applyAlignment="1">
      <alignment vertical="top"/>
    </xf>
    <xf numFmtId="0" fontId="12" fillId="0" borderId="2" xfId="35" applyFont="1" applyFill="1" applyBorder="1" applyAlignment="1">
      <alignment horizontal="center" vertical="top"/>
    </xf>
    <xf numFmtId="165" fontId="6" fillId="0" borderId="2" xfId="35" applyNumberFormat="1" applyFont="1" applyFill="1" applyBorder="1" applyAlignment="1">
      <alignment horizontal="center" vertical="top"/>
    </xf>
    <xf numFmtId="165" fontId="12" fillId="0" borderId="2" xfId="35" applyNumberFormat="1" applyFont="1" applyFill="1" applyBorder="1" applyAlignment="1">
      <alignment horizontal="center" vertical="top"/>
    </xf>
    <xf numFmtId="0" fontId="12" fillId="0" borderId="21" xfId="35" applyFont="1" applyFill="1" applyBorder="1" applyAlignment="1">
      <alignment horizontal="center" vertical="top"/>
    </xf>
    <xf numFmtId="165" fontId="6" fillId="0" borderId="21" xfId="35" applyNumberFormat="1" applyFont="1" applyFill="1" applyBorder="1" applyAlignment="1">
      <alignment horizontal="center" vertical="top"/>
    </xf>
    <xf numFmtId="165" fontId="12" fillId="0" borderId="21" xfId="35" applyNumberFormat="1" applyFont="1" applyFill="1" applyBorder="1" applyAlignment="1">
      <alignment horizontal="center" vertical="top"/>
    </xf>
    <xf numFmtId="0" fontId="31" fillId="0" borderId="22" xfId="35" applyFont="1" applyFill="1" applyBorder="1" applyAlignment="1">
      <alignment vertical="top" wrapText="1"/>
    </xf>
    <xf numFmtId="0" fontId="12" fillId="0" borderId="59" xfId="35" applyFont="1" applyFill="1" applyBorder="1" applyAlignment="1">
      <alignment horizontal="center" vertical="top"/>
    </xf>
    <xf numFmtId="165" fontId="6" fillId="0" borderId="59" xfId="35" applyNumberFormat="1" applyFont="1" applyFill="1" applyBorder="1" applyAlignment="1">
      <alignment horizontal="center" vertical="top"/>
    </xf>
    <xf numFmtId="165" fontId="12" fillId="0" borderId="59" xfId="35" applyNumberFormat="1" applyFont="1" applyFill="1" applyBorder="1" applyAlignment="1">
      <alignment horizontal="center" vertical="top"/>
    </xf>
    <xf numFmtId="0" fontId="1" fillId="0" borderId="58" xfId="35" applyFont="1" applyFill="1" applyBorder="1" applyAlignment="1">
      <alignment vertical="top"/>
    </xf>
    <xf numFmtId="0" fontId="12" fillId="0" borderId="30" xfId="35" applyFont="1" applyFill="1" applyBorder="1" applyAlignment="1">
      <alignment horizontal="center" vertical="top"/>
    </xf>
    <xf numFmtId="165" fontId="6" fillId="0" borderId="30" xfId="35" applyNumberFormat="1" applyFont="1" applyFill="1" applyBorder="1" applyAlignment="1">
      <alignment horizontal="center" vertical="top"/>
    </xf>
    <xf numFmtId="0" fontId="6" fillId="0" borderId="33" xfId="35" applyFont="1" applyFill="1" applyBorder="1" applyAlignment="1">
      <alignment horizontal="center" vertical="top" wrapText="1"/>
    </xf>
    <xf numFmtId="0" fontId="6" fillId="0" borderId="30" xfId="35" applyFont="1" applyFill="1" applyBorder="1" applyAlignment="1">
      <alignment horizontal="center" vertical="top" wrapText="1"/>
    </xf>
    <xf numFmtId="0" fontId="6" fillId="0" borderId="41" xfId="35" applyFont="1" applyFill="1" applyBorder="1" applyAlignment="1">
      <alignment horizontal="center" vertical="top" wrapText="1"/>
    </xf>
    <xf numFmtId="165" fontId="6" fillId="0" borderId="3" xfId="35" applyNumberFormat="1" applyFont="1" applyFill="1" applyBorder="1" applyAlignment="1">
      <alignment horizontal="center" vertical="top"/>
    </xf>
    <xf numFmtId="165" fontId="12" fillId="0" borderId="3" xfId="35" applyNumberFormat="1" applyFont="1" applyFill="1" applyBorder="1" applyAlignment="1">
      <alignment horizontal="center" vertical="top"/>
    </xf>
    <xf numFmtId="0" fontId="2" fillId="0" borderId="73" xfId="35" applyFill="1" applyBorder="1" applyAlignment="1">
      <alignment vertical="top"/>
    </xf>
    <xf numFmtId="0" fontId="2" fillId="0" borderId="12" xfId="35" applyFill="1" applyBorder="1" applyAlignment="1">
      <alignment horizontal="center" vertical="top"/>
    </xf>
    <xf numFmtId="0" fontId="6" fillId="0" borderId="15" xfId="35" applyFont="1" applyFill="1" applyBorder="1" applyAlignment="1">
      <alignment horizontal="center" vertical="top" wrapText="1"/>
    </xf>
    <xf numFmtId="0" fontId="6" fillId="0" borderId="28" xfId="35" applyFont="1" applyFill="1" applyBorder="1" applyAlignment="1">
      <alignment horizontal="center" vertical="top" wrapText="1"/>
    </xf>
    <xf numFmtId="0" fontId="6" fillId="0" borderId="12" xfId="35" applyFont="1" applyFill="1" applyBorder="1" applyAlignment="1">
      <alignment horizontal="center" vertical="top" wrapText="1"/>
    </xf>
    <xf numFmtId="0" fontId="2" fillId="0" borderId="15" xfId="35" applyFill="1" applyBorder="1" applyAlignment="1">
      <alignment vertical="top"/>
    </xf>
    <xf numFmtId="0" fontId="2" fillId="0" borderId="21" xfId="35" applyFill="1" applyBorder="1" applyAlignment="1"/>
    <xf numFmtId="0" fontId="31" fillId="0" borderId="21" xfId="35" applyFont="1" applyFill="1" applyBorder="1" applyAlignment="1">
      <alignment vertical="top" wrapText="1"/>
    </xf>
    <xf numFmtId="0" fontId="12" fillId="0" borderId="23" xfId="35" applyFont="1" applyFill="1" applyBorder="1" applyAlignment="1">
      <alignment horizontal="center" vertical="top"/>
    </xf>
    <xf numFmtId="165" fontId="12" fillId="0" borderId="24" xfId="35" applyNumberFormat="1" applyFont="1" applyFill="1" applyBorder="1" applyAlignment="1">
      <alignment horizontal="center" vertical="top"/>
    </xf>
    <xf numFmtId="0" fontId="2" fillId="0" borderId="23" xfId="35" applyFill="1" applyBorder="1" applyAlignment="1">
      <alignment vertical="top"/>
    </xf>
    <xf numFmtId="0" fontId="83" fillId="0" borderId="24" xfId="35" applyFont="1" applyFill="1" applyBorder="1" applyAlignment="1">
      <alignment horizontal="center" vertical="top"/>
    </xf>
    <xf numFmtId="0" fontId="83" fillId="0" borderId="21" xfId="35" applyFont="1" applyFill="1" applyBorder="1" applyAlignment="1">
      <alignment vertical="top"/>
    </xf>
    <xf numFmtId="0" fontId="1" fillId="0" borderId="2" xfId="35" applyFont="1" applyFill="1" applyBorder="1" applyAlignment="1">
      <alignment vertical="top"/>
    </xf>
    <xf numFmtId="0" fontId="6" fillId="0" borderId="30" xfId="35" applyFont="1" applyFill="1" applyBorder="1" applyAlignment="1">
      <alignment horizontal="center" vertical="top"/>
    </xf>
    <xf numFmtId="0" fontId="83" fillId="0" borderId="30" xfId="35" applyFont="1" applyFill="1" applyBorder="1" applyAlignment="1">
      <alignment vertical="top"/>
    </xf>
    <xf numFmtId="0" fontId="32" fillId="0" borderId="2" xfId="35" applyFont="1" applyFill="1" applyBorder="1" applyAlignment="1">
      <alignment horizontal="center" vertical="top"/>
    </xf>
    <xf numFmtId="0" fontId="32" fillId="0" borderId="21" xfId="35" applyFont="1" applyFill="1" applyBorder="1" applyAlignment="1">
      <alignment horizontal="center" vertical="top"/>
    </xf>
    <xf numFmtId="0" fontId="2" fillId="0" borderId="21" xfId="35" applyFill="1" applyBorder="1" applyAlignment="1">
      <alignment vertical="top"/>
    </xf>
    <xf numFmtId="0" fontId="83" fillId="0" borderId="23" xfId="35" applyFont="1" applyFill="1" applyBorder="1" applyAlignment="1">
      <alignment horizontal="center" vertical="top"/>
    </xf>
    <xf numFmtId="0" fontId="2" fillId="0" borderId="29" xfId="35" applyFill="1" applyBorder="1"/>
    <xf numFmtId="0" fontId="0" fillId="0" borderId="0" xfId="0" applyFill="1"/>
    <xf numFmtId="0" fontId="9" fillId="0" borderId="0" xfId="0" applyFont="1" applyFill="1" applyAlignment="1">
      <alignment horizontal="center"/>
    </xf>
    <xf numFmtId="0" fontId="9" fillId="0" borderId="0" xfId="0" applyFont="1" applyFill="1" applyAlignment="1">
      <alignment horizontal="right" vertical="top"/>
    </xf>
    <xf numFmtId="0" fontId="0" fillId="0" borderId="0" xfId="0" applyFill="1" applyAlignment="1">
      <alignment vertical="top"/>
    </xf>
    <xf numFmtId="0" fontId="77" fillId="0" borderId="0" xfId="0" applyFont="1" applyFill="1" applyAlignment="1">
      <alignment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0" fontId="10" fillId="0" borderId="0" xfId="7" applyFont="1" applyAlignment="1">
      <alignment horizontal="left" vertical="top" wrapText="1"/>
    </xf>
    <xf numFmtId="0" fontId="31" fillId="5" borderId="50" xfId="0" applyFont="1" applyFill="1" applyBorder="1" applyAlignment="1">
      <alignment horizontal="left" vertical="top"/>
    </xf>
    <xf numFmtId="0" fontId="31" fillId="5" borderId="51" xfId="0" applyFont="1" applyFill="1" applyBorder="1" applyAlignment="1">
      <alignment horizontal="left" vertical="top"/>
    </xf>
    <xf numFmtId="0" fontId="31" fillId="0" borderId="54" xfId="0" applyFont="1" applyBorder="1" applyAlignment="1">
      <alignment horizontal="left" vertical="top"/>
    </xf>
    <xf numFmtId="0" fontId="31" fillId="0" borderId="14" xfId="0" applyFont="1" applyBorder="1" applyAlignment="1">
      <alignment horizontal="left" vertical="top"/>
    </xf>
    <xf numFmtId="0" fontId="37" fillId="0" borderId="0" xfId="0" applyFont="1" applyBorder="1" applyAlignment="1">
      <alignment horizontal="left" vertical="top" wrapText="1"/>
    </xf>
    <xf numFmtId="0" fontId="31" fillId="0" borderId="32" xfId="0" applyFont="1" applyBorder="1" applyAlignment="1">
      <alignment horizontal="left" vertical="top" wrapText="1"/>
    </xf>
    <xf numFmtId="0" fontId="31" fillId="0" borderId="10" xfId="0" applyFont="1" applyBorder="1" applyAlignment="1">
      <alignment horizontal="left" vertical="top" wrapText="1"/>
    </xf>
    <xf numFmtId="0" fontId="31" fillId="0" borderId="27" xfId="0" applyFont="1" applyBorder="1" applyAlignment="1">
      <alignment horizontal="left" vertical="top" wrapText="1"/>
    </xf>
    <xf numFmtId="0" fontId="31" fillId="0" borderId="33" xfId="0" applyFont="1" applyFill="1" applyBorder="1" applyAlignment="1">
      <alignment horizontal="left" vertical="top" wrapText="1"/>
    </xf>
    <xf numFmtId="0" fontId="31" fillId="0" borderId="38" xfId="0" applyFont="1" applyFill="1" applyBorder="1" applyAlignment="1">
      <alignment horizontal="left" vertical="top" wrapText="1"/>
    </xf>
    <xf numFmtId="0" fontId="31" fillId="0" borderId="41" xfId="0" applyFont="1" applyFill="1" applyBorder="1" applyAlignment="1">
      <alignment horizontal="left" vertical="top" wrapText="1"/>
    </xf>
    <xf numFmtId="49" fontId="31" fillId="5" borderId="2" xfId="0" applyNumberFormat="1" applyFont="1" applyFill="1" applyBorder="1" applyAlignment="1">
      <alignment horizontal="center" vertical="top"/>
    </xf>
    <xf numFmtId="49" fontId="31" fillId="5" borderId="4" xfId="0" applyNumberFormat="1" applyFont="1" applyFill="1" applyBorder="1" applyAlignment="1">
      <alignment horizontal="center" vertical="top"/>
    </xf>
    <xf numFmtId="49" fontId="31" fillId="5" borderId="29" xfId="0" applyNumberFormat="1" applyFont="1" applyFill="1" applyBorder="1" applyAlignment="1">
      <alignment horizontal="center" vertical="top"/>
    </xf>
    <xf numFmtId="49" fontId="31" fillId="5" borderId="21" xfId="0" applyNumberFormat="1" applyFont="1" applyFill="1" applyBorder="1" applyAlignment="1">
      <alignment horizontal="center" vertical="top"/>
    </xf>
    <xf numFmtId="0" fontId="37" fillId="0" borderId="29" xfId="0" applyFont="1" applyBorder="1" applyAlignment="1">
      <alignment horizontal="left" vertical="top" wrapText="1"/>
    </xf>
    <xf numFmtId="0" fontId="37" fillId="0" borderId="21" xfId="0" applyFont="1" applyBorder="1" applyAlignment="1">
      <alignment horizontal="left" vertical="top" wrapText="1"/>
    </xf>
    <xf numFmtId="0" fontId="33" fillId="5" borderId="40" xfId="0" applyFont="1" applyFill="1" applyBorder="1" applyAlignment="1">
      <alignment horizontal="center" vertical="top" wrapText="1"/>
    </xf>
    <xf numFmtId="0" fontId="33" fillId="5" borderId="22" xfId="0" applyFont="1" applyFill="1" applyBorder="1" applyAlignment="1">
      <alignment horizontal="center" vertical="top" wrapText="1"/>
    </xf>
    <xf numFmtId="0" fontId="31" fillId="0" borderId="33" xfId="0" applyFont="1" applyBorder="1" applyAlignment="1">
      <alignment horizontal="left" vertical="top" wrapText="1"/>
    </xf>
    <xf numFmtId="0" fontId="31" fillId="0" borderId="38" xfId="0" applyFont="1" applyBorder="1" applyAlignment="1">
      <alignment horizontal="left" vertical="top" wrapText="1"/>
    </xf>
    <xf numFmtId="0" fontId="31" fillId="0" borderId="41" xfId="0" applyFont="1" applyBorder="1" applyAlignment="1">
      <alignment horizontal="left" vertical="top" wrapText="1"/>
    </xf>
    <xf numFmtId="0" fontId="28" fillId="12" borderId="22" xfId="0" applyFont="1" applyFill="1" applyBorder="1" applyAlignment="1">
      <alignment horizontal="right" vertical="top" wrapText="1"/>
    </xf>
    <xf numFmtId="0" fontId="28" fillId="12" borderId="24" xfId="0" applyFont="1" applyFill="1" applyBorder="1" applyAlignment="1">
      <alignment horizontal="right" vertical="top" wrapText="1"/>
    </xf>
    <xf numFmtId="0" fontId="31" fillId="5" borderId="29" xfId="0" applyFont="1" applyFill="1" applyBorder="1" applyAlignment="1">
      <alignment horizontal="left" vertical="top" wrapText="1"/>
    </xf>
    <xf numFmtId="0" fontId="31" fillId="5" borderId="21" xfId="0" applyFont="1" applyFill="1" applyBorder="1" applyAlignment="1">
      <alignment horizontal="left" vertical="top" wrapText="1"/>
    </xf>
    <xf numFmtId="0" fontId="31" fillId="0" borderId="54" xfId="0" applyFont="1" applyBorder="1" applyAlignment="1">
      <alignment vertical="top" wrapText="1"/>
    </xf>
    <xf numFmtId="0" fontId="31" fillId="0" borderId="14" xfId="0" applyFont="1" applyBorder="1" applyAlignment="1">
      <alignment vertical="top" wrapText="1"/>
    </xf>
    <xf numFmtId="49" fontId="28" fillId="5" borderId="48" xfId="0" applyNumberFormat="1" applyFont="1" applyFill="1" applyBorder="1" applyAlignment="1">
      <alignment horizontal="center" vertical="top" wrapText="1"/>
    </xf>
    <xf numFmtId="0" fontId="33" fillId="5" borderId="20" xfId="0" applyFont="1" applyFill="1" applyBorder="1" applyAlignment="1">
      <alignment horizontal="center" vertical="top" wrapText="1"/>
    </xf>
    <xf numFmtId="49" fontId="28" fillId="2" borderId="31" xfId="0" applyNumberFormat="1" applyFont="1" applyFill="1" applyBorder="1" applyAlignment="1">
      <alignment horizontal="center" vertical="top"/>
    </xf>
    <xf numFmtId="49" fontId="28" fillId="2" borderId="32" xfId="0" applyNumberFormat="1" applyFont="1" applyFill="1" applyBorder="1" applyAlignment="1">
      <alignment horizontal="center" vertical="top"/>
    </xf>
    <xf numFmtId="49" fontId="28" fillId="3" borderId="2" xfId="0" applyNumberFormat="1" applyFont="1" applyFill="1" applyBorder="1" applyAlignment="1">
      <alignment horizontal="center" vertical="top"/>
    </xf>
    <xf numFmtId="49" fontId="28" fillId="3" borderId="4" xfId="0" applyNumberFormat="1" applyFont="1" applyFill="1" applyBorder="1" applyAlignment="1">
      <alignment horizontal="center" vertical="top"/>
    </xf>
    <xf numFmtId="49" fontId="28" fillId="2" borderId="73" xfId="0" applyNumberFormat="1" applyFont="1" applyFill="1" applyBorder="1" applyAlignment="1">
      <alignment horizontal="center" vertical="top"/>
    </xf>
    <xf numFmtId="49" fontId="28" fillId="3" borderId="3" xfId="0" applyNumberFormat="1" applyFont="1" applyFill="1" applyBorder="1" applyAlignment="1">
      <alignment horizontal="center" vertical="top"/>
    </xf>
    <xf numFmtId="49" fontId="66" fillId="3" borderId="55" xfId="0" applyNumberFormat="1" applyFont="1" applyFill="1" applyBorder="1" applyAlignment="1">
      <alignment horizontal="center" vertical="top"/>
    </xf>
    <xf numFmtId="49" fontId="66" fillId="3" borderId="18" xfId="0" applyNumberFormat="1" applyFont="1" applyFill="1" applyBorder="1" applyAlignment="1">
      <alignment horizontal="center" vertical="top"/>
    </xf>
    <xf numFmtId="49" fontId="66" fillId="2" borderId="29" xfId="0" applyNumberFormat="1" applyFont="1" applyFill="1" applyBorder="1" applyAlignment="1">
      <alignment horizontal="center" vertical="top"/>
    </xf>
    <xf numFmtId="49" fontId="66" fillId="2" borderId="21" xfId="0" applyNumberFormat="1" applyFont="1" applyFill="1" applyBorder="1" applyAlignment="1">
      <alignment horizontal="center" vertical="top"/>
    </xf>
    <xf numFmtId="49" fontId="31" fillId="5" borderId="3" xfId="0" applyNumberFormat="1" applyFont="1" applyFill="1" applyBorder="1" applyAlignment="1">
      <alignment horizontal="center" vertical="top"/>
    </xf>
    <xf numFmtId="49" fontId="31" fillId="5" borderId="9" xfId="0" applyNumberFormat="1" applyFont="1" applyFill="1" applyBorder="1" applyAlignment="1">
      <alignment horizontal="center" vertical="top"/>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31" fillId="4" borderId="15" xfId="0" applyFont="1" applyFill="1" applyBorder="1" applyAlignment="1">
      <alignment horizontal="right" vertical="top" wrapText="1"/>
    </xf>
    <xf numFmtId="0" fontId="31" fillId="4" borderId="11" xfId="0" applyFont="1" applyFill="1" applyBorder="1" applyAlignment="1">
      <alignment horizontal="right" vertical="top" wrapText="1"/>
    </xf>
    <xf numFmtId="0" fontId="31" fillId="0" borderId="33" xfId="33" applyFont="1" applyBorder="1" applyAlignment="1">
      <alignment horizontal="left" vertical="top" wrapText="1"/>
    </xf>
    <xf numFmtId="0" fontId="31" fillId="0" borderId="38" xfId="33" applyFont="1" applyBorder="1" applyAlignment="1">
      <alignment horizontal="left" vertical="top" wrapText="1"/>
    </xf>
    <xf numFmtId="0" fontId="31" fillId="0" borderId="41" xfId="33" applyFont="1" applyBorder="1" applyAlignment="1">
      <alignment horizontal="left" vertical="top" wrapText="1"/>
    </xf>
    <xf numFmtId="0" fontId="31" fillId="0" borderId="31" xfId="0" applyFont="1" applyBorder="1" applyAlignment="1">
      <alignment horizontal="left" vertical="top" wrapText="1"/>
    </xf>
    <xf numFmtId="0" fontId="31" fillId="0" borderId="8" xfId="0" applyFont="1" applyBorder="1" applyAlignment="1">
      <alignment horizontal="left" vertical="top" wrapText="1"/>
    </xf>
    <xf numFmtId="0" fontId="31" fillId="0" borderId="25" xfId="0" applyFont="1" applyBorder="1" applyAlignment="1">
      <alignment horizontal="left" vertical="top" wrapText="1"/>
    </xf>
    <xf numFmtId="0" fontId="28" fillId="0" borderId="39" xfId="0" applyFont="1" applyBorder="1" applyAlignment="1">
      <alignment horizontal="center" vertical="center" textRotation="90"/>
    </xf>
    <xf numFmtId="0" fontId="28" fillId="0" borderId="36" xfId="0" applyFont="1" applyBorder="1" applyAlignment="1">
      <alignment horizontal="center" vertical="center" textRotation="90"/>
    </xf>
    <xf numFmtId="0" fontId="28" fillId="0" borderId="23" xfId="0" applyFont="1" applyBorder="1" applyAlignment="1">
      <alignment horizontal="center" vertical="center" textRotation="90"/>
    </xf>
    <xf numFmtId="0" fontId="28" fillId="4" borderId="31" xfId="0" applyFont="1" applyFill="1" applyBorder="1" applyAlignment="1">
      <alignment horizontal="right" vertical="top" wrapText="1"/>
    </xf>
    <xf numFmtId="0" fontId="28" fillId="4" borderId="8" xfId="0" applyFont="1" applyFill="1" applyBorder="1" applyAlignment="1">
      <alignment horizontal="right" vertical="top" wrapText="1"/>
    </xf>
    <xf numFmtId="0" fontId="28" fillId="4" borderId="25" xfId="0" applyFont="1" applyFill="1" applyBorder="1" applyAlignment="1">
      <alignment horizontal="right" vertical="top" wrapText="1"/>
    </xf>
    <xf numFmtId="0" fontId="31" fillId="5" borderId="9" xfId="0" applyFont="1" applyFill="1" applyBorder="1" applyAlignment="1">
      <alignment horizontal="left" vertical="top" wrapText="1"/>
    </xf>
    <xf numFmtId="0" fontId="33" fillId="0" borderId="9" xfId="0" applyFont="1" applyBorder="1" applyAlignment="1">
      <alignment vertical="top" wrapText="1"/>
    </xf>
    <xf numFmtId="0" fontId="33" fillId="0" borderId="21" xfId="0" applyFont="1" applyBorder="1" applyAlignment="1">
      <alignment vertical="top"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49" fontId="28" fillId="6" borderId="15" xfId="0" applyNumberFormat="1" applyFont="1" applyFill="1" applyBorder="1" applyAlignment="1">
      <alignment horizontal="right" vertical="top"/>
    </xf>
    <xf numFmtId="49" fontId="28" fillId="6" borderId="11" xfId="0" applyNumberFormat="1" applyFont="1" applyFill="1" applyBorder="1" applyAlignment="1">
      <alignment horizontal="right" vertical="top"/>
    </xf>
    <xf numFmtId="49" fontId="28" fillId="6" borderId="12" xfId="0" applyNumberFormat="1" applyFont="1" applyFill="1" applyBorder="1" applyAlignment="1">
      <alignment horizontal="right" vertical="top"/>
    </xf>
    <xf numFmtId="0" fontId="28" fillId="5" borderId="15" xfId="0" applyFont="1" applyFill="1" applyBorder="1" applyAlignment="1">
      <alignment horizontal="left" vertical="top"/>
    </xf>
    <xf numFmtId="0" fontId="28" fillId="5" borderId="11" xfId="0" applyFont="1" applyFill="1" applyBorder="1" applyAlignment="1">
      <alignment horizontal="left" vertical="top"/>
    </xf>
    <xf numFmtId="0" fontId="28" fillId="7" borderId="22" xfId="0" applyFont="1" applyFill="1" applyBorder="1" applyAlignment="1">
      <alignment horizontal="right" vertical="top" wrapText="1"/>
    </xf>
    <xf numFmtId="0" fontId="28" fillId="7" borderId="24" xfId="0" applyFont="1" applyFill="1" applyBorder="1" applyAlignment="1">
      <alignment horizontal="right" vertical="top" wrapText="1"/>
    </xf>
    <xf numFmtId="49" fontId="28" fillId="2" borderId="36" xfId="0" applyNumberFormat="1" applyFont="1" applyFill="1" applyBorder="1" applyAlignment="1">
      <alignment horizontal="center" vertical="top"/>
    </xf>
    <xf numFmtId="49" fontId="28" fillId="3" borderId="9" xfId="0" applyNumberFormat="1" applyFont="1" applyFill="1" applyBorder="1" applyAlignment="1">
      <alignment horizontal="center" vertical="top"/>
    </xf>
    <xf numFmtId="49" fontId="28" fillId="5" borderId="13" xfId="0" applyNumberFormat="1" applyFont="1" applyFill="1" applyBorder="1" applyAlignment="1">
      <alignment horizontal="center" vertical="top" wrapText="1"/>
    </xf>
    <xf numFmtId="0" fontId="31" fillId="0" borderId="17" xfId="0" applyFont="1" applyBorder="1" applyAlignment="1">
      <alignment horizontal="center" vertical="center"/>
    </xf>
    <xf numFmtId="0" fontId="31" fillId="0" borderId="42" xfId="0" applyFont="1" applyBorder="1" applyAlignment="1">
      <alignment horizontal="center" vertical="center"/>
    </xf>
    <xf numFmtId="0" fontId="28" fillId="0" borderId="0" xfId="0" applyFont="1" applyBorder="1" applyAlignment="1">
      <alignment horizontal="center" vertical="center"/>
    </xf>
    <xf numFmtId="0" fontId="0" fillId="0" borderId="22" xfId="0" applyBorder="1" applyAlignment="1">
      <alignment horizontal="center"/>
    </xf>
    <xf numFmtId="0" fontId="28" fillId="0" borderId="15"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31" fillId="6" borderId="15" xfId="0" applyFont="1" applyFill="1" applyBorder="1" applyAlignment="1">
      <alignment horizontal="center" vertical="top"/>
    </xf>
    <xf numFmtId="0" fontId="31" fillId="6" borderId="11" xfId="0" applyFont="1" applyFill="1" applyBorder="1" applyAlignment="1">
      <alignment horizontal="center" vertical="top"/>
    </xf>
    <xf numFmtId="0" fontId="31" fillId="6" borderId="12" xfId="0" applyFont="1" applyFill="1" applyBorder="1" applyAlignment="1">
      <alignment horizontal="center" vertical="top"/>
    </xf>
    <xf numFmtId="49" fontId="28" fillId="0" borderId="22" xfId="0" applyNumberFormat="1" applyFont="1" applyBorder="1" applyAlignment="1">
      <alignment horizontal="center" vertical="top" wrapText="1"/>
    </xf>
    <xf numFmtId="0" fontId="31" fillId="0" borderId="2" xfId="0" applyFont="1" applyBorder="1" applyAlignment="1">
      <alignment horizontal="center" vertical="center" textRotation="90" wrapText="1"/>
    </xf>
    <xf numFmtId="0" fontId="31" fillId="0" borderId="30" xfId="0" applyFont="1" applyBorder="1" applyAlignment="1">
      <alignment horizontal="center" vertical="center" textRotation="90" wrapText="1"/>
    </xf>
    <xf numFmtId="0" fontId="31" fillId="0" borderId="4" xfId="0" applyFont="1" applyBorder="1" applyAlignment="1">
      <alignment horizontal="center" vertical="center" textRotation="90" wrapText="1"/>
    </xf>
    <xf numFmtId="0" fontId="31" fillId="0" borderId="46" xfId="0" applyFont="1" applyBorder="1" applyAlignment="1">
      <alignment horizontal="center" vertical="center" wrapText="1"/>
    </xf>
    <xf numFmtId="0" fontId="31" fillId="0" borderId="18" xfId="0" applyFont="1" applyBorder="1" applyAlignment="1">
      <alignment horizontal="center" vertical="center" wrapText="1"/>
    </xf>
    <xf numFmtId="0" fontId="28" fillId="19" borderId="15" xfId="0" applyFont="1" applyFill="1" applyBorder="1" applyAlignment="1">
      <alignment horizontal="left" vertical="top"/>
    </xf>
    <xf numFmtId="0" fontId="28" fillId="19" borderId="11" xfId="0" applyFont="1" applyFill="1" applyBorder="1" applyAlignment="1">
      <alignment horizontal="left" vertical="top"/>
    </xf>
    <xf numFmtId="0" fontId="28" fillId="7" borderId="22" xfId="0" applyFont="1" applyFill="1" applyBorder="1" applyAlignment="1">
      <alignment horizontal="center" vertical="top" wrapText="1"/>
    </xf>
    <xf numFmtId="0" fontId="28" fillId="7" borderId="24" xfId="0" applyFont="1" applyFill="1" applyBorder="1" applyAlignment="1">
      <alignment horizontal="center" vertical="top" wrapText="1"/>
    </xf>
    <xf numFmtId="0" fontId="31" fillId="0" borderId="43"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9"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31" fillId="0" borderId="21" xfId="0" applyFont="1" applyBorder="1" applyAlignment="1">
      <alignment horizontal="center" vertical="center" textRotation="90" wrapText="1"/>
    </xf>
    <xf numFmtId="0" fontId="31" fillId="0" borderId="8" xfId="0" applyFont="1" applyBorder="1" applyAlignment="1">
      <alignment horizontal="center" vertical="center" textRotation="90" wrapText="1"/>
    </xf>
    <xf numFmtId="0" fontId="31" fillId="0" borderId="38" xfId="0" applyFont="1" applyBorder="1" applyAlignment="1">
      <alignment horizontal="center" vertical="center" textRotation="90" wrapText="1"/>
    </xf>
    <xf numFmtId="0" fontId="31" fillId="0" borderId="10" xfId="0" applyFont="1" applyBorder="1" applyAlignment="1">
      <alignment horizontal="center" vertical="center" textRotation="90" wrapText="1"/>
    </xf>
    <xf numFmtId="0" fontId="10" fillId="0" borderId="0" xfId="0" applyFont="1" applyAlignment="1">
      <alignment horizontal="left" vertical="top" wrapText="1"/>
    </xf>
    <xf numFmtId="0" fontId="29" fillId="0" borderId="0" xfId="0" applyFont="1" applyAlignment="1">
      <alignment horizontal="center" vertical="top" wrapText="1"/>
    </xf>
    <xf numFmtId="0" fontId="31" fillId="5" borderId="50" xfId="0" applyFont="1" applyFill="1" applyBorder="1" applyAlignment="1">
      <alignment horizontal="left" vertical="top" wrapText="1"/>
    </xf>
    <xf numFmtId="0" fontId="31" fillId="5" borderId="51" xfId="0" applyFont="1" applyFill="1" applyBorder="1" applyAlignment="1">
      <alignment horizontal="left" vertical="top" wrapText="1"/>
    </xf>
    <xf numFmtId="0" fontId="31" fillId="5" borderId="50" xfId="0" applyFont="1" applyFill="1" applyBorder="1" applyAlignment="1">
      <alignment horizontal="center" vertical="top" wrapText="1"/>
    </xf>
    <xf numFmtId="0" fontId="31" fillId="5" borderId="51" xfId="0" applyFont="1" applyFill="1" applyBorder="1" applyAlignment="1">
      <alignment horizontal="center" vertical="top" wrapText="1"/>
    </xf>
    <xf numFmtId="0" fontId="31" fillId="5" borderId="55" xfId="0" applyFont="1" applyFill="1" applyBorder="1" applyAlignment="1">
      <alignment horizontal="left" vertical="top" wrapText="1"/>
    </xf>
    <xf numFmtId="0" fontId="31" fillId="5" borderId="18" xfId="0" applyFont="1" applyFill="1" applyBorder="1" applyAlignment="1">
      <alignment horizontal="left" vertical="top" wrapText="1"/>
    </xf>
    <xf numFmtId="49" fontId="35" fillId="5" borderId="29" xfId="7" applyNumberFormat="1" applyFont="1" applyFill="1" applyBorder="1" applyAlignment="1">
      <alignment horizontal="center" vertical="center" textRotation="90"/>
    </xf>
    <xf numFmtId="49" fontId="35" fillId="5" borderId="9" xfId="7" applyNumberFormat="1" applyFont="1" applyFill="1" applyBorder="1" applyAlignment="1">
      <alignment horizontal="center" vertical="center" textRotation="90"/>
    </xf>
    <xf numFmtId="49" fontId="35" fillId="5" borderId="21" xfId="7" applyNumberFormat="1" applyFont="1" applyFill="1" applyBorder="1" applyAlignment="1">
      <alignment horizontal="center" vertical="center" textRotation="90"/>
    </xf>
    <xf numFmtId="49" fontId="31" fillId="5" borderId="29" xfId="7" applyNumberFormat="1" applyFont="1" applyFill="1" applyBorder="1" applyAlignment="1">
      <alignment horizontal="center" vertical="top"/>
    </xf>
    <xf numFmtId="49" fontId="31" fillId="5" borderId="9" xfId="7" applyNumberFormat="1" applyFont="1" applyFill="1" applyBorder="1" applyAlignment="1">
      <alignment horizontal="center" vertical="top"/>
    </xf>
    <xf numFmtId="49" fontId="31" fillId="5" borderId="21" xfId="7" applyNumberFormat="1" applyFont="1" applyFill="1" applyBorder="1" applyAlignment="1">
      <alignment horizontal="center" vertical="top"/>
    </xf>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0" fontId="38" fillId="5" borderId="29" xfId="7" applyFont="1" applyFill="1" applyBorder="1" applyAlignment="1">
      <alignment horizontal="left" vertical="top" wrapText="1"/>
    </xf>
    <xf numFmtId="0" fontId="38" fillId="5" borderId="9" xfId="7" applyFont="1" applyFill="1" applyBorder="1" applyAlignment="1">
      <alignment horizontal="left" vertical="top" wrapText="1"/>
    </xf>
    <xf numFmtId="0" fontId="38" fillId="5" borderId="21" xfId="7" applyFont="1" applyFill="1" applyBorder="1" applyAlignment="1">
      <alignment horizontal="left" vertical="top" wrapText="1"/>
    </xf>
    <xf numFmtId="49" fontId="12" fillId="5" borderId="29" xfId="7" applyNumberFormat="1" applyFont="1" applyFill="1" applyBorder="1" applyAlignment="1">
      <alignment horizontal="center" vertical="center" textRotation="90"/>
    </xf>
    <xf numFmtId="49" fontId="12" fillId="5" borderId="9" xfId="7" applyNumberFormat="1" applyFont="1" applyFill="1" applyBorder="1" applyAlignment="1">
      <alignment horizontal="center" vertical="center" textRotation="90"/>
    </xf>
    <xf numFmtId="49" fontId="12" fillId="5" borderId="21" xfId="7" applyNumberFormat="1" applyFont="1" applyFill="1" applyBorder="1" applyAlignment="1">
      <alignment horizontal="center" vertical="center" textRotation="90"/>
    </xf>
    <xf numFmtId="0" fontId="59" fillId="18" borderId="11" xfId="7" applyFont="1" applyFill="1" applyBorder="1" applyAlignment="1">
      <alignment horizontal="center" vertical="top"/>
    </xf>
    <xf numFmtId="0" fontId="59" fillId="18" borderId="12" xfId="7" applyFont="1" applyFill="1" applyBorder="1" applyAlignment="1">
      <alignment horizontal="center" vertical="top"/>
    </xf>
    <xf numFmtId="0" fontId="31" fillId="5" borderId="46" xfId="7" applyFont="1" applyFill="1" applyBorder="1" applyAlignment="1">
      <alignment horizontal="left" vertical="top" wrapText="1"/>
    </xf>
    <xf numFmtId="0" fontId="31" fillId="5" borderId="71" xfId="7" applyFont="1" applyFill="1" applyBorder="1" applyAlignment="1">
      <alignment horizontal="left" vertical="top" wrapText="1"/>
    </xf>
    <xf numFmtId="0" fontId="31" fillId="5" borderId="29" xfId="7" applyFont="1" applyFill="1" applyBorder="1" applyAlignment="1">
      <alignment horizontal="left" vertical="top" wrapText="1"/>
    </xf>
    <xf numFmtId="0" fontId="31" fillId="5" borderId="9" xfId="7" applyFont="1" applyFill="1" applyBorder="1" applyAlignment="1">
      <alignment horizontal="left" vertical="top" wrapText="1"/>
    </xf>
    <xf numFmtId="0" fontId="31" fillId="5" borderId="21" xfId="7" applyFont="1" applyFill="1" applyBorder="1" applyAlignment="1">
      <alignment horizontal="left" vertical="top" wrapText="1"/>
    </xf>
    <xf numFmtId="0" fontId="10" fillId="0" borderId="0" xfId="7" applyFont="1" applyAlignment="1">
      <alignment horizontal="left" vertical="top" wrapText="1"/>
    </xf>
    <xf numFmtId="0" fontId="9" fillId="0" borderId="0" xfId="7" applyFont="1" applyAlignment="1">
      <alignment horizontal="left" vertical="top" wrapText="1"/>
    </xf>
    <xf numFmtId="0" fontId="29" fillId="0" borderId="0" xfId="7" applyFont="1" applyAlignment="1">
      <alignment horizontal="center" vertical="top" wrapText="1"/>
    </xf>
    <xf numFmtId="0" fontId="5" fillId="0" borderId="0" xfId="7" applyFont="1" applyAlignment="1">
      <alignment horizontal="center" vertical="center"/>
    </xf>
    <xf numFmtId="0" fontId="57" fillId="0" borderId="22" xfId="7" applyFont="1" applyBorder="1" applyAlignment="1">
      <alignment horizontal="center"/>
    </xf>
    <xf numFmtId="0" fontId="31" fillId="0" borderId="8" xfId="7" applyFont="1" applyBorder="1" applyAlignment="1">
      <alignment horizontal="center" vertical="center" textRotation="90" wrapText="1"/>
    </xf>
    <xf numFmtId="0" fontId="31" fillId="0" borderId="38" xfId="7" applyFont="1" applyBorder="1" applyAlignment="1">
      <alignment horizontal="center" vertical="center" textRotation="90" wrapText="1"/>
    </xf>
    <xf numFmtId="0" fontId="31" fillId="0" borderId="10" xfId="7" applyFont="1" applyBorder="1" applyAlignment="1">
      <alignment horizontal="center" vertical="center" textRotation="90" wrapText="1"/>
    </xf>
    <xf numFmtId="0" fontId="31" fillId="0" borderId="29" xfId="7" applyFont="1" applyBorder="1" applyAlignment="1">
      <alignment horizontal="center" vertical="center" textRotation="90" wrapText="1"/>
    </xf>
    <xf numFmtId="0" fontId="31" fillId="0" borderId="9" xfId="7" applyFont="1" applyBorder="1" applyAlignment="1">
      <alignment horizontal="center" vertical="center" textRotation="90" wrapText="1"/>
    </xf>
    <xf numFmtId="0" fontId="31" fillId="0" borderId="21" xfId="7" applyFont="1" applyBorder="1" applyAlignment="1">
      <alignment horizontal="center" vertical="center" textRotation="90" wrapText="1"/>
    </xf>
    <xf numFmtId="0" fontId="28" fillId="0" borderId="39" xfId="7" applyFont="1" applyBorder="1" applyAlignment="1">
      <alignment horizontal="center" vertical="center" textRotation="90"/>
    </xf>
    <xf numFmtId="0" fontId="28" fillId="0" borderId="36" xfId="7" applyFont="1" applyBorder="1" applyAlignment="1">
      <alignment horizontal="center" vertical="center" textRotation="90"/>
    </xf>
    <xf numFmtId="0" fontId="28" fillId="0" borderId="23" xfId="7" applyFont="1" applyBorder="1" applyAlignment="1">
      <alignment horizontal="center" vertical="center" textRotation="90"/>
    </xf>
    <xf numFmtId="0" fontId="31" fillId="0" borderId="2" xfId="7" applyFont="1" applyBorder="1" applyAlignment="1">
      <alignment horizontal="center" vertical="center" textRotation="90" wrapText="1"/>
    </xf>
    <xf numFmtId="0" fontId="31" fillId="0" borderId="30" xfId="7" applyFont="1" applyBorder="1" applyAlignment="1">
      <alignment horizontal="center" vertical="center" textRotation="90" wrapText="1"/>
    </xf>
    <xf numFmtId="0" fontId="31" fillId="0" borderId="4" xfId="7" applyFont="1" applyBorder="1" applyAlignment="1">
      <alignment horizontal="center" vertical="center" textRotation="90" wrapText="1"/>
    </xf>
    <xf numFmtId="0" fontId="31" fillId="0" borderId="43" xfId="7" applyFont="1" applyBorder="1" applyAlignment="1">
      <alignment horizontal="center" vertical="center" wrapText="1"/>
    </xf>
    <xf numFmtId="0" fontId="31" fillId="0" borderId="26" xfId="7" applyFont="1" applyBorder="1" applyAlignment="1">
      <alignment horizontal="center" vertical="center" wrapText="1"/>
    </xf>
    <xf numFmtId="0" fontId="31" fillId="0" borderId="24" xfId="7" applyFont="1" applyBorder="1" applyAlignment="1">
      <alignment horizontal="center" vertical="center" wrapText="1"/>
    </xf>
    <xf numFmtId="0" fontId="28" fillId="0" borderId="15" xfId="7" applyFont="1" applyBorder="1" applyAlignment="1">
      <alignment horizontal="center" vertical="center"/>
    </xf>
    <xf numFmtId="0" fontId="28" fillId="0" borderId="11" xfId="7" applyFont="1" applyBorder="1" applyAlignment="1">
      <alignment horizontal="center" vertical="center"/>
    </xf>
    <xf numFmtId="0" fontId="28" fillId="0" borderId="12" xfId="7" applyFont="1" applyBorder="1" applyAlignment="1">
      <alignment horizontal="center" vertical="center"/>
    </xf>
    <xf numFmtId="0" fontId="31" fillId="0" borderId="46" xfId="7" applyFont="1" applyBorder="1" applyAlignment="1">
      <alignment horizontal="center" vertical="center" wrapText="1"/>
    </xf>
    <xf numFmtId="0" fontId="31" fillId="0" borderId="18" xfId="7" applyFont="1" applyBorder="1" applyAlignment="1">
      <alignment horizontal="center" vertical="center" wrapText="1"/>
    </xf>
    <xf numFmtId="0" fontId="31" fillId="0" borderId="50" xfId="7" applyFont="1" applyBorder="1" applyAlignment="1">
      <alignment horizontal="center" vertical="center" wrapText="1"/>
    </xf>
    <xf numFmtId="0" fontId="31" fillId="0" borderId="51" xfId="7" applyFont="1" applyBorder="1" applyAlignment="1">
      <alignment horizontal="center" vertical="center" wrapText="1"/>
    </xf>
    <xf numFmtId="0" fontId="31" fillId="0" borderId="17" xfId="7" applyFont="1" applyBorder="1" applyAlignment="1">
      <alignment horizontal="center" vertical="center"/>
    </xf>
    <xf numFmtId="0" fontId="31" fillId="0" borderId="42" xfId="7" applyFont="1" applyBorder="1" applyAlignment="1">
      <alignment horizontal="center" vertical="center"/>
    </xf>
    <xf numFmtId="0" fontId="28" fillId="7" borderId="22" xfId="7" applyFont="1" applyFill="1" applyBorder="1" applyAlignment="1">
      <alignment horizontal="right" vertical="top" wrapText="1"/>
    </xf>
    <xf numFmtId="0" fontId="28" fillId="7" borderId="24" xfId="7" applyFont="1" applyFill="1" applyBorder="1" applyAlignment="1">
      <alignment horizontal="right" vertical="top" wrapText="1"/>
    </xf>
    <xf numFmtId="0" fontId="28" fillId="15" borderId="22" xfId="7" applyFont="1" applyFill="1" applyBorder="1" applyAlignment="1">
      <alignment horizontal="right" vertical="top" wrapText="1"/>
    </xf>
    <xf numFmtId="0" fontId="28" fillId="15" borderId="24" xfId="7" applyFont="1" applyFill="1" applyBorder="1" applyAlignment="1">
      <alignment horizontal="right" vertical="top" wrapText="1"/>
    </xf>
    <xf numFmtId="49" fontId="12" fillId="5" borderId="29" xfId="7" applyNumberFormat="1" applyFont="1" applyFill="1" applyBorder="1" applyAlignment="1">
      <alignment horizontal="center" vertical="center" textRotation="89"/>
    </xf>
    <xf numFmtId="49" fontId="12" fillId="5" borderId="9" xfId="7" applyNumberFormat="1" applyFont="1" applyFill="1" applyBorder="1" applyAlignment="1">
      <alignment horizontal="center" vertical="center" textRotation="89"/>
    </xf>
    <xf numFmtId="49" fontId="12" fillId="5" borderId="21" xfId="7" applyNumberFormat="1" applyFont="1" applyFill="1" applyBorder="1" applyAlignment="1">
      <alignment horizontal="center" vertical="center" textRotation="89"/>
    </xf>
    <xf numFmtId="0" fontId="5" fillId="7" borderId="22" xfId="7" applyFont="1" applyFill="1" applyBorder="1" applyAlignment="1">
      <alignment horizontal="right" vertical="top" wrapText="1"/>
    </xf>
    <xf numFmtId="0" fontId="5" fillId="7" borderId="24" xfId="7" applyFont="1" applyFill="1" applyBorder="1" applyAlignment="1">
      <alignment horizontal="right" vertical="top" wrapText="1"/>
    </xf>
    <xf numFmtId="0" fontId="5" fillId="15" borderId="22" xfId="7" applyFont="1" applyFill="1" applyBorder="1" applyAlignment="1">
      <alignment horizontal="right" vertical="top" wrapText="1"/>
    </xf>
    <xf numFmtId="0" fontId="5" fillId="15" borderId="24" xfId="7" applyFont="1" applyFill="1" applyBorder="1" applyAlignment="1">
      <alignment horizontal="right" vertical="top" wrapText="1"/>
    </xf>
    <xf numFmtId="0" fontId="60" fillId="18" borderId="11" xfId="7" applyFont="1" applyFill="1" applyBorder="1" applyAlignment="1">
      <alignment horizontal="center" vertical="top"/>
    </xf>
    <xf numFmtId="0" fontId="60" fillId="18" borderId="12" xfId="7" applyFont="1" applyFill="1" applyBorder="1" applyAlignment="1">
      <alignment horizontal="center" vertical="top"/>
    </xf>
    <xf numFmtId="49" fontId="31" fillId="5" borderId="29" xfId="7" applyNumberFormat="1" applyFont="1" applyFill="1" applyBorder="1" applyAlignment="1">
      <alignment horizontal="center" vertical="center" textRotation="90"/>
    </xf>
    <xf numFmtId="49" fontId="31" fillId="5" borderId="9" xfId="7" applyNumberFormat="1" applyFont="1" applyFill="1" applyBorder="1" applyAlignment="1">
      <alignment horizontal="center" vertical="center" textRotation="90"/>
    </xf>
    <xf numFmtId="49" fontId="31" fillId="5" borderId="21" xfId="7" applyNumberFormat="1" applyFont="1" applyFill="1" applyBorder="1" applyAlignment="1">
      <alignment horizontal="center" vertical="center" textRotation="90"/>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6" fillId="5" borderId="29" xfId="7" applyNumberFormat="1" applyFont="1" applyFill="1" applyBorder="1" applyAlignment="1">
      <alignment horizontal="center" vertical="top"/>
    </xf>
    <xf numFmtId="49" fontId="6" fillId="5" borderId="9" xfId="7" applyNumberFormat="1" applyFont="1" applyFill="1" applyBorder="1" applyAlignment="1">
      <alignment horizontal="center" vertical="top"/>
    </xf>
    <xf numFmtId="49" fontId="6" fillId="5" borderId="21" xfId="7" applyNumberFormat="1" applyFont="1" applyFill="1" applyBorder="1" applyAlignment="1">
      <alignment horizontal="center" vertical="top"/>
    </xf>
    <xf numFmtId="49" fontId="5" fillId="3" borderId="29" xfId="7" applyNumberFormat="1" applyFont="1" applyFill="1" applyBorder="1" applyAlignment="1">
      <alignment horizontal="center" vertical="top"/>
    </xf>
    <xf numFmtId="49" fontId="5" fillId="3" borderId="9" xfId="7" applyNumberFormat="1" applyFont="1" applyFill="1" applyBorder="1" applyAlignment="1">
      <alignment horizontal="center" vertical="top"/>
    </xf>
    <xf numFmtId="49" fontId="5" fillId="3" borderId="21" xfId="7" applyNumberFormat="1" applyFont="1" applyFill="1" applyBorder="1" applyAlignment="1">
      <alignment horizontal="center" vertical="top"/>
    </xf>
    <xf numFmtId="0" fontId="63" fillId="5" borderId="29" xfId="7" applyFont="1" applyFill="1" applyBorder="1" applyAlignment="1">
      <alignment horizontal="left" vertical="top" wrapText="1"/>
    </xf>
    <xf numFmtId="0" fontId="63" fillId="5" borderId="9" xfId="7" applyFont="1" applyFill="1" applyBorder="1" applyAlignment="1">
      <alignment horizontal="left" vertical="top" wrapText="1"/>
    </xf>
    <xf numFmtId="0" fontId="63" fillId="5" borderId="21" xfId="7" applyFont="1" applyFill="1" applyBorder="1" applyAlignment="1">
      <alignment horizontal="left" vertical="top" wrapText="1"/>
    </xf>
    <xf numFmtId="0" fontId="12" fillId="5" borderId="29" xfId="7" applyFont="1" applyFill="1" applyBorder="1" applyAlignment="1">
      <alignment horizontal="left" vertical="top" wrapText="1"/>
    </xf>
    <xf numFmtId="0" fontId="12" fillId="5" borderId="9" xfId="7" applyFont="1" applyFill="1" applyBorder="1" applyAlignment="1">
      <alignment horizontal="left" vertical="top" wrapText="1"/>
    </xf>
    <xf numFmtId="0" fontId="12" fillId="5" borderId="21" xfId="7" applyFont="1" applyFill="1" applyBorder="1" applyAlignment="1">
      <alignment horizontal="left" vertical="top" wrapText="1"/>
    </xf>
    <xf numFmtId="49" fontId="4" fillId="5" borderId="29" xfId="7" applyNumberFormat="1" applyFont="1" applyFill="1" applyBorder="1" applyAlignment="1">
      <alignment horizontal="center" vertical="center" textRotation="90"/>
    </xf>
    <xf numFmtId="49" fontId="4" fillId="5" borderId="9" xfId="7" applyNumberFormat="1" applyFont="1" applyFill="1" applyBorder="1" applyAlignment="1">
      <alignment horizontal="center" vertical="center" textRotation="90"/>
    </xf>
    <xf numFmtId="49" fontId="4" fillId="5" borderId="21" xfId="7" applyNumberFormat="1" applyFont="1" applyFill="1" applyBorder="1" applyAlignment="1">
      <alignment horizontal="center" vertical="center" textRotation="90"/>
    </xf>
    <xf numFmtId="0" fontId="60" fillId="5" borderId="29" xfId="7" applyFont="1" applyFill="1" applyBorder="1" applyAlignment="1">
      <alignment horizontal="left" vertical="top" wrapText="1"/>
    </xf>
    <xf numFmtId="0" fontId="60" fillId="5" borderId="9" xfId="7" applyFont="1" applyFill="1" applyBorder="1" applyAlignment="1">
      <alignment horizontal="left" vertical="top" wrapText="1"/>
    </xf>
    <xf numFmtId="0" fontId="60" fillId="5" borderId="21" xfId="7" applyFont="1" applyFill="1" applyBorder="1" applyAlignment="1">
      <alignment horizontal="left" vertical="top" wrapText="1"/>
    </xf>
    <xf numFmtId="0" fontId="9" fillId="0" borderId="9" xfId="7" applyBorder="1" applyAlignment="1">
      <alignment vertical="top" wrapText="1"/>
    </xf>
    <xf numFmtId="0" fontId="9" fillId="0" borderId="21" xfId="7" applyBorder="1" applyAlignment="1">
      <alignment vertical="top" wrapText="1"/>
    </xf>
    <xf numFmtId="49" fontId="30" fillId="5" borderId="29" xfId="7" applyNumberFormat="1" applyFont="1" applyFill="1" applyBorder="1" applyAlignment="1">
      <alignment horizontal="center" vertical="top"/>
    </xf>
    <xf numFmtId="49" fontId="30" fillId="5" borderId="9" xfId="7" applyNumberFormat="1" applyFont="1" applyFill="1" applyBorder="1" applyAlignment="1">
      <alignment horizontal="center" vertical="top"/>
    </xf>
    <xf numFmtId="49" fontId="30" fillId="5" borderId="21" xfId="7" applyNumberFormat="1" applyFont="1" applyFill="1" applyBorder="1" applyAlignment="1">
      <alignment horizontal="center" vertical="top"/>
    </xf>
    <xf numFmtId="49" fontId="29" fillId="3" borderId="29" xfId="7" applyNumberFormat="1" applyFont="1" applyFill="1" applyBorder="1" applyAlignment="1">
      <alignment horizontal="center" vertical="top"/>
    </xf>
    <xf numFmtId="49" fontId="29" fillId="3" borderId="9" xfId="7" applyNumberFormat="1" applyFont="1" applyFill="1" applyBorder="1" applyAlignment="1">
      <alignment horizontal="center" vertical="top"/>
    </xf>
    <xf numFmtId="49" fontId="29" fillId="3" borderId="21" xfId="7" applyNumberFormat="1" applyFont="1" applyFill="1" applyBorder="1" applyAlignment="1">
      <alignment horizontal="center" vertical="top"/>
    </xf>
    <xf numFmtId="0" fontId="31" fillId="5" borderId="64" xfId="7" applyFont="1" applyFill="1" applyBorder="1" applyAlignment="1">
      <alignment horizontal="center" vertical="center"/>
    </xf>
    <xf numFmtId="0" fontId="31" fillId="5" borderId="17" xfId="7" applyFont="1" applyFill="1" applyBorder="1" applyAlignment="1">
      <alignment horizontal="center" vertical="center"/>
    </xf>
    <xf numFmtId="0" fontId="37" fillId="0" borderId="63" xfId="7" applyFont="1" applyBorder="1" applyAlignment="1">
      <alignment horizontal="center" vertical="top"/>
    </xf>
    <xf numFmtId="0" fontId="37" fillId="0" borderId="42" xfId="7" applyFont="1" applyBorder="1" applyAlignment="1">
      <alignment horizontal="center" vertical="top"/>
    </xf>
    <xf numFmtId="49" fontId="66" fillId="2" borderId="31" xfId="7" applyNumberFormat="1" applyFont="1" applyFill="1" applyBorder="1" applyAlignment="1">
      <alignment horizontal="center" vertical="top"/>
    </xf>
    <xf numFmtId="49" fontId="66" fillId="2" borderId="36" xfId="7" applyNumberFormat="1" applyFont="1" applyFill="1" applyBorder="1" applyAlignment="1">
      <alignment horizontal="center" vertical="top"/>
    </xf>
    <xf numFmtId="49" fontId="66" fillId="2" borderId="32" xfId="7" applyNumberFormat="1" applyFont="1" applyFill="1" applyBorder="1" applyAlignment="1">
      <alignment horizontal="center" vertical="top"/>
    </xf>
    <xf numFmtId="49" fontId="66" fillId="3" borderId="2" xfId="7" applyNumberFormat="1" applyFont="1" applyFill="1" applyBorder="1" applyAlignment="1">
      <alignment horizontal="center" vertical="top"/>
    </xf>
    <xf numFmtId="49" fontId="66" fillId="3" borderId="9" xfId="7" applyNumberFormat="1" applyFont="1" applyFill="1" applyBorder="1" applyAlignment="1">
      <alignment horizontal="center" vertical="top"/>
    </xf>
    <xf numFmtId="49" fontId="66" fillId="3" borderId="4"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33" fillId="5" borderId="21" xfId="7" applyFont="1" applyFill="1" applyBorder="1" applyAlignment="1">
      <alignment horizontal="center" vertical="top" wrapText="1"/>
    </xf>
    <xf numFmtId="49" fontId="12" fillId="5" borderId="2" xfId="7" applyNumberFormat="1" applyFont="1" applyFill="1" applyBorder="1" applyAlignment="1">
      <alignment horizontal="center" vertical="center" textRotation="87"/>
    </xf>
    <xf numFmtId="49" fontId="12" fillId="5" borderId="9" xfId="7" applyNumberFormat="1" applyFont="1" applyFill="1" applyBorder="1" applyAlignment="1">
      <alignment horizontal="center" vertical="center" textRotation="87"/>
    </xf>
    <xf numFmtId="49" fontId="12" fillId="5" borderId="4" xfId="7" applyNumberFormat="1" applyFont="1" applyFill="1" applyBorder="1" applyAlignment="1">
      <alignment horizontal="center" vertical="center" textRotation="87"/>
    </xf>
    <xf numFmtId="49" fontId="28" fillId="2" borderId="3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49" fontId="28" fillId="2" borderId="32" xfId="7" applyNumberFormat="1" applyFont="1" applyFill="1" applyBorder="1" applyAlignment="1">
      <alignment horizontal="center" vertical="top"/>
    </xf>
    <xf numFmtId="49" fontId="28" fillId="3" borderId="2" xfId="7" applyNumberFormat="1" applyFont="1" applyFill="1" applyBorder="1" applyAlignment="1">
      <alignment horizontal="center" vertical="top"/>
    </xf>
    <xf numFmtId="49" fontId="28" fillId="3" borderId="4" xfId="7" applyNumberFormat="1" applyFont="1" applyFill="1" applyBorder="1" applyAlignment="1">
      <alignment horizontal="center" vertical="top"/>
    </xf>
    <xf numFmtId="49" fontId="12" fillId="5" borderId="2" xfId="7" applyNumberFormat="1" applyFont="1" applyFill="1" applyBorder="1" applyAlignment="1">
      <alignment horizontal="center" vertical="center" textRotation="90"/>
    </xf>
    <xf numFmtId="49" fontId="12" fillId="5" borderId="4" xfId="7" applyNumberFormat="1" applyFont="1" applyFill="1" applyBorder="1" applyAlignment="1">
      <alignment horizontal="center" vertical="center" textRotation="90"/>
    </xf>
    <xf numFmtId="0" fontId="31" fillId="5" borderId="67" xfId="7" applyFont="1" applyFill="1" applyBorder="1" applyAlignment="1">
      <alignment horizontal="left" vertical="top" wrapText="1"/>
    </xf>
    <xf numFmtId="0" fontId="31" fillId="5" borderId="64" xfId="7" applyFont="1" applyFill="1" applyBorder="1" applyAlignment="1">
      <alignment horizontal="center" vertical="center" wrapText="1"/>
    </xf>
    <xf numFmtId="0" fontId="31" fillId="5" borderId="17" xfId="7" applyFont="1" applyFill="1" applyBorder="1" applyAlignment="1">
      <alignment horizontal="center" vertical="center" wrapText="1"/>
    </xf>
    <xf numFmtId="0" fontId="29" fillId="7" borderId="22" xfId="7" applyFont="1" applyFill="1" applyBorder="1" applyAlignment="1">
      <alignment horizontal="right" vertical="top" wrapText="1"/>
    </xf>
    <xf numFmtId="0" fontId="29" fillId="7" borderId="24" xfId="7" applyFont="1" applyFill="1" applyBorder="1" applyAlignment="1">
      <alignment horizontal="right" vertical="top" wrapText="1"/>
    </xf>
    <xf numFmtId="49" fontId="29" fillId="2" borderId="31" xfId="7" applyNumberFormat="1" applyFont="1" applyFill="1" applyBorder="1" applyAlignment="1">
      <alignment horizontal="center" vertical="top"/>
    </xf>
    <xf numFmtId="49" fontId="29" fillId="2" borderId="36" xfId="7" applyNumberFormat="1" applyFont="1" applyFill="1" applyBorder="1" applyAlignment="1">
      <alignment horizontal="center" vertical="top"/>
    </xf>
    <xf numFmtId="49" fontId="29" fillId="2" borderId="32" xfId="7" applyNumberFormat="1" applyFont="1" applyFill="1" applyBorder="1" applyAlignment="1">
      <alignment horizontal="center" vertical="top"/>
    </xf>
    <xf numFmtId="49" fontId="29" fillId="3" borderId="2" xfId="7" applyNumberFormat="1" applyFont="1" applyFill="1" applyBorder="1" applyAlignment="1">
      <alignment horizontal="center" vertical="top"/>
    </xf>
    <xf numFmtId="49" fontId="29" fillId="3" borderId="4" xfId="7" applyNumberFormat="1"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29" fillId="5" borderId="9" xfId="7" applyNumberFormat="1" applyFont="1" applyFill="1" applyBorder="1" applyAlignment="1">
      <alignment horizontal="center" vertical="top" wrapText="1"/>
    </xf>
    <xf numFmtId="0" fontId="71" fillId="5" borderId="21" xfId="7" applyFont="1" applyFill="1" applyBorder="1" applyAlignment="1">
      <alignment horizontal="center" vertical="top" wrapText="1"/>
    </xf>
    <xf numFmtId="49" fontId="6" fillId="5" borderId="2" xfId="7" applyNumberFormat="1" applyFont="1" applyFill="1" applyBorder="1" applyAlignment="1">
      <alignment horizontal="center" vertical="center" textRotation="90"/>
    </xf>
    <xf numFmtId="49" fontId="6" fillId="5" borderId="4" xfId="7" applyNumberFormat="1" applyFont="1" applyFill="1" applyBorder="1" applyAlignment="1">
      <alignment horizontal="center" vertical="center" textRotation="90"/>
    </xf>
    <xf numFmtId="49" fontId="72" fillId="2" borderId="31" xfId="7" applyNumberFormat="1" applyFont="1" applyFill="1" applyBorder="1" applyAlignment="1">
      <alignment horizontal="center" vertical="top"/>
    </xf>
    <xf numFmtId="49" fontId="72" fillId="2" borderId="36" xfId="7" applyNumberFormat="1" applyFont="1" applyFill="1" applyBorder="1" applyAlignment="1">
      <alignment horizontal="center" vertical="top"/>
    </xf>
    <xf numFmtId="49" fontId="72" fillId="2" borderId="32" xfId="7" applyNumberFormat="1" applyFont="1" applyFill="1" applyBorder="1" applyAlignment="1">
      <alignment horizontal="center" vertical="top"/>
    </xf>
    <xf numFmtId="49" fontId="72" fillId="3" borderId="2" xfId="7" applyNumberFormat="1" applyFont="1" applyFill="1" applyBorder="1" applyAlignment="1">
      <alignment horizontal="center" vertical="top"/>
    </xf>
    <xf numFmtId="49" fontId="72" fillId="3" borderId="9" xfId="7" applyNumberFormat="1" applyFont="1" applyFill="1" applyBorder="1" applyAlignment="1">
      <alignment horizontal="center" vertical="top"/>
    </xf>
    <xf numFmtId="49" fontId="72" fillId="3" borderId="4" xfId="7" applyNumberFormat="1" applyFont="1" applyFill="1" applyBorder="1" applyAlignment="1">
      <alignment horizontal="center" vertical="top"/>
    </xf>
    <xf numFmtId="0" fontId="30" fillId="5" borderId="67" xfId="7" applyFont="1" applyFill="1" applyBorder="1" applyAlignment="1">
      <alignment horizontal="left" vertical="top" wrapText="1"/>
    </xf>
    <xf numFmtId="0" fontId="30" fillId="5" borderId="71" xfId="7" applyFont="1" applyFill="1" applyBorder="1" applyAlignment="1">
      <alignment horizontal="left" vertical="top" wrapText="1"/>
    </xf>
    <xf numFmtId="0" fontId="31" fillId="0" borderId="29" xfId="7" applyFont="1" applyFill="1" applyBorder="1" applyAlignment="1">
      <alignment horizontal="left" vertical="top" wrapText="1"/>
    </xf>
    <xf numFmtId="0" fontId="31" fillId="0" borderId="9" xfId="7" applyFont="1" applyFill="1" applyBorder="1" applyAlignment="1">
      <alignment horizontal="left" vertical="top" wrapText="1"/>
    </xf>
    <xf numFmtId="49" fontId="12" fillId="5" borderId="2" xfId="7" applyNumberFormat="1" applyFont="1" applyFill="1" applyBorder="1" applyAlignment="1">
      <alignment horizontal="center" vertical="center" textRotation="89"/>
    </xf>
    <xf numFmtId="49" fontId="12" fillId="5" borderId="4" xfId="7" applyNumberFormat="1" applyFont="1" applyFill="1" applyBorder="1" applyAlignment="1">
      <alignment horizontal="center" vertical="center" textRotation="89"/>
    </xf>
    <xf numFmtId="0" fontId="28" fillId="18" borderId="11" xfId="7" applyFont="1" applyFill="1" applyBorder="1" applyAlignment="1">
      <alignment horizontal="center" vertical="top"/>
    </xf>
    <xf numFmtId="0" fontId="28" fillId="18" borderId="12" xfId="7" applyFont="1" applyFill="1" applyBorder="1" applyAlignment="1">
      <alignment horizontal="center" vertical="top"/>
    </xf>
    <xf numFmtId="0" fontId="31" fillId="0" borderId="21" xfId="7" applyFont="1" applyFill="1" applyBorder="1" applyAlignment="1">
      <alignment horizontal="left" vertical="top" wrapText="1"/>
    </xf>
    <xf numFmtId="49" fontId="12" fillId="5" borderId="29" xfId="7" applyNumberFormat="1" applyFont="1" applyFill="1" applyBorder="1" applyAlignment="1">
      <alignment horizontal="center" vertical="center" textRotation="88"/>
    </xf>
    <xf numFmtId="49" fontId="12" fillId="5" borderId="9" xfId="7" applyNumberFormat="1" applyFont="1" applyFill="1" applyBorder="1" applyAlignment="1">
      <alignment horizontal="center" vertical="center" textRotation="88"/>
    </xf>
    <xf numFmtId="49" fontId="12" fillId="5" borderId="21" xfId="7" applyNumberFormat="1" applyFont="1" applyFill="1" applyBorder="1" applyAlignment="1">
      <alignment horizontal="center" vertical="center" textRotation="88"/>
    </xf>
    <xf numFmtId="0" fontId="31" fillId="4" borderId="15" xfId="7" applyFont="1" applyFill="1" applyBorder="1" applyAlignment="1">
      <alignment horizontal="right" vertical="top" wrapText="1"/>
    </xf>
    <xf numFmtId="0" fontId="31" fillId="4" borderId="11" xfId="7" applyFont="1" applyFill="1" applyBorder="1" applyAlignment="1">
      <alignment horizontal="right" vertical="top" wrapText="1"/>
    </xf>
    <xf numFmtId="0" fontId="30" fillId="0" borderId="31" xfId="7" applyFont="1" applyBorder="1" applyAlignment="1">
      <alignment horizontal="left" vertical="top" wrapText="1"/>
    </xf>
    <xf numFmtId="0" fontId="30" fillId="0" borderId="8" xfId="7" applyFont="1" applyBorder="1" applyAlignment="1">
      <alignment horizontal="left" vertical="top" wrapText="1"/>
    </xf>
    <xf numFmtId="0" fontId="30" fillId="0" borderId="25" xfId="7" applyFont="1" applyBorder="1" applyAlignment="1">
      <alignment horizontal="left" vertical="top" wrapText="1"/>
    </xf>
    <xf numFmtId="0" fontId="33" fillId="9" borderId="15" xfId="7" applyFont="1" applyFill="1" applyBorder="1" applyAlignment="1">
      <alignment horizontal="center" vertical="top" wrapText="1"/>
    </xf>
    <xf numFmtId="0" fontId="33" fillId="9" borderId="11" xfId="7" applyFont="1" applyFill="1" applyBorder="1" applyAlignment="1">
      <alignment horizontal="center" vertical="top" wrapText="1"/>
    </xf>
    <xf numFmtId="0" fontId="33" fillId="9" borderId="12" xfId="7" applyFont="1" applyFill="1" applyBorder="1" applyAlignment="1">
      <alignment horizontal="center" vertical="top" wrapText="1"/>
    </xf>
    <xf numFmtId="0" fontId="28" fillId="14" borderId="22" xfId="7" applyFont="1" applyFill="1" applyBorder="1" applyAlignment="1">
      <alignment horizontal="right" vertical="top" wrapText="1"/>
    </xf>
    <xf numFmtId="0" fontId="28" fillId="14" borderId="24" xfId="7" applyFont="1" applyFill="1" applyBorder="1" applyAlignment="1">
      <alignment horizontal="right" vertical="top" wrapText="1"/>
    </xf>
    <xf numFmtId="0" fontId="59" fillId="0" borderId="0" xfId="7" applyFont="1" applyAlignment="1">
      <alignment horizontal="center"/>
    </xf>
    <xf numFmtId="0" fontId="29" fillId="4" borderId="31" xfId="7" applyFont="1" applyFill="1" applyBorder="1" applyAlignment="1">
      <alignment horizontal="right" vertical="top" wrapText="1"/>
    </xf>
    <xf numFmtId="0" fontId="29" fillId="4" borderId="8" xfId="7" applyFont="1" applyFill="1" applyBorder="1" applyAlignment="1">
      <alignment horizontal="right" vertical="top" wrapText="1"/>
    </xf>
    <xf numFmtId="0" fontId="29" fillId="4" borderId="25" xfId="7" applyFont="1" applyFill="1" applyBorder="1" applyAlignment="1">
      <alignment horizontal="right" vertical="top" wrapText="1"/>
    </xf>
    <xf numFmtId="0" fontId="31" fillId="0" borderId="33" xfId="7" applyFont="1" applyBorder="1" applyAlignment="1">
      <alignment horizontal="left" vertical="top" wrapText="1"/>
    </xf>
    <xf numFmtId="0" fontId="31" fillId="0" borderId="38" xfId="7" applyFont="1" applyBorder="1" applyAlignment="1">
      <alignment horizontal="left" vertical="top" wrapText="1"/>
    </xf>
    <xf numFmtId="0" fontId="31" fillId="0" borderId="41" xfId="7" applyFont="1" applyBorder="1" applyAlignment="1">
      <alignment horizontal="left" vertical="top" wrapText="1"/>
    </xf>
    <xf numFmtId="0" fontId="31" fillId="0" borderId="32" xfId="7" applyFont="1" applyBorder="1" applyAlignment="1">
      <alignment horizontal="left" vertical="top" wrapText="1"/>
    </xf>
    <xf numFmtId="0" fontId="31" fillId="0" borderId="10" xfId="7" applyFont="1" applyBorder="1" applyAlignment="1">
      <alignment horizontal="left" vertical="top" wrapText="1"/>
    </xf>
    <xf numFmtId="0" fontId="31" fillId="0" borderId="27" xfId="7" applyFont="1" applyBorder="1" applyAlignment="1">
      <alignment horizontal="left" vertical="top" wrapText="1"/>
    </xf>
    <xf numFmtId="49" fontId="28" fillId="5" borderId="21"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3" borderId="21"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37" fillId="5" borderId="29" xfId="7" applyNumberFormat="1" applyFont="1" applyFill="1" applyBorder="1" applyAlignment="1">
      <alignment horizontal="center" vertical="top"/>
    </xf>
    <xf numFmtId="49" fontId="37" fillId="5" borderId="9" xfId="7" applyNumberFormat="1" applyFont="1" applyFill="1" applyBorder="1" applyAlignment="1">
      <alignment horizontal="center" vertical="top"/>
    </xf>
    <xf numFmtId="49" fontId="37" fillId="5" borderId="21" xfId="7" applyNumberFormat="1" applyFont="1" applyFill="1" applyBorder="1" applyAlignment="1">
      <alignment horizontal="center" vertical="top"/>
    </xf>
    <xf numFmtId="0" fontId="37" fillId="0" borderId="29" xfId="7" applyFont="1" applyFill="1" applyBorder="1" applyAlignment="1">
      <alignment horizontal="left" vertical="top" wrapText="1"/>
    </xf>
    <xf numFmtId="0" fontId="37" fillId="0" borderId="9" xfId="7" applyFont="1" applyFill="1" applyBorder="1" applyAlignment="1">
      <alignment horizontal="left" vertical="top" wrapText="1"/>
    </xf>
    <xf numFmtId="0" fontId="37" fillId="0" borderId="21" xfId="7" applyFont="1" applyFill="1" applyBorder="1" applyAlignment="1">
      <alignment horizontal="left" vertical="top" wrapText="1"/>
    </xf>
    <xf numFmtId="0" fontId="37" fillId="0" borderId="29" xfId="0" applyFont="1" applyFill="1" applyBorder="1" applyAlignment="1">
      <alignment horizontal="left" vertical="top" wrapText="1"/>
    </xf>
    <xf numFmtId="0" fontId="37" fillId="0" borderId="9" xfId="0" applyFont="1" applyFill="1" applyBorder="1" applyAlignment="1">
      <alignment horizontal="left" vertical="top" wrapText="1"/>
    </xf>
    <xf numFmtId="0" fontId="37" fillId="0" borderId="21" xfId="0" applyFont="1" applyFill="1" applyBorder="1" applyAlignment="1">
      <alignment horizontal="left" vertical="top" wrapText="1"/>
    </xf>
    <xf numFmtId="0" fontId="33" fillId="5" borderId="43" xfId="7" applyFont="1" applyFill="1" applyBorder="1" applyAlignment="1">
      <alignment horizontal="center" vertical="top" wrapText="1"/>
    </xf>
    <xf numFmtId="0" fontId="33" fillId="5" borderId="26" xfId="7" applyFont="1" applyFill="1" applyBorder="1" applyAlignment="1">
      <alignment horizontal="center" vertical="top" wrapText="1"/>
    </xf>
    <xf numFmtId="0" fontId="33" fillId="5" borderId="24" xfId="7" applyFont="1" applyFill="1" applyBorder="1" applyAlignment="1">
      <alignment horizontal="center" vertical="top" wrapText="1"/>
    </xf>
    <xf numFmtId="0" fontId="33" fillId="5" borderId="29" xfId="7" applyFont="1" applyFill="1" applyBorder="1" applyAlignment="1">
      <alignment horizontal="center" vertical="top" wrapText="1"/>
    </xf>
    <xf numFmtId="0" fontId="33" fillId="5" borderId="9" xfId="7" applyFont="1" applyFill="1" applyBorder="1" applyAlignment="1">
      <alignment horizontal="center"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49" fontId="28" fillId="2" borderId="29" xfId="0" applyNumberFormat="1" applyFont="1" applyFill="1" applyBorder="1" applyAlignment="1">
      <alignment horizontal="center" vertical="top"/>
    </xf>
    <xf numFmtId="49" fontId="28" fillId="2" borderId="9" xfId="0" applyNumberFormat="1" applyFont="1" applyFill="1" applyBorder="1" applyAlignment="1">
      <alignment horizontal="center" vertical="top"/>
    </xf>
    <xf numFmtId="49" fontId="28" fillId="2" borderId="21" xfId="0" applyNumberFormat="1" applyFont="1" applyFill="1" applyBorder="1" applyAlignment="1">
      <alignment horizontal="center" vertical="top"/>
    </xf>
    <xf numFmtId="49" fontId="28" fillId="3" borderId="29" xfId="0" applyNumberFormat="1" applyFont="1" applyFill="1" applyBorder="1" applyAlignment="1">
      <alignment horizontal="center" vertical="top"/>
    </xf>
    <xf numFmtId="49" fontId="28" fillId="3" borderId="21" xfId="0" applyNumberFormat="1" applyFont="1" applyFill="1" applyBorder="1" applyAlignment="1">
      <alignment horizontal="center" vertical="top"/>
    </xf>
    <xf numFmtId="49" fontId="28" fillId="5" borderId="55" xfId="0" applyNumberFormat="1" applyFont="1" applyFill="1" applyBorder="1" applyAlignment="1">
      <alignment horizontal="center" vertical="top" wrapText="1"/>
    </xf>
    <xf numFmtId="49" fontId="28" fillId="5" borderId="46" xfId="0" applyNumberFormat="1" applyFont="1" applyFill="1" applyBorder="1" applyAlignment="1">
      <alignment horizontal="center" vertical="top" wrapText="1"/>
    </xf>
    <xf numFmtId="49" fontId="28" fillId="5" borderId="18" xfId="0" applyNumberFormat="1" applyFont="1" applyFill="1" applyBorder="1" applyAlignment="1">
      <alignment horizontal="center" vertical="top" wrapText="1"/>
    </xf>
    <xf numFmtId="49" fontId="35" fillId="5" borderId="29" xfId="0" applyNumberFormat="1" applyFont="1" applyFill="1" applyBorder="1" applyAlignment="1">
      <alignment horizontal="center" vertical="top"/>
    </xf>
    <xf numFmtId="49" fontId="35" fillId="5" borderId="9" xfId="0" applyNumberFormat="1" applyFont="1" applyFill="1" applyBorder="1" applyAlignment="1">
      <alignment horizontal="center" vertical="top"/>
    </xf>
    <xf numFmtId="49" fontId="35" fillId="5" borderId="21" xfId="0" applyNumberFormat="1" applyFont="1" applyFill="1" applyBorder="1" applyAlignment="1">
      <alignment horizontal="center" vertical="top"/>
    </xf>
    <xf numFmtId="0" fontId="28" fillId="12" borderId="22" xfId="0" applyFont="1" applyFill="1" applyBorder="1" applyAlignment="1">
      <alignment horizontal="center" vertical="top" wrapText="1"/>
    </xf>
    <xf numFmtId="0" fontId="28" fillId="12" borderId="24" xfId="0" applyFont="1" applyFill="1" applyBorder="1" applyAlignment="1">
      <alignment horizontal="center" vertical="top" wrapText="1"/>
    </xf>
    <xf numFmtId="49" fontId="31" fillId="5" borderId="39" xfId="0" applyNumberFormat="1" applyFont="1" applyFill="1" applyBorder="1" applyAlignment="1">
      <alignment horizontal="center" vertical="top"/>
    </xf>
    <xf numFmtId="49" fontId="31" fillId="5" borderId="36" xfId="0" applyNumberFormat="1" applyFont="1" applyFill="1" applyBorder="1" applyAlignment="1">
      <alignment horizontal="center" vertical="top"/>
    </xf>
    <xf numFmtId="49" fontId="31" fillId="5" borderId="23" xfId="0" applyNumberFormat="1" applyFont="1" applyFill="1" applyBorder="1" applyAlignment="1">
      <alignment horizontal="center" vertical="top"/>
    </xf>
    <xf numFmtId="0" fontId="28" fillId="0" borderId="0" xfId="0" applyFont="1" applyAlignment="1">
      <alignment horizontal="center" vertical="top" wrapText="1"/>
    </xf>
    <xf numFmtId="0" fontId="28" fillId="0" borderId="0" xfId="0" applyFont="1" applyAlignment="1">
      <alignment horizontal="center" vertical="center"/>
    </xf>
    <xf numFmtId="0" fontId="31" fillId="0" borderId="22" xfId="0" applyFont="1" applyBorder="1" applyAlignment="1">
      <alignment horizontal="center"/>
    </xf>
    <xf numFmtId="0" fontId="31" fillId="5" borderId="20" xfId="0" applyFont="1" applyFill="1" applyBorder="1" applyAlignment="1">
      <alignment horizontal="center" vertical="top" wrapText="1"/>
    </xf>
    <xf numFmtId="49" fontId="35" fillId="5" borderId="2" xfId="0" applyNumberFormat="1" applyFont="1" applyFill="1" applyBorder="1" applyAlignment="1">
      <alignment horizontal="center" vertical="top"/>
    </xf>
    <xf numFmtId="49" fontId="35" fillId="5" borderId="4" xfId="0" applyNumberFormat="1" applyFont="1" applyFill="1" applyBorder="1" applyAlignment="1">
      <alignment horizontal="center" vertical="top"/>
    </xf>
    <xf numFmtId="0" fontId="28" fillId="19" borderId="12" xfId="0" applyFont="1" applyFill="1" applyBorder="1" applyAlignment="1">
      <alignment horizontal="left" vertical="top"/>
    </xf>
    <xf numFmtId="49" fontId="28" fillId="5" borderId="54" xfId="0" applyNumberFormat="1" applyFont="1" applyFill="1" applyBorder="1" applyAlignment="1">
      <alignment horizontal="center" vertical="top" wrapText="1"/>
    </xf>
    <xf numFmtId="49" fontId="28" fillId="5" borderId="57" xfId="0" applyNumberFormat="1" applyFont="1" applyFill="1" applyBorder="1" applyAlignment="1">
      <alignment horizontal="center" vertical="top" wrapText="1"/>
    </xf>
    <xf numFmtId="49" fontId="28" fillId="5" borderId="14" xfId="0" applyNumberFormat="1" applyFont="1" applyFill="1" applyBorder="1" applyAlignment="1">
      <alignment horizontal="center" vertical="top" wrapText="1"/>
    </xf>
    <xf numFmtId="0" fontId="28" fillId="0" borderId="15" xfId="0" applyFont="1" applyBorder="1" applyAlignment="1">
      <alignment horizontal="center" vertical="top"/>
    </xf>
    <xf numFmtId="0" fontId="28" fillId="0" borderId="11" xfId="0" applyFont="1" applyBorder="1" applyAlignment="1">
      <alignment horizontal="center" vertical="top"/>
    </xf>
    <xf numFmtId="0" fontId="28" fillId="0" borderId="74" xfId="0" applyFont="1" applyBorder="1" applyAlignment="1">
      <alignment horizontal="center" vertical="top"/>
    </xf>
    <xf numFmtId="0" fontId="37"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28" fillId="7" borderId="11" xfId="0" applyFont="1" applyFill="1" applyBorder="1" applyAlignment="1">
      <alignment horizontal="center" vertical="top" wrapText="1"/>
    </xf>
    <xf numFmtId="0" fontId="28" fillId="7" borderId="12" xfId="0" applyFont="1" applyFill="1" applyBorder="1" applyAlignment="1">
      <alignment horizontal="center" vertical="top" wrapText="1"/>
    </xf>
    <xf numFmtId="49" fontId="28" fillId="5" borderId="39" xfId="0" applyNumberFormat="1" applyFont="1" applyFill="1" applyBorder="1" applyAlignment="1">
      <alignment horizontal="center" vertical="top" wrapText="1"/>
    </xf>
    <xf numFmtId="49" fontId="28" fillId="5" borderId="36" xfId="0" applyNumberFormat="1" applyFont="1" applyFill="1" applyBorder="1" applyAlignment="1">
      <alignment horizontal="center" vertical="top" wrapText="1"/>
    </xf>
    <xf numFmtId="49" fontId="28" fillId="5" borderId="23" xfId="0" applyNumberFormat="1" applyFont="1" applyFill="1" applyBorder="1" applyAlignment="1">
      <alignment horizontal="center" vertical="top" wrapText="1"/>
    </xf>
    <xf numFmtId="0" fontId="31" fillId="5" borderId="16" xfId="0" applyFont="1" applyFill="1" applyBorder="1" applyAlignment="1">
      <alignment horizontal="center" vertical="top" wrapText="1"/>
    </xf>
    <xf numFmtId="0" fontId="31" fillId="5" borderId="44" xfId="0" applyFont="1" applyFill="1" applyBorder="1" applyAlignment="1">
      <alignment horizontal="center" vertical="top" wrapText="1"/>
    </xf>
    <xf numFmtId="0" fontId="31" fillId="5" borderId="19" xfId="0" applyFont="1" applyFill="1" applyBorder="1" applyAlignment="1">
      <alignment horizontal="center" vertical="top" wrapText="1"/>
    </xf>
    <xf numFmtId="0" fontId="8" fillId="0" borderId="31" xfId="0" applyFont="1" applyBorder="1" applyAlignment="1">
      <alignment horizontal="left" vertical="top" wrapText="1"/>
    </xf>
    <xf numFmtId="0" fontId="8" fillId="0" borderId="8" xfId="0" applyFont="1" applyBorder="1" applyAlignment="1">
      <alignment horizontal="left" vertical="top" wrapText="1"/>
    </xf>
    <xf numFmtId="0" fontId="8" fillId="0" borderId="25" xfId="0" applyFont="1" applyBorder="1" applyAlignment="1">
      <alignment horizontal="left" vertical="top" wrapText="1"/>
    </xf>
    <xf numFmtId="0" fontId="9" fillId="9" borderId="15" xfId="0" applyFont="1" applyFill="1" applyBorder="1" applyAlignment="1">
      <alignment horizontal="center" vertical="top" wrapText="1"/>
    </xf>
    <xf numFmtId="0" fontId="9" fillId="9" borderId="11" xfId="0" applyFont="1" applyFill="1" applyBorder="1" applyAlignment="1">
      <alignment horizontal="center" vertical="top" wrapText="1"/>
    </xf>
    <xf numFmtId="0" fontId="9" fillId="9" borderId="12" xfId="0" applyFont="1" applyFill="1" applyBorder="1" applyAlignment="1">
      <alignment horizontal="center" vertical="top" wrapText="1"/>
    </xf>
    <xf numFmtId="0" fontId="27" fillId="0" borderId="33" xfId="0" applyFont="1" applyBorder="1" applyAlignment="1">
      <alignment horizontal="left" vertical="top" wrapText="1"/>
    </xf>
    <xf numFmtId="0" fontId="27" fillId="0" borderId="38" xfId="0" applyFont="1" applyBorder="1" applyAlignment="1">
      <alignment horizontal="left" vertical="top" wrapText="1"/>
    </xf>
    <xf numFmtId="0" fontId="27" fillId="0" borderId="41" xfId="0" applyFont="1" applyBorder="1" applyAlignment="1">
      <alignment horizontal="left" vertical="top" wrapText="1"/>
    </xf>
    <xf numFmtId="0" fontId="27" fillId="0" borderId="32" xfId="0" applyFont="1" applyBorder="1" applyAlignment="1">
      <alignment horizontal="left" vertical="top" wrapText="1"/>
    </xf>
    <xf numFmtId="0" fontId="27" fillId="0" borderId="10" xfId="0" applyFont="1" applyBorder="1" applyAlignment="1">
      <alignment horizontal="left" vertical="top" wrapText="1"/>
    </xf>
    <xf numFmtId="0" fontId="27" fillId="0" borderId="27" xfId="0" applyFont="1" applyBorder="1" applyAlignment="1">
      <alignment horizontal="left" vertical="top" wrapText="1"/>
    </xf>
    <xf numFmtId="0" fontId="12" fillId="4" borderId="15" xfId="0" applyFont="1" applyFill="1" applyBorder="1" applyAlignment="1">
      <alignment horizontal="right" vertical="top" wrapText="1"/>
    </xf>
    <xf numFmtId="0" fontId="12" fillId="4" borderId="11" xfId="0" applyFont="1" applyFill="1" applyBorder="1" applyAlignment="1">
      <alignment horizontal="right" vertical="top" wrapText="1"/>
    </xf>
    <xf numFmtId="0" fontId="5" fillId="4" borderId="31" xfId="0" applyFont="1" applyFill="1" applyBorder="1" applyAlignment="1">
      <alignment horizontal="right" vertical="top" wrapText="1"/>
    </xf>
    <xf numFmtId="0" fontId="5" fillId="4" borderId="8" xfId="0" applyFont="1" applyFill="1" applyBorder="1" applyAlignment="1">
      <alignment horizontal="right" vertical="top" wrapText="1"/>
    </xf>
    <xf numFmtId="0" fontId="5" fillId="4" borderId="25" xfId="0" applyFont="1" applyFill="1" applyBorder="1" applyAlignment="1">
      <alignment horizontal="right" vertical="top" wrapText="1"/>
    </xf>
    <xf numFmtId="0" fontId="27" fillId="0" borderId="33" xfId="33" applyFont="1" applyBorder="1" applyAlignment="1">
      <alignment horizontal="left" vertical="top" wrapText="1"/>
    </xf>
    <xf numFmtId="0" fontId="27" fillId="0" borderId="38" xfId="33" applyFont="1" applyBorder="1" applyAlignment="1">
      <alignment horizontal="left" vertical="top" wrapText="1"/>
    </xf>
    <xf numFmtId="0" fontId="27" fillId="0" borderId="41" xfId="33" applyFont="1" applyBorder="1" applyAlignment="1">
      <alignment horizontal="left" vertical="top" wrapText="1"/>
    </xf>
    <xf numFmtId="49" fontId="19" fillId="0" borderId="22" xfId="0" applyNumberFormat="1" applyFont="1" applyBorder="1" applyAlignment="1">
      <alignment horizontal="center" vertical="top" wrapText="1"/>
    </xf>
    <xf numFmtId="0" fontId="31" fillId="0" borderId="55" xfId="0" applyFont="1" applyBorder="1" applyAlignment="1">
      <alignment vertical="top" wrapText="1"/>
    </xf>
    <xf numFmtId="0" fontId="0" fillId="0" borderId="18" xfId="0" applyBorder="1" applyAlignment="1">
      <alignment vertical="top" wrapText="1"/>
    </xf>
    <xf numFmtId="0" fontId="31" fillId="0" borderId="29" xfId="0" applyFont="1" applyBorder="1" applyAlignment="1">
      <alignment horizontal="left" vertical="top" wrapText="1"/>
    </xf>
    <xf numFmtId="0" fontId="31" fillId="0" borderId="9" xfId="0" applyFont="1" applyBorder="1" applyAlignment="1">
      <alignment horizontal="left" vertical="top" wrapText="1"/>
    </xf>
    <xf numFmtId="0" fontId="31" fillId="0" borderId="21" xfId="0" applyFont="1" applyBorder="1" applyAlignment="1">
      <alignment horizontal="left" vertical="top" wrapText="1"/>
    </xf>
    <xf numFmtId="49" fontId="27" fillId="0" borderId="2" xfId="0" applyNumberFormat="1" applyFont="1" applyBorder="1" applyAlignment="1">
      <alignment horizontal="center" vertical="top"/>
    </xf>
    <xf numFmtId="49" fontId="27" fillId="0" borderId="9" xfId="0" applyNumberFormat="1" applyFont="1" applyBorder="1" applyAlignment="1">
      <alignment horizontal="center" vertical="top"/>
    </xf>
    <xf numFmtId="49" fontId="27" fillId="0" borderId="4" xfId="0" applyNumberFormat="1" applyFont="1" applyBorder="1" applyAlignment="1">
      <alignment horizontal="center" vertical="top"/>
    </xf>
    <xf numFmtId="49" fontId="31" fillId="0" borderId="29" xfId="0" applyNumberFormat="1" applyFont="1" applyBorder="1" applyAlignment="1">
      <alignment horizontal="center" vertical="top"/>
    </xf>
    <xf numFmtId="49" fontId="31" fillId="0" borderId="9" xfId="0" applyNumberFormat="1" applyFont="1" applyBorder="1" applyAlignment="1">
      <alignment horizontal="center" vertical="top"/>
    </xf>
    <xf numFmtId="49" fontId="31" fillId="0" borderId="21" xfId="0" applyNumberFormat="1" applyFont="1" applyBorder="1" applyAlignment="1">
      <alignment horizontal="center" vertical="top"/>
    </xf>
    <xf numFmtId="0" fontId="31" fillId="7" borderId="15" xfId="0" applyFont="1" applyFill="1" applyBorder="1" applyAlignment="1">
      <alignment horizontal="center" vertical="top"/>
    </xf>
    <xf numFmtId="0" fontId="31" fillId="7" borderId="11" xfId="0" applyFont="1" applyFill="1" applyBorder="1" applyAlignment="1">
      <alignment horizontal="center" vertical="top"/>
    </xf>
    <xf numFmtId="0" fontId="31" fillId="7" borderId="12" xfId="0" applyFont="1" applyFill="1" applyBorder="1" applyAlignment="1">
      <alignment horizontal="center" vertical="top"/>
    </xf>
    <xf numFmtId="49" fontId="31" fillId="0" borderId="59" xfId="0" applyNumberFormat="1" applyFont="1" applyBorder="1" applyAlignment="1">
      <alignment horizontal="center" vertical="top"/>
    </xf>
    <xf numFmtId="0" fontId="31" fillId="0" borderId="3" xfId="0" applyFont="1" applyBorder="1" applyAlignment="1">
      <alignment horizontal="center" vertical="top"/>
    </xf>
    <xf numFmtId="0" fontId="31" fillId="0" borderId="59" xfId="0" applyFont="1" applyBorder="1" applyAlignment="1">
      <alignment horizontal="center" vertical="top"/>
    </xf>
    <xf numFmtId="165" fontId="31" fillId="0" borderId="3" xfId="0" applyNumberFormat="1" applyFont="1" applyBorder="1" applyAlignment="1">
      <alignment horizontal="center" vertical="top"/>
    </xf>
    <xf numFmtId="165" fontId="31" fillId="0" borderId="59" xfId="0" applyNumberFormat="1" applyFont="1" applyBorder="1" applyAlignment="1">
      <alignment horizontal="center" vertical="top"/>
    </xf>
    <xf numFmtId="165" fontId="31" fillId="10" borderId="3" xfId="0" applyNumberFormat="1" applyFont="1" applyFill="1" applyBorder="1" applyAlignment="1">
      <alignment horizontal="center" vertical="top"/>
    </xf>
    <xf numFmtId="165" fontId="31" fillId="10" borderId="59" xfId="0" applyNumberFormat="1" applyFont="1" applyFill="1" applyBorder="1" applyAlignment="1">
      <alignment horizontal="center" vertical="top"/>
    </xf>
    <xf numFmtId="49" fontId="28" fillId="5" borderId="29" xfId="0" applyNumberFormat="1" applyFont="1" applyFill="1" applyBorder="1" applyAlignment="1">
      <alignment horizontal="center" vertical="top" wrapText="1"/>
    </xf>
    <xf numFmtId="49" fontId="28" fillId="5" borderId="9" xfId="0" applyNumberFormat="1" applyFont="1" applyFill="1" applyBorder="1" applyAlignment="1">
      <alignment horizontal="center" vertical="top" wrapText="1"/>
    </xf>
    <xf numFmtId="49" fontId="28" fillId="5" borderId="21" xfId="0" applyNumberFormat="1" applyFont="1" applyFill="1" applyBorder="1" applyAlignment="1">
      <alignment horizontal="center" vertical="top" wrapText="1"/>
    </xf>
    <xf numFmtId="49" fontId="27" fillId="0" borderId="29" xfId="0" applyNumberFormat="1" applyFont="1" applyBorder="1" applyAlignment="1">
      <alignment horizontal="center" vertical="top"/>
    </xf>
    <xf numFmtId="49" fontId="27" fillId="0" borderId="59" xfId="0" applyNumberFormat="1" applyFont="1" applyBorder="1" applyAlignment="1">
      <alignment horizontal="center" vertical="top"/>
    </xf>
    <xf numFmtId="49" fontId="27" fillId="0" borderId="21" xfId="0" applyNumberFormat="1" applyFont="1" applyBorder="1" applyAlignment="1">
      <alignment horizontal="center" vertical="top"/>
    </xf>
    <xf numFmtId="49" fontId="28" fillId="5" borderId="40" xfId="0" applyNumberFormat="1" applyFont="1" applyFill="1" applyBorder="1" applyAlignment="1">
      <alignment horizontal="center" vertical="top" wrapText="1"/>
    </xf>
    <xf numFmtId="0" fontId="31" fillId="0" borderId="29" xfId="0" applyFont="1" applyBorder="1" applyAlignment="1">
      <alignment horizontal="left" vertical="top"/>
    </xf>
    <xf numFmtId="0" fontId="31" fillId="0" borderId="21" xfId="0" applyFont="1" applyBorder="1" applyAlignment="1">
      <alignment horizontal="left" vertical="top"/>
    </xf>
    <xf numFmtId="0" fontId="33" fillId="0" borderId="3" xfId="0" applyFont="1" applyBorder="1" applyAlignment="1">
      <alignment horizontal="center"/>
    </xf>
    <xf numFmtId="0" fontId="33" fillId="0" borderId="9" xfId="0" applyFont="1" applyBorder="1" applyAlignment="1">
      <alignment horizontal="center"/>
    </xf>
    <xf numFmtId="165" fontId="31" fillId="0" borderId="9" xfId="0" applyNumberFormat="1" applyFont="1" applyBorder="1" applyAlignment="1">
      <alignment horizontal="center" vertical="top"/>
    </xf>
    <xf numFmtId="0" fontId="33" fillId="0" borderId="59" xfId="0" applyFont="1" applyBorder="1" applyAlignment="1">
      <alignment horizontal="center"/>
    </xf>
    <xf numFmtId="165" fontId="31" fillId="10" borderId="9" xfId="0" applyNumberFormat="1" applyFont="1" applyFill="1" applyBorder="1" applyAlignment="1">
      <alignment horizontal="center" vertical="top"/>
    </xf>
    <xf numFmtId="49" fontId="28" fillId="5" borderId="0" xfId="0" applyNumberFormat="1" applyFont="1" applyFill="1" applyAlignment="1">
      <alignment horizontal="center" vertical="top" wrapText="1"/>
    </xf>
    <xf numFmtId="49" fontId="28" fillId="2" borderId="59" xfId="0" applyNumberFormat="1" applyFont="1" applyFill="1" applyBorder="1" applyAlignment="1">
      <alignment horizontal="center" vertical="top"/>
    </xf>
    <xf numFmtId="49" fontId="28" fillId="3" borderId="59" xfId="0" applyNumberFormat="1" applyFont="1" applyFill="1" applyBorder="1" applyAlignment="1">
      <alignment horizontal="center" vertical="top"/>
    </xf>
    <xf numFmtId="49" fontId="28" fillId="5" borderId="59" xfId="0" applyNumberFormat="1" applyFont="1" applyFill="1" applyBorder="1" applyAlignment="1">
      <alignment horizontal="center" vertical="top" wrapText="1"/>
    </xf>
    <xf numFmtId="0" fontId="33" fillId="0" borderId="21" xfId="0" applyFont="1" applyBorder="1" applyAlignment="1">
      <alignment horizontal="left" vertical="top" wrapText="1"/>
    </xf>
    <xf numFmtId="49" fontId="28" fillId="8" borderId="29" xfId="0" applyNumberFormat="1" applyFont="1" applyFill="1" applyBorder="1" applyAlignment="1">
      <alignment horizontal="center" vertical="top" wrapText="1"/>
    </xf>
    <xf numFmtId="49" fontId="28" fillId="8"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49" fontId="6" fillId="0" borderId="21" xfId="0" applyNumberFormat="1" applyFont="1" applyBorder="1" applyAlignment="1">
      <alignment horizontal="center" vertical="top" wrapText="1"/>
    </xf>
    <xf numFmtId="49" fontId="6" fillId="0" borderId="29"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21" xfId="0" applyNumberFormat="1" applyFont="1" applyBorder="1" applyAlignment="1">
      <alignment horizontal="center" vertical="top"/>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49" fontId="7" fillId="2" borderId="58"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5" borderId="0" xfId="0" applyNumberFormat="1" applyFont="1" applyFill="1" applyAlignment="1">
      <alignment horizontal="center" vertical="top" wrapText="1"/>
    </xf>
    <xf numFmtId="0" fontId="17" fillId="5" borderId="22" xfId="0" applyFont="1" applyFill="1" applyBorder="1" applyAlignment="1">
      <alignment horizontal="center" vertical="top" wrapText="1"/>
    </xf>
    <xf numFmtId="49" fontId="4" fillId="0" borderId="59" xfId="0" applyNumberFormat="1" applyFont="1" applyBorder="1" applyAlignment="1">
      <alignment horizontal="center" vertical="top" wrapText="1"/>
    </xf>
    <xf numFmtId="49" fontId="4" fillId="0" borderId="9" xfId="0" applyNumberFormat="1" applyFont="1" applyBorder="1" applyAlignment="1">
      <alignment horizontal="center" vertical="top"/>
    </xf>
    <xf numFmtId="49" fontId="4" fillId="0" borderId="4" xfId="0" applyNumberFormat="1" applyFont="1" applyBorder="1" applyAlignment="1">
      <alignment horizontal="center" vertical="top"/>
    </xf>
    <xf numFmtId="49" fontId="7" fillId="2" borderId="31" xfId="0" applyNumberFormat="1" applyFont="1" applyFill="1" applyBorder="1" applyAlignment="1">
      <alignment horizontal="center" vertical="top"/>
    </xf>
    <xf numFmtId="49" fontId="4" fillId="0" borderId="59" xfId="0" applyNumberFormat="1" applyFont="1" applyBorder="1" applyAlignment="1">
      <alignment horizontal="center" vertical="top"/>
    </xf>
    <xf numFmtId="0" fontId="12" fillId="0" borderId="46" xfId="0" applyFont="1" applyBorder="1" applyAlignment="1">
      <alignment horizontal="left" vertical="top" wrapText="1"/>
    </xf>
    <xf numFmtId="0" fontId="12" fillId="0" borderId="71" xfId="0" applyFont="1" applyBorder="1" applyAlignment="1">
      <alignment horizontal="left" vertical="top" wrapText="1"/>
    </xf>
    <xf numFmtId="49" fontId="7" fillId="2" borderId="29" xfId="0" applyNumberFormat="1" applyFont="1" applyFill="1" applyBorder="1" applyAlignment="1">
      <alignment horizontal="center" vertical="top"/>
    </xf>
    <xf numFmtId="49" fontId="7" fillId="2" borderId="21" xfId="0" applyNumberFormat="1" applyFont="1" applyFill="1" applyBorder="1" applyAlignment="1">
      <alignment horizontal="center" vertical="top"/>
    </xf>
    <xf numFmtId="49" fontId="5" fillId="3" borderId="29" xfId="0" applyNumberFormat="1" applyFont="1" applyFill="1" applyBorder="1" applyAlignment="1">
      <alignment horizontal="center" vertical="top"/>
    </xf>
    <xf numFmtId="49" fontId="5" fillId="3" borderId="21" xfId="0" applyNumberFormat="1" applyFont="1" applyFill="1" applyBorder="1" applyAlignment="1">
      <alignment horizontal="center" vertical="top"/>
    </xf>
    <xf numFmtId="49" fontId="5" fillId="5" borderId="29" xfId="0" applyNumberFormat="1" applyFont="1" applyFill="1" applyBorder="1" applyAlignment="1">
      <alignment horizontal="center" vertical="top" wrapText="1"/>
    </xf>
    <xf numFmtId="49" fontId="5" fillId="5" borderId="21" xfId="0" applyNumberFormat="1" applyFont="1" applyFill="1" applyBorder="1" applyAlignment="1">
      <alignment horizontal="center" vertical="top" wrapText="1"/>
    </xf>
    <xf numFmtId="0" fontId="12" fillId="0" borderId="29" xfId="0" applyFont="1" applyBorder="1" applyAlignment="1">
      <alignment horizontal="left" vertical="top" wrapText="1"/>
    </xf>
    <xf numFmtId="0" fontId="12" fillId="0" borderId="21" xfId="0" applyFont="1" applyBorder="1" applyAlignment="1">
      <alignment horizontal="left" vertical="top" wrapText="1"/>
    </xf>
    <xf numFmtId="49" fontId="4" fillId="0" borderId="29" xfId="0" applyNumberFormat="1" applyFont="1" applyBorder="1" applyAlignment="1">
      <alignment horizontal="center" vertical="top"/>
    </xf>
    <xf numFmtId="49" fontId="4" fillId="0" borderId="21" xfId="0" applyNumberFormat="1" applyFont="1" applyBorder="1" applyAlignment="1">
      <alignment horizontal="center" vertical="top"/>
    </xf>
    <xf numFmtId="0" fontId="5" fillId="7" borderId="11" xfId="0" applyFont="1" applyFill="1" applyBorder="1" applyAlignment="1">
      <alignment horizontal="center" vertical="top" wrapText="1"/>
    </xf>
    <xf numFmtId="0" fontId="5" fillId="7" borderId="12" xfId="0" applyFont="1" applyFill="1" applyBorder="1" applyAlignment="1">
      <alignment horizontal="center" vertical="top" wrapText="1"/>
    </xf>
    <xf numFmtId="49" fontId="5" fillId="3" borderId="2" xfId="0" applyNumberFormat="1" applyFont="1" applyFill="1" applyBorder="1" applyAlignment="1">
      <alignment horizontal="center" vertical="top"/>
    </xf>
    <xf numFmtId="49" fontId="5" fillId="5" borderId="40" xfId="0" applyNumberFormat="1" applyFont="1" applyFill="1" applyBorder="1" applyAlignment="1">
      <alignment horizontal="center" vertical="top" wrapText="1"/>
    </xf>
    <xf numFmtId="49" fontId="4" fillId="0" borderId="2" xfId="0" applyNumberFormat="1" applyFont="1" applyBorder="1" applyAlignment="1">
      <alignment horizontal="center" vertical="top"/>
    </xf>
    <xf numFmtId="0" fontId="6" fillId="7" borderId="15" xfId="0" applyFont="1" applyFill="1" applyBorder="1" applyAlignment="1">
      <alignment horizontal="center" vertical="top"/>
    </xf>
    <xf numFmtId="0" fontId="6" fillId="7" borderId="11" xfId="0" applyFont="1" applyFill="1" applyBorder="1" applyAlignment="1">
      <alignment horizontal="center" vertical="top"/>
    </xf>
    <xf numFmtId="0" fontId="6" fillId="7" borderId="12" xfId="0" applyFont="1" applyFill="1" applyBorder="1" applyAlignment="1">
      <alignment horizontal="center" vertical="top"/>
    </xf>
    <xf numFmtId="49" fontId="5" fillId="8" borderId="15" xfId="7" applyNumberFormat="1" applyFont="1" applyFill="1" applyBorder="1" applyAlignment="1">
      <alignment horizontal="right" vertical="top"/>
    </xf>
    <xf numFmtId="49" fontId="5" fillId="8" borderId="11" xfId="7" applyNumberFormat="1" applyFont="1" applyFill="1" applyBorder="1" applyAlignment="1">
      <alignment horizontal="right" vertical="top"/>
    </xf>
    <xf numFmtId="49" fontId="5" fillId="8" borderId="12" xfId="7" applyNumberFormat="1" applyFont="1" applyFill="1" applyBorder="1" applyAlignment="1">
      <alignment horizontal="right" vertical="top"/>
    </xf>
    <xf numFmtId="49" fontId="5" fillId="6" borderId="15" xfId="0" applyNumberFormat="1" applyFont="1" applyFill="1" applyBorder="1" applyAlignment="1">
      <alignment horizontal="right" vertical="top"/>
    </xf>
    <xf numFmtId="49" fontId="5" fillId="6" borderId="11" xfId="0" applyNumberFormat="1" applyFont="1" applyFill="1" applyBorder="1" applyAlignment="1">
      <alignment horizontal="right" vertical="top"/>
    </xf>
    <xf numFmtId="49" fontId="5" fillId="6" borderId="12" xfId="0" applyNumberFormat="1" applyFont="1" applyFill="1" applyBorder="1" applyAlignment="1">
      <alignment horizontal="right" vertical="top"/>
    </xf>
    <xf numFmtId="0" fontId="6" fillId="6" borderId="15" xfId="0" applyFont="1" applyFill="1" applyBorder="1" applyAlignment="1">
      <alignment horizontal="center" vertical="top"/>
    </xf>
    <xf numFmtId="0" fontId="6" fillId="6" borderId="11" xfId="0" applyFont="1" applyFill="1" applyBorder="1" applyAlignment="1">
      <alignment horizontal="center" vertical="top"/>
    </xf>
    <xf numFmtId="0" fontId="6" fillId="6" borderId="12" xfId="0" applyFont="1" applyFill="1" applyBorder="1" applyAlignment="1">
      <alignment horizontal="center" vertical="top"/>
    </xf>
    <xf numFmtId="0" fontId="12" fillId="0" borderId="9" xfId="0" applyFont="1" applyBorder="1" applyAlignment="1">
      <alignment horizontal="left" vertical="top" wrapText="1"/>
    </xf>
    <xf numFmtId="0" fontId="5" fillId="7" borderId="22" xfId="0" applyFont="1" applyFill="1" applyBorder="1" applyAlignment="1">
      <alignment horizontal="center" vertical="top" wrapText="1"/>
    </xf>
    <xf numFmtId="0" fontId="5" fillId="7" borderId="24" xfId="0" applyFont="1" applyFill="1" applyBorder="1" applyAlignment="1">
      <alignment horizontal="center" vertical="top" wrapText="1"/>
    </xf>
    <xf numFmtId="0" fontId="24" fillId="7" borderId="23" xfId="0" applyFont="1" applyFill="1" applyBorder="1" applyAlignment="1">
      <alignment horizontal="center" vertical="top" wrapText="1"/>
    </xf>
    <xf numFmtId="0" fontId="24" fillId="7" borderId="22" xfId="0" applyFont="1" applyFill="1" applyBorder="1" applyAlignment="1">
      <alignment horizontal="center" vertical="top" wrapText="1"/>
    </xf>
    <xf numFmtId="0" fontId="24" fillId="7" borderId="24" xfId="0" applyFont="1" applyFill="1" applyBorder="1" applyAlignment="1">
      <alignment horizontal="center" vertical="top" wrapText="1"/>
    </xf>
    <xf numFmtId="49" fontId="5" fillId="5" borderId="48" xfId="0" applyNumberFormat="1" applyFont="1" applyFill="1" applyBorder="1" applyAlignment="1">
      <alignment horizontal="center" vertical="top" wrapText="1"/>
    </xf>
    <xf numFmtId="49" fontId="5" fillId="5" borderId="13" xfId="0" applyNumberFormat="1" applyFont="1" applyFill="1" applyBorder="1" applyAlignment="1">
      <alignment horizontal="center" vertical="top" wrapText="1"/>
    </xf>
    <xf numFmtId="0" fontId="17" fillId="5" borderId="20" xfId="0" applyFont="1" applyFill="1" applyBorder="1" applyAlignment="1">
      <alignment horizontal="center" vertical="top" wrapText="1"/>
    </xf>
    <xf numFmtId="49" fontId="5" fillId="8" borderId="23" xfId="7" applyNumberFormat="1" applyFont="1" applyFill="1" applyBorder="1" applyAlignment="1">
      <alignment horizontal="right" vertical="top"/>
    </xf>
    <xf numFmtId="49" fontId="5" fillId="8" borderId="22" xfId="7" applyNumberFormat="1" applyFont="1" applyFill="1" applyBorder="1" applyAlignment="1">
      <alignment horizontal="right" vertical="top"/>
    </xf>
    <xf numFmtId="0" fontId="0" fillId="0" borderId="21" xfId="0" applyBorder="1" applyAlignment="1">
      <alignment vertical="top" wrapText="1"/>
    </xf>
    <xf numFmtId="49" fontId="8" fillId="0" borderId="2"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4" xfId="0" applyNumberFormat="1" applyFont="1" applyBorder="1" applyAlignment="1">
      <alignment horizontal="center" vertical="top"/>
    </xf>
    <xf numFmtId="49" fontId="7" fillId="2" borderId="9" xfId="0" applyNumberFormat="1" applyFont="1" applyFill="1" applyBorder="1" applyAlignment="1">
      <alignment horizontal="center" vertical="top"/>
    </xf>
    <xf numFmtId="49" fontId="5" fillId="5" borderId="9" xfId="0" applyNumberFormat="1" applyFont="1" applyFill="1" applyBorder="1" applyAlignment="1">
      <alignment horizontal="center" vertical="top" wrapText="1"/>
    </xf>
    <xf numFmtId="0" fontId="12" fillId="0" borderId="40"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49" fontId="4" fillId="0" borderId="29" xfId="0" applyNumberFormat="1" applyFont="1" applyBorder="1" applyAlignment="1">
      <alignment horizontal="center" vertical="top" wrapText="1"/>
    </xf>
    <xf numFmtId="49" fontId="6" fillId="0" borderId="43"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24" xfId="0" applyNumberFormat="1" applyFont="1" applyBorder="1" applyAlignment="1">
      <alignment horizontal="center" vertical="top"/>
    </xf>
    <xf numFmtId="49" fontId="5" fillId="5" borderId="0" xfId="0" applyNumberFormat="1" applyFont="1" applyFill="1" applyBorder="1" applyAlignment="1">
      <alignment horizontal="center" vertical="top" wrapText="1"/>
    </xf>
    <xf numFmtId="0" fontId="12" fillId="0" borderId="29" xfId="0" applyFont="1" applyBorder="1" applyAlignment="1">
      <alignment vertical="top" wrapText="1"/>
    </xf>
    <xf numFmtId="0" fontId="12" fillId="0" borderId="9" xfId="0" applyFont="1" applyBorder="1" applyAlignment="1">
      <alignment vertical="top" wrapText="1"/>
    </xf>
    <xf numFmtId="49" fontId="4" fillId="0" borderId="2" xfId="0" applyNumberFormat="1" applyFont="1" applyBorder="1" applyAlignment="1">
      <alignment horizontal="center" vertical="top" wrapText="1"/>
    </xf>
    <xf numFmtId="0" fontId="0" fillId="0" borderId="9" xfId="0" applyBorder="1" applyAlignment="1">
      <alignment vertical="top" wrapText="1"/>
    </xf>
    <xf numFmtId="0" fontId="7" fillId="2" borderId="31" xfId="0" applyNumberFormat="1" applyFont="1" applyFill="1" applyBorder="1" applyAlignment="1">
      <alignment horizontal="center" vertical="top"/>
    </xf>
    <xf numFmtId="49" fontId="5" fillId="5" borderId="59" xfId="0" applyNumberFormat="1" applyFont="1" applyFill="1" applyBorder="1" applyAlignment="1">
      <alignment horizontal="center" vertical="top"/>
    </xf>
    <xf numFmtId="49" fontId="5" fillId="5" borderId="9" xfId="0" applyNumberFormat="1" applyFont="1" applyFill="1" applyBorder="1" applyAlignment="1">
      <alignment horizontal="center" vertical="top"/>
    </xf>
    <xf numFmtId="49" fontId="5" fillId="5" borderId="4" xfId="0" applyNumberFormat="1" applyFont="1" applyFill="1" applyBorder="1" applyAlignment="1">
      <alignment horizontal="center" vertical="top"/>
    </xf>
    <xf numFmtId="0" fontId="12" fillId="0" borderId="55" xfId="0" applyFont="1" applyBorder="1" applyAlignment="1">
      <alignment vertical="top" wrapText="1"/>
    </xf>
    <xf numFmtId="0" fontId="12" fillId="0" borderId="46" xfId="0" applyFont="1" applyBorder="1" applyAlignment="1">
      <alignment vertical="top" wrapText="1"/>
    </xf>
    <xf numFmtId="0" fontId="9" fillId="0" borderId="18" xfId="0" applyFont="1" applyBorder="1" applyAlignment="1">
      <alignment vertical="top" wrapText="1"/>
    </xf>
    <xf numFmtId="0" fontId="5" fillId="3" borderId="2" xfId="0" applyNumberFormat="1" applyFont="1" applyFill="1" applyBorder="1" applyAlignment="1">
      <alignment horizontal="center" vertical="top"/>
    </xf>
    <xf numFmtId="0" fontId="4" fillId="0" borderId="2" xfId="0" applyNumberFormat="1" applyFont="1" applyBorder="1" applyAlignment="1">
      <alignment horizontal="center" vertical="top"/>
    </xf>
    <xf numFmtId="0" fontId="4" fillId="0" borderId="9" xfId="0" applyNumberFormat="1" applyFont="1" applyBorder="1" applyAlignment="1">
      <alignment horizontal="center" vertical="top"/>
    </xf>
    <xf numFmtId="49" fontId="5" fillId="8" borderId="29" xfId="0" applyNumberFormat="1" applyFont="1" applyFill="1" applyBorder="1" applyAlignment="1">
      <alignment horizontal="center" vertical="top" wrapText="1"/>
    </xf>
    <xf numFmtId="49" fontId="5" fillId="8" borderId="21" xfId="0" applyNumberFormat="1" applyFont="1" applyFill="1" applyBorder="1" applyAlignment="1">
      <alignment horizontal="center" vertical="top" wrapText="1"/>
    </xf>
    <xf numFmtId="0" fontId="29" fillId="0" borderId="29" xfId="0" applyFont="1" applyBorder="1" applyAlignment="1">
      <alignment horizontal="center" vertical="top"/>
    </xf>
    <xf numFmtId="0" fontId="29" fillId="0" borderId="21" xfId="0" applyFont="1" applyBorder="1" applyAlignment="1">
      <alignment horizontal="center" vertical="top"/>
    </xf>
    <xf numFmtId="2" fontId="31" fillId="0" borderId="17" xfId="0" applyNumberFormat="1" applyFont="1" applyBorder="1" applyAlignment="1">
      <alignment horizontal="center" vertical="center"/>
    </xf>
    <xf numFmtId="2" fontId="31" fillId="0" borderId="42" xfId="0" applyNumberFormat="1" applyFont="1" applyBorder="1" applyAlignment="1">
      <alignment horizontal="center" vertical="center"/>
    </xf>
    <xf numFmtId="2" fontId="0" fillId="0" borderId="22" xfId="0" applyNumberFormat="1" applyBorder="1" applyAlignment="1">
      <alignment horizontal="center"/>
    </xf>
    <xf numFmtId="0" fontId="27" fillId="0" borderId="33" xfId="7" applyFont="1" applyBorder="1" applyAlignment="1">
      <alignment horizontal="left" vertical="top" wrapText="1"/>
    </xf>
    <xf numFmtId="0" fontId="27" fillId="0" borderId="38" xfId="7" applyFont="1" applyBorder="1" applyAlignment="1">
      <alignment horizontal="left" vertical="top" wrapText="1"/>
    </xf>
    <xf numFmtId="0" fontId="27" fillId="0" borderId="41" xfId="7" applyFont="1" applyBorder="1" applyAlignment="1">
      <alignment horizontal="left" vertical="top" wrapText="1"/>
    </xf>
    <xf numFmtId="0" fontId="8" fillId="0" borderId="31" xfId="7" applyFont="1" applyBorder="1" applyAlignment="1">
      <alignment horizontal="left" vertical="top" wrapText="1"/>
    </xf>
    <xf numFmtId="0" fontId="8" fillId="0" borderId="8" xfId="7" applyFont="1" applyBorder="1" applyAlignment="1">
      <alignment horizontal="left" vertical="top" wrapText="1"/>
    </xf>
    <xf numFmtId="0" fontId="8" fillId="0" borderId="25" xfId="7" applyFont="1" applyBorder="1" applyAlignment="1">
      <alignment horizontal="left" vertical="top" wrapText="1"/>
    </xf>
    <xf numFmtId="0" fontId="9" fillId="9" borderId="15" xfId="7" applyFont="1" applyFill="1" applyBorder="1" applyAlignment="1">
      <alignment horizontal="center" vertical="top" wrapText="1"/>
    </xf>
    <xf numFmtId="0" fontId="9" fillId="9" borderId="11" xfId="7" applyFont="1" applyFill="1" applyBorder="1" applyAlignment="1">
      <alignment horizontal="center" vertical="top" wrapText="1"/>
    </xf>
    <xf numFmtId="0" fontId="9" fillId="9" borderId="12" xfId="7" applyFont="1" applyFill="1" applyBorder="1" applyAlignment="1">
      <alignment horizontal="center" vertical="top" wrapText="1"/>
    </xf>
    <xf numFmtId="0" fontId="27" fillId="0" borderId="32" xfId="7" applyFont="1" applyBorder="1" applyAlignment="1">
      <alignment horizontal="left" vertical="top" wrapText="1"/>
    </xf>
    <xf numFmtId="0" fontId="27" fillId="0" borderId="10" xfId="7" applyFont="1" applyBorder="1" applyAlignment="1">
      <alignment horizontal="left" vertical="top" wrapText="1"/>
    </xf>
    <xf numFmtId="0" fontId="27" fillId="0" borderId="27" xfId="7" applyFont="1" applyBorder="1" applyAlignment="1">
      <alignment horizontal="left" vertical="top" wrapText="1"/>
    </xf>
    <xf numFmtId="0" fontId="12" fillId="4" borderId="15" xfId="7" applyFont="1" applyFill="1" applyBorder="1" applyAlignment="1">
      <alignment horizontal="right" vertical="top" wrapText="1"/>
    </xf>
    <xf numFmtId="0" fontId="12" fillId="4" borderId="11" xfId="7" applyFont="1" applyFill="1" applyBorder="1" applyAlignment="1">
      <alignment horizontal="right" vertical="top" wrapText="1"/>
    </xf>
    <xf numFmtId="49" fontId="35" fillId="0" borderId="55" xfId="7" applyNumberFormat="1" applyFont="1" applyBorder="1" applyAlignment="1">
      <alignment horizontal="center" vertical="top" wrapText="1"/>
    </xf>
    <xf numFmtId="49" fontId="35" fillId="0" borderId="46" xfId="7" applyNumberFormat="1" applyFont="1" applyBorder="1" applyAlignment="1">
      <alignment horizontal="center" vertical="top" wrapText="1"/>
    </xf>
    <xf numFmtId="49" fontId="35" fillId="0" borderId="18" xfId="7" applyNumberFormat="1" applyFont="1" applyBorder="1" applyAlignment="1">
      <alignment horizontal="center" vertical="top" wrapText="1"/>
    </xf>
    <xf numFmtId="0" fontId="27" fillId="0" borderId="54" xfId="7" applyFont="1" applyBorder="1" applyAlignment="1">
      <alignment horizontal="center" vertical="top" wrapText="1"/>
    </xf>
    <xf numFmtId="0" fontId="27" fillId="0" borderId="57" xfId="7" applyFont="1" applyBorder="1" applyAlignment="1">
      <alignment horizontal="center" vertical="top" wrapText="1"/>
    </xf>
    <xf numFmtId="0" fontId="27" fillId="0" borderId="14" xfId="7" applyFont="1" applyBorder="1" applyAlignment="1">
      <alignment horizontal="center" vertical="top" wrapText="1"/>
    </xf>
    <xf numFmtId="0" fontId="28" fillId="7" borderId="15" xfId="7" applyFont="1" applyFill="1" applyBorder="1" applyAlignment="1">
      <alignment horizontal="center" vertical="top" wrapText="1"/>
    </xf>
    <xf numFmtId="0" fontId="28" fillId="7" borderId="11" xfId="7" applyFont="1" applyFill="1" applyBorder="1" applyAlignment="1">
      <alignment horizontal="center" vertical="top" wrapText="1"/>
    </xf>
    <xf numFmtId="0" fontId="28" fillId="7" borderId="12" xfId="7" applyFont="1" applyFill="1" applyBorder="1" applyAlignment="1">
      <alignment horizontal="center" vertical="top" wrapText="1"/>
    </xf>
    <xf numFmtId="0" fontId="31" fillId="7" borderId="15" xfId="7" applyFont="1" applyFill="1" applyBorder="1" applyAlignment="1">
      <alignment horizontal="center" vertical="top"/>
    </xf>
    <xf numFmtId="0" fontId="31" fillId="7" borderId="11" xfId="7" applyFont="1" applyFill="1" applyBorder="1" applyAlignment="1">
      <alignment horizontal="center" vertical="top"/>
    </xf>
    <xf numFmtId="0" fontId="31" fillId="7" borderId="12" xfId="7" applyFont="1" applyFill="1" applyBorder="1" applyAlignment="1">
      <alignment horizontal="center" vertical="top"/>
    </xf>
    <xf numFmtId="49" fontId="28" fillId="8" borderId="15" xfId="7" applyNumberFormat="1" applyFont="1" applyFill="1" applyBorder="1" applyAlignment="1">
      <alignment horizontal="right" vertical="top"/>
    </xf>
    <xf numFmtId="49" fontId="28" fillId="8" borderId="11" xfId="7" applyNumberFormat="1" applyFont="1" applyFill="1" applyBorder="1" applyAlignment="1">
      <alignment horizontal="right" vertical="top"/>
    </xf>
    <xf numFmtId="49" fontId="28" fillId="8" borderId="12" xfId="7" applyNumberFormat="1" applyFont="1" applyFill="1" applyBorder="1" applyAlignment="1">
      <alignment horizontal="right" vertical="top"/>
    </xf>
    <xf numFmtId="49" fontId="28" fillId="6" borderId="15" xfId="7" applyNumberFormat="1" applyFont="1" applyFill="1" applyBorder="1" applyAlignment="1">
      <alignment horizontal="right" vertical="top"/>
    </xf>
    <xf numFmtId="49" fontId="28" fillId="6" borderId="11" xfId="7" applyNumberFormat="1" applyFont="1" applyFill="1" applyBorder="1" applyAlignment="1">
      <alignment horizontal="right" vertical="top"/>
    </xf>
    <xf numFmtId="49" fontId="28" fillId="6" borderId="12" xfId="7" applyNumberFormat="1" applyFont="1" applyFill="1" applyBorder="1" applyAlignment="1">
      <alignment horizontal="right" vertical="top"/>
    </xf>
    <xf numFmtId="0" fontId="31" fillId="6" borderId="15" xfId="7" applyFont="1" applyFill="1" applyBorder="1" applyAlignment="1">
      <alignment horizontal="center" vertical="top"/>
    </xf>
    <xf numFmtId="0" fontId="31" fillId="6" borderId="11" xfId="7" applyFont="1" applyFill="1" applyBorder="1" applyAlignment="1">
      <alignment horizontal="center" vertical="top"/>
    </xf>
    <xf numFmtId="0" fontId="31" fillId="6" borderId="12" xfId="7" applyFont="1" applyFill="1" applyBorder="1" applyAlignment="1">
      <alignment horizontal="center" vertical="top"/>
    </xf>
    <xf numFmtId="49" fontId="19" fillId="0" borderId="22" xfId="7" applyNumberFormat="1" applyFont="1" applyBorder="1" applyAlignment="1">
      <alignment horizontal="center" vertical="top" wrapText="1"/>
    </xf>
    <xf numFmtId="0" fontId="5" fillId="4" borderId="31" xfId="7" applyFont="1" applyFill="1" applyBorder="1" applyAlignment="1">
      <alignment horizontal="right" vertical="top" wrapText="1"/>
    </xf>
    <xf numFmtId="0" fontId="5" fillId="4" borderId="8" xfId="7" applyFont="1" applyFill="1" applyBorder="1" applyAlignment="1">
      <alignment horizontal="right" vertical="top" wrapText="1"/>
    </xf>
    <xf numFmtId="0" fontId="5" fillId="4" borderId="25" xfId="7" applyFont="1" applyFill="1" applyBorder="1" applyAlignment="1">
      <alignment horizontal="right" vertical="top" wrapText="1"/>
    </xf>
    <xf numFmtId="49" fontId="28" fillId="2" borderId="29" xfId="7" applyNumberFormat="1" applyFont="1" applyFill="1" applyBorder="1" applyAlignment="1">
      <alignment horizontal="center" vertical="top"/>
    </xf>
    <xf numFmtId="49" fontId="28" fillId="2" borderId="9"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0" fontId="28" fillId="0" borderId="29" xfId="7" applyFont="1" applyBorder="1" applyAlignment="1">
      <alignment horizontal="center" vertical="top" wrapText="1"/>
    </xf>
    <xf numFmtId="0" fontId="28" fillId="0" borderId="9" xfId="7" applyFont="1" applyBorder="1" applyAlignment="1">
      <alignment horizontal="center" vertical="top" wrapText="1"/>
    </xf>
    <xf numFmtId="0" fontId="31" fillId="0" borderId="29" xfId="7" applyFont="1" applyBorder="1" applyAlignment="1">
      <alignment horizontal="left" vertical="top" wrapText="1"/>
    </xf>
    <xf numFmtId="0" fontId="31" fillId="0" borderId="9" xfId="7" applyFont="1" applyBorder="1" applyAlignment="1">
      <alignment horizontal="left" vertical="top" wrapText="1"/>
    </xf>
    <xf numFmtId="0" fontId="28" fillId="7" borderId="15" xfId="7" applyFont="1" applyFill="1" applyBorder="1" applyAlignment="1">
      <alignment horizontal="left" vertical="top" wrapText="1"/>
    </xf>
    <xf numFmtId="0" fontId="28" fillId="7" borderId="11" xfId="7" applyFont="1" applyFill="1" applyBorder="1" applyAlignment="1">
      <alignment horizontal="left" vertical="top" wrapText="1"/>
    </xf>
    <xf numFmtId="0" fontId="28" fillId="7" borderId="40" xfId="7" applyFont="1" applyFill="1" applyBorder="1" applyAlignment="1">
      <alignment horizontal="left" vertical="top" wrapText="1"/>
    </xf>
    <xf numFmtId="0" fontId="28" fillId="7" borderId="43" xfId="7" applyFont="1" applyFill="1" applyBorder="1" applyAlignment="1">
      <alignment horizontal="left" vertical="top" wrapText="1"/>
    </xf>
    <xf numFmtId="49" fontId="31" fillId="0" borderId="29" xfId="7" applyNumberFormat="1" applyFont="1" applyBorder="1" applyAlignment="1">
      <alignment horizontal="center" vertical="top"/>
    </xf>
    <xf numFmtId="49" fontId="31" fillId="0" borderId="9" xfId="7" applyNumberFormat="1" applyFont="1" applyBorder="1" applyAlignment="1">
      <alignment horizontal="center" vertical="top"/>
    </xf>
    <xf numFmtId="49" fontId="31" fillId="0" borderId="21" xfId="7" applyNumberFormat="1" applyFont="1" applyBorder="1" applyAlignment="1">
      <alignment horizontal="center" vertical="top"/>
    </xf>
    <xf numFmtId="0" fontId="31" fillId="5" borderId="29" xfId="7" applyFont="1" applyFill="1" applyBorder="1" applyAlignment="1">
      <alignment vertical="top" wrapText="1"/>
    </xf>
    <xf numFmtId="49" fontId="35" fillId="0" borderId="29" xfId="7" applyNumberFormat="1" applyFont="1" applyBorder="1" applyAlignment="1">
      <alignment horizontal="center" vertical="top"/>
    </xf>
    <xf numFmtId="49" fontId="35" fillId="0" borderId="9" xfId="7" applyNumberFormat="1" applyFont="1" applyBorder="1" applyAlignment="1">
      <alignment horizontal="center" vertical="top"/>
    </xf>
    <xf numFmtId="49" fontId="35" fillId="0" borderId="21" xfId="7" applyNumberFormat="1" applyFont="1" applyBorder="1" applyAlignment="1">
      <alignment horizontal="center" vertical="top"/>
    </xf>
    <xf numFmtId="0" fontId="28" fillId="7" borderId="15" xfId="7" applyFont="1" applyFill="1" applyBorder="1" applyAlignment="1">
      <alignment horizontal="left" vertical="top"/>
    </xf>
    <xf numFmtId="0" fontId="28" fillId="7" borderId="11" xfId="7" applyFont="1" applyFill="1" applyBorder="1" applyAlignment="1">
      <alignment horizontal="left" vertical="top"/>
    </xf>
    <xf numFmtId="0" fontId="28" fillId="7" borderId="12" xfId="7" applyFont="1" applyFill="1" applyBorder="1" applyAlignment="1">
      <alignment horizontal="left" vertical="top"/>
    </xf>
    <xf numFmtId="0" fontId="28" fillId="0" borderId="39" xfId="7" applyFont="1" applyBorder="1" applyAlignment="1">
      <alignment horizontal="center" vertical="top"/>
    </xf>
    <xf numFmtId="0" fontId="28" fillId="0" borderId="40" xfId="7" applyFont="1" applyBorder="1" applyAlignment="1">
      <alignment horizontal="center" vertical="top"/>
    </xf>
    <xf numFmtId="0" fontId="28" fillId="0" borderId="43" xfId="7" applyFont="1" applyBorder="1" applyAlignment="1">
      <alignment horizontal="center" vertical="top"/>
    </xf>
    <xf numFmtId="0" fontId="28" fillId="0" borderId="23" xfId="7" applyFont="1" applyBorder="1" applyAlignment="1">
      <alignment horizontal="center" vertical="top"/>
    </xf>
    <xf numFmtId="0" fontId="28" fillId="0" borderId="22" xfId="7" applyFont="1" applyBorder="1" applyAlignment="1">
      <alignment horizontal="center" vertical="top"/>
    </xf>
    <xf numFmtId="0" fontId="28" fillId="0" borderId="24" xfId="7" applyFont="1" applyBorder="1" applyAlignment="1">
      <alignment horizontal="center" vertical="top"/>
    </xf>
    <xf numFmtId="49" fontId="28" fillId="5" borderId="40" xfId="7" applyNumberFormat="1" applyFont="1" applyFill="1" applyBorder="1" applyAlignment="1">
      <alignment horizontal="center" vertical="top" wrapText="1"/>
    </xf>
    <xf numFmtId="49" fontId="28" fillId="5" borderId="0" xfId="7" applyNumberFormat="1" applyFont="1" applyFill="1" applyBorder="1" applyAlignment="1">
      <alignment horizontal="center" vertical="top" wrapText="1"/>
    </xf>
    <xf numFmtId="0" fontId="33" fillId="5" borderId="22" xfId="7" applyFont="1" applyFill="1" applyBorder="1" applyAlignment="1">
      <alignment horizontal="center" vertical="top" wrapText="1"/>
    </xf>
    <xf numFmtId="0" fontId="9" fillId="0" borderId="9" xfId="7" applyBorder="1" applyAlignment="1">
      <alignment wrapText="1"/>
    </xf>
    <xf numFmtId="0" fontId="9" fillId="0" borderId="21" xfId="7" applyBorder="1" applyAlignment="1">
      <alignment wrapText="1"/>
    </xf>
    <xf numFmtId="49" fontId="35" fillId="0" borderId="2" xfId="7" applyNumberFormat="1" applyFont="1" applyBorder="1" applyAlignment="1">
      <alignment horizontal="center" vertical="top"/>
    </xf>
    <xf numFmtId="49" fontId="35" fillId="0" borderId="4" xfId="7" applyNumberFormat="1" applyFont="1" applyBorder="1" applyAlignment="1">
      <alignment horizontal="center" vertical="top"/>
    </xf>
    <xf numFmtId="49" fontId="28" fillId="8" borderId="31" xfId="7" applyNumberFormat="1" applyFont="1" applyFill="1" applyBorder="1" applyAlignment="1">
      <alignment horizontal="center" vertical="top"/>
    </xf>
    <xf numFmtId="49" fontId="28" fillId="8" borderId="36" xfId="7" applyNumberFormat="1" applyFont="1" applyFill="1" applyBorder="1" applyAlignment="1">
      <alignment horizontal="center" vertical="top"/>
    </xf>
    <xf numFmtId="49" fontId="28" fillId="8" borderId="32" xfId="7" applyNumberFormat="1" applyFont="1" applyFill="1" applyBorder="1" applyAlignment="1">
      <alignment horizontal="center" vertical="top"/>
    </xf>
    <xf numFmtId="0" fontId="28" fillId="0" borderId="0" xfId="7" applyFont="1" applyAlignment="1">
      <alignment horizontal="center" vertical="center"/>
    </xf>
    <xf numFmtId="0" fontId="9" fillId="0" borderId="22" xfId="7" applyBorder="1" applyAlignment="1">
      <alignment horizontal="center"/>
    </xf>
    <xf numFmtId="0" fontId="9" fillId="0" borderId="9" xfId="7" applyFont="1" applyBorder="1" applyAlignment="1">
      <alignment wrapText="1"/>
    </xf>
    <xf numFmtId="0" fontId="9" fillId="0" borderId="21" xfId="7" applyFont="1" applyBorder="1" applyAlignment="1">
      <alignment wrapText="1"/>
    </xf>
    <xf numFmtId="0" fontId="12" fillId="0" borderId="55" xfId="0" applyFont="1" applyBorder="1" applyAlignment="1">
      <alignment horizontal="left" vertical="top" wrapText="1"/>
    </xf>
    <xf numFmtId="0" fontId="12" fillId="0" borderId="18" xfId="0" applyFont="1" applyBorder="1" applyAlignment="1">
      <alignment horizontal="left" vertical="top"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0" fontId="6" fillId="0" borderId="50"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29" xfId="0" applyFont="1" applyBorder="1" applyAlignment="1">
      <alignment horizontal="justify" vertical="top"/>
    </xf>
    <xf numFmtId="0" fontId="12" fillId="0" borderId="9" xfId="0" applyFont="1" applyBorder="1" applyAlignment="1">
      <alignment horizontal="justify" vertical="top"/>
    </xf>
    <xf numFmtId="0" fontId="12" fillId="0" borderId="21" xfId="0" applyFont="1" applyBorder="1" applyAlignment="1">
      <alignment horizontal="justify" vertical="top"/>
    </xf>
    <xf numFmtId="49" fontId="4" fillId="0" borderId="59" xfId="0" applyNumberFormat="1" applyFont="1" applyBorder="1" applyAlignment="1">
      <alignment horizontal="center" vertical="top" textRotation="90"/>
    </xf>
    <xf numFmtId="49" fontId="4" fillId="0" borderId="9" xfId="0" applyNumberFormat="1" applyFont="1" applyBorder="1" applyAlignment="1">
      <alignment horizontal="center" vertical="top" textRotation="90"/>
    </xf>
    <xf numFmtId="49" fontId="4" fillId="0" borderId="4" xfId="0" applyNumberFormat="1" applyFont="1" applyBorder="1" applyAlignment="1">
      <alignment horizontal="center" vertical="top" textRotation="90"/>
    </xf>
    <xf numFmtId="49" fontId="6" fillId="0" borderId="29" xfId="0" applyNumberFormat="1" applyFont="1" applyBorder="1" applyAlignment="1">
      <alignment vertical="top"/>
    </xf>
    <xf numFmtId="49" fontId="6" fillId="0" borderId="9" xfId="0" applyNumberFormat="1" applyFont="1" applyBorder="1" applyAlignment="1">
      <alignment vertical="top"/>
    </xf>
    <xf numFmtId="49" fontId="6" fillId="0" borderId="21" xfId="0" applyNumberFormat="1" applyFont="1" applyBorder="1" applyAlignment="1">
      <alignment vertical="top"/>
    </xf>
    <xf numFmtId="0" fontId="6" fillId="0" borderId="63" xfId="0" applyFont="1" applyBorder="1" applyAlignment="1">
      <alignment horizontal="center" vertical="center" wrapText="1"/>
    </xf>
    <xf numFmtId="49" fontId="4" fillId="0" borderId="29" xfId="0" applyNumberFormat="1" applyFont="1" applyBorder="1" applyAlignment="1">
      <alignment horizontal="center" vertical="top" textRotation="90"/>
    </xf>
    <xf numFmtId="49" fontId="4" fillId="0" borderId="21" xfId="0" applyNumberFormat="1" applyFont="1" applyBorder="1" applyAlignment="1">
      <alignment horizontal="center" vertical="top" textRotation="90"/>
    </xf>
    <xf numFmtId="49" fontId="8" fillId="0" borderId="29" xfId="0" applyNumberFormat="1" applyFont="1" applyBorder="1" applyAlignment="1">
      <alignment vertical="top" wrapText="1"/>
    </xf>
    <xf numFmtId="49" fontId="8" fillId="0" borderId="9" xfId="0" applyNumberFormat="1" applyFont="1" applyBorder="1" applyAlignment="1">
      <alignment vertical="top" wrapText="1"/>
    </xf>
    <xf numFmtId="49" fontId="8" fillId="0" borderId="21" xfId="0" applyNumberFormat="1" applyFont="1" applyBorder="1" applyAlignment="1">
      <alignment vertical="top" wrapText="1"/>
    </xf>
    <xf numFmtId="0" fontId="12" fillId="0" borderId="67" xfId="0" applyFont="1" applyBorder="1" applyAlignment="1">
      <alignment vertical="center" wrapText="1"/>
    </xf>
    <xf numFmtId="0" fontId="12" fillId="0" borderId="46" xfId="0" applyFont="1" applyBorder="1" applyAlignment="1">
      <alignment vertical="center" wrapText="1"/>
    </xf>
    <xf numFmtId="0" fontId="12" fillId="0" borderId="18" xfId="0" applyFont="1" applyBorder="1" applyAlignment="1">
      <alignment vertical="center" wrapText="1"/>
    </xf>
    <xf numFmtId="0" fontId="12" fillId="0" borderId="64" xfId="0" applyFont="1" applyBorder="1" applyAlignment="1">
      <alignment horizontal="center" vertical="center"/>
    </xf>
    <xf numFmtId="0" fontId="12" fillId="0" borderId="56" xfId="0" applyFont="1" applyBorder="1" applyAlignment="1">
      <alignment horizontal="center" vertical="center"/>
    </xf>
    <xf numFmtId="0" fontId="12" fillId="0" borderId="51" xfId="0" applyFont="1" applyBorder="1" applyAlignment="1">
      <alignment horizontal="center" vertical="center"/>
    </xf>
    <xf numFmtId="0" fontId="6" fillId="0" borderId="64" xfId="0" applyFont="1" applyBorder="1" applyAlignment="1">
      <alignment horizontal="center" vertical="center"/>
    </xf>
    <xf numFmtId="0" fontId="6" fillId="0" borderId="56" xfId="0" applyFont="1" applyBorder="1" applyAlignment="1">
      <alignment horizontal="center" vertical="center"/>
    </xf>
    <xf numFmtId="0" fontId="6" fillId="0" borderId="51" xfId="0" applyFont="1" applyBorder="1" applyAlignment="1">
      <alignment horizontal="center" vertical="center"/>
    </xf>
    <xf numFmtId="0" fontId="6" fillId="0" borderId="63" xfId="0" applyFont="1" applyBorder="1" applyAlignment="1">
      <alignment horizontal="center" vertical="center"/>
    </xf>
    <xf numFmtId="0" fontId="6" fillId="0" borderId="57" xfId="0" applyFont="1" applyBorder="1" applyAlignment="1">
      <alignment horizontal="center" vertical="center"/>
    </xf>
    <xf numFmtId="0" fontId="6" fillId="0" borderId="14" xfId="0" applyFont="1" applyBorder="1" applyAlignment="1">
      <alignment horizontal="center" vertical="center"/>
    </xf>
    <xf numFmtId="49" fontId="7" fillId="2" borderId="29" xfId="0" applyNumberFormat="1" applyFont="1" applyFill="1" applyBorder="1" applyAlignment="1">
      <alignment vertical="top"/>
    </xf>
    <xf numFmtId="49" fontId="7" fillId="2" borderId="9" xfId="0" applyNumberFormat="1" applyFont="1" applyFill="1" applyBorder="1" applyAlignment="1">
      <alignment vertical="top"/>
    </xf>
    <xf numFmtId="49" fontId="7" fillId="2" borderId="21" xfId="0" applyNumberFormat="1" applyFont="1" applyFill="1" applyBorder="1" applyAlignment="1">
      <alignment vertical="top"/>
    </xf>
    <xf numFmtId="49" fontId="5" fillId="3" borderId="29" xfId="0" applyNumberFormat="1" applyFont="1" applyFill="1" applyBorder="1" applyAlignment="1">
      <alignment vertical="top"/>
    </xf>
    <xf numFmtId="49" fontId="5" fillId="3" borderId="9" xfId="0" applyNumberFormat="1" applyFont="1" applyFill="1" applyBorder="1" applyAlignment="1">
      <alignment vertical="top"/>
    </xf>
    <xf numFmtId="49" fontId="5" fillId="3" borderId="21" xfId="0" applyNumberFormat="1" applyFont="1" applyFill="1" applyBorder="1" applyAlignment="1">
      <alignment vertical="top"/>
    </xf>
    <xf numFmtId="49" fontId="8" fillId="0" borderId="29" xfId="0" applyNumberFormat="1" applyFont="1" applyBorder="1" applyAlignment="1">
      <alignment horizontal="center" vertical="top" textRotation="90"/>
    </xf>
    <xf numFmtId="49" fontId="8" fillId="0" borderId="9" xfId="0" applyNumberFormat="1" applyFont="1" applyBorder="1" applyAlignment="1">
      <alignment horizontal="center" vertical="top" textRotation="90"/>
    </xf>
    <xf numFmtId="49" fontId="8" fillId="0" borderId="21" xfId="0" applyNumberFormat="1" applyFont="1" applyBorder="1" applyAlignment="1">
      <alignment horizontal="center" vertical="top" textRotation="90"/>
    </xf>
    <xf numFmtId="0" fontId="12" fillId="0" borderId="67" xfId="0" applyFont="1" applyBorder="1" applyAlignment="1">
      <alignment vertical="top" wrapText="1"/>
    </xf>
    <xf numFmtId="0" fontId="12" fillId="0" borderId="18" xfId="0" applyFont="1" applyBorder="1" applyAlignment="1">
      <alignment vertical="top" wrapText="1"/>
    </xf>
    <xf numFmtId="165" fontId="12" fillId="10" borderId="64" xfId="0" applyNumberFormat="1" applyFont="1" applyFill="1" applyBorder="1" applyAlignment="1">
      <alignment horizontal="center" vertical="center" wrapText="1"/>
    </xf>
    <xf numFmtId="0" fontId="6" fillId="0" borderId="64" xfId="0" applyFont="1" applyBorder="1" applyAlignment="1">
      <alignment horizontal="center" vertical="center" wrapText="1"/>
    </xf>
    <xf numFmtId="0" fontId="6" fillId="5" borderId="64"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63" xfId="0" applyFont="1" applyFill="1" applyBorder="1" applyAlignment="1">
      <alignment horizontal="center" vertical="center" wrapText="1"/>
    </xf>
    <xf numFmtId="0" fontId="6" fillId="5" borderId="14" xfId="0" applyFont="1" applyFill="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165" fontId="6" fillId="0" borderId="3" xfId="0" applyNumberFormat="1" applyFont="1" applyBorder="1" applyAlignment="1">
      <alignment horizontal="center" vertical="top"/>
    </xf>
    <xf numFmtId="165" fontId="6" fillId="0" borderId="9" xfId="0" applyNumberFormat="1" applyFont="1" applyBorder="1" applyAlignment="1">
      <alignment horizontal="center" vertical="top"/>
    </xf>
    <xf numFmtId="165" fontId="6" fillId="0" borderId="59" xfId="0" applyNumberFormat="1" applyFont="1" applyBorder="1" applyAlignment="1">
      <alignment horizontal="center" vertical="top"/>
    </xf>
    <xf numFmtId="165" fontId="12" fillId="0" borderId="3"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59" xfId="0" applyNumberFormat="1" applyFont="1" applyBorder="1" applyAlignment="1">
      <alignment horizontal="center" vertical="top"/>
    </xf>
    <xf numFmtId="0" fontId="27" fillId="0" borderId="67" xfId="0" applyFont="1" applyBorder="1" applyAlignment="1">
      <alignment horizontal="justify" vertical="center"/>
    </xf>
    <xf numFmtId="0" fontId="27" fillId="0" borderId="18" xfId="0" applyFont="1" applyBorder="1" applyAlignment="1">
      <alignment horizontal="justify" vertical="center"/>
    </xf>
    <xf numFmtId="0" fontId="12" fillId="0" borderId="21" xfId="0" applyFont="1" applyBorder="1" applyAlignment="1">
      <alignment vertical="top" wrapText="1"/>
    </xf>
    <xf numFmtId="0" fontId="6" fillId="0" borderId="3" xfId="0" applyFont="1" applyBorder="1" applyAlignment="1">
      <alignment horizontal="center" vertical="top"/>
    </xf>
    <xf numFmtId="0" fontId="6" fillId="0" borderId="9" xfId="0" applyFont="1" applyBorder="1" applyAlignment="1">
      <alignment horizontal="center" vertical="top"/>
    </xf>
    <xf numFmtId="0" fontId="6" fillId="0" borderId="59" xfId="0" applyFont="1" applyBorder="1" applyAlignment="1">
      <alignment horizontal="center" vertical="top"/>
    </xf>
    <xf numFmtId="0" fontId="6" fillId="0" borderId="64" xfId="0" applyFont="1" applyBorder="1" applyAlignment="1">
      <alignment horizontal="left" vertical="top" wrapText="1"/>
    </xf>
    <xf numFmtId="0" fontId="6" fillId="0" borderId="56" xfId="0" applyFont="1" applyBorder="1" applyAlignment="1">
      <alignment horizontal="left" vertical="top" wrapText="1"/>
    </xf>
    <xf numFmtId="0" fontId="6" fillId="0" borderId="51" xfId="0" applyFont="1" applyBorder="1" applyAlignment="1">
      <alignment horizontal="left" vertical="top" wrapText="1"/>
    </xf>
    <xf numFmtId="0" fontId="6" fillId="5" borderId="57" xfId="0" applyFont="1" applyFill="1" applyBorder="1" applyAlignment="1">
      <alignment horizontal="center" vertical="center" wrapText="1"/>
    </xf>
    <xf numFmtId="0" fontId="12" fillId="0" borderId="67" xfId="0" applyFont="1" applyBorder="1" applyAlignment="1">
      <alignment horizontal="justify" vertical="center"/>
    </xf>
    <xf numFmtId="0" fontId="12" fillId="0" borderId="18" xfId="0" applyFont="1" applyBorder="1" applyAlignment="1">
      <alignment horizontal="justify" vertical="center"/>
    </xf>
    <xf numFmtId="49" fontId="6" fillId="10" borderId="6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49" fontId="6" fillId="10" borderId="63" xfId="0" applyNumberFormat="1" applyFont="1" applyFill="1" applyBorder="1" applyAlignment="1">
      <alignment horizontal="center" vertical="center" wrapText="1"/>
    </xf>
    <xf numFmtId="49" fontId="6" fillId="10" borderId="14" xfId="0" applyNumberFormat="1" applyFont="1" applyFill="1" applyBorder="1" applyAlignment="1">
      <alignment horizontal="center" vertical="center" wrapText="1"/>
    </xf>
    <xf numFmtId="49" fontId="8" fillId="0" borderId="59" xfId="0" applyNumberFormat="1" applyFont="1" applyBorder="1" applyAlignment="1">
      <alignment horizontal="center" vertical="top" textRotation="90"/>
    </xf>
    <xf numFmtId="49" fontId="8" fillId="0" borderId="4" xfId="0" applyNumberFormat="1" applyFont="1" applyBorder="1" applyAlignment="1">
      <alignment horizontal="center" vertical="top" textRotation="90"/>
    </xf>
    <xf numFmtId="0" fontId="12" fillId="5" borderId="48" xfId="0" applyFont="1" applyFill="1" applyBorder="1" applyAlignment="1">
      <alignment vertical="center" wrapText="1"/>
    </xf>
    <xf numFmtId="0" fontId="12" fillId="5" borderId="13" xfId="0" applyFont="1" applyFill="1" applyBorder="1" applyAlignment="1">
      <alignment vertical="center" wrapText="1"/>
    </xf>
    <xf numFmtId="0" fontId="12" fillId="5" borderId="18" xfId="0" applyFont="1" applyFill="1" applyBorder="1" applyAlignment="1">
      <alignment vertical="center" wrapText="1"/>
    </xf>
    <xf numFmtId="0" fontId="12" fillId="5" borderId="50" xfId="0" applyFont="1" applyFill="1" applyBorder="1" applyAlignment="1">
      <alignment horizontal="center" vertical="center"/>
    </xf>
    <xf numFmtId="0" fontId="12" fillId="5" borderId="56" xfId="0" applyFont="1" applyFill="1" applyBorder="1" applyAlignment="1">
      <alignment horizontal="center" vertical="center"/>
    </xf>
    <xf numFmtId="0" fontId="12" fillId="5" borderId="51" xfId="0" applyFont="1" applyFill="1" applyBorder="1" applyAlignment="1">
      <alignment horizontal="center" vertical="center"/>
    </xf>
    <xf numFmtId="49" fontId="6" fillId="10" borderId="50" xfId="0" applyNumberFormat="1" applyFont="1" applyFill="1" applyBorder="1" applyAlignment="1">
      <alignment horizontal="center" vertical="center" wrapText="1"/>
    </xf>
    <xf numFmtId="49" fontId="6" fillId="10" borderId="56" xfId="0" applyNumberFormat="1" applyFont="1" applyFill="1" applyBorder="1" applyAlignment="1">
      <alignment horizontal="center" vertical="center" wrapText="1"/>
    </xf>
    <xf numFmtId="49" fontId="6" fillId="10" borderId="54"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2" fillId="5" borderId="55" xfId="0" applyFont="1" applyFill="1" applyBorder="1" applyAlignment="1">
      <alignment vertical="center" wrapText="1"/>
    </xf>
    <xf numFmtId="0" fontId="12" fillId="5" borderId="46" xfId="0" applyFont="1" applyFill="1" applyBorder="1" applyAlignment="1">
      <alignment vertical="center" wrapText="1"/>
    </xf>
    <xf numFmtId="49" fontId="6" fillId="5" borderId="50" xfId="0" applyNumberFormat="1" applyFont="1" applyFill="1" applyBorder="1" applyAlignment="1">
      <alignment horizontal="center" vertical="center" wrapText="1"/>
    </xf>
    <xf numFmtId="49" fontId="6" fillId="5" borderId="56" xfId="0" applyNumberFormat="1" applyFont="1" applyFill="1" applyBorder="1" applyAlignment="1">
      <alignment horizontal="center" vertical="center" wrapText="1"/>
    </xf>
    <xf numFmtId="49" fontId="6" fillId="5" borderId="51" xfId="0" applyNumberFormat="1" applyFont="1" applyFill="1" applyBorder="1" applyAlignment="1">
      <alignment horizontal="center" vertical="center" wrapText="1"/>
    </xf>
    <xf numFmtId="49" fontId="6" fillId="5" borderId="54" xfId="0" applyNumberFormat="1" applyFont="1" applyFill="1" applyBorder="1" applyAlignment="1">
      <alignment horizontal="center" vertical="center" wrapText="1"/>
    </xf>
    <xf numFmtId="49" fontId="6" fillId="5" borderId="57" xfId="0" applyNumberFormat="1" applyFont="1" applyFill="1" applyBorder="1" applyAlignment="1">
      <alignment horizontal="center" vertical="center" wrapText="1"/>
    </xf>
    <xf numFmtId="49" fontId="6" fillId="5" borderId="14" xfId="0" applyNumberFormat="1" applyFont="1" applyFill="1" applyBorder="1" applyAlignment="1">
      <alignment horizontal="center" vertical="center"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29" xfId="0" applyFont="1" applyFill="1" applyBorder="1" applyAlignment="1">
      <alignment vertical="top" wrapText="1"/>
    </xf>
    <xf numFmtId="0" fontId="12" fillId="5" borderId="9" xfId="0" applyFont="1" applyFill="1" applyBorder="1" applyAlignment="1">
      <alignment vertical="top" wrapText="1"/>
    </xf>
    <xf numFmtId="0" fontId="12" fillId="5" borderId="21" xfId="0" applyFont="1" applyFill="1" applyBorder="1" applyAlignment="1">
      <alignment vertical="top" wrapText="1"/>
    </xf>
    <xf numFmtId="49" fontId="8" fillId="0" borderId="2" xfId="0" applyNumberFormat="1" applyFont="1" applyBorder="1" applyAlignment="1">
      <alignment horizontal="center" vertical="top" textRotation="90"/>
    </xf>
    <xf numFmtId="0" fontId="12" fillId="5" borderId="20" xfId="0" applyFont="1" applyFill="1" applyBorder="1" applyAlignment="1">
      <alignment vertical="center" wrapText="1"/>
    </xf>
    <xf numFmtId="0" fontId="13" fillId="7" borderId="15" xfId="0" applyFont="1" applyFill="1" applyBorder="1" applyAlignment="1">
      <alignment horizontal="left" vertical="center"/>
    </xf>
    <xf numFmtId="0" fontId="13" fillId="7" borderId="11" xfId="0" applyFont="1" applyFill="1" applyBorder="1" applyAlignment="1">
      <alignment horizontal="left" vertical="center"/>
    </xf>
    <xf numFmtId="0" fontId="13" fillId="7" borderId="12" xfId="0" applyFont="1" applyFill="1" applyBorder="1" applyAlignment="1">
      <alignment horizontal="left" vertical="center"/>
    </xf>
    <xf numFmtId="0" fontId="13" fillId="0" borderId="23" xfId="0" applyFont="1" applyBorder="1" applyAlignment="1">
      <alignment horizontal="center"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63" fillId="0" borderId="29" xfId="7" applyFont="1" applyBorder="1" applyAlignment="1">
      <alignment horizontal="center" vertical="center" wrapText="1"/>
    </xf>
    <xf numFmtId="0" fontId="63" fillId="0" borderId="9" xfId="7" applyFont="1" applyBorder="1" applyAlignment="1">
      <alignment horizontal="center" vertical="center" wrapText="1"/>
    </xf>
    <xf numFmtId="0" fontId="63" fillId="0" borderId="21" xfId="7" applyFont="1" applyBorder="1" applyAlignment="1">
      <alignment horizontal="center" vertical="center" wrapText="1"/>
    </xf>
    <xf numFmtId="0" fontId="63" fillId="0" borderId="15" xfId="7" applyFont="1" applyBorder="1" applyAlignment="1">
      <alignment horizontal="justify" vertical="center" wrapText="1"/>
    </xf>
    <xf numFmtId="0" fontId="63" fillId="0" borderId="11" xfId="7" applyFont="1" applyBorder="1" applyAlignment="1">
      <alignment horizontal="justify" vertical="center" wrapText="1"/>
    </xf>
    <xf numFmtId="0" fontId="63" fillId="0" borderId="12" xfId="7" applyFont="1" applyBorder="1" applyAlignment="1">
      <alignment horizontal="justify" vertical="center" wrapText="1"/>
    </xf>
    <xf numFmtId="0" fontId="63" fillId="0" borderId="15" xfId="7" applyFont="1" applyBorder="1" applyAlignment="1">
      <alignment vertical="center" wrapText="1"/>
    </xf>
    <xf numFmtId="0" fontId="63" fillId="0" borderId="11" xfId="7" applyFont="1" applyBorder="1" applyAlignment="1">
      <alignment vertical="center" wrapText="1"/>
    </xf>
    <xf numFmtId="0" fontId="63" fillId="0" borderId="12" xfId="7" applyFont="1" applyBorder="1" applyAlignment="1">
      <alignment vertical="center" wrapText="1"/>
    </xf>
    <xf numFmtId="0" fontId="86" fillId="0" borderId="0" xfId="7" applyFont="1" applyAlignment="1">
      <alignment horizontal="center" vertical="center" wrapText="1"/>
    </xf>
    <xf numFmtId="0" fontId="60" fillId="22" borderId="29" xfId="7" applyFont="1" applyFill="1" applyBorder="1" applyAlignment="1">
      <alignment horizontal="center" vertical="center" wrapText="1"/>
    </xf>
    <xf numFmtId="0" fontId="60" fillId="22" borderId="21" xfId="7" applyFont="1" applyFill="1" applyBorder="1" applyAlignment="1">
      <alignment horizontal="center" vertical="center" wrapText="1"/>
    </xf>
    <xf numFmtId="0" fontId="60" fillId="22" borderId="15" xfId="7" applyFont="1" applyFill="1" applyBorder="1" applyAlignment="1">
      <alignment horizontal="center" vertical="center" wrapText="1"/>
    </xf>
    <xf numFmtId="0" fontId="60" fillId="22" borderId="11" xfId="7" applyFont="1" applyFill="1" applyBorder="1" applyAlignment="1">
      <alignment horizontal="center" vertical="center" wrapText="1"/>
    </xf>
    <xf numFmtId="0" fontId="60" fillId="22" borderId="12" xfId="7" applyFont="1" applyFill="1" applyBorder="1" applyAlignment="1">
      <alignment horizontal="center" vertical="center" wrapText="1"/>
    </xf>
    <xf numFmtId="0" fontId="63" fillId="0" borderId="15" xfId="7" applyFont="1" applyBorder="1" applyAlignment="1">
      <alignment horizontal="left" vertical="center" wrapText="1"/>
    </xf>
    <xf numFmtId="0" fontId="63" fillId="0" borderId="11" xfId="7" applyFont="1" applyBorder="1" applyAlignment="1">
      <alignment horizontal="left" vertical="center" wrapText="1"/>
    </xf>
    <xf numFmtId="0" fontId="63" fillId="0" borderId="12" xfId="7" applyFont="1" applyBorder="1" applyAlignment="1">
      <alignment horizontal="left" vertical="center" wrapText="1"/>
    </xf>
    <xf numFmtId="0" fontId="63" fillId="0" borderId="36" xfId="7" applyFont="1" applyBorder="1" applyAlignment="1">
      <alignment horizontal="center" vertical="center" wrapText="1"/>
    </xf>
    <xf numFmtId="0" fontId="63" fillId="0" borderId="23" xfId="7" applyFont="1" applyBorder="1" applyAlignment="1">
      <alignment horizontal="center" vertical="center" wrapText="1"/>
    </xf>
    <xf numFmtId="0" fontId="63" fillId="0" borderId="39" xfId="7" applyFont="1" applyBorder="1" applyAlignment="1">
      <alignment horizontal="justify" vertical="center" wrapText="1"/>
    </xf>
    <xf numFmtId="0" fontId="63" fillId="0" borderId="40" xfId="7" applyFont="1" applyBorder="1" applyAlignment="1">
      <alignment horizontal="justify" vertical="center" wrapText="1"/>
    </xf>
    <xf numFmtId="0" fontId="63" fillId="0" borderId="43" xfId="7" applyFont="1" applyBorder="1" applyAlignment="1">
      <alignment horizontal="justify" vertical="center" wrapText="1"/>
    </xf>
    <xf numFmtId="0" fontId="63" fillId="0" borderId="67" xfId="7" applyFont="1" applyBorder="1" applyAlignment="1">
      <alignment horizontal="center" vertical="center" wrapText="1"/>
    </xf>
    <xf numFmtId="0" fontId="63" fillId="0" borderId="46" xfId="7" applyFont="1" applyBorder="1" applyAlignment="1">
      <alignment horizontal="center" vertical="center" wrapText="1"/>
    </xf>
    <xf numFmtId="0" fontId="63" fillId="0" borderId="18" xfId="7" applyFont="1" applyBorder="1" applyAlignment="1">
      <alignment horizontal="center" vertical="center" wrapText="1"/>
    </xf>
    <xf numFmtId="0" fontId="87" fillId="5" borderId="0" xfId="7" applyFont="1" applyFill="1" applyAlignment="1">
      <alignment horizontal="left" vertical="top" wrapText="1"/>
    </xf>
    <xf numFmtId="0" fontId="63" fillId="0" borderId="23" xfId="7" applyFont="1" applyBorder="1" applyAlignment="1">
      <alignment horizontal="justify" vertical="center" wrapText="1"/>
    </xf>
    <xf numFmtId="0" fontId="63" fillId="0" borderId="22" xfId="7" applyFont="1" applyBorder="1" applyAlignment="1">
      <alignment horizontal="justify" vertical="center" wrapText="1"/>
    </xf>
    <xf numFmtId="0" fontId="63" fillId="0" borderId="24" xfId="7" applyFont="1" applyBorder="1" applyAlignment="1">
      <alignment horizontal="justify" vertical="center" wrapText="1"/>
    </xf>
    <xf numFmtId="0" fontId="63" fillId="0" borderId="6" xfId="7" applyFont="1" applyBorder="1" applyAlignment="1">
      <alignment horizontal="center" vertical="center" wrapText="1"/>
    </xf>
    <xf numFmtId="0" fontId="63" fillId="0" borderId="37" xfId="7" applyFont="1" applyBorder="1" applyAlignment="1">
      <alignment horizontal="center" vertical="center" wrapText="1"/>
    </xf>
    <xf numFmtId="0" fontId="63" fillId="0" borderId="52" xfId="7" applyFont="1" applyBorder="1" applyAlignment="1">
      <alignment horizontal="center" vertical="center" wrapText="1"/>
    </xf>
    <xf numFmtId="0" fontId="88" fillId="5" borderId="0" xfId="7" applyFont="1" applyFill="1" applyAlignment="1">
      <alignment horizontal="left" vertical="center" wrapText="1"/>
    </xf>
    <xf numFmtId="0" fontId="12" fillId="0" borderId="29" xfId="7" applyFont="1" applyBorder="1" applyAlignment="1">
      <alignment horizontal="center" vertical="center" wrapText="1"/>
    </xf>
    <xf numFmtId="0" fontId="12" fillId="0" borderId="9" xfId="7" applyFont="1" applyBorder="1" applyAlignment="1">
      <alignment horizontal="center" vertical="center" wrapText="1"/>
    </xf>
    <xf numFmtId="0" fontId="12" fillId="0" borderId="21" xfId="7" applyFont="1" applyBorder="1" applyAlignment="1">
      <alignment horizontal="center" vertical="center" wrapText="1"/>
    </xf>
    <xf numFmtId="0" fontId="59" fillId="0" borderId="29" xfId="35" applyFont="1" applyFill="1" applyBorder="1" applyAlignment="1">
      <alignment horizontal="right" vertical="top"/>
    </xf>
    <xf numFmtId="0" fontId="59" fillId="0" borderId="9" xfId="35" applyFont="1" applyFill="1" applyBorder="1" applyAlignment="1">
      <alignment horizontal="right" vertical="top"/>
    </xf>
    <xf numFmtId="0" fontId="59" fillId="0" borderId="21" xfId="35" applyFont="1" applyFill="1" applyBorder="1" applyAlignment="1">
      <alignment horizontal="right" vertical="top"/>
    </xf>
    <xf numFmtId="49" fontId="28" fillId="0" borderId="29" xfId="35" applyNumberFormat="1" applyFont="1" applyFill="1" applyBorder="1" applyAlignment="1">
      <alignment horizontal="right" vertical="top"/>
    </xf>
    <xf numFmtId="49" fontId="28" fillId="0" borderId="9" xfId="35" applyNumberFormat="1" applyFont="1" applyFill="1" applyBorder="1" applyAlignment="1">
      <alignment horizontal="right" vertical="top"/>
    </xf>
    <xf numFmtId="49" fontId="28" fillId="0" borderId="21" xfId="35" applyNumberFormat="1" applyFont="1" applyFill="1" applyBorder="1" applyAlignment="1">
      <alignment horizontal="right" vertical="top"/>
    </xf>
    <xf numFmtId="49" fontId="31"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xf>
    <xf numFmtId="49" fontId="28" fillId="0" borderId="0" xfId="35" applyNumberFormat="1" applyFont="1" applyFill="1" applyBorder="1" applyAlignment="1">
      <alignment horizontal="center" vertical="top" wrapText="1"/>
    </xf>
    <xf numFmtId="0" fontId="33" fillId="0" borderId="0" xfId="35" applyFont="1" applyFill="1" applyBorder="1" applyAlignment="1">
      <alignment horizontal="center" vertical="top" wrapText="1"/>
    </xf>
    <xf numFmtId="0" fontId="31" fillId="0" borderId="0" xfId="35" applyFont="1" applyFill="1" applyBorder="1" applyAlignment="1">
      <alignment vertical="top" wrapText="1"/>
    </xf>
    <xf numFmtId="0" fontId="31" fillId="0" borderId="29" xfId="35" applyFont="1" applyFill="1" applyBorder="1" applyAlignment="1">
      <alignment horizontal="left" vertical="top" wrapText="1"/>
    </xf>
    <xf numFmtId="0" fontId="31" fillId="0" borderId="9" xfId="35" applyFont="1" applyFill="1" applyBorder="1" applyAlignment="1">
      <alignment horizontal="left" vertical="top" wrapText="1"/>
    </xf>
    <xf numFmtId="0" fontId="31" fillId="0" borderId="21" xfId="35" applyFont="1" applyFill="1" applyBorder="1" applyAlignment="1">
      <alignment horizontal="left" vertical="top" wrapText="1"/>
    </xf>
    <xf numFmtId="0" fontId="31" fillId="0" borderId="29" xfId="35" applyFont="1" applyBorder="1" applyAlignment="1">
      <alignment horizontal="left" vertical="top" wrapText="1"/>
    </xf>
    <xf numFmtId="0" fontId="31" fillId="0" borderId="9" xfId="35" applyFont="1" applyBorder="1" applyAlignment="1">
      <alignment horizontal="left" vertical="top" wrapText="1"/>
    </xf>
    <xf numFmtId="0" fontId="31" fillId="0" borderId="21" xfId="35" applyFont="1" applyBorder="1" applyAlignment="1">
      <alignment horizontal="left" vertical="top" wrapText="1"/>
    </xf>
    <xf numFmtId="0" fontId="57" fillId="0" borderId="29" xfId="35" applyFont="1" applyFill="1" applyBorder="1" applyAlignment="1">
      <alignment horizontal="right" vertical="top"/>
    </xf>
    <xf numFmtId="0" fontId="57" fillId="0" borderId="9" xfId="35" applyFont="1" applyFill="1" applyBorder="1" applyAlignment="1">
      <alignment horizontal="right" vertical="top"/>
    </xf>
    <xf numFmtId="0" fontId="57" fillId="0" borderId="21" xfId="35" applyFont="1" applyFill="1" applyBorder="1" applyAlignment="1">
      <alignment horizontal="right" vertical="top"/>
    </xf>
    <xf numFmtId="0" fontId="31" fillId="0" borderId="0" xfId="35" applyFont="1" applyFill="1" applyBorder="1" applyAlignment="1">
      <alignment horizontal="left" vertical="top" wrapText="1"/>
    </xf>
    <xf numFmtId="0" fontId="31" fillId="0" borderId="0" xfId="35" applyFont="1" applyBorder="1" applyAlignment="1">
      <alignment horizontal="left" vertical="top" wrapText="1"/>
    </xf>
    <xf numFmtId="0" fontId="85" fillId="0" borderId="29" xfId="35" applyFont="1" applyFill="1" applyBorder="1" applyAlignment="1">
      <alignment horizontal="center" vertical="top" wrapText="1"/>
    </xf>
    <xf numFmtId="0" fontId="85" fillId="0" borderId="21" xfId="35" applyFont="1" applyFill="1" applyBorder="1" applyAlignment="1">
      <alignment horizontal="center" vertical="top" wrapText="1"/>
    </xf>
    <xf numFmtId="0" fontId="31" fillId="5" borderId="29" xfId="35" applyFont="1" applyFill="1" applyBorder="1" applyAlignment="1">
      <alignment horizontal="left" vertical="top" wrapText="1"/>
    </xf>
    <xf numFmtId="0" fontId="31" fillId="5" borderId="21" xfId="35" applyFont="1" applyFill="1" applyBorder="1" applyAlignment="1">
      <alignment horizontal="left" vertical="top" wrapText="1"/>
    </xf>
    <xf numFmtId="0" fontId="85" fillId="0" borderId="15" xfId="35" applyFont="1" applyBorder="1" applyAlignment="1">
      <alignment horizontal="center" vertical="top"/>
    </xf>
    <xf numFmtId="0" fontId="85" fillId="0" borderId="11" xfId="35" applyFont="1" applyBorder="1" applyAlignment="1">
      <alignment horizontal="center" vertical="top"/>
    </xf>
    <xf numFmtId="0" fontId="85" fillId="0" borderId="12" xfId="35" applyFont="1" applyBorder="1" applyAlignment="1">
      <alignment horizontal="center" vertical="top"/>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Įprastas 5" xfId="33"/>
    <cellStyle name="Įprastas 6" xfId="35"/>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tabSelected="1" zoomScale="95" zoomScaleNormal="95" workbookViewId="0">
      <selection activeCell="S5" sqref="S5"/>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2225" t="s">
        <v>1060</v>
      </c>
      <c r="M1" s="2225"/>
      <c r="N1" s="2225"/>
      <c r="O1" s="2225"/>
      <c r="P1" s="1359"/>
      <c r="Q1" s="357"/>
    </row>
    <row r="2" spans="1:20" ht="15.75" customHeight="1" x14ac:dyDescent="0.25">
      <c r="A2" s="2226" t="s">
        <v>959</v>
      </c>
      <c r="B2" s="2226"/>
      <c r="C2" s="2226"/>
      <c r="D2" s="2226"/>
      <c r="E2" s="2226"/>
      <c r="F2" s="2226"/>
      <c r="G2" s="2226"/>
      <c r="H2" s="2226"/>
      <c r="I2" s="2226"/>
      <c r="J2" s="2226"/>
      <c r="K2" s="2226"/>
      <c r="L2" s="2226"/>
      <c r="M2" s="2226"/>
      <c r="N2" s="2226"/>
      <c r="O2" s="10"/>
      <c r="P2" s="10"/>
    </row>
    <row r="3" spans="1:20" ht="19.2" customHeight="1" x14ac:dyDescent="0.25">
      <c r="A3" s="2198" t="s">
        <v>37</v>
      </c>
      <c r="B3" s="2198"/>
      <c r="C3" s="2198"/>
      <c r="D3" s="2198"/>
      <c r="E3" s="2198"/>
      <c r="F3" s="2198"/>
      <c r="G3" s="2198"/>
      <c r="H3" s="2198"/>
      <c r="I3" s="2198"/>
      <c r="J3" s="2198"/>
      <c r="K3" s="2198"/>
      <c r="L3" s="2198"/>
      <c r="M3" s="2198"/>
      <c r="N3" s="2198"/>
      <c r="O3" s="2198"/>
      <c r="P3" s="2198"/>
    </row>
    <row r="4" spans="1:20" ht="18.600000000000001" customHeight="1" thickBot="1" x14ac:dyDescent="0.3">
      <c r="A4" s="675"/>
      <c r="B4" s="675"/>
      <c r="C4" s="675"/>
      <c r="D4" s="675"/>
      <c r="E4" s="675"/>
      <c r="F4" s="675"/>
      <c r="G4" s="675"/>
      <c r="H4" s="675"/>
      <c r="I4" s="675"/>
      <c r="J4" s="675"/>
      <c r="K4" s="675"/>
      <c r="L4" s="35"/>
      <c r="M4" s="675"/>
      <c r="N4" s="36"/>
      <c r="O4" s="2199" t="s">
        <v>958</v>
      </c>
      <c r="P4" s="2199"/>
    </row>
    <row r="5" spans="1:20" ht="76.5" customHeight="1" thickBot="1" x14ac:dyDescent="0.3">
      <c r="A5" s="2207" t="s">
        <v>0</v>
      </c>
      <c r="B5" s="2207" t="s">
        <v>1</v>
      </c>
      <c r="C5" s="2222" t="s">
        <v>2</v>
      </c>
      <c r="D5" s="2207" t="s">
        <v>34</v>
      </c>
      <c r="E5" s="2216" t="s">
        <v>58</v>
      </c>
      <c r="F5" s="2219" t="s">
        <v>3</v>
      </c>
      <c r="G5" s="2222" t="s">
        <v>4</v>
      </c>
      <c r="H5" s="2219" t="s">
        <v>5</v>
      </c>
      <c r="I5" s="2175" t="s">
        <v>97</v>
      </c>
      <c r="J5" s="2219" t="s">
        <v>82</v>
      </c>
      <c r="K5" s="2219" t="s">
        <v>72</v>
      </c>
      <c r="L5" s="2200" t="s">
        <v>11</v>
      </c>
      <c r="M5" s="2201"/>
      <c r="N5" s="2201"/>
      <c r="O5" s="2201"/>
      <c r="P5" s="2202"/>
    </row>
    <row r="6" spans="1:20" ht="13.2" customHeight="1" x14ac:dyDescent="0.25">
      <c r="A6" s="2208"/>
      <c r="B6" s="2208"/>
      <c r="C6" s="2223"/>
      <c r="D6" s="2208"/>
      <c r="E6" s="2217"/>
      <c r="F6" s="2220"/>
      <c r="G6" s="2223"/>
      <c r="H6" s="2220"/>
      <c r="I6" s="2176"/>
      <c r="J6" s="2220"/>
      <c r="K6" s="2220"/>
      <c r="L6" s="2210" t="s">
        <v>39</v>
      </c>
      <c r="M6" s="2184" t="s">
        <v>38</v>
      </c>
      <c r="N6" s="2196" t="s">
        <v>40</v>
      </c>
      <c r="O6" s="2196"/>
      <c r="P6" s="2197"/>
    </row>
    <row r="7" spans="1:20" ht="81" customHeight="1" thickBot="1" x14ac:dyDescent="0.3">
      <c r="A7" s="2209"/>
      <c r="B7" s="2209"/>
      <c r="C7" s="2224"/>
      <c r="D7" s="2209"/>
      <c r="E7" s="2218"/>
      <c r="F7" s="2221"/>
      <c r="G7" s="2224"/>
      <c r="H7" s="2221"/>
      <c r="I7" s="2177"/>
      <c r="J7" s="2221"/>
      <c r="K7" s="2221"/>
      <c r="L7" s="2211"/>
      <c r="M7" s="2185"/>
      <c r="N7" s="65" t="s">
        <v>54</v>
      </c>
      <c r="O7" s="65" t="s">
        <v>55</v>
      </c>
      <c r="P7" s="66" t="s">
        <v>56</v>
      </c>
    </row>
    <row r="8" spans="1:20" ht="18" customHeight="1" thickBot="1" x14ac:dyDescent="0.3">
      <c r="A8" s="34" t="s">
        <v>6</v>
      </c>
      <c r="B8" s="1358"/>
      <c r="C8" s="1357" t="s">
        <v>611</v>
      </c>
      <c r="D8" s="1355"/>
      <c r="E8" s="1356"/>
      <c r="F8" s="1355"/>
      <c r="G8" s="1355"/>
      <c r="H8" s="1355"/>
      <c r="I8" s="1354"/>
      <c r="J8" s="1353"/>
      <c r="K8" s="1354"/>
      <c r="L8" s="33"/>
      <c r="M8" s="33"/>
      <c r="N8" s="1354"/>
      <c r="O8" s="1353"/>
      <c r="P8" s="1352"/>
    </row>
    <row r="9" spans="1:20" ht="54" customHeight="1" thickBot="1" x14ac:dyDescent="0.3">
      <c r="A9" s="1351"/>
      <c r="B9" s="1350"/>
      <c r="C9" s="1348"/>
      <c r="D9" s="1348"/>
      <c r="E9" s="1349"/>
      <c r="F9" s="1348"/>
      <c r="G9" s="1348"/>
      <c r="H9" s="1348"/>
      <c r="I9" s="1348"/>
      <c r="J9" s="1348"/>
      <c r="K9" s="1348"/>
      <c r="L9" s="1347" t="s">
        <v>610</v>
      </c>
      <c r="M9" s="1346" t="s">
        <v>609</v>
      </c>
      <c r="N9" s="1345" t="s">
        <v>608</v>
      </c>
      <c r="O9" s="1345" t="s">
        <v>608</v>
      </c>
      <c r="P9" s="1344" t="s">
        <v>608</v>
      </c>
      <c r="Q9" s="1343"/>
    </row>
    <row r="10" spans="1:20" ht="13.2" customHeight="1" thickBot="1" x14ac:dyDescent="0.3">
      <c r="A10" s="72" t="s">
        <v>6</v>
      </c>
      <c r="B10" s="1304" t="s">
        <v>6</v>
      </c>
      <c r="C10" s="2189" t="s">
        <v>607</v>
      </c>
      <c r="D10" s="2190"/>
      <c r="E10" s="2190"/>
      <c r="F10" s="2190"/>
      <c r="G10" s="2190"/>
      <c r="H10" s="2190"/>
      <c r="I10" s="2190"/>
      <c r="J10" s="2190"/>
      <c r="K10" s="2190"/>
      <c r="L10" s="2190"/>
      <c r="M10" s="2190"/>
      <c r="N10" s="2190"/>
      <c r="O10" s="2190"/>
      <c r="P10" s="1342"/>
    </row>
    <row r="11" spans="1:20" ht="45.6" customHeight="1" thickBot="1" x14ac:dyDescent="0.3">
      <c r="A11" s="760"/>
      <c r="B11" s="1341"/>
      <c r="C11" s="1340"/>
      <c r="D11" s="1340"/>
      <c r="E11" s="1340"/>
      <c r="F11" s="1340"/>
      <c r="G11" s="1340"/>
      <c r="H11" s="1340"/>
      <c r="I11" s="1340"/>
      <c r="J11" s="1340"/>
      <c r="K11" s="1340"/>
      <c r="L11" s="1339" t="s">
        <v>606</v>
      </c>
      <c r="M11" s="1338" t="s">
        <v>605</v>
      </c>
      <c r="N11" s="1337">
        <v>80</v>
      </c>
      <c r="O11" s="1337">
        <v>83</v>
      </c>
      <c r="P11" s="1336">
        <v>86</v>
      </c>
    </row>
    <row r="12" spans="1:20" ht="35.4" customHeight="1" thickBot="1" x14ac:dyDescent="0.3">
      <c r="A12" s="760"/>
      <c r="B12" s="1341"/>
      <c r="C12" s="1340"/>
      <c r="D12" s="1340"/>
      <c r="E12" s="1340"/>
      <c r="F12" s="1340"/>
      <c r="G12" s="1340"/>
      <c r="H12" s="1340"/>
      <c r="I12" s="1340"/>
      <c r="J12" s="1340"/>
      <c r="K12" s="1340"/>
      <c r="L12" s="1339" t="s">
        <v>604</v>
      </c>
      <c r="M12" s="1338" t="s">
        <v>559</v>
      </c>
      <c r="N12" s="1337">
        <v>40</v>
      </c>
      <c r="O12" s="1337">
        <v>45</v>
      </c>
      <c r="P12" s="1336">
        <v>50</v>
      </c>
    </row>
    <row r="13" spans="1:20" ht="29.4" customHeight="1" thickBot="1" x14ac:dyDescent="0.3">
      <c r="A13" s="760"/>
      <c r="B13" s="1341"/>
      <c r="C13" s="1340"/>
      <c r="D13" s="1340"/>
      <c r="E13" s="1340"/>
      <c r="F13" s="1340"/>
      <c r="G13" s="1340"/>
      <c r="H13" s="1340"/>
      <c r="I13" s="1340"/>
      <c r="J13" s="1340"/>
      <c r="K13" s="1340"/>
      <c r="L13" s="1339" t="s">
        <v>603</v>
      </c>
      <c r="M13" s="1338" t="s">
        <v>576</v>
      </c>
      <c r="N13" s="1337">
        <v>6</v>
      </c>
      <c r="O13" s="1337">
        <v>6</v>
      </c>
      <c r="P13" s="1336">
        <v>6</v>
      </c>
    </row>
    <row r="14" spans="1:20" ht="15.6" customHeight="1" x14ac:dyDescent="0.25">
      <c r="A14" s="2152" t="s">
        <v>6</v>
      </c>
      <c r="B14" s="2154" t="s">
        <v>6</v>
      </c>
      <c r="C14" s="2150" t="s">
        <v>6</v>
      </c>
      <c r="D14" s="658"/>
      <c r="E14" s="2146" t="s">
        <v>960</v>
      </c>
      <c r="F14" s="2133" t="s">
        <v>66</v>
      </c>
      <c r="G14" s="2135" t="s">
        <v>414</v>
      </c>
      <c r="H14" s="1290" t="s">
        <v>50</v>
      </c>
      <c r="I14" s="1761">
        <v>6101.8</v>
      </c>
      <c r="J14" s="1289">
        <v>6411</v>
      </c>
      <c r="K14" s="1288">
        <v>6731</v>
      </c>
      <c r="L14" s="1328" t="s">
        <v>602</v>
      </c>
      <c r="M14" s="1297" t="s">
        <v>561</v>
      </c>
      <c r="N14" s="73">
        <v>123</v>
      </c>
      <c r="O14" s="73">
        <v>128</v>
      </c>
      <c r="P14" s="1299">
        <v>125</v>
      </c>
      <c r="Q14" s="1762"/>
      <c r="R14" s="54"/>
      <c r="T14" s="1302"/>
    </row>
    <row r="15" spans="1:20" ht="14.4" customHeight="1" x14ac:dyDescent="0.25">
      <c r="A15" s="2193"/>
      <c r="B15" s="2194"/>
      <c r="C15" s="2195"/>
      <c r="D15" s="660"/>
      <c r="E15" s="2181"/>
      <c r="F15" s="2163"/>
      <c r="G15" s="2163"/>
      <c r="H15" s="1333" t="s">
        <v>59</v>
      </c>
      <c r="I15" s="1326"/>
      <c r="J15" s="1326"/>
      <c r="K15" s="1325"/>
      <c r="L15" s="1335" t="s">
        <v>961</v>
      </c>
      <c r="M15" s="592" t="s">
        <v>561</v>
      </c>
      <c r="N15" s="82" t="s">
        <v>962</v>
      </c>
      <c r="O15" s="82"/>
      <c r="P15" s="1323"/>
    </row>
    <row r="16" spans="1:20" ht="26.4" customHeight="1" x14ac:dyDescent="0.25">
      <c r="A16" s="2193"/>
      <c r="B16" s="2194"/>
      <c r="C16" s="2195"/>
      <c r="D16" s="660"/>
      <c r="E16" s="2181"/>
      <c r="F16" s="2163"/>
      <c r="G16" s="2163"/>
      <c r="H16" s="1333" t="s">
        <v>60</v>
      </c>
      <c r="I16" s="1326">
        <v>31.7</v>
      </c>
      <c r="J16" s="1326">
        <v>27</v>
      </c>
      <c r="K16" s="1325">
        <v>28</v>
      </c>
      <c r="L16" s="1332" t="s">
        <v>601</v>
      </c>
      <c r="M16" s="592" t="s">
        <v>561</v>
      </c>
      <c r="N16" s="82">
        <v>116</v>
      </c>
      <c r="O16" s="82">
        <v>120</v>
      </c>
      <c r="P16" s="1323">
        <v>130</v>
      </c>
    </row>
    <row r="17" spans="1:20" ht="15.6" customHeight="1" x14ac:dyDescent="0.25">
      <c r="A17" s="2193"/>
      <c r="B17" s="2194"/>
      <c r="C17" s="2195"/>
      <c r="D17" s="660"/>
      <c r="E17" s="2181"/>
      <c r="F17" s="2163"/>
      <c r="G17" s="2163"/>
      <c r="H17" s="1333" t="s">
        <v>61</v>
      </c>
      <c r="I17" s="1326">
        <v>25.9</v>
      </c>
      <c r="J17" s="1326"/>
      <c r="K17" s="1325"/>
      <c r="L17" s="1311" t="s">
        <v>961</v>
      </c>
      <c r="M17" s="592" t="s">
        <v>561</v>
      </c>
      <c r="N17" s="82" t="s">
        <v>963</v>
      </c>
      <c r="O17" s="82"/>
      <c r="P17" s="1323"/>
    </row>
    <row r="18" spans="1:20" ht="27" customHeight="1" x14ac:dyDescent="0.25">
      <c r="A18" s="2193"/>
      <c r="B18" s="2194"/>
      <c r="C18" s="2195"/>
      <c r="D18" s="660"/>
      <c r="E18" s="2181"/>
      <c r="F18" s="2163"/>
      <c r="G18" s="2163"/>
      <c r="H18" s="1333"/>
      <c r="I18" s="1326"/>
      <c r="J18" s="1326"/>
      <c r="K18" s="1325"/>
      <c r="L18" s="1332" t="s">
        <v>964</v>
      </c>
      <c r="M18" s="592" t="s">
        <v>561</v>
      </c>
      <c r="N18" s="82">
        <v>133</v>
      </c>
      <c r="O18" s="82">
        <v>140</v>
      </c>
      <c r="P18" s="1323">
        <v>150</v>
      </c>
    </row>
    <row r="19" spans="1:20" ht="18.600000000000001" customHeight="1" x14ac:dyDescent="0.25">
      <c r="A19" s="2193"/>
      <c r="B19" s="2194"/>
      <c r="C19" s="2195"/>
      <c r="D19" s="660"/>
      <c r="E19" s="2181"/>
      <c r="F19" s="2163"/>
      <c r="G19" s="2163"/>
      <c r="H19" s="1333"/>
      <c r="I19" s="1326"/>
      <c r="J19" s="1326"/>
      <c r="K19" s="1325"/>
      <c r="L19" s="1334" t="s">
        <v>965</v>
      </c>
      <c r="M19" s="592" t="s">
        <v>958</v>
      </c>
      <c r="N19" s="82">
        <v>5.8</v>
      </c>
      <c r="O19" s="82"/>
      <c r="P19" s="1323"/>
    </row>
    <row r="20" spans="1:20" ht="27.6" customHeight="1" x14ac:dyDescent="0.25">
      <c r="A20" s="2193"/>
      <c r="B20" s="2194"/>
      <c r="C20" s="2195"/>
      <c r="D20" s="660"/>
      <c r="E20" s="2181"/>
      <c r="F20" s="2163"/>
      <c r="G20" s="2163"/>
      <c r="H20" s="1333"/>
      <c r="I20" s="1326"/>
      <c r="J20" s="1326"/>
      <c r="K20" s="1325"/>
      <c r="L20" s="1332" t="s">
        <v>600</v>
      </c>
      <c r="M20" s="592" t="s">
        <v>576</v>
      </c>
      <c r="N20" s="82">
        <v>71</v>
      </c>
      <c r="O20" s="82"/>
      <c r="P20" s="1323"/>
    </row>
    <row r="21" spans="1:20" ht="62.25" customHeight="1" x14ac:dyDescent="0.25">
      <c r="A21" s="2193"/>
      <c r="B21" s="2194"/>
      <c r="C21" s="2195"/>
      <c r="D21" s="660"/>
      <c r="E21" s="2181"/>
      <c r="F21" s="2163"/>
      <c r="G21" s="2163"/>
      <c r="H21" s="1322"/>
      <c r="I21" s="1321"/>
      <c r="J21" s="1321"/>
      <c r="K21" s="1320"/>
      <c r="L21" s="1331" t="s">
        <v>966</v>
      </c>
      <c r="M21" s="1310" t="s">
        <v>576</v>
      </c>
      <c r="N21" s="1313">
        <v>2</v>
      </c>
      <c r="O21" s="1313">
        <v>2</v>
      </c>
      <c r="P21" s="1312">
        <v>2</v>
      </c>
    </row>
    <row r="22" spans="1:20" ht="14.4" customHeight="1" thickBot="1" x14ac:dyDescent="0.3">
      <c r="A22" s="2153"/>
      <c r="B22" s="2155"/>
      <c r="C22" s="2151"/>
      <c r="D22" s="663"/>
      <c r="E22" s="2147"/>
      <c r="F22" s="2134"/>
      <c r="G22" s="2136"/>
      <c r="H22" s="1283" t="s">
        <v>7</v>
      </c>
      <c r="I22" s="1282">
        <f>SUM(I14:I17)</f>
        <v>6159.4</v>
      </c>
      <c r="J22" s="1282">
        <f>SUM(J14:J17)</f>
        <v>6438</v>
      </c>
      <c r="K22" s="1282">
        <f>SUM(K14:K17)</f>
        <v>6759</v>
      </c>
      <c r="L22" s="1330"/>
      <c r="M22" s="1329"/>
      <c r="N22" s="1279"/>
      <c r="O22" s="1279"/>
      <c r="P22" s="1278"/>
    </row>
    <row r="23" spans="1:20" ht="13.95" customHeight="1" x14ac:dyDescent="0.25">
      <c r="A23" s="2152" t="s">
        <v>6</v>
      </c>
      <c r="B23" s="2154" t="s">
        <v>6</v>
      </c>
      <c r="C23" s="2150" t="s">
        <v>8</v>
      </c>
      <c r="D23" s="658"/>
      <c r="E23" s="2146" t="s">
        <v>599</v>
      </c>
      <c r="F23" s="2133" t="s">
        <v>66</v>
      </c>
      <c r="G23" s="2135" t="s">
        <v>414</v>
      </c>
      <c r="H23" s="1290" t="s">
        <v>50</v>
      </c>
      <c r="I23" s="1289">
        <v>597.79999999999995</v>
      </c>
      <c r="J23" s="1289">
        <v>628</v>
      </c>
      <c r="K23" s="1288">
        <v>659</v>
      </c>
      <c r="L23" s="1328" t="s">
        <v>598</v>
      </c>
      <c r="M23" s="1297" t="s">
        <v>561</v>
      </c>
      <c r="N23" s="73">
        <v>27</v>
      </c>
      <c r="O23" s="73">
        <v>27</v>
      </c>
      <c r="P23" s="1299">
        <v>27</v>
      </c>
    </row>
    <row r="24" spans="1:20" ht="13.95" customHeight="1" x14ac:dyDescent="0.25">
      <c r="A24" s="2193"/>
      <c r="B24" s="2194"/>
      <c r="C24" s="2195"/>
      <c r="D24" s="660"/>
      <c r="E24" s="2181"/>
      <c r="F24" s="2163"/>
      <c r="G24" s="2163"/>
      <c r="H24" s="1327" t="s">
        <v>61</v>
      </c>
      <c r="I24" s="1326">
        <v>2.9</v>
      </c>
      <c r="J24" s="1326"/>
      <c r="K24" s="1325"/>
      <c r="L24" s="1319" t="s">
        <v>591</v>
      </c>
      <c r="M24" s="1310" t="s">
        <v>561</v>
      </c>
      <c r="N24" s="1318" t="s">
        <v>597</v>
      </c>
      <c r="O24" s="82"/>
      <c r="P24" s="1323"/>
    </row>
    <row r="25" spans="1:20" ht="16.2" customHeight="1" x14ac:dyDescent="0.25">
      <c r="A25" s="2193"/>
      <c r="B25" s="2194"/>
      <c r="C25" s="2195"/>
      <c r="D25" s="660"/>
      <c r="E25" s="2181"/>
      <c r="F25" s="2163"/>
      <c r="G25" s="2163"/>
      <c r="H25" s="1322"/>
      <c r="I25" s="1321"/>
      <c r="J25" s="1321"/>
      <c r="K25" s="1320"/>
      <c r="L25" s="492" t="s">
        <v>596</v>
      </c>
      <c r="M25" s="1324" t="s">
        <v>561</v>
      </c>
      <c r="N25" s="82">
        <v>8</v>
      </c>
      <c r="O25" s="82">
        <v>8</v>
      </c>
      <c r="P25" s="1323">
        <v>8</v>
      </c>
    </row>
    <row r="26" spans="1:20" ht="13.2" customHeight="1" x14ac:dyDescent="0.25">
      <c r="A26" s="2193"/>
      <c r="B26" s="2194"/>
      <c r="C26" s="2195"/>
      <c r="D26" s="660"/>
      <c r="E26" s="2182"/>
      <c r="F26" s="2163"/>
      <c r="G26" s="2163"/>
      <c r="H26" s="1322"/>
      <c r="I26" s="1321"/>
      <c r="J26" s="1321"/>
      <c r="K26" s="1320"/>
      <c r="L26" s="1319" t="s">
        <v>591</v>
      </c>
      <c r="M26" s="592" t="s">
        <v>561</v>
      </c>
      <c r="N26" s="1318" t="s">
        <v>595</v>
      </c>
      <c r="O26" s="1317"/>
      <c r="P26" s="1316"/>
    </row>
    <row r="27" spans="1:20" ht="22.95" customHeight="1" thickBot="1" x14ac:dyDescent="0.3">
      <c r="A27" s="2153"/>
      <c r="B27" s="2155"/>
      <c r="C27" s="2151"/>
      <c r="D27" s="663"/>
      <c r="E27" s="2183"/>
      <c r="F27" s="2134"/>
      <c r="G27" s="2136"/>
      <c r="H27" s="1283" t="s">
        <v>7</v>
      </c>
      <c r="I27" s="1282">
        <f>SUM(I23:I24)</f>
        <v>600.69999999999993</v>
      </c>
      <c r="J27" s="1282">
        <f>SUM(J23:J24)</f>
        <v>628</v>
      </c>
      <c r="K27" s="1282">
        <f>SUM(K23:K24)</f>
        <v>659</v>
      </c>
      <c r="L27" s="492"/>
      <c r="M27" s="1315"/>
      <c r="N27" s="1314"/>
      <c r="O27" s="1313"/>
      <c r="P27" s="1312"/>
    </row>
    <row r="28" spans="1:20" ht="18" customHeight="1" x14ac:dyDescent="0.25">
      <c r="A28" s="2152" t="s">
        <v>6</v>
      </c>
      <c r="B28" s="2154" t="s">
        <v>6</v>
      </c>
      <c r="C28" s="2150" t="s">
        <v>51</v>
      </c>
      <c r="D28" s="658"/>
      <c r="E28" s="2146" t="s">
        <v>594</v>
      </c>
      <c r="F28" s="2133" t="s">
        <v>593</v>
      </c>
      <c r="G28" s="2135" t="s">
        <v>414</v>
      </c>
      <c r="H28" s="1290" t="s">
        <v>50</v>
      </c>
      <c r="I28" s="1289">
        <v>302.89999999999998</v>
      </c>
      <c r="J28" s="1289">
        <v>318</v>
      </c>
      <c r="K28" s="1288">
        <v>334</v>
      </c>
      <c r="L28" s="1307" t="s">
        <v>592</v>
      </c>
      <c r="M28" s="1297" t="s">
        <v>561</v>
      </c>
      <c r="N28" s="73">
        <v>8</v>
      </c>
      <c r="O28" s="73">
        <v>8</v>
      </c>
      <c r="P28" s="1299">
        <v>8</v>
      </c>
      <c r="R28" s="1302"/>
      <c r="T28" s="1302"/>
    </row>
    <row r="29" spans="1:20" ht="17.399999999999999" customHeight="1" thickBot="1" x14ac:dyDescent="0.3">
      <c r="A29" s="2153"/>
      <c r="B29" s="2155"/>
      <c r="C29" s="2151"/>
      <c r="D29" s="663"/>
      <c r="E29" s="2147"/>
      <c r="F29" s="2134"/>
      <c r="G29" s="2136"/>
      <c r="H29" s="1283" t="s">
        <v>7</v>
      </c>
      <c r="I29" s="1282">
        <f>SUM(I28:I28)</f>
        <v>302.89999999999998</v>
      </c>
      <c r="J29" s="1282">
        <f>SUM(J28:J28)</f>
        <v>318</v>
      </c>
      <c r="K29" s="1282">
        <f>SUM(K28:K28)</f>
        <v>334</v>
      </c>
      <c r="L29" s="1311" t="s">
        <v>591</v>
      </c>
      <c r="M29" s="1310" t="s">
        <v>561</v>
      </c>
      <c r="N29" s="1309" t="s">
        <v>590</v>
      </c>
      <c r="O29" s="1309"/>
      <c r="P29" s="1308"/>
      <c r="R29" s="1302"/>
      <c r="T29" s="1302"/>
    </row>
    <row r="30" spans="1:20" ht="17.399999999999999" customHeight="1" x14ac:dyDescent="0.25">
      <c r="A30" s="2152" t="s">
        <v>6</v>
      </c>
      <c r="B30" s="2154" t="s">
        <v>6</v>
      </c>
      <c r="C30" s="2150" t="s">
        <v>52</v>
      </c>
      <c r="D30" s="658"/>
      <c r="E30" s="2146" t="s">
        <v>589</v>
      </c>
      <c r="F30" s="2133" t="s">
        <v>66</v>
      </c>
      <c r="G30" s="2135" t="s">
        <v>414</v>
      </c>
      <c r="H30" s="1290" t="s">
        <v>50</v>
      </c>
      <c r="I30" s="1289">
        <v>2700.6</v>
      </c>
      <c r="J30" s="1289">
        <v>3544</v>
      </c>
      <c r="K30" s="1288"/>
      <c r="L30" s="2231" t="s">
        <v>588</v>
      </c>
      <c r="M30" s="2229" t="s">
        <v>587</v>
      </c>
      <c r="N30" s="2122"/>
      <c r="O30" s="2122"/>
      <c r="P30" s="2124"/>
      <c r="R30" s="1302"/>
      <c r="T30" s="1302"/>
    </row>
    <row r="31" spans="1:20" ht="18" customHeight="1" thickBot="1" x14ac:dyDescent="0.3">
      <c r="A31" s="2153"/>
      <c r="B31" s="2155"/>
      <c r="C31" s="2151"/>
      <c r="D31" s="663"/>
      <c r="E31" s="2147"/>
      <c r="F31" s="2134"/>
      <c r="G31" s="2136"/>
      <c r="H31" s="1283" t="s">
        <v>7</v>
      </c>
      <c r="I31" s="1282">
        <f>SUM(I30:I30)</f>
        <v>2700.6</v>
      </c>
      <c r="J31" s="1282">
        <f>SUM(J30:J30)</f>
        <v>3544</v>
      </c>
      <c r="K31" s="1282">
        <f>SUM(K30:K30)</f>
        <v>0</v>
      </c>
      <c r="L31" s="2232"/>
      <c r="M31" s="2230"/>
      <c r="N31" s="2123"/>
      <c r="O31" s="2123"/>
      <c r="P31" s="2125"/>
      <c r="R31" s="1302"/>
      <c r="T31" s="1302"/>
    </row>
    <row r="32" spans="1:20" ht="17.399999999999999" customHeight="1" x14ac:dyDescent="0.25">
      <c r="A32" s="2152" t="s">
        <v>6</v>
      </c>
      <c r="B32" s="2154" t="s">
        <v>6</v>
      </c>
      <c r="C32" s="2150" t="s">
        <v>57</v>
      </c>
      <c r="D32" s="658"/>
      <c r="E32" s="2146" t="s">
        <v>586</v>
      </c>
      <c r="F32" s="2133" t="s">
        <v>66</v>
      </c>
      <c r="G32" s="2135" t="s">
        <v>414</v>
      </c>
      <c r="H32" s="1290" t="s">
        <v>50</v>
      </c>
      <c r="I32" s="1289">
        <v>65</v>
      </c>
      <c r="J32" s="1289">
        <v>65</v>
      </c>
      <c r="K32" s="1288"/>
      <c r="L32" s="2231" t="s">
        <v>585</v>
      </c>
      <c r="M32" s="2227" t="s">
        <v>559</v>
      </c>
      <c r="N32" s="2122">
        <v>100</v>
      </c>
      <c r="O32" s="2122">
        <v>100</v>
      </c>
      <c r="P32" s="2124">
        <v>100</v>
      </c>
      <c r="R32" s="1302"/>
      <c r="T32" s="1302"/>
    </row>
    <row r="33" spans="1:24" ht="46.5" customHeight="1" thickBot="1" x14ac:dyDescent="0.35">
      <c r="A33" s="2153"/>
      <c r="B33" s="2155"/>
      <c r="C33" s="2151"/>
      <c r="D33" s="663"/>
      <c r="E33" s="2147"/>
      <c r="F33" s="2134"/>
      <c r="G33" s="2136"/>
      <c r="H33" s="1283" t="s">
        <v>7</v>
      </c>
      <c r="I33" s="1282">
        <f>SUM(I32:I32)</f>
        <v>65</v>
      </c>
      <c r="J33" s="1282">
        <f>SUM(J32:J32)</f>
        <v>65</v>
      </c>
      <c r="K33" s="1282">
        <f>SUM(K32:K32)</f>
        <v>0</v>
      </c>
      <c r="L33" s="2232"/>
      <c r="M33" s="2228"/>
      <c r="N33" s="2123"/>
      <c r="O33" s="2123"/>
      <c r="P33" s="2125"/>
      <c r="R33" s="1302"/>
      <c r="T33" s="1744"/>
    </row>
    <row r="34" spans="1:24" ht="18.600000000000001" customHeight="1" x14ac:dyDescent="0.25">
      <c r="A34" s="2152" t="s">
        <v>6</v>
      </c>
      <c r="B34" s="2154" t="s">
        <v>6</v>
      </c>
      <c r="C34" s="1743" t="s">
        <v>62</v>
      </c>
      <c r="D34" s="658"/>
      <c r="E34" s="2146" t="s">
        <v>584</v>
      </c>
      <c r="F34" s="2133" t="s">
        <v>66</v>
      </c>
      <c r="G34" s="2135" t="s">
        <v>414</v>
      </c>
      <c r="H34" s="1290" t="s">
        <v>50</v>
      </c>
      <c r="I34" s="1289"/>
      <c r="J34" s="1289"/>
      <c r="K34" s="1288"/>
      <c r="L34" s="1307" t="s">
        <v>583</v>
      </c>
      <c r="M34" s="1297" t="s">
        <v>576</v>
      </c>
      <c r="N34" s="73">
        <v>1</v>
      </c>
      <c r="O34" s="73"/>
      <c r="P34" s="1299"/>
      <c r="R34" s="1302"/>
      <c r="T34" s="1302"/>
    </row>
    <row r="35" spans="1:24" ht="43.2" customHeight="1" thickBot="1" x14ac:dyDescent="0.3">
      <c r="A35" s="2156"/>
      <c r="B35" s="2157"/>
      <c r="C35" s="1745"/>
      <c r="D35" s="1746"/>
      <c r="E35" s="2181"/>
      <c r="F35" s="2162"/>
      <c r="G35" s="2163"/>
      <c r="H35" s="1747" t="s">
        <v>7</v>
      </c>
      <c r="I35" s="1748">
        <f>SUM(I34:I34)</f>
        <v>0</v>
      </c>
      <c r="J35" s="1748">
        <f>SUM(J34:J34)</f>
        <v>0</v>
      </c>
      <c r="K35" s="1748">
        <f>SUM(K34:K34)</f>
        <v>0</v>
      </c>
      <c r="L35" s="1749" t="s">
        <v>582</v>
      </c>
      <c r="M35" s="1310"/>
      <c r="N35" s="1309"/>
      <c r="O35" s="1309" t="s">
        <v>70</v>
      </c>
      <c r="P35" s="1308" t="s">
        <v>70</v>
      </c>
      <c r="R35" s="1302"/>
      <c r="T35" s="1302"/>
    </row>
    <row r="36" spans="1:24" ht="43.2" customHeight="1" thickBot="1" x14ac:dyDescent="0.35">
      <c r="A36" s="2160" t="s">
        <v>6</v>
      </c>
      <c r="B36" s="2158" t="s">
        <v>6</v>
      </c>
      <c r="C36" s="1750" t="s">
        <v>63</v>
      </c>
      <c r="D36" s="2139"/>
      <c r="E36" s="2137" t="s">
        <v>947</v>
      </c>
      <c r="F36" s="2133" t="s">
        <v>772</v>
      </c>
      <c r="G36" s="2135" t="s">
        <v>414</v>
      </c>
      <c r="H36" s="1290" t="s">
        <v>50</v>
      </c>
      <c r="I36" s="1733">
        <v>150</v>
      </c>
      <c r="J36" s="1733">
        <v>1000</v>
      </c>
      <c r="K36" s="1733">
        <v>1000</v>
      </c>
      <c r="L36" s="1753" t="s">
        <v>948</v>
      </c>
      <c r="M36" s="1754" t="s">
        <v>73</v>
      </c>
      <c r="N36" s="1756">
        <v>50</v>
      </c>
      <c r="O36" s="1755"/>
      <c r="P36" s="1752"/>
      <c r="Q36" s="54"/>
      <c r="R36" s="1302"/>
      <c r="T36" s="1744"/>
      <c r="X36" s="2126"/>
    </row>
    <row r="37" spans="1:24" ht="23.25" customHeight="1" thickBot="1" x14ac:dyDescent="0.3">
      <c r="A37" s="2161"/>
      <c r="B37" s="2159"/>
      <c r="C37" s="1751"/>
      <c r="D37" s="2140"/>
      <c r="E37" s="2138"/>
      <c r="F37" s="2134"/>
      <c r="G37" s="2136"/>
      <c r="H37" s="1283" t="s">
        <v>7</v>
      </c>
      <c r="I37" s="1740">
        <f>SUM(I36)</f>
        <v>150</v>
      </c>
      <c r="J37" s="1740">
        <f t="shared" ref="J37:K37" si="0">SUM(J36)</f>
        <v>1000</v>
      </c>
      <c r="K37" s="1740">
        <f t="shared" si="0"/>
        <v>1000</v>
      </c>
      <c r="L37" s="1741"/>
      <c r="M37" s="1306"/>
      <c r="N37" s="1739"/>
      <c r="O37" s="1305"/>
      <c r="P37" s="1742"/>
      <c r="R37" s="1302"/>
      <c r="T37" s="1302"/>
      <c r="X37" s="2126"/>
    </row>
    <row r="38" spans="1:24" ht="15.6" customHeight="1" thickBot="1" x14ac:dyDescent="0.3">
      <c r="A38" s="763" t="s">
        <v>6</v>
      </c>
      <c r="B38" s="74" t="s">
        <v>6</v>
      </c>
      <c r="C38" s="2214" t="s">
        <v>33</v>
      </c>
      <c r="D38" s="2214"/>
      <c r="E38" s="2214"/>
      <c r="F38" s="2214"/>
      <c r="G38" s="2215"/>
      <c r="H38" s="75" t="s">
        <v>7</v>
      </c>
      <c r="I38" s="1757">
        <f>I22+I27+I29+I31+I33+I35+I37</f>
        <v>9978.5999999999985</v>
      </c>
      <c r="J38" s="76">
        <f t="shared" ref="J38:K38" si="1">J22+J27+J29+J31+J33+J35+J37</f>
        <v>11993</v>
      </c>
      <c r="K38" s="76">
        <f t="shared" si="1"/>
        <v>8752</v>
      </c>
      <c r="L38" s="77"/>
      <c r="M38" s="77"/>
      <c r="N38" s="77"/>
      <c r="O38" s="77"/>
      <c r="P38" s="78"/>
      <c r="R38" s="1302"/>
      <c r="T38" s="1302"/>
    </row>
    <row r="39" spans="1:24" ht="22.2" customHeight="1" thickBot="1" x14ac:dyDescent="0.3">
      <c r="A39" s="72" t="s">
        <v>6</v>
      </c>
      <c r="B39" s="1304" t="s">
        <v>8</v>
      </c>
      <c r="C39" s="2212" t="s">
        <v>581</v>
      </c>
      <c r="D39" s="2213"/>
      <c r="E39" s="2213"/>
      <c r="F39" s="2213"/>
      <c r="G39" s="2213"/>
      <c r="H39" s="2213"/>
      <c r="I39" s="2213"/>
      <c r="J39" s="2213"/>
      <c r="K39" s="2213"/>
      <c r="L39" s="2213"/>
      <c r="M39" s="2213"/>
      <c r="N39" s="2213"/>
      <c r="O39" s="2213"/>
      <c r="P39" s="1303"/>
      <c r="R39" s="1302"/>
      <c r="T39" s="1302"/>
    </row>
    <row r="40" spans="1:24" ht="16.95" customHeight="1" x14ac:dyDescent="0.25">
      <c r="A40" s="2152" t="s">
        <v>6</v>
      </c>
      <c r="B40" s="2154" t="s">
        <v>8</v>
      </c>
      <c r="C40" s="2150" t="s">
        <v>6</v>
      </c>
      <c r="D40" s="658"/>
      <c r="E40" s="2146" t="s">
        <v>580</v>
      </c>
      <c r="F40" s="2133" t="s">
        <v>66</v>
      </c>
      <c r="G40" s="2135" t="s">
        <v>578</v>
      </c>
      <c r="H40" s="1290" t="s">
        <v>71</v>
      </c>
      <c r="I40" s="1289">
        <v>1.4</v>
      </c>
      <c r="J40" s="1289">
        <v>1.5</v>
      </c>
      <c r="K40" s="1288">
        <v>1.6</v>
      </c>
      <c r="L40" s="2231"/>
      <c r="M40" s="1286"/>
      <c r="N40" s="73"/>
      <c r="O40" s="73"/>
      <c r="P40" s="1299"/>
    </row>
    <row r="41" spans="1:24" ht="25.2" customHeight="1" thickBot="1" x14ac:dyDescent="0.3">
      <c r="A41" s="2153"/>
      <c r="B41" s="2155"/>
      <c r="C41" s="2151"/>
      <c r="D41" s="663"/>
      <c r="E41" s="2147"/>
      <c r="F41" s="2134"/>
      <c r="G41" s="2136"/>
      <c r="H41" s="1283" t="s">
        <v>7</v>
      </c>
      <c r="I41" s="1282">
        <f>SUM(I40:I40)</f>
        <v>1.4</v>
      </c>
      <c r="J41" s="1282">
        <f>SUM(J40:J40)</f>
        <v>1.5</v>
      </c>
      <c r="K41" s="1282">
        <f>SUM(K40:K40)</f>
        <v>1.6</v>
      </c>
      <c r="L41" s="2232"/>
      <c r="M41" s="1280"/>
      <c r="N41" s="1279"/>
      <c r="O41" s="1279"/>
      <c r="P41" s="1278"/>
    </row>
    <row r="42" spans="1:24" ht="16.2" customHeight="1" x14ac:dyDescent="0.25">
      <c r="A42" s="2152" t="s">
        <v>6</v>
      </c>
      <c r="B42" s="2154" t="s">
        <v>8</v>
      </c>
      <c r="C42" s="2150" t="s">
        <v>8</v>
      </c>
      <c r="D42" s="658"/>
      <c r="E42" s="761" t="s">
        <v>579</v>
      </c>
      <c r="F42" s="2133" t="s">
        <v>66</v>
      </c>
      <c r="G42" s="2135" t="s">
        <v>578</v>
      </c>
      <c r="H42" s="1290" t="s">
        <v>71</v>
      </c>
      <c r="I42" s="1289">
        <v>49.9</v>
      </c>
      <c r="J42" s="1289">
        <v>52</v>
      </c>
      <c r="K42" s="1288">
        <v>55</v>
      </c>
      <c r="L42" s="2231" t="s">
        <v>577</v>
      </c>
      <c r="M42" s="1286" t="s">
        <v>576</v>
      </c>
      <c r="N42" s="73">
        <v>500</v>
      </c>
      <c r="O42" s="73">
        <v>500</v>
      </c>
      <c r="P42" s="1299">
        <v>500</v>
      </c>
    </row>
    <row r="43" spans="1:24" ht="30" customHeight="1" thickBot="1" x14ac:dyDescent="0.3">
      <c r="A43" s="2153"/>
      <c r="B43" s="2155"/>
      <c r="C43" s="2151"/>
      <c r="D43" s="663"/>
      <c r="E43" s="1301"/>
      <c r="F43" s="2134"/>
      <c r="G43" s="2136"/>
      <c r="H43" s="1283" t="s">
        <v>7</v>
      </c>
      <c r="I43" s="1282">
        <f>SUM(I42:I42)</f>
        <v>49.9</v>
      </c>
      <c r="J43" s="1282">
        <f>SUM(J42:J42)</f>
        <v>52</v>
      </c>
      <c r="K43" s="1282">
        <f>SUM(K42:K42)</f>
        <v>55</v>
      </c>
      <c r="L43" s="2232"/>
      <c r="M43" s="1280"/>
      <c r="N43" s="1279"/>
      <c r="O43" s="1279"/>
      <c r="P43" s="1278"/>
    </row>
    <row r="44" spans="1:24" ht="16.2" customHeight="1" x14ac:dyDescent="0.25">
      <c r="A44" s="2152" t="s">
        <v>6</v>
      </c>
      <c r="B44" s="2154" t="s">
        <v>8</v>
      </c>
      <c r="C44" s="2150" t="s">
        <v>51</v>
      </c>
      <c r="D44" s="658"/>
      <c r="E44" s="2146" t="s">
        <v>575</v>
      </c>
      <c r="F44" s="2133" t="s">
        <v>66</v>
      </c>
      <c r="G44" s="2135" t="s">
        <v>414</v>
      </c>
      <c r="H44" s="1290" t="s">
        <v>71</v>
      </c>
      <c r="I44" s="1289">
        <v>67.2</v>
      </c>
      <c r="J44" s="1289">
        <v>70</v>
      </c>
      <c r="K44" s="1288">
        <v>74</v>
      </c>
      <c r="L44" s="2231" t="s">
        <v>574</v>
      </c>
      <c r="M44" s="1286" t="s">
        <v>573</v>
      </c>
      <c r="N44" s="73">
        <v>0.76</v>
      </c>
      <c r="O44" s="73">
        <v>0.76</v>
      </c>
      <c r="P44" s="1299">
        <v>0.76</v>
      </c>
    </row>
    <row r="45" spans="1:24" ht="29.25" customHeight="1" thickBot="1" x14ac:dyDescent="0.3">
      <c r="A45" s="2153"/>
      <c r="B45" s="2155"/>
      <c r="C45" s="2151"/>
      <c r="D45" s="663"/>
      <c r="E45" s="2147"/>
      <c r="F45" s="2134"/>
      <c r="G45" s="2136"/>
      <c r="H45" s="1283" t="s">
        <v>7</v>
      </c>
      <c r="I45" s="1282">
        <f>SUM(I44:I44)</f>
        <v>67.2</v>
      </c>
      <c r="J45" s="1282">
        <f>SUM(J44:J44)</f>
        <v>70</v>
      </c>
      <c r="K45" s="1282">
        <f>SUM(K44:K44)</f>
        <v>74</v>
      </c>
      <c r="L45" s="2232"/>
      <c r="M45" s="1280"/>
      <c r="N45" s="1300"/>
      <c r="O45" s="1300"/>
      <c r="P45" s="112"/>
    </row>
    <row r="46" spans="1:24" ht="14.4" customHeight="1" x14ac:dyDescent="0.25">
      <c r="A46" s="2152" t="s">
        <v>6</v>
      </c>
      <c r="B46" s="2154" t="s">
        <v>8</v>
      </c>
      <c r="C46" s="2150" t="s">
        <v>52</v>
      </c>
      <c r="D46" s="658"/>
      <c r="E46" s="2148" t="s">
        <v>572</v>
      </c>
      <c r="F46" s="2133" t="s">
        <v>66</v>
      </c>
      <c r="G46" s="2135" t="s">
        <v>563</v>
      </c>
      <c r="H46" s="1290" t="s">
        <v>71</v>
      </c>
      <c r="I46" s="1289">
        <v>15.6</v>
      </c>
      <c r="J46" s="1289">
        <v>16</v>
      </c>
      <c r="K46" s="1288">
        <v>17</v>
      </c>
      <c r="L46" s="1287"/>
      <c r="M46" s="1286"/>
      <c r="N46" s="1285"/>
      <c r="O46" s="73"/>
      <c r="P46" s="1284"/>
    </row>
    <row r="47" spans="1:24" ht="16.2" customHeight="1" thickBot="1" x14ac:dyDescent="0.3">
      <c r="A47" s="2153"/>
      <c r="B47" s="2155"/>
      <c r="C47" s="2151"/>
      <c r="D47" s="663"/>
      <c r="E47" s="2149"/>
      <c r="F47" s="2134"/>
      <c r="G47" s="2136"/>
      <c r="H47" s="1283" t="s">
        <v>7</v>
      </c>
      <c r="I47" s="1282">
        <f>SUM(I46:I46)</f>
        <v>15.6</v>
      </c>
      <c r="J47" s="1282">
        <f>SUM(J46:J46)</f>
        <v>16</v>
      </c>
      <c r="K47" s="1282">
        <f>SUM(K46:K46)</f>
        <v>17</v>
      </c>
      <c r="L47" s="1281"/>
      <c r="M47" s="1280"/>
      <c r="N47" s="1279"/>
      <c r="O47" s="1279"/>
      <c r="P47" s="1278"/>
    </row>
    <row r="48" spans="1:24" ht="17.399999999999999" customHeight="1" x14ac:dyDescent="0.25">
      <c r="A48" s="2152" t="s">
        <v>6</v>
      </c>
      <c r="B48" s="2154" t="s">
        <v>8</v>
      </c>
      <c r="C48" s="2150" t="s">
        <v>57</v>
      </c>
      <c r="D48" s="658"/>
      <c r="E48" s="2148" t="s">
        <v>571</v>
      </c>
      <c r="F48" s="2133" t="s">
        <v>66</v>
      </c>
      <c r="G48" s="2135" t="s">
        <v>570</v>
      </c>
      <c r="H48" s="1290" t="s">
        <v>71</v>
      </c>
      <c r="I48" s="1289">
        <v>5.2</v>
      </c>
      <c r="J48" s="1289">
        <v>5.5</v>
      </c>
      <c r="K48" s="1288">
        <v>5.6</v>
      </c>
      <c r="L48" s="1287"/>
      <c r="M48" s="1286"/>
      <c r="N48" s="1285"/>
      <c r="O48" s="73"/>
      <c r="P48" s="1284"/>
    </row>
    <row r="49" spans="1:16" ht="20.399999999999999" customHeight="1" thickBot="1" x14ac:dyDescent="0.3">
      <c r="A49" s="2153"/>
      <c r="B49" s="2155"/>
      <c r="C49" s="2151"/>
      <c r="D49" s="663"/>
      <c r="E49" s="2149"/>
      <c r="F49" s="2134"/>
      <c r="G49" s="2136"/>
      <c r="H49" s="1283" t="s">
        <v>7</v>
      </c>
      <c r="I49" s="1282">
        <f>SUM(I48:I48)</f>
        <v>5.2</v>
      </c>
      <c r="J49" s="1282">
        <f>SUM(J48:J48)</f>
        <v>5.5</v>
      </c>
      <c r="K49" s="1282">
        <f>SUM(K48:K48)</f>
        <v>5.6</v>
      </c>
      <c r="L49" s="1281"/>
      <c r="M49" s="1280"/>
      <c r="N49" s="1279"/>
      <c r="O49" s="1279"/>
      <c r="P49" s="1278"/>
    </row>
    <row r="50" spans="1:16" ht="13.95" customHeight="1" x14ac:dyDescent="0.25">
      <c r="A50" s="2152" t="s">
        <v>6</v>
      </c>
      <c r="B50" s="2154" t="s">
        <v>8</v>
      </c>
      <c r="C50" s="2150" t="s">
        <v>62</v>
      </c>
      <c r="D50" s="658"/>
      <c r="E50" s="2148" t="s">
        <v>569</v>
      </c>
      <c r="F50" s="2133" t="s">
        <v>66</v>
      </c>
      <c r="G50" s="2135" t="s">
        <v>563</v>
      </c>
      <c r="H50" s="1290" t="s">
        <v>71</v>
      </c>
      <c r="I50" s="1289">
        <v>63.3</v>
      </c>
      <c r="J50" s="1289">
        <v>66</v>
      </c>
      <c r="K50" s="1288">
        <v>68</v>
      </c>
      <c r="L50" s="1287"/>
      <c r="M50" s="1286"/>
      <c r="N50" s="1285"/>
      <c r="O50" s="73"/>
      <c r="P50" s="1284"/>
    </row>
    <row r="51" spans="1:16" ht="28.2" customHeight="1" thickBot="1" x14ac:dyDescent="0.3">
      <c r="A51" s="2153"/>
      <c r="B51" s="2155"/>
      <c r="C51" s="2151"/>
      <c r="D51" s="663"/>
      <c r="E51" s="2149"/>
      <c r="F51" s="2134"/>
      <c r="G51" s="2136"/>
      <c r="H51" s="1283" t="s">
        <v>7</v>
      </c>
      <c r="I51" s="1282">
        <f>SUM(I50:I50)</f>
        <v>63.3</v>
      </c>
      <c r="J51" s="1282">
        <f>SUM(J50:J50)</f>
        <v>66</v>
      </c>
      <c r="K51" s="1282">
        <f>SUM(K50:K50)</f>
        <v>68</v>
      </c>
      <c r="L51" s="1281"/>
      <c r="M51" s="1280"/>
      <c r="N51" s="1279"/>
      <c r="O51" s="1279"/>
      <c r="P51" s="1278"/>
    </row>
    <row r="52" spans="1:16" ht="12.6" customHeight="1" x14ac:dyDescent="0.25">
      <c r="A52" s="2152" t="s">
        <v>6</v>
      </c>
      <c r="B52" s="2154" t="s">
        <v>8</v>
      </c>
      <c r="C52" s="2150" t="s">
        <v>63</v>
      </c>
      <c r="D52" s="658"/>
      <c r="E52" s="2148" t="s">
        <v>568</v>
      </c>
      <c r="F52" s="2133" t="s">
        <v>66</v>
      </c>
      <c r="G52" s="2135" t="s">
        <v>515</v>
      </c>
      <c r="H52" s="1290" t="s">
        <v>71</v>
      </c>
      <c r="I52" s="1289">
        <v>8.1</v>
      </c>
      <c r="J52" s="1289">
        <v>8.5</v>
      </c>
      <c r="K52" s="1288">
        <v>8.9</v>
      </c>
      <c r="L52" s="1287"/>
      <c r="M52" s="1286"/>
      <c r="N52" s="1285"/>
      <c r="O52" s="73"/>
      <c r="P52" s="1284"/>
    </row>
    <row r="53" spans="1:16" ht="24.6" customHeight="1" thickBot="1" x14ac:dyDescent="0.3">
      <c r="A53" s="2153"/>
      <c r="B53" s="2155"/>
      <c r="C53" s="2151"/>
      <c r="D53" s="663"/>
      <c r="E53" s="2149"/>
      <c r="F53" s="2134"/>
      <c r="G53" s="2136"/>
      <c r="H53" s="1283" t="s">
        <v>7</v>
      </c>
      <c r="I53" s="1282">
        <f>SUM(I52:I52)</f>
        <v>8.1</v>
      </c>
      <c r="J53" s="1282">
        <f>SUM(J52:J52)</f>
        <v>8.5</v>
      </c>
      <c r="K53" s="1282">
        <f>SUM(K52:K52)</f>
        <v>8.9</v>
      </c>
      <c r="L53" s="1281"/>
      <c r="M53" s="1280"/>
      <c r="N53" s="1279"/>
      <c r="O53" s="1279"/>
      <c r="P53" s="1278"/>
    </row>
    <row r="54" spans="1:16" ht="14.4" customHeight="1" x14ac:dyDescent="0.25">
      <c r="A54" s="2152" t="s">
        <v>6</v>
      </c>
      <c r="B54" s="2154" t="s">
        <v>8</v>
      </c>
      <c r="C54" s="2150" t="s">
        <v>64</v>
      </c>
      <c r="D54" s="658"/>
      <c r="E54" s="2148" t="s">
        <v>567</v>
      </c>
      <c r="F54" s="2133" t="s">
        <v>66</v>
      </c>
      <c r="G54" s="2135" t="s">
        <v>414</v>
      </c>
      <c r="H54" s="1290" t="s">
        <v>71</v>
      </c>
      <c r="I54" s="1289">
        <v>24.1</v>
      </c>
      <c r="J54" s="1289">
        <v>25.3</v>
      </c>
      <c r="K54" s="1288">
        <v>26.5</v>
      </c>
      <c r="L54" s="1287"/>
      <c r="M54" s="1286"/>
      <c r="N54" s="1285"/>
      <c r="O54" s="73"/>
      <c r="P54" s="1284"/>
    </row>
    <row r="55" spans="1:16" ht="21" customHeight="1" thickBot="1" x14ac:dyDescent="0.3">
      <c r="A55" s="2153"/>
      <c r="B55" s="2155"/>
      <c r="C55" s="2151"/>
      <c r="D55" s="663"/>
      <c r="E55" s="2149"/>
      <c r="F55" s="2134"/>
      <c r="G55" s="2136"/>
      <c r="H55" s="1283" t="s">
        <v>7</v>
      </c>
      <c r="I55" s="1282">
        <f>SUM(I54:I54)</f>
        <v>24.1</v>
      </c>
      <c r="J55" s="1282">
        <f>SUM(J54:J54)</f>
        <v>25.3</v>
      </c>
      <c r="K55" s="1282">
        <f>SUM(K54:K54)</f>
        <v>26.5</v>
      </c>
      <c r="L55" s="1281"/>
      <c r="M55" s="1280"/>
      <c r="N55" s="1279"/>
      <c r="O55" s="1279"/>
      <c r="P55" s="1278"/>
    </row>
    <row r="56" spans="1:16" ht="16.2" customHeight="1" x14ac:dyDescent="0.25">
      <c r="A56" s="2152" t="s">
        <v>6</v>
      </c>
      <c r="B56" s="2154" t="s">
        <v>8</v>
      </c>
      <c r="C56" s="2150" t="s">
        <v>65</v>
      </c>
      <c r="D56" s="658"/>
      <c r="E56" s="2148" t="s">
        <v>566</v>
      </c>
      <c r="F56" s="2133" t="s">
        <v>66</v>
      </c>
      <c r="G56" s="2135" t="s">
        <v>557</v>
      </c>
      <c r="H56" s="1290" t="s">
        <v>71</v>
      </c>
      <c r="I56" s="1289">
        <v>25.4</v>
      </c>
      <c r="J56" s="1289">
        <v>26.7</v>
      </c>
      <c r="K56" s="1288">
        <v>28</v>
      </c>
      <c r="L56" s="2231" t="s">
        <v>565</v>
      </c>
      <c r="M56" s="1286" t="s">
        <v>561</v>
      </c>
      <c r="N56" s="73">
        <v>1500</v>
      </c>
      <c r="O56" s="73">
        <v>1500</v>
      </c>
      <c r="P56" s="1299">
        <v>1500</v>
      </c>
    </row>
    <row r="57" spans="1:16" ht="18" customHeight="1" thickBot="1" x14ac:dyDescent="0.3">
      <c r="A57" s="2153"/>
      <c r="B57" s="2155"/>
      <c r="C57" s="2151"/>
      <c r="D57" s="663"/>
      <c r="E57" s="2149"/>
      <c r="F57" s="2134"/>
      <c r="G57" s="2136"/>
      <c r="H57" s="1283" t="s">
        <v>7</v>
      </c>
      <c r="I57" s="1282">
        <f>SUM(I56:I56)</f>
        <v>25.4</v>
      </c>
      <c r="J57" s="1282">
        <f>SUM(J56:J56)</f>
        <v>26.7</v>
      </c>
      <c r="K57" s="1282">
        <f>SUM(K56:K56)</f>
        <v>28</v>
      </c>
      <c r="L57" s="2232"/>
      <c r="M57" s="1280"/>
      <c r="N57" s="1279"/>
      <c r="O57" s="1279"/>
      <c r="P57" s="1278"/>
    </row>
    <row r="58" spans="1:16" ht="40.200000000000003" customHeight="1" x14ac:dyDescent="0.25">
      <c r="A58" s="2152" t="s">
        <v>6</v>
      </c>
      <c r="B58" s="2154" t="s">
        <v>8</v>
      </c>
      <c r="C58" s="2150" t="s">
        <v>145</v>
      </c>
      <c r="D58" s="658"/>
      <c r="E58" s="2146" t="s">
        <v>564</v>
      </c>
      <c r="F58" s="2133" t="s">
        <v>66</v>
      </c>
      <c r="G58" s="2135" t="s">
        <v>563</v>
      </c>
      <c r="H58" s="1290" t="s">
        <v>71</v>
      </c>
      <c r="I58" s="1289">
        <v>12.8</v>
      </c>
      <c r="J58" s="1289">
        <v>13.4</v>
      </c>
      <c r="K58" s="1288">
        <v>14</v>
      </c>
      <c r="L58" s="1298" t="s">
        <v>562</v>
      </c>
      <c r="M58" s="1297" t="s">
        <v>561</v>
      </c>
      <c r="N58" s="1296">
        <v>29.3</v>
      </c>
      <c r="O58" s="1296">
        <v>35</v>
      </c>
      <c r="P58" s="1295">
        <v>40</v>
      </c>
    </row>
    <row r="59" spans="1:16" ht="31.95" customHeight="1" thickBot="1" x14ac:dyDescent="0.3">
      <c r="A59" s="2153"/>
      <c r="B59" s="2155"/>
      <c r="C59" s="2151"/>
      <c r="D59" s="663"/>
      <c r="E59" s="2147"/>
      <c r="F59" s="2134"/>
      <c r="G59" s="2136"/>
      <c r="H59" s="1283" t="s">
        <v>7</v>
      </c>
      <c r="I59" s="1282">
        <f>SUM(I58:I58)</f>
        <v>12.8</v>
      </c>
      <c r="J59" s="1282">
        <f>SUM(J58:J58)</f>
        <v>13.4</v>
      </c>
      <c r="K59" s="1282">
        <f>SUM(K58:K58)</f>
        <v>14</v>
      </c>
      <c r="L59" s="1294" t="s">
        <v>560</v>
      </c>
      <c r="M59" s="1293" t="s">
        <v>559</v>
      </c>
      <c r="N59" s="1292">
        <v>1.5</v>
      </c>
      <c r="O59" s="1292">
        <v>2</v>
      </c>
      <c r="P59" s="1291">
        <v>2.5</v>
      </c>
    </row>
    <row r="60" spans="1:16" ht="16.2" customHeight="1" x14ac:dyDescent="0.25">
      <c r="A60" s="2152" t="s">
        <v>6</v>
      </c>
      <c r="B60" s="2154" t="s">
        <v>8</v>
      </c>
      <c r="C60" s="2150" t="s">
        <v>232</v>
      </c>
      <c r="D60" s="658"/>
      <c r="E60" s="2148" t="s">
        <v>558</v>
      </c>
      <c r="F60" s="2133" t="s">
        <v>66</v>
      </c>
      <c r="G60" s="2135" t="s">
        <v>557</v>
      </c>
      <c r="H60" s="1290" t="s">
        <v>71</v>
      </c>
      <c r="I60" s="1289">
        <v>0.2</v>
      </c>
      <c r="J60" s="1289">
        <v>0.3</v>
      </c>
      <c r="K60" s="1288">
        <v>0.4</v>
      </c>
      <c r="L60" s="1287"/>
      <c r="M60" s="1286"/>
      <c r="N60" s="1285"/>
      <c r="O60" s="73"/>
      <c r="P60" s="1284"/>
    </row>
    <row r="61" spans="1:16" ht="23.4" customHeight="1" thickBot="1" x14ac:dyDescent="0.3">
      <c r="A61" s="2153"/>
      <c r="B61" s="2155"/>
      <c r="C61" s="2151"/>
      <c r="D61" s="663"/>
      <c r="E61" s="2149"/>
      <c r="F61" s="2134"/>
      <c r="G61" s="2136"/>
      <c r="H61" s="1283" t="s">
        <v>7</v>
      </c>
      <c r="I61" s="1282">
        <f>SUM(I60:I60)</f>
        <v>0.2</v>
      </c>
      <c r="J61" s="1282">
        <f>SUM(J60:J60)</f>
        <v>0.3</v>
      </c>
      <c r="K61" s="1282">
        <f>SUM(K60:K60)</f>
        <v>0.4</v>
      </c>
      <c r="L61" s="1281"/>
      <c r="M61" s="1280"/>
      <c r="N61" s="1279"/>
      <c r="O61" s="1279"/>
      <c r="P61" s="1278"/>
    </row>
    <row r="62" spans="1:16" ht="16.2" customHeight="1" x14ac:dyDescent="0.25">
      <c r="A62" s="2152" t="s">
        <v>6</v>
      </c>
      <c r="B62" s="2154" t="s">
        <v>8</v>
      </c>
      <c r="C62" s="2150" t="s">
        <v>164</v>
      </c>
      <c r="D62" s="658"/>
      <c r="E62" s="2148" t="s">
        <v>556</v>
      </c>
      <c r="F62" s="2133" t="s">
        <v>66</v>
      </c>
      <c r="G62" s="2135" t="s">
        <v>515</v>
      </c>
      <c r="H62" s="1290" t="s">
        <v>71</v>
      </c>
      <c r="I62" s="1289">
        <v>114</v>
      </c>
      <c r="J62" s="1289">
        <v>120</v>
      </c>
      <c r="K62" s="1288">
        <v>126</v>
      </c>
      <c r="L62" s="1287"/>
      <c r="M62" s="1286"/>
      <c r="N62" s="1285"/>
      <c r="O62" s="73"/>
      <c r="P62" s="1284"/>
    </row>
    <row r="63" spans="1:16" ht="24" customHeight="1" thickBot="1" x14ac:dyDescent="0.3">
      <c r="A63" s="2153"/>
      <c r="B63" s="2155"/>
      <c r="C63" s="2151"/>
      <c r="D63" s="663"/>
      <c r="E63" s="2149"/>
      <c r="F63" s="2134"/>
      <c r="G63" s="2136"/>
      <c r="H63" s="1283" t="s">
        <v>7</v>
      </c>
      <c r="I63" s="1282">
        <f>SUM(I62:I62)</f>
        <v>114</v>
      </c>
      <c r="J63" s="1282">
        <f>SUM(J62:J62)</f>
        <v>120</v>
      </c>
      <c r="K63" s="1282">
        <f>SUM(K62:K62)</f>
        <v>126</v>
      </c>
      <c r="L63" s="1281"/>
      <c r="M63" s="1280"/>
      <c r="N63" s="1279"/>
      <c r="O63" s="1279"/>
      <c r="P63" s="1278"/>
    </row>
    <row r="64" spans="1:16" ht="16.2" customHeight="1" x14ac:dyDescent="0.25">
      <c r="A64" s="2152" t="s">
        <v>6</v>
      </c>
      <c r="B64" s="2154" t="s">
        <v>8</v>
      </c>
      <c r="C64" s="2150" t="s">
        <v>555</v>
      </c>
      <c r="D64" s="658"/>
      <c r="E64" s="2148" t="s">
        <v>554</v>
      </c>
      <c r="F64" s="2133" t="s">
        <v>66</v>
      </c>
      <c r="G64" s="2135" t="s">
        <v>447</v>
      </c>
      <c r="H64" s="1290" t="s">
        <v>71</v>
      </c>
      <c r="I64" s="1289">
        <v>0.4</v>
      </c>
      <c r="J64" s="1289">
        <v>0.5</v>
      </c>
      <c r="K64" s="1288">
        <v>0.6</v>
      </c>
      <c r="L64" s="1287"/>
      <c r="M64" s="1286"/>
      <c r="N64" s="1285"/>
      <c r="O64" s="73"/>
      <c r="P64" s="1284"/>
    </row>
    <row r="65" spans="1:16" ht="45.6" customHeight="1" thickBot="1" x14ac:dyDescent="0.3">
      <c r="A65" s="2153"/>
      <c r="B65" s="2155"/>
      <c r="C65" s="2151"/>
      <c r="D65" s="663"/>
      <c r="E65" s="2149"/>
      <c r="F65" s="2134"/>
      <c r="G65" s="2136"/>
      <c r="H65" s="1283" t="s">
        <v>7</v>
      </c>
      <c r="I65" s="1282">
        <f>SUM(I64:I64)</f>
        <v>0.4</v>
      </c>
      <c r="J65" s="1282">
        <f>SUM(J64:J64)</f>
        <v>0.5</v>
      </c>
      <c r="K65" s="1282">
        <f>SUM(K64:K64)</f>
        <v>0.6</v>
      </c>
      <c r="L65" s="1281"/>
      <c r="M65" s="1280"/>
      <c r="N65" s="1279"/>
      <c r="O65" s="1279"/>
      <c r="P65" s="1278"/>
    </row>
    <row r="66" spans="1:16" ht="16.2" customHeight="1" x14ac:dyDescent="0.25">
      <c r="A66" s="2152" t="s">
        <v>6</v>
      </c>
      <c r="B66" s="2154" t="s">
        <v>8</v>
      </c>
      <c r="C66" s="2150" t="s">
        <v>542</v>
      </c>
      <c r="D66" s="658"/>
      <c r="E66" s="2148" t="s">
        <v>553</v>
      </c>
      <c r="F66" s="2133" t="s">
        <v>66</v>
      </c>
      <c r="G66" s="2135" t="s">
        <v>447</v>
      </c>
      <c r="H66" s="1290" t="s">
        <v>71</v>
      </c>
      <c r="I66" s="1289">
        <v>29.5</v>
      </c>
      <c r="J66" s="1289">
        <v>31</v>
      </c>
      <c r="K66" s="1288">
        <v>33</v>
      </c>
      <c r="L66" s="1287"/>
      <c r="M66" s="1286"/>
      <c r="N66" s="1285"/>
      <c r="O66" s="73"/>
      <c r="P66" s="1284"/>
    </row>
    <row r="67" spans="1:16" ht="22.95" customHeight="1" thickBot="1" x14ac:dyDescent="0.3">
      <c r="A67" s="2153"/>
      <c r="B67" s="2155"/>
      <c r="C67" s="2151"/>
      <c r="D67" s="663"/>
      <c r="E67" s="2149"/>
      <c r="F67" s="2134"/>
      <c r="G67" s="2136"/>
      <c r="H67" s="1283" t="s">
        <v>7</v>
      </c>
      <c r="I67" s="1282">
        <f>SUM(I66:I66)</f>
        <v>29.5</v>
      </c>
      <c r="J67" s="1282">
        <f>SUM(J66:J66)</f>
        <v>31</v>
      </c>
      <c r="K67" s="1282">
        <f>SUM(K66:K66)</f>
        <v>33</v>
      </c>
      <c r="L67" s="1281"/>
      <c r="M67" s="1280"/>
      <c r="N67" s="1279"/>
      <c r="O67" s="1279"/>
      <c r="P67" s="1278"/>
    </row>
    <row r="68" spans="1:16" ht="28.2" customHeight="1" x14ac:dyDescent="0.25">
      <c r="A68" s="2152" t="s">
        <v>6</v>
      </c>
      <c r="B68" s="2154" t="s">
        <v>8</v>
      </c>
      <c r="C68" s="2150" t="s">
        <v>236</v>
      </c>
      <c r="D68" s="658"/>
      <c r="E68" s="2148" t="s">
        <v>552</v>
      </c>
      <c r="F68" s="2133" t="s">
        <v>66</v>
      </c>
      <c r="G68" s="2135" t="s">
        <v>414</v>
      </c>
      <c r="H68" s="1290" t="s">
        <v>71</v>
      </c>
      <c r="I68" s="1289">
        <v>27.1</v>
      </c>
      <c r="J68" s="1289">
        <v>28</v>
      </c>
      <c r="K68" s="1288">
        <v>30</v>
      </c>
      <c r="L68" s="1287"/>
      <c r="M68" s="1286"/>
      <c r="N68" s="1285"/>
      <c r="O68" s="73"/>
      <c r="P68" s="1284"/>
    </row>
    <row r="69" spans="1:16" ht="18.600000000000001" customHeight="1" thickBot="1" x14ac:dyDescent="0.3">
      <c r="A69" s="2153"/>
      <c r="B69" s="2155"/>
      <c r="C69" s="2151"/>
      <c r="D69" s="663"/>
      <c r="E69" s="2149"/>
      <c r="F69" s="2134"/>
      <c r="G69" s="2136"/>
      <c r="H69" s="1283" t="s">
        <v>7</v>
      </c>
      <c r="I69" s="1282">
        <f>SUM(I68:I68)</f>
        <v>27.1</v>
      </c>
      <c r="J69" s="1282">
        <f>SUM(J68:J68)</f>
        <v>28</v>
      </c>
      <c r="K69" s="1282">
        <f>SUM(K68:K68)</f>
        <v>30</v>
      </c>
      <c r="L69" s="1281"/>
      <c r="M69" s="1280"/>
      <c r="N69" s="1279"/>
      <c r="O69" s="1279"/>
      <c r="P69" s="1278"/>
    </row>
    <row r="70" spans="1:16" ht="16.95" customHeight="1" thickBot="1" x14ac:dyDescent="0.3">
      <c r="A70" s="763" t="s">
        <v>6</v>
      </c>
      <c r="B70" s="74" t="s">
        <v>8</v>
      </c>
      <c r="C70" s="2191" t="s">
        <v>33</v>
      </c>
      <c r="D70" s="2191"/>
      <c r="E70" s="2191"/>
      <c r="F70" s="2191"/>
      <c r="G70" s="2192"/>
      <c r="H70" s="75" t="s">
        <v>7</v>
      </c>
      <c r="I70" s="76">
        <f>I41+I43+I45+I47+I49+I51+I53+I55+I57+I59+I61+I63+I65+I67+I69</f>
        <v>444.19999999999993</v>
      </c>
      <c r="J70" s="76">
        <f>J41+J43+J45+J47+J49+J51+J53+J55+J57+J59+J61+J63+J65+J67+J69</f>
        <v>464.7</v>
      </c>
      <c r="K70" s="76">
        <f>K41+K43+K45+K47+K49+K51+K53+K55+K57+K59+K61+K63+K65+K67+K69</f>
        <v>488.6</v>
      </c>
      <c r="L70" s="77"/>
      <c r="M70" s="77"/>
      <c r="N70" s="77"/>
      <c r="O70" s="77"/>
      <c r="P70" s="78"/>
    </row>
    <row r="71" spans="1:16" ht="16.2" customHeight="1" thickBot="1" x14ac:dyDescent="0.3">
      <c r="A71" s="763" t="s">
        <v>6</v>
      </c>
      <c r="B71" s="74"/>
      <c r="C71" s="2144" t="s">
        <v>53</v>
      </c>
      <c r="D71" s="2144"/>
      <c r="E71" s="2144"/>
      <c r="F71" s="2144"/>
      <c r="G71" s="2145"/>
      <c r="H71" s="669" t="s">
        <v>7</v>
      </c>
      <c r="I71" s="670">
        <f>I70+I38</f>
        <v>10422.799999999999</v>
      </c>
      <c r="J71" s="670">
        <f>J70+J38</f>
        <v>12457.7</v>
      </c>
      <c r="K71" s="670">
        <f>K70+K38</f>
        <v>9240.6</v>
      </c>
      <c r="L71" s="671"/>
      <c r="M71" s="671"/>
      <c r="N71" s="671"/>
      <c r="O71" s="671"/>
      <c r="P71" s="672"/>
    </row>
    <row r="72" spans="1:16" ht="16.2" customHeight="1" thickBot="1" x14ac:dyDescent="0.3">
      <c r="A72" s="763"/>
      <c r="B72" s="74"/>
      <c r="C72" s="2144" t="s">
        <v>84</v>
      </c>
      <c r="D72" s="2144"/>
      <c r="E72" s="2144"/>
      <c r="F72" s="2144"/>
      <c r="G72" s="2145"/>
      <c r="H72" s="669" t="s">
        <v>7</v>
      </c>
      <c r="I72" s="670">
        <f>I73-I17-I24</f>
        <v>10394</v>
      </c>
      <c r="J72" s="670">
        <f>J73-J17-J24</f>
        <v>12457.7</v>
      </c>
      <c r="K72" s="670">
        <f>K73-K17-K24</f>
        <v>9240.6</v>
      </c>
      <c r="L72" s="671"/>
      <c r="M72" s="671"/>
      <c r="N72" s="671"/>
      <c r="O72" s="671"/>
      <c r="P72" s="672"/>
    </row>
    <row r="73" spans="1:16" ht="16.2" customHeight="1" thickBot="1" x14ac:dyDescent="0.3">
      <c r="A73" s="2186" t="s">
        <v>9</v>
      </c>
      <c r="B73" s="2187"/>
      <c r="C73" s="2187"/>
      <c r="D73" s="2187"/>
      <c r="E73" s="2187"/>
      <c r="F73" s="2187"/>
      <c r="G73" s="2187"/>
      <c r="H73" s="2188"/>
      <c r="I73" s="86">
        <f>I71*1</f>
        <v>10422.799999999999</v>
      </c>
      <c r="J73" s="86">
        <f>J71*1</f>
        <v>12457.7</v>
      </c>
      <c r="K73" s="86">
        <f>K71*1</f>
        <v>9240.6</v>
      </c>
      <c r="L73" s="2203"/>
      <c r="M73" s="2204"/>
      <c r="N73" s="2204"/>
      <c r="O73" s="2204"/>
      <c r="P73" s="2205"/>
    </row>
    <row r="74" spans="1:16" ht="13.8" x14ac:dyDescent="0.25">
      <c r="A74" s="1277" t="s">
        <v>967</v>
      </c>
      <c r="B74" s="1277"/>
      <c r="C74" s="1277"/>
      <c r="D74" s="1277"/>
      <c r="E74" s="1277"/>
      <c r="F74" s="1277"/>
      <c r="G74" s="1277"/>
      <c r="H74" s="1277"/>
      <c r="I74" s="1277"/>
      <c r="J74" s="1277"/>
      <c r="K74" s="1277"/>
      <c r="L74" s="1277"/>
      <c r="M74" s="1276"/>
      <c r="N74" s="1274"/>
      <c r="O74" s="1274"/>
      <c r="P74" s="1274"/>
    </row>
    <row r="75" spans="1:16" ht="28.2" customHeight="1" x14ac:dyDescent="0.25">
      <c r="A75" s="1276"/>
      <c r="B75" s="1276"/>
      <c r="C75" s="1276"/>
      <c r="D75" s="1276"/>
      <c r="E75" s="1276"/>
      <c r="F75" s="1276"/>
      <c r="G75" s="1276"/>
      <c r="H75" s="1276"/>
      <c r="I75" s="1276"/>
      <c r="J75" s="1276"/>
      <c r="K75" s="1276"/>
      <c r="L75" s="1276"/>
      <c r="M75" s="1276"/>
      <c r="N75" s="1274"/>
      <c r="O75" s="1274"/>
      <c r="P75" s="1274"/>
    </row>
    <row r="76" spans="1:16" ht="28.2" customHeight="1" x14ac:dyDescent="0.25">
      <c r="A76" s="1276"/>
      <c r="B76" s="1276"/>
      <c r="C76" s="1276"/>
      <c r="D76" s="1276"/>
      <c r="E76" s="1276"/>
      <c r="F76" s="1276"/>
      <c r="G76" s="1276"/>
      <c r="H76" s="1276"/>
      <c r="I76" s="1276"/>
      <c r="J76" s="1276"/>
      <c r="K76" s="1276"/>
      <c r="L76" s="1276"/>
      <c r="M76" s="1276"/>
      <c r="N76" s="1274"/>
      <c r="O76" s="1274"/>
      <c r="P76" s="1274"/>
    </row>
    <row r="77" spans="1:16" ht="28.2" customHeight="1" x14ac:dyDescent="0.25">
      <c r="A77" s="1276"/>
      <c r="B77" s="1276"/>
      <c r="C77" s="1276"/>
      <c r="D77" s="1276"/>
      <c r="E77" s="1276"/>
      <c r="F77" s="1276"/>
      <c r="G77" s="1276"/>
      <c r="H77" s="1276"/>
      <c r="I77" s="1276"/>
      <c r="J77" s="1276"/>
      <c r="K77" s="1276"/>
      <c r="L77" s="1276"/>
      <c r="M77" s="1276"/>
      <c r="N77" s="1274"/>
      <c r="O77" s="1274"/>
      <c r="P77" s="1274"/>
    </row>
    <row r="78" spans="1:16" ht="28.2" customHeight="1" x14ac:dyDescent="0.25">
      <c r="A78" s="1276"/>
      <c r="B78" s="1276"/>
      <c r="C78" s="1276"/>
      <c r="D78" s="1276"/>
      <c r="E78" s="1276"/>
      <c r="F78" s="1276"/>
      <c r="G78" s="1276"/>
      <c r="H78" s="1276"/>
      <c r="I78" s="1276"/>
      <c r="J78" s="1276"/>
      <c r="K78" s="1276"/>
      <c r="L78" s="1276"/>
      <c r="M78" s="1276"/>
      <c r="N78" s="1274"/>
      <c r="O78" s="1274"/>
      <c r="P78" s="1274"/>
    </row>
    <row r="79" spans="1:16" ht="28.2" customHeight="1" x14ac:dyDescent="0.25">
      <c r="A79" s="1276"/>
      <c r="B79" s="1276"/>
      <c r="C79" s="1276"/>
      <c r="D79" s="1276"/>
      <c r="E79" s="1276"/>
      <c r="F79" s="1276"/>
      <c r="G79" s="1276"/>
      <c r="H79" s="1276"/>
      <c r="I79" s="1276"/>
      <c r="J79" s="1276"/>
      <c r="K79" s="1276"/>
      <c r="L79" s="1276"/>
      <c r="M79" s="1276"/>
      <c r="N79" s="1274"/>
      <c r="O79" s="1274"/>
      <c r="P79" s="1274"/>
    </row>
    <row r="80" spans="1:16" ht="13.8" x14ac:dyDescent="0.25">
      <c r="A80" s="1276"/>
      <c r="B80" s="1276"/>
      <c r="C80" s="1276"/>
      <c r="D80" s="1276"/>
      <c r="E80" s="1276"/>
      <c r="F80" s="1276"/>
      <c r="G80" s="1276"/>
      <c r="H80" s="1276"/>
      <c r="I80" s="1276"/>
      <c r="J80" s="1276"/>
      <c r="K80" s="1276"/>
      <c r="L80" s="1276"/>
      <c r="M80" s="1276"/>
      <c r="N80" s="1274"/>
      <c r="O80" s="1274"/>
      <c r="P80" s="1274"/>
    </row>
    <row r="81" spans="1:18" ht="13.8" x14ac:dyDescent="0.25">
      <c r="A81" s="1276"/>
      <c r="B81" s="1276"/>
      <c r="C81" s="1276"/>
      <c r="D81" s="1276"/>
      <c r="E81" s="1276"/>
      <c r="F81" s="1276"/>
      <c r="G81" s="1276"/>
      <c r="H81" s="1276"/>
      <c r="I81" s="1276"/>
      <c r="J81" s="1276"/>
      <c r="K81" s="1276"/>
      <c r="L81" s="1276"/>
      <c r="M81" s="1276"/>
      <c r="N81" s="1274"/>
      <c r="O81" s="1274"/>
      <c r="P81" s="1274"/>
    </row>
    <row r="82" spans="1:18" ht="13.8" x14ac:dyDescent="0.25">
      <c r="A82" s="1275"/>
      <c r="B82" s="1275"/>
      <c r="C82" s="1275"/>
      <c r="D82" s="1275"/>
      <c r="E82" s="1275"/>
      <c r="F82" s="1275"/>
      <c r="G82" s="1275"/>
      <c r="H82" s="1275"/>
      <c r="I82" s="1275"/>
      <c r="J82" s="1275"/>
      <c r="K82" s="1275"/>
      <c r="L82" s="1275"/>
      <c r="M82" s="1275"/>
      <c r="N82" s="1274"/>
      <c r="O82" s="1274"/>
      <c r="P82" s="1274"/>
    </row>
    <row r="83" spans="1:18" ht="19.2" customHeight="1" x14ac:dyDescent="0.25">
      <c r="A83" s="1256"/>
      <c r="B83" s="1253"/>
      <c r="C83" s="1253"/>
      <c r="D83" s="1253"/>
      <c r="E83" s="1243"/>
      <c r="F83" s="1243"/>
      <c r="G83" s="1243"/>
      <c r="H83" s="1243"/>
      <c r="I83" s="1243"/>
      <c r="J83" s="1243"/>
      <c r="K83" s="1243"/>
      <c r="L83" s="1253"/>
      <c r="M83" s="1253"/>
      <c r="N83" s="1253"/>
      <c r="O83" s="1253"/>
      <c r="P83" s="1253"/>
    </row>
    <row r="84" spans="1:18" ht="21.75" customHeight="1" thickBot="1" x14ac:dyDescent="0.3">
      <c r="A84" s="1256"/>
      <c r="B84" s="1253"/>
      <c r="C84" s="1253"/>
      <c r="D84" s="1253"/>
      <c r="E84" s="2206" t="s">
        <v>10</v>
      </c>
      <c r="F84" s="2206"/>
      <c r="G84" s="2206"/>
      <c r="H84" s="2206"/>
      <c r="I84" s="2206"/>
      <c r="J84" s="2206"/>
      <c r="K84" s="2206"/>
      <c r="L84" s="1273"/>
      <c r="M84" s="1273"/>
      <c r="N84" s="1253"/>
      <c r="O84" s="1253"/>
      <c r="P84" s="1253"/>
    </row>
    <row r="85" spans="1:18" ht="62.25" customHeight="1" thickBot="1" x14ac:dyDescent="0.3">
      <c r="A85" s="1256"/>
      <c r="B85" s="1253"/>
      <c r="C85" s="1253"/>
      <c r="D85" s="1253"/>
      <c r="E85" s="1272"/>
      <c r="F85" s="1271"/>
      <c r="G85" s="1271"/>
      <c r="H85" s="56"/>
      <c r="I85" s="1270" t="s">
        <v>96</v>
      </c>
      <c r="J85" s="1269" t="s">
        <v>82</v>
      </c>
      <c r="K85" s="1268" t="s">
        <v>83</v>
      </c>
      <c r="L85" s="1248"/>
      <c r="M85" s="1248"/>
      <c r="N85" s="1253"/>
      <c r="O85" s="1253"/>
      <c r="P85" s="1253"/>
    </row>
    <row r="86" spans="1:18" ht="13.2" customHeight="1" thickBot="1" x14ac:dyDescent="0.3">
      <c r="A86" s="1256"/>
      <c r="B86" s="1253"/>
      <c r="C86" s="1253"/>
      <c r="D86" s="1253"/>
      <c r="E86" s="2178" t="s">
        <v>35</v>
      </c>
      <c r="F86" s="2179"/>
      <c r="G86" s="2179"/>
      <c r="H86" s="2180"/>
      <c r="I86" s="1267">
        <f>SUM(I87:I97)</f>
        <v>10422.800000000001</v>
      </c>
      <c r="J86" s="1267">
        <f>SUM(J87:J97)</f>
        <v>12457.7</v>
      </c>
      <c r="K86" s="1267">
        <f>SUM(K87:K97)</f>
        <v>9240.6</v>
      </c>
      <c r="L86" s="1266"/>
      <c r="M86" s="1248"/>
      <c r="N86" s="1253"/>
      <c r="O86" s="1253"/>
      <c r="P86" s="1253"/>
    </row>
    <row r="87" spans="1:18" ht="20.399999999999999" customHeight="1" x14ac:dyDescent="0.25">
      <c r="A87" s="1256"/>
      <c r="B87" s="1253"/>
      <c r="C87" s="1253"/>
      <c r="D87" s="1253"/>
      <c r="E87" s="2141" t="s">
        <v>397</v>
      </c>
      <c r="F87" s="2142"/>
      <c r="G87" s="2142"/>
      <c r="H87" s="2143"/>
      <c r="I87" s="1763">
        <v>9918.1</v>
      </c>
      <c r="J87" s="2120">
        <f>J14+J23+J28+J30+J32+J34+J36</f>
        <v>11966</v>
      </c>
      <c r="K87" s="2120">
        <f>K14+K23+K28+K30+K32+K34+K36</f>
        <v>8724</v>
      </c>
      <c r="L87" s="1248"/>
      <c r="M87" s="1248"/>
      <c r="N87" s="1256"/>
      <c r="O87" s="1253"/>
      <c r="P87" s="1764"/>
      <c r="Q87" s="1545"/>
      <c r="R87" s="1545"/>
    </row>
    <row r="88" spans="1:18" ht="19.95" customHeight="1" x14ac:dyDescent="0.25">
      <c r="A88" s="1256"/>
      <c r="B88" s="1253"/>
      <c r="C88" s="1253"/>
      <c r="D88" s="1253"/>
      <c r="E88" s="2141" t="s">
        <v>396</v>
      </c>
      <c r="F88" s="2142"/>
      <c r="G88" s="2142"/>
      <c r="H88" s="2143"/>
      <c r="I88" s="1259"/>
      <c r="J88" s="2118"/>
      <c r="K88" s="2119"/>
      <c r="L88" s="1248"/>
      <c r="M88" s="1248"/>
      <c r="N88" s="1253"/>
      <c r="O88" s="1253"/>
      <c r="P88" s="1253"/>
    </row>
    <row r="89" spans="1:18" ht="15" customHeight="1" x14ac:dyDescent="0.25">
      <c r="A89" s="1256"/>
      <c r="B89" s="1253"/>
      <c r="C89" s="1253"/>
      <c r="D89" s="1253"/>
      <c r="E89" s="2141" t="s">
        <v>395</v>
      </c>
      <c r="F89" s="2142"/>
      <c r="G89" s="2142"/>
      <c r="H89" s="2143"/>
      <c r="I89" s="1259">
        <v>31.7</v>
      </c>
      <c r="J89" s="1260">
        <f>J16*1</f>
        <v>27</v>
      </c>
      <c r="K89" s="1259">
        <f>K16*1</f>
        <v>28</v>
      </c>
      <c r="L89" s="1248"/>
      <c r="M89" s="1248"/>
      <c r="N89" s="1253"/>
      <c r="O89" s="1253"/>
      <c r="P89" s="1253"/>
    </row>
    <row r="90" spans="1:18" ht="32.4" customHeight="1" x14ac:dyDescent="0.25">
      <c r="A90" s="1256"/>
      <c r="B90" s="1253"/>
      <c r="C90" s="1253"/>
      <c r="D90" s="1253"/>
      <c r="E90" s="2141" t="s">
        <v>394</v>
      </c>
      <c r="F90" s="2142"/>
      <c r="G90" s="2142"/>
      <c r="H90" s="2143"/>
      <c r="I90" s="1259"/>
      <c r="J90" s="1260"/>
      <c r="K90" s="1259"/>
      <c r="L90" s="1248"/>
      <c r="M90" s="1248"/>
      <c r="N90" s="1253"/>
      <c r="O90" s="1253"/>
      <c r="P90" s="1253"/>
    </row>
    <row r="91" spans="1:18" ht="18.600000000000001" customHeight="1" x14ac:dyDescent="0.25">
      <c r="A91" s="1256"/>
      <c r="B91" s="1253"/>
      <c r="C91" s="1253"/>
      <c r="D91" s="1253"/>
      <c r="E91" s="2169" t="s">
        <v>393</v>
      </c>
      <c r="F91" s="2170"/>
      <c r="G91" s="2170"/>
      <c r="H91" s="2171"/>
      <c r="I91" s="1264"/>
      <c r="J91" s="1265"/>
      <c r="K91" s="1264"/>
      <c r="L91" s="1248"/>
      <c r="M91" s="1248"/>
      <c r="N91" s="1253"/>
      <c r="O91" s="1253"/>
      <c r="P91" s="1253"/>
    </row>
    <row r="92" spans="1:18" ht="17.399999999999999" customHeight="1" x14ac:dyDescent="0.25">
      <c r="A92" s="1256"/>
      <c r="B92" s="1253"/>
      <c r="C92" s="1253"/>
      <c r="D92" s="1253"/>
      <c r="E92" s="1263" t="s">
        <v>392</v>
      </c>
      <c r="F92" s="1262"/>
      <c r="G92" s="1262"/>
      <c r="H92" s="1261"/>
      <c r="I92" s="1259"/>
      <c r="J92" s="1260"/>
      <c r="K92" s="1259"/>
      <c r="L92" s="1248"/>
      <c r="M92" s="1248"/>
      <c r="N92" s="1253"/>
      <c r="O92" s="1253"/>
      <c r="P92" s="1253"/>
    </row>
    <row r="93" spans="1:18" ht="36" customHeight="1" x14ac:dyDescent="0.25">
      <c r="A93" s="1256"/>
      <c r="B93" s="1253"/>
      <c r="C93" s="1253"/>
      <c r="D93" s="1253"/>
      <c r="E93" s="2141" t="s">
        <v>391</v>
      </c>
      <c r="F93" s="2142"/>
      <c r="G93" s="2142"/>
      <c r="H93" s="2143"/>
      <c r="I93" s="1259">
        <v>444.2</v>
      </c>
      <c r="J93" s="1260">
        <v>464.7</v>
      </c>
      <c r="K93" s="1259">
        <v>488.6</v>
      </c>
      <c r="L93" s="1248"/>
      <c r="M93" s="1248"/>
      <c r="N93" s="1258"/>
      <c r="O93" s="1258"/>
      <c r="P93" s="1258"/>
      <c r="Q93" s="1257"/>
      <c r="R93" s="1257"/>
    </row>
    <row r="94" spans="1:18" ht="28.2" customHeight="1" x14ac:dyDescent="0.25">
      <c r="A94" s="1256"/>
      <c r="B94" s="1253"/>
      <c r="C94" s="1253"/>
      <c r="D94" s="1253"/>
      <c r="E94" s="2141" t="s">
        <v>390</v>
      </c>
      <c r="F94" s="2142"/>
      <c r="G94" s="2142"/>
      <c r="H94" s="2143"/>
      <c r="I94" s="1254"/>
      <c r="J94" s="1255"/>
      <c r="K94" s="1254"/>
      <c r="L94" s="1248"/>
      <c r="M94" s="1248"/>
      <c r="N94" s="1253"/>
      <c r="O94" s="1253"/>
      <c r="P94" s="1253"/>
    </row>
    <row r="95" spans="1:18" ht="13.2" customHeight="1" x14ac:dyDescent="0.25">
      <c r="A95" s="1256"/>
      <c r="B95" s="1253"/>
      <c r="C95" s="1253"/>
      <c r="D95" s="1253"/>
      <c r="E95" s="2141" t="s">
        <v>389</v>
      </c>
      <c r="F95" s="2142"/>
      <c r="G95" s="2142"/>
      <c r="H95" s="2143"/>
      <c r="I95" s="1254"/>
      <c r="J95" s="1255"/>
      <c r="K95" s="1254"/>
      <c r="L95" s="1248"/>
      <c r="M95" s="1248"/>
      <c r="N95" s="1253"/>
      <c r="O95" s="1253"/>
      <c r="P95" s="1253"/>
    </row>
    <row r="96" spans="1:18" ht="13.95" customHeight="1" x14ac:dyDescent="0.25">
      <c r="A96" s="1256"/>
      <c r="B96" s="1253"/>
      <c r="C96" s="1253"/>
      <c r="D96" s="1253"/>
      <c r="E96" s="2130" t="s">
        <v>388</v>
      </c>
      <c r="F96" s="2131"/>
      <c r="G96" s="2131"/>
      <c r="H96" s="2132"/>
      <c r="I96" s="1254"/>
      <c r="J96" s="1255"/>
      <c r="K96" s="1254"/>
      <c r="L96" s="1248"/>
      <c r="M96" s="1248"/>
      <c r="N96" s="1253"/>
      <c r="O96" s="1253"/>
      <c r="P96" s="1253"/>
    </row>
    <row r="97" spans="1:16" ht="14.4" thickBot="1" x14ac:dyDescent="0.3">
      <c r="A97" s="1243"/>
      <c r="B97" s="1243"/>
      <c r="C97" s="1243"/>
      <c r="D97" s="1243"/>
      <c r="E97" s="2127" t="s">
        <v>387</v>
      </c>
      <c r="F97" s="2128"/>
      <c r="G97" s="2128"/>
      <c r="H97" s="2129"/>
      <c r="I97" s="1251">
        <v>28.8</v>
      </c>
      <c r="J97" s="1252"/>
      <c r="K97" s="1251"/>
      <c r="L97" s="1248"/>
      <c r="M97" s="1248"/>
      <c r="N97" s="1243"/>
      <c r="O97" s="1243"/>
      <c r="P97" s="1243"/>
    </row>
    <row r="98" spans="1:16" ht="14.4" thickBot="1" x14ac:dyDescent="0.3">
      <c r="A98" s="1243"/>
      <c r="B98" s="1243"/>
      <c r="C98" s="1243"/>
      <c r="D98" s="1243"/>
      <c r="E98" s="2167" t="s">
        <v>36</v>
      </c>
      <c r="F98" s="2168"/>
      <c r="G98" s="2168"/>
      <c r="H98" s="2168"/>
      <c r="I98" s="1250"/>
      <c r="J98" s="1250"/>
      <c r="K98" s="1249"/>
      <c r="L98" s="1248"/>
      <c r="M98" s="1248"/>
      <c r="N98" s="1243"/>
      <c r="O98" s="1243"/>
      <c r="P98" s="1243"/>
    </row>
    <row r="99" spans="1:16" ht="12.75" customHeight="1" thickBot="1" x14ac:dyDescent="0.3">
      <c r="A99" s="1243"/>
      <c r="B99" s="1243"/>
      <c r="C99" s="1243"/>
      <c r="D99" s="1243"/>
      <c r="E99" s="2172" t="s">
        <v>386</v>
      </c>
      <c r="F99" s="2173"/>
      <c r="G99" s="2173"/>
      <c r="H99" s="2174"/>
      <c r="I99" s="1247"/>
      <c r="J99" s="1247"/>
      <c r="K99" s="1246"/>
      <c r="L99" s="1243"/>
      <c r="M99" s="1243"/>
      <c r="N99" s="1243"/>
      <c r="O99" s="1243"/>
      <c r="P99" s="1243"/>
    </row>
    <row r="100" spans="1:16" ht="14.4" thickBot="1" x14ac:dyDescent="0.3">
      <c r="A100" s="1243"/>
      <c r="B100" s="1243"/>
      <c r="C100" s="1243"/>
      <c r="D100" s="1243"/>
      <c r="E100" s="2164"/>
      <c r="F100" s="2165"/>
      <c r="G100" s="2165"/>
      <c r="H100" s="2166"/>
      <c r="I100" s="1245"/>
      <c r="J100" s="1245"/>
      <c r="K100" s="1244"/>
      <c r="L100" s="1243"/>
      <c r="M100" s="1243"/>
      <c r="N100" s="1243"/>
      <c r="O100" s="1243"/>
      <c r="P100" s="1243"/>
    </row>
  </sheetData>
  <mergeCells count="187">
    <mergeCell ref="L32:L33"/>
    <mergeCell ref="A42:A43"/>
    <mergeCell ref="B42:B43"/>
    <mergeCell ref="C42:C43"/>
    <mergeCell ref="F42:F43"/>
    <mergeCell ref="A30:A31"/>
    <mergeCell ref="B30:B31"/>
    <mergeCell ref="C30:C31"/>
    <mergeCell ref="E30:E31"/>
    <mergeCell ref="F30:F31"/>
    <mergeCell ref="G30:G31"/>
    <mergeCell ref="E34:E35"/>
    <mergeCell ref="L30:L31"/>
    <mergeCell ref="E54:E55"/>
    <mergeCell ref="A68:A69"/>
    <mergeCell ref="F46:F47"/>
    <mergeCell ref="G46:G47"/>
    <mergeCell ref="A58:A59"/>
    <mergeCell ref="B58:B59"/>
    <mergeCell ref="A32:A33"/>
    <mergeCell ref="B32:B33"/>
    <mergeCell ref="C32:C33"/>
    <mergeCell ref="E32:E33"/>
    <mergeCell ref="F32:F33"/>
    <mergeCell ref="G32:G33"/>
    <mergeCell ref="E60:E61"/>
    <mergeCell ref="E64:E65"/>
    <mergeCell ref="C60:C61"/>
    <mergeCell ref="F60:F61"/>
    <mergeCell ref="B68:B69"/>
    <mergeCell ref="C68:C69"/>
    <mergeCell ref="B64:B65"/>
    <mergeCell ref="C64:C65"/>
    <mergeCell ref="C58:C59"/>
    <mergeCell ref="F58:F59"/>
    <mergeCell ref="A60:A61"/>
    <mergeCell ref="A28:A29"/>
    <mergeCell ref="B28:B29"/>
    <mergeCell ref="C28:C29"/>
    <mergeCell ref="F28:F29"/>
    <mergeCell ref="E52:E53"/>
    <mergeCell ref="A23:A27"/>
    <mergeCell ref="B23:B27"/>
    <mergeCell ref="C23:C27"/>
    <mergeCell ref="E28:E29"/>
    <mergeCell ref="F23:F27"/>
    <mergeCell ref="L40:L41"/>
    <mergeCell ref="L42:L43"/>
    <mergeCell ref="L44:L45"/>
    <mergeCell ref="L56:L57"/>
    <mergeCell ref="A66:A67"/>
    <mergeCell ref="B66:B67"/>
    <mergeCell ref="C66:C67"/>
    <mergeCell ref="F66:F67"/>
    <mergeCell ref="G66:G67"/>
    <mergeCell ref="B60:B61"/>
    <mergeCell ref="L1:O1"/>
    <mergeCell ref="A2:N2"/>
    <mergeCell ref="A5:A7"/>
    <mergeCell ref="B5:B7"/>
    <mergeCell ref="C5:C7"/>
    <mergeCell ref="C54:C55"/>
    <mergeCell ref="F54:F55"/>
    <mergeCell ref="G54:G55"/>
    <mergeCell ref="B48:B49"/>
    <mergeCell ref="C48:C49"/>
    <mergeCell ref="F48:F49"/>
    <mergeCell ref="G48:G49"/>
    <mergeCell ref="E48:E49"/>
    <mergeCell ref="E50:E51"/>
    <mergeCell ref="A52:A53"/>
    <mergeCell ref="B52:B53"/>
    <mergeCell ref="C52:C53"/>
    <mergeCell ref="F52:F53"/>
    <mergeCell ref="G52:G53"/>
    <mergeCell ref="A54:A55"/>
    <mergeCell ref="B54:B55"/>
    <mergeCell ref="M32:M33"/>
    <mergeCell ref="M30:M31"/>
    <mergeCell ref="N30:N31"/>
    <mergeCell ref="A3:P3"/>
    <mergeCell ref="O4:P4"/>
    <mergeCell ref="L5:P5"/>
    <mergeCell ref="L73:P73"/>
    <mergeCell ref="E84:K84"/>
    <mergeCell ref="D5:D7"/>
    <mergeCell ref="L6:L7"/>
    <mergeCell ref="C39:O39"/>
    <mergeCell ref="C38:G38"/>
    <mergeCell ref="E5:E7"/>
    <mergeCell ref="F5:F7"/>
    <mergeCell ref="G5:G7"/>
    <mergeCell ref="K5:K7"/>
    <mergeCell ref="H5:H7"/>
    <mergeCell ref="J5:J7"/>
    <mergeCell ref="A50:A51"/>
    <mergeCell ref="B50:B51"/>
    <mergeCell ref="C50:C51"/>
    <mergeCell ref="F50:F51"/>
    <mergeCell ref="G50:G51"/>
    <mergeCell ref="F64:F65"/>
    <mergeCell ref="G64:G65"/>
    <mergeCell ref="E62:E63"/>
    <mergeCell ref="F68:F69"/>
    <mergeCell ref="M6:M7"/>
    <mergeCell ref="A73:H73"/>
    <mergeCell ref="C10:O10"/>
    <mergeCell ref="C70:G70"/>
    <mergeCell ref="A40:A41"/>
    <mergeCell ref="B40:B41"/>
    <mergeCell ref="C40:C41"/>
    <mergeCell ref="A14:A22"/>
    <mergeCell ref="B14:B22"/>
    <mergeCell ref="C14:C22"/>
    <mergeCell ref="N6:P6"/>
    <mergeCell ref="G68:G69"/>
    <mergeCell ref="E66:E67"/>
    <mergeCell ref="E68:E69"/>
    <mergeCell ref="A62:A63"/>
    <mergeCell ref="B62:B63"/>
    <mergeCell ref="C62:C63"/>
    <mergeCell ref="F62:F63"/>
    <mergeCell ref="G62:G63"/>
    <mergeCell ref="A64:A65"/>
    <mergeCell ref="E56:E57"/>
    <mergeCell ref="E58:E59"/>
    <mergeCell ref="A56:A57"/>
    <mergeCell ref="B56:B57"/>
    <mergeCell ref="E100:H100"/>
    <mergeCell ref="E98:H98"/>
    <mergeCell ref="E95:H95"/>
    <mergeCell ref="E91:H91"/>
    <mergeCell ref="E99:H99"/>
    <mergeCell ref="E93:H93"/>
    <mergeCell ref="E94:H94"/>
    <mergeCell ref="I5:I7"/>
    <mergeCell ref="E86:H86"/>
    <mergeCell ref="E87:H87"/>
    <mergeCell ref="F40:F41"/>
    <mergeCell ref="G28:G29"/>
    <mergeCell ref="G40:G41"/>
    <mergeCell ref="E23:E27"/>
    <mergeCell ref="C72:G72"/>
    <mergeCell ref="E14:E22"/>
    <mergeCell ref="F14:F22"/>
    <mergeCell ref="G14:G22"/>
    <mergeCell ref="G23:G27"/>
    <mergeCell ref="A46:A47"/>
    <mergeCell ref="B46:B47"/>
    <mergeCell ref="C46:C47"/>
    <mergeCell ref="A48:A49"/>
    <mergeCell ref="A34:A35"/>
    <mergeCell ref="B34:B35"/>
    <mergeCell ref="B36:B37"/>
    <mergeCell ref="A36:A37"/>
    <mergeCell ref="G42:G43"/>
    <mergeCell ref="A44:A45"/>
    <mergeCell ref="B44:B45"/>
    <mergeCell ref="C44:C45"/>
    <mergeCell ref="F44:F45"/>
    <mergeCell ref="G44:G45"/>
    <mergeCell ref="F34:F35"/>
    <mergeCell ref="G34:G35"/>
    <mergeCell ref="O30:O31"/>
    <mergeCell ref="P30:P31"/>
    <mergeCell ref="X36:X37"/>
    <mergeCell ref="E97:H97"/>
    <mergeCell ref="E96:H96"/>
    <mergeCell ref="F36:F37"/>
    <mergeCell ref="G36:G37"/>
    <mergeCell ref="E36:E37"/>
    <mergeCell ref="D36:D37"/>
    <mergeCell ref="E90:H90"/>
    <mergeCell ref="E89:H89"/>
    <mergeCell ref="E88:H88"/>
    <mergeCell ref="C71:G71"/>
    <mergeCell ref="E44:E45"/>
    <mergeCell ref="E46:E47"/>
    <mergeCell ref="G58:G59"/>
    <mergeCell ref="G60:G61"/>
    <mergeCell ref="N32:N33"/>
    <mergeCell ref="O32:O33"/>
    <mergeCell ref="P32:P33"/>
    <mergeCell ref="E40:E41"/>
    <mergeCell ref="C56:C57"/>
    <mergeCell ref="F56:F57"/>
    <mergeCell ref="G56:G57"/>
  </mergeCells>
  <pageMargins left="0.70866141732283472" right="0.70866141732283472" top="0.74803149606299213" bottom="0.74803149606299213" header="0.31496062992125984" footer="0.31496062992125984"/>
  <pageSetup paperSize="9" scale="70" fitToHeight="0"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topLeftCell="B1" zoomScale="90" zoomScaleNormal="90" workbookViewId="0">
      <selection activeCell="T7" sqref="T7"/>
    </sheetView>
  </sheetViews>
  <sheetFormatPr defaultColWidth="9.109375" defaultRowHeight="14.4" x14ac:dyDescent="0.3"/>
  <cols>
    <col min="1" max="1" width="3.6640625" style="1765" customWidth="1"/>
    <col min="2" max="2" width="9.109375" style="1765"/>
    <col min="3" max="3" width="11.6640625" style="1765" customWidth="1"/>
    <col min="4" max="4" width="29.6640625" style="1765" customWidth="1"/>
    <col min="5" max="5" width="14" style="1765" customWidth="1"/>
    <col min="6" max="9" width="9.109375" style="1765"/>
    <col min="10" max="10" width="16.6640625" style="1765" customWidth="1"/>
    <col min="11" max="11" width="45.5546875" style="1765" customWidth="1"/>
    <col min="12" max="16384" width="9.109375" style="1765"/>
  </cols>
  <sheetData>
    <row r="1" spans="2:20" ht="62.25" customHeight="1" x14ac:dyDescent="0.3">
      <c r="B1" s="1991"/>
      <c r="C1" s="1991"/>
      <c r="D1" s="1991"/>
      <c r="E1" s="1991"/>
      <c r="F1" s="1991"/>
      <c r="G1" s="1991"/>
      <c r="H1" s="1991"/>
      <c r="I1" s="1991"/>
      <c r="J1" s="1991"/>
      <c r="K1" s="1991"/>
      <c r="L1" s="2225" t="s">
        <v>1070</v>
      </c>
      <c r="M1" s="2225"/>
      <c r="N1" s="2225"/>
      <c r="O1" s="2225"/>
    </row>
    <row r="2" spans="2:20" ht="15.6" x14ac:dyDescent="0.3">
      <c r="B2" s="1991"/>
      <c r="C2" s="1991"/>
      <c r="D2" s="1991"/>
      <c r="E2" s="1992" t="s">
        <v>950</v>
      </c>
      <c r="F2" s="1992"/>
      <c r="G2" s="1991"/>
      <c r="H2" s="1991"/>
      <c r="I2" s="1991"/>
      <c r="J2" s="1991"/>
      <c r="K2" s="1991"/>
      <c r="L2" s="1991"/>
      <c r="M2" s="1991"/>
      <c r="N2" s="1991"/>
      <c r="O2" s="1991"/>
    </row>
    <row r="3" spans="2:20" ht="16.2" thickBot="1" x14ac:dyDescent="0.35">
      <c r="C3" s="1991"/>
      <c r="D3" s="1991"/>
      <c r="E3" s="1991"/>
      <c r="F3" s="1991"/>
      <c r="G3" s="1991"/>
      <c r="H3" s="1991"/>
      <c r="I3" s="1991"/>
      <c r="J3" s="1991"/>
      <c r="K3" s="1991"/>
      <c r="L3" s="1991"/>
      <c r="M3" s="1991"/>
      <c r="N3" s="1991"/>
      <c r="O3" s="1991"/>
    </row>
    <row r="4" spans="2:20" ht="31.8" thickBot="1" x14ac:dyDescent="0.35">
      <c r="B4" s="1990" t="s">
        <v>874</v>
      </c>
      <c r="C4" s="1989" t="s">
        <v>2</v>
      </c>
      <c r="D4" s="2881" t="s">
        <v>873</v>
      </c>
      <c r="E4" s="1988" t="s">
        <v>872</v>
      </c>
      <c r="F4" s="2885" t="s">
        <v>1052</v>
      </c>
      <c r="G4" s="2886"/>
      <c r="H4" s="2886"/>
      <c r="I4" s="2887"/>
      <c r="J4" s="1987" t="s">
        <v>871</v>
      </c>
      <c r="K4" s="1986" t="s">
        <v>870</v>
      </c>
      <c r="L4" s="2886" t="s">
        <v>869</v>
      </c>
      <c r="M4" s="2886"/>
      <c r="N4" s="2886"/>
      <c r="O4" s="2887"/>
    </row>
    <row r="5" spans="2:20" ht="31.8" thickBot="1" x14ac:dyDescent="0.35">
      <c r="B5" s="1912"/>
      <c r="C5" s="1984"/>
      <c r="D5" s="2882"/>
      <c r="E5" s="1984"/>
      <c r="F5" s="1982" t="s">
        <v>868</v>
      </c>
      <c r="G5" s="1982" t="s">
        <v>867</v>
      </c>
      <c r="H5" s="1982" t="s">
        <v>866</v>
      </c>
      <c r="I5" s="1982" t="s">
        <v>865</v>
      </c>
      <c r="J5" s="1985"/>
      <c r="K5" s="1984"/>
      <c r="L5" s="1981" t="s">
        <v>868</v>
      </c>
      <c r="M5" s="1983" t="s">
        <v>867</v>
      </c>
      <c r="N5" s="1982" t="s">
        <v>866</v>
      </c>
      <c r="O5" s="1981" t="s">
        <v>865</v>
      </c>
    </row>
    <row r="6" spans="2:20" ht="15" thickBot="1" x14ac:dyDescent="0.35">
      <c r="B6" s="1979">
        <v>1</v>
      </c>
      <c r="C6" s="1979">
        <v>2</v>
      </c>
      <c r="D6" s="1979">
        <v>3</v>
      </c>
      <c r="E6" s="1979">
        <v>4</v>
      </c>
      <c r="F6" s="1979">
        <v>5</v>
      </c>
      <c r="G6" s="1979">
        <v>6</v>
      </c>
      <c r="H6" s="1979">
        <v>7</v>
      </c>
      <c r="I6" s="1979">
        <v>8</v>
      </c>
      <c r="J6" s="1980">
        <v>9</v>
      </c>
      <c r="K6" s="1979">
        <v>10</v>
      </c>
      <c r="L6" s="1978">
        <v>11</v>
      </c>
      <c r="M6" s="1980">
        <v>12</v>
      </c>
      <c r="N6" s="1979">
        <v>13</v>
      </c>
      <c r="O6" s="1978">
        <v>14</v>
      </c>
    </row>
    <row r="7" spans="2:20" ht="28.2" thickBot="1" x14ac:dyDescent="0.35">
      <c r="B7" s="2862" t="s">
        <v>6</v>
      </c>
      <c r="C7" s="1867" t="s">
        <v>795</v>
      </c>
      <c r="D7" s="1977" t="s">
        <v>580</v>
      </c>
      <c r="E7" s="1856" t="s">
        <v>71</v>
      </c>
      <c r="F7" s="1855">
        <v>1.5</v>
      </c>
      <c r="G7" s="1976">
        <v>1.4</v>
      </c>
      <c r="H7" s="1976">
        <v>1.5</v>
      </c>
      <c r="I7" s="1975">
        <v>1.6</v>
      </c>
      <c r="J7" s="1864" t="s">
        <v>864</v>
      </c>
      <c r="K7" s="1838" t="s">
        <v>863</v>
      </c>
      <c r="L7" s="1972">
        <v>1436</v>
      </c>
      <c r="M7" s="1974">
        <v>1787</v>
      </c>
      <c r="N7" s="1973">
        <v>1966</v>
      </c>
      <c r="O7" s="1972">
        <v>2144</v>
      </c>
    </row>
    <row r="8" spans="2:20" ht="50.25" customHeight="1" thickBot="1" x14ac:dyDescent="0.35">
      <c r="B8" s="2863"/>
      <c r="C8" s="1867" t="s">
        <v>862</v>
      </c>
      <c r="D8" s="1971" t="s">
        <v>579</v>
      </c>
      <c r="E8" s="1856" t="s">
        <v>71</v>
      </c>
      <c r="F8" s="1847">
        <v>48.3</v>
      </c>
      <c r="G8" s="1938">
        <v>49.9</v>
      </c>
      <c r="H8" s="1938">
        <v>52</v>
      </c>
      <c r="I8" s="1937">
        <v>55</v>
      </c>
      <c r="J8" s="1852" t="s">
        <v>861</v>
      </c>
      <c r="K8" s="1970" t="s">
        <v>860</v>
      </c>
      <c r="L8" s="1940">
        <v>60</v>
      </c>
      <c r="M8" s="1939">
        <v>62</v>
      </c>
      <c r="N8" s="1959">
        <v>64</v>
      </c>
      <c r="O8" s="1940">
        <v>66</v>
      </c>
    </row>
    <row r="9" spans="2:20" ht="30.75" customHeight="1" thickBot="1" x14ac:dyDescent="0.35">
      <c r="B9" s="2863"/>
      <c r="C9" s="2862" t="s">
        <v>859</v>
      </c>
      <c r="D9" s="2883" t="s">
        <v>575</v>
      </c>
      <c r="E9" s="1856" t="s">
        <v>71</v>
      </c>
      <c r="F9" s="1847">
        <v>58.2</v>
      </c>
      <c r="G9" s="1938">
        <v>67.2</v>
      </c>
      <c r="H9" s="1938">
        <v>70</v>
      </c>
      <c r="I9" s="1937">
        <v>74</v>
      </c>
      <c r="J9" s="1852" t="s">
        <v>858</v>
      </c>
      <c r="K9" s="1969" t="s">
        <v>857</v>
      </c>
      <c r="L9" s="1964" t="s">
        <v>833</v>
      </c>
      <c r="M9" s="1939">
        <v>82</v>
      </c>
      <c r="N9" s="1959">
        <v>84</v>
      </c>
      <c r="O9" s="1940">
        <v>86</v>
      </c>
      <c r="P9" s="1967"/>
      <c r="R9" s="1966"/>
    </row>
    <row r="10" spans="2:20" ht="81.75" customHeight="1" thickBot="1" x14ac:dyDescent="0.35">
      <c r="B10" s="2863"/>
      <c r="C10" s="2864"/>
      <c r="D10" s="2884"/>
      <c r="E10" s="1856"/>
      <c r="F10" s="1847"/>
      <c r="G10" s="1938"/>
      <c r="H10" s="1938"/>
      <c r="I10" s="1937"/>
      <c r="J10" s="1852" t="s">
        <v>856</v>
      </c>
      <c r="K10" s="1968" t="s">
        <v>855</v>
      </c>
      <c r="L10" s="1940">
        <v>100</v>
      </c>
      <c r="M10" s="1940">
        <v>100</v>
      </c>
      <c r="N10" s="1940">
        <v>100</v>
      </c>
      <c r="O10" s="1940">
        <v>100</v>
      </c>
      <c r="P10" s="1967"/>
      <c r="R10" s="1966"/>
    </row>
    <row r="11" spans="2:20" ht="57.75" customHeight="1" thickBot="1" x14ac:dyDescent="0.35">
      <c r="B11" s="2863"/>
      <c r="C11" s="1867" t="s">
        <v>854</v>
      </c>
      <c r="D11" s="1909" t="s">
        <v>572</v>
      </c>
      <c r="E11" s="1856" t="s">
        <v>71</v>
      </c>
      <c r="F11" s="1847">
        <v>15.3</v>
      </c>
      <c r="G11" s="1963">
        <v>15.6</v>
      </c>
      <c r="H11" s="1963">
        <v>16</v>
      </c>
      <c r="I11" s="1962">
        <v>17</v>
      </c>
      <c r="J11" s="1943" t="s">
        <v>853</v>
      </c>
      <c r="K11" s="1965" t="s">
        <v>852</v>
      </c>
      <c r="L11" s="1964" t="s">
        <v>833</v>
      </c>
      <c r="M11" s="1931">
        <v>30</v>
      </c>
      <c r="N11" s="1930">
        <v>30</v>
      </c>
      <c r="O11" s="1929">
        <v>30</v>
      </c>
    </row>
    <row r="12" spans="2:20" ht="57.75" customHeight="1" thickBot="1" x14ac:dyDescent="0.35">
      <c r="B12" s="2863"/>
      <c r="C12" s="1874"/>
      <c r="D12" s="1909"/>
      <c r="E12" s="1856"/>
      <c r="F12" s="1847"/>
      <c r="G12" s="1938"/>
      <c r="H12" s="1938"/>
      <c r="I12" s="1937"/>
      <c r="J12" s="1943" t="s">
        <v>851</v>
      </c>
      <c r="K12" s="2054" t="s">
        <v>850</v>
      </c>
      <c r="L12" s="1960" t="s">
        <v>833</v>
      </c>
      <c r="M12" s="1939">
        <v>6</v>
      </c>
      <c r="N12" s="1959">
        <v>6</v>
      </c>
      <c r="O12" s="1940">
        <v>6</v>
      </c>
    </row>
    <row r="13" spans="2:20" ht="45" customHeight="1" thickBot="1" x14ac:dyDescent="0.35">
      <c r="B13" s="2863"/>
      <c r="C13" s="1811" t="s">
        <v>849</v>
      </c>
      <c r="D13" s="1909" t="s">
        <v>571</v>
      </c>
      <c r="E13" s="1856" t="s">
        <v>71</v>
      </c>
      <c r="F13" s="1847">
        <v>6.1</v>
      </c>
      <c r="G13" s="1938">
        <v>5.2</v>
      </c>
      <c r="H13" s="1963">
        <v>5.5</v>
      </c>
      <c r="I13" s="1962">
        <v>5.6</v>
      </c>
      <c r="J13" s="1852" t="s">
        <v>848</v>
      </c>
      <c r="K13" s="1863" t="s">
        <v>847</v>
      </c>
      <c r="L13" s="1929">
        <v>100</v>
      </c>
      <c r="M13" s="1931">
        <v>100</v>
      </c>
      <c r="N13" s="1930">
        <v>100</v>
      </c>
      <c r="O13" s="1929">
        <v>100</v>
      </c>
      <c r="Q13" s="1846"/>
      <c r="R13" s="1846"/>
      <c r="S13" s="1853"/>
      <c r="T13" s="1853"/>
    </row>
    <row r="14" spans="2:20" ht="40.5" customHeight="1" thickBot="1" x14ac:dyDescent="0.35">
      <c r="B14" s="2863"/>
      <c r="C14" s="1867" t="s">
        <v>846</v>
      </c>
      <c r="D14" s="1909" t="s">
        <v>569</v>
      </c>
      <c r="E14" s="1856" t="s">
        <v>71</v>
      </c>
      <c r="F14" s="1847">
        <v>61.2</v>
      </c>
      <c r="G14" s="1938">
        <v>63.3</v>
      </c>
      <c r="H14" s="1938">
        <v>66</v>
      </c>
      <c r="I14" s="1937">
        <v>68</v>
      </c>
      <c r="J14" s="1852" t="s">
        <v>845</v>
      </c>
      <c r="K14" s="1961" t="s">
        <v>844</v>
      </c>
      <c r="L14" s="1960" t="s">
        <v>833</v>
      </c>
      <c r="M14" s="1939">
        <v>99.5</v>
      </c>
      <c r="N14" s="1959">
        <v>99.5</v>
      </c>
      <c r="O14" s="1940">
        <v>99.5</v>
      </c>
    </row>
    <row r="15" spans="2:20" ht="32.25" customHeight="1" thickBot="1" x14ac:dyDescent="0.35">
      <c r="B15" s="2863"/>
      <c r="C15" s="1811" t="s">
        <v>843</v>
      </c>
      <c r="D15" s="1928" t="s">
        <v>568</v>
      </c>
      <c r="E15" s="1856" t="s">
        <v>71</v>
      </c>
      <c r="F15" s="1847">
        <v>6.6</v>
      </c>
      <c r="G15" s="1938">
        <v>8.1</v>
      </c>
      <c r="H15" s="1938">
        <v>8.5</v>
      </c>
      <c r="I15" s="1937">
        <v>8.9</v>
      </c>
      <c r="J15" s="1852" t="s">
        <v>842</v>
      </c>
      <c r="K15" s="1957"/>
      <c r="L15" s="1956"/>
      <c r="M15" s="1958"/>
      <c r="N15" s="1957"/>
      <c r="O15" s="1956"/>
    </row>
    <row r="16" spans="2:20" ht="51" customHeight="1" thickBot="1" x14ac:dyDescent="0.35">
      <c r="B16" s="2863"/>
      <c r="C16" s="1824" t="s">
        <v>841</v>
      </c>
      <c r="D16" s="1919" t="s">
        <v>567</v>
      </c>
      <c r="E16" s="1823" t="s">
        <v>71</v>
      </c>
      <c r="F16" s="1918">
        <v>22.3</v>
      </c>
      <c r="G16" s="1955">
        <v>24.1</v>
      </c>
      <c r="H16" s="1955">
        <v>25.3</v>
      </c>
      <c r="I16" s="1954">
        <v>26.5</v>
      </c>
      <c r="J16" s="1915" t="s">
        <v>840</v>
      </c>
      <c r="K16" s="1953" t="s">
        <v>839</v>
      </c>
      <c r="L16" s="1952" t="s">
        <v>833</v>
      </c>
      <c r="M16" s="1951">
        <v>70</v>
      </c>
      <c r="N16" s="1950">
        <v>75</v>
      </c>
      <c r="O16" s="1949">
        <v>80</v>
      </c>
    </row>
    <row r="17" spans="2:21" ht="78.75" customHeight="1" thickBot="1" x14ac:dyDescent="0.35">
      <c r="B17" s="2864"/>
      <c r="C17" s="1811" t="s">
        <v>838</v>
      </c>
      <c r="D17" s="1928" t="s">
        <v>566</v>
      </c>
      <c r="E17" s="1810" t="s">
        <v>71</v>
      </c>
      <c r="F17" s="1883">
        <v>25.7</v>
      </c>
      <c r="G17" s="1948">
        <v>25.4</v>
      </c>
      <c r="H17" s="1948">
        <v>26.7</v>
      </c>
      <c r="I17" s="1947">
        <v>28</v>
      </c>
      <c r="J17" s="1859" t="s">
        <v>837</v>
      </c>
      <c r="K17" s="1941" t="s">
        <v>836</v>
      </c>
      <c r="L17" s="1944">
        <v>2.7</v>
      </c>
      <c r="M17" s="1946">
        <v>4.9000000000000004</v>
      </c>
      <c r="N17" s="1945">
        <v>4.8</v>
      </c>
      <c r="O17" s="1944">
        <v>4.7</v>
      </c>
      <c r="Q17" s="1766"/>
      <c r="R17" s="1766"/>
      <c r="S17" s="1766"/>
      <c r="T17" s="1766"/>
      <c r="U17" s="1766"/>
    </row>
    <row r="18" spans="2:21" ht="46.5" customHeight="1" thickBot="1" x14ac:dyDescent="0.35">
      <c r="B18" s="2065"/>
      <c r="C18" s="2026" t="s">
        <v>835</v>
      </c>
      <c r="D18" s="2066" t="s">
        <v>564</v>
      </c>
      <c r="E18" s="1823" t="s">
        <v>71</v>
      </c>
      <c r="F18" s="1855">
        <v>16.600000000000001</v>
      </c>
      <c r="G18" s="1976">
        <v>12.8</v>
      </c>
      <c r="H18" s="1976">
        <v>13.4</v>
      </c>
      <c r="I18" s="1975">
        <v>14</v>
      </c>
      <c r="J18" s="1864" t="s">
        <v>834</v>
      </c>
      <c r="K18" s="2055" t="s">
        <v>1053</v>
      </c>
      <c r="L18" s="2067" t="s">
        <v>833</v>
      </c>
      <c r="M18" s="2068">
        <v>61.9</v>
      </c>
      <c r="N18" s="2069">
        <v>62.8</v>
      </c>
      <c r="O18" s="2070">
        <v>63.8</v>
      </c>
      <c r="Q18" s="1942"/>
      <c r="R18" s="1778"/>
      <c r="S18" s="1766"/>
      <c r="T18" s="1766"/>
      <c r="U18" s="1766"/>
    </row>
    <row r="19" spans="2:21" ht="48.75" customHeight="1" thickBot="1" x14ac:dyDescent="0.35">
      <c r="B19" s="1841"/>
      <c r="C19" s="1867" t="s">
        <v>832</v>
      </c>
      <c r="D19" s="1928" t="s">
        <v>558</v>
      </c>
      <c r="E19" s="1856" t="s">
        <v>71</v>
      </c>
      <c r="F19" s="1847">
        <v>0.1</v>
      </c>
      <c r="G19" s="1938">
        <v>0.2</v>
      </c>
      <c r="H19" s="1938">
        <v>0.3</v>
      </c>
      <c r="I19" s="1937">
        <v>0.4</v>
      </c>
      <c r="J19" s="1852" t="s">
        <v>831</v>
      </c>
      <c r="K19" s="2056" t="s">
        <v>830</v>
      </c>
      <c r="L19" s="1940">
        <v>100</v>
      </c>
      <c r="M19" s="1939">
        <v>100</v>
      </c>
      <c r="N19" s="1939">
        <v>100</v>
      </c>
      <c r="O19" s="1930">
        <v>100</v>
      </c>
      <c r="Q19" s="1766"/>
      <c r="R19" s="1766"/>
      <c r="S19" s="1766"/>
      <c r="T19" s="1766"/>
      <c r="U19" s="1766"/>
    </row>
    <row r="20" spans="2:21" ht="34.5" customHeight="1" thickBot="1" x14ac:dyDescent="0.35">
      <c r="B20" s="1841"/>
      <c r="C20" s="1867" t="s">
        <v>829</v>
      </c>
      <c r="D20" s="1928" t="s">
        <v>556</v>
      </c>
      <c r="E20" s="1856" t="s">
        <v>71</v>
      </c>
      <c r="F20" s="1844">
        <v>128.30000000000001</v>
      </c>
      <c r="G20" s="1938">
        <v>114</v>
      </c>
      <c r="H20" s="1938">
        <v>120</v>
      </c>
      <c r="I20" s="1937">
        <v>126</v>
      </c>
      <c r="J20" s="1852" t="s">
        <v>828</v>
      </c>
      <c r="K20" s="1936"/>
      <c r="L20" s="1933"/>
      <c r="M20" s="1935"/>
      <c r="N20" s="1934"/>
      <c r="O20" s="1933"/>
      <c r="Q20" s="1766"/>
      <c r="R20" s="1766"/>
      <c r="S20" s="1766"/>
      <c r="T20" s="1766"/>
      <c r="U20" s="1766"/>
    </row>
    <row r="21" spans="2:21" ht="59.25" customHeight="1" thickBot="1" x14ac:dyDescent="0.35">
      <c r="B21" s="1841"/>
      <c r="C21" s="1867" t="s">
        <v>827</v>
      </c>
      <c r="D21" s="1928" t="s">
        <v>554</v>
      </c>
      <c r="E21" s="1856" t="s">
        <v>71</v>
      </c>
      <c r="F21" s="1847">
        <v>0.3</v>
      </c>
      <c r="G21" s="1927">
        <v>0.4</v>
      </c>
      <c r="H21" s="1926">
        <v>0.5</v>
      </c>
      <c r="I21" s="1925">
        <v>0.6</v>
      </c>
      <c r="J21" s="1852" t="s">
        <v>826</v>
      </c>
      <c r="K21" s="1932" t="s">
        <v>825</v>
      </c>
      <c r="L21" s="1929">
        <v>9</v>
      </c>
      <c r="M21" s="1931">
        <v>4</v>
      </c>
      <c r="N21" s="1930">
        <v>6</v>
      </c>
      <c r="O21" s="1929">
        <v>6</v>
      </c>
      <c r="Q21" s="1920"/>
      <c r="R21" s="1920"/>
      <c r="S21" s="1920"/>
      <c r="T21" s="1920"/>
      <c r="U21" s="1766"/>
    </row>
    <row r="22" spans="2:21" ht="30" customHeight="1" thickBot="1" x14ac:dyDescent="0.35">
      <c r="B22" s="1841"/>
      <c r="C22" s="1867" t="s">
        <v>824</v>
      </c>
      <c r="D22" s="1928" t="s">
        <v>553</v>
      </c>
      <c r="E22" s="1856" t="s">
        <v>71</v>
      </c>
      <c r="F22" s="1847">
        <v>27.5</v>
      </c>
      <c r="G22" s="1927">
        <v>29.5</v>
      </c>
      <c r="H22" s="1926">
        <v>31</v>
      </c>
      <c r="I22" s="1925">
        <v>33</v>
      </c>
      <c r="J22" s="1852" t="s">
        <v>823</v>
      </c>
      <c r="K22" s="1924" t="s">
        <v>822</v>
      </c>
      <c r="L22" s="1923">
        <v>1239</v>
      </c>
      <c r="M22" s="1922">
        <v>1300</v>
      </c>
      <c r="N22" s="1922">
        <v>1300</v>
      </c>
      <c r="O22" s="1921">
        <v>1300</v>
      </c>
      <c r="Q22" s="1920"/>
      <c r="R22" s="1920"/>
      <c r="S22" s="1920"/>
      <c r="T22" s="1920"/>
      <c r="U22" s="1766"/>
    </row>
    <row r="23" spans="2:21" ht="47.25" customHeight="1" thickBot="1" x14ac:dyDescent="0.35">
      <c r="B23" s="1841"/>
      <c r="C23" s="1874" t="s">
        <v>821</v>
      </c>
      <c r="D23" s="1919" t="s">
        <v>552</v>
      </c>
      <c r="E23" s="1823" t="s">
        <v>71</v>
      </c>
      <c r="F23" s="1918">
        <v>24.2</v>
      </c>
      <c r="G23" s="1917">
        <v>27.1</v>
      </c>
      <c r="H23" s="1917">
        <v>28</v>
      </c>
      <c r="I23" s="1916">
        <v>30</v>
      </c>
      <c r="J23" s="1915" t="s">
        <v>820</v>
      </c>
      <c r="K23" s="1914"/>
      <c r="L23" s="1911"/>
      <c r="M23" s="1913"/>
      <c r="N23" s="1912"/>
      <c r="O23" s="1911"/>
      <c r="Q23" s="1766"/>
      <c r="R23" s="1766"/>
      <c r="S23" s="1766"/>
      <c r="T23" s="1766"/>
      <c r="U23" s="1766"/>
    </row>
    <row r="24" spans="2:21" ht="47.25" customHeight="1" thickBot="1" x14ac:dyDescent="0.35">
      <c r="B24" s="2859">
        <v>13</v>
      </c>
      <c r="C24" s="1910" t="s">
        <v>819</v>
      </c>
      <c r="D24" s="1909" t="s">
        <v>116</v>
      </c>
      <c r="E24" s="1810" t="s">
        <v>120</v>
      </c>
      <c r="F24" s="1883">
        <v>8057.4</v>
      </c>
      <c r="G24" s="1908">
        <v>9120.5</v>
      </c>
      <c r="H24" s="1830">
        <v>9576</v>
      </c>
      <c r="I24" s="1882">
        <v>10055</v>
      </c>
      <c r="J24" s="1859" t="s">
        <v>818</v>
      </c>
      <c r="K24" s="1880"/>
      <c r="L24" s="1880"/>
      <c r="M24" s="1907"/>
      <c r="N24" s="1906"/>
      <c r="O24" s="1880"/>
    </row>
    <row r="25" spans="2:21" ht="47.25" customHeight="1" thickBot="1" x14ac:dyDescent="0.35">
      <c r="B25" s="2860"/>
      <c r="C25" s="1867" t="s">
        <v>817</v>
      </c>
      <c r="D25" s="1905" t="s">
        <v>126</v>
      </c>
      <c r="E25" s="1823" t="s">
        <v>120</v>
      </c>
      <c r="F25" s="1904">
        <v>76.3</v>
      </c>
      <c r="G25" s="1854">
        <v>84.3</v>
      </c>
      <c r="H25" s="1903">
        <v>88</v>
      </c>
      <c r="I25" s="1902">
        <v>93</v>
      </c>
      <c r="J25" s="1859" t="s">
        <v>816</v>
      </c>
      <c r="K25" s="1899"/>
      <c r="L25" s="1899"/>
      <c r="M25" s="1901"/>
      <c r="N25" s="1900"/>
      <c r="O25" s="1899"/>
    </row>
    <row r="26" spans="2:21" ht="52.5" customHeight="1" thickBot="1" x14ac:dyDescent="0.35">
      <c r="B26" s="2860"/>
      <c r="C26" s="1898" t="s">
        <v>782</v>
      </c>
      <c r="D26" s="1897" t="s">
        <v>128</v>
      </c>
      <c r="E26" s="1896" t="s">
        <v>142</v>
      </c>
      <c r="F26" s="2059">
        <v>1962.1</v>
      </c>
      <c r="G26" s="1834">
        <v>2222.5</v>
      </c>
      <c r="H26" s="2060">
        <v>2333</v>
      </c>
      <c r="I26" s="2061">
        <v>2450</v>
      </c>
      <c r="J26" s="2058" t="s">
        <v>952</v>
      </c>
      <c r="K26" s="1895"/>
      <c r="L26" s="1887"/>
      <c r="M26" s="1886"/>
      <c r="N26" s="1885"/>
      <c r="O26" s="1884"/>
    </row>
    <row r="27" spans="2:21" ht="45.75" customHeight="1" thickBot="1" x14ac:dyDescent="0.35">
      <c r="B27" s="2860"/>
      <c r="C27" s="1894"/>
      <c r="D27" s="1893"/>
      <c r="E27" s="1849" t="s">
        <v>120</v>
      </c>
      <c r="F27" s="1892">
        <v>18757.900000000001</v>
      </c>
      <c r="G27" s="1860">
        <v>22196.1</v>
      </c>
      <c r="H27" s="1891">
        <v>23305</v>
      </c>
      <c r="I27" s="1890">
        <v>24471</v>
      </c>
      <c r="J27" s="1889"/>
      <c r="K27" s="1888"/>
      <c r="L27" s="1887"/>
      <c r="M27" s="1886"/>
      <c r="N27" s="1885"/>
      <c r="O27" s="1884"/>
    </row>
    <row r="28" spans="2:21" ht="45.75" customHeight="1" thickBot="1" x14ac:dyDescent="0.35">
      <c r="B28" s="2860"/>
      <c r="C28" s="1811" t="s">
        <v>806</v>
      </c>
      <c r="D28" s="1873" t="s">
        <v>1020</v>
      </c>
      <c r="E28" s="1823" t="s">
        <v>120</v>
      </c>
      <c r="F28" s="1883">
        <v>1680.7</v>
      </c>
      <c r="G28" s="1831">
        <v>1986.5</v>
      </c>
      <c r="H28" s="1830">
        <v>2085</v>
      </c>
      <c r="I28" s="1882">
        <v>2190</v>
      </c>
      <c r="J28" s="1859" t="s">
        <v>815</v>
      </c>
      <c r="K28" s="1881"/>
      <c r="L28" s="1880"/>
      <c r="M28" s="1879"/>
      <c r="N28" s="1878"/>
      <c r="O28" s="1877"/>
    </row>
    <row r="29" spans="2:21" ht="45.75" customHeight="1" thickBot="1" x14ac:dyDescent="0.35">
      <c r="B29" s="2860"/>
      <c r="C29" s="1811" t="s">
        <v>814</v>
      </c>
      <c r="D29" s="1873" t="s">
        <v>1021</v>
      </c>
      <c r="E29" s="1810" t="s">
        <v>120</v>
      </c>
      <c r="F29" s="1883">
        <v>209.6</v>
      </c>
      <c r="G29" s="2063">
        <v>229.8</v>
      </c>
      <c r="H29" s="1830">
        <v>241</v>
      </c>
      <c r="I29" s="1882">
        <v>253</v>
      </c>
      <c r="J29" s="1859" t="s">
        <v>955</v>
      </c>
      <c r="K29" s="1872"/>
      <c r="L29" s="1871"/>
      <c r="M29" s="1870"/>
      <c r="N29" s="1869"/>
      <c r="O29" s="1868"/>
    </row>
    <row r="30" spans="2:21" ht="45.75" customHeight="1" thickBot="1" x14ac:dyDescent="0.35">
      <c r="B30" s="2861"/>
      <c r="C30" s="1874" t="s">
        <v>813</v>
      </c>
      <c r="D30" s="1873" t="s">
        <v>1054</v>
      </c>
      <c r="E30" s="1849" t="s">
        <v>120</v>
      </c>
      <c r="F30" s="2062">
        <v>224.7</v>
      </c>
      <c r="G30" s="1848">
        <v>367.3</v>
      </c>
      <c r="H30" s="1876">
        <v>385</v>
      </c>
      <c r="I30" s="1875">
        <v>404</v>
      </c>
      <c r="J30" s="2058" t="s">
        <v>956</v>
      </c>
      <c r="K30" s="1872"/>
      <c r="L30" s="1871"/>
      <c r="M30" s="1870"/>
      <c r="N30" s="1869"/>
      <c r="O30" s="1868"/>
    </row>
    <row r="31" spans="2:21" ht="40.5" customHeight="1" thickBot="1" x14ac:dyDescent="0.35">
      <c r="B31" s="2876">
        <v>15</v>
      </c>
      <c r="C31" s="2862" t="s">
        <v>791</v>
      </c>
      <c r="D31" s="2870" t="s">
        <v>329</v>
      </c>
      <c r="E31" s="1810" t="s">
        <v>71</v>
      </c>
      <c r="F31" s="1839">
        <v>1842</v>
      </c>
      <c r="G31" s="2071">
        <v>1659.8</v>
      </c>
      <c r="H31" s="2072">
        <v>1787.8</v>
      </c>
      <c r="I31" s="2072">
        <v>1957.8</v>
      </c>
      <c r="J31" s="2073" t="s">
        <v>812</v>
      </c>
      <c r="K31" s="1866" t="s">
        <v>811</v>
      </c>
      <c r="L31" s="2029">
        <v>3733</v>
      </c>
      <c r="M31" s="1865">
        <v>3665</v>
      </c>
      <c r="N31" s="2030">
        <v>3836</v>
      </c>
      <c r="O31" s="2031">
        <v>3836</v>
      </c>
      <c r="P31" s="1851"/>
      <c r="Q31" s="1861"/>
    </row>
    <row r="32" spans="2:21" ht="28.5" customHeight="1" x14ac:dyDescent="0.3">
      <c r="B32" s="2877"/>
      <c r="C32" s="2863"/>
      <c r="D32" s="2871"/>
      <c r="E32" s="1856"/>
      <c r="F32" s="2108"/>
      <c r="G32" s="2075"/>
      <c r="H32" s="2076"/>
      <c r="I32" s="2076"/>
      <c r="J32" s="2073" t="s">
        <v>810</v>
      </c>
      <c r="K32" s="1863" t="s">
        <v>809</v>
      </c>
      <c r="L32" s="2032">
        <v>1208</v>
      </c>
      <c r="M32" s="1862">
        <v>1220</v>
      </c>
      <c r="N32" s="2033">
        <v>1406</v>
      </c>
      <c r="O32" s="2034">
        <v>1406</v>
      </c>
      <c r="P32" s="1851"/>
      <c r="Q32" s="1861"/>
    </row>
    <row r="33" spans="2:19" ht="29.25" customHeight="1" thickBot="1" x14ac:dyDescent="0.35">
      <c r="B33" s="2878"/>
      <c r="C33" s="2864"/>
      <c r="D33" s="2872"/>
      <c r="E33" s="1835"/>
      <c r="F33" s="2109"/>
      <c r="G33" s="2078"/>
      <c r="H33" s="2079"/>
      <c r="I33" s="2079"/>
      <c r="J33" s="2110" t="s">
        <v>808</v>
      </c>
      <c r="K33" s="2035" t="s">
        <v>807</v>
      </c>
      <c r="L33" s="2103">
        <v>95</v>
      </c>
      <c r="M33" s="2111">
        <v>41</v>
      </c>
      <c r="N33" s="2053">
        <v>45</v>
      </c>
      <c r="O33" s="2051">
        <v>45</v>
      </c>
      <c r="P33" s="1857"/>
      <c r="Q33" s="1851"/>
      <c r="R33" s="1851"/>
    </row>
    <row r="34" spans="2:19" ht="43.5" customHeight="1" x14ac:dyDescent="0.3">
      <c r="B34" s="2112"/>
      <c r="C34" s="2862" t="s">
        <v>782</v>
      </c>
      <c r="D34" s="2870" t="s">
        <v>1029</v>
      </c>
      <c r="E34" s="1856" t="s">
        <v>71</v>
      </c>
      <c r="F34" s="2074">
        <v>249.9</v>
      </c>
      <c r="G34" s="2075">
        <v>231.2</v>
      </c>
      <c r="H34" s="2076">
        <v>266</v>
      </c>
      <c r="I34" s="2076">
        <v>305</v>
      </c>
      <c r="J34" s="2105" t="s">
        <v>954</v>
      </c>
      <c r="K34" s="2048" t="s">
        <v>1055</v>
      </c>
      <c r="L34" s="2036">
        <v>25</v>
      </c>
      <c r="M34" s="2037">
        <v>25</v>
      </c>
      <c r="N34" s="2030">
        <v>25</v>
      </c>
      <c r="O34" s="2031">
        <v>25</v>
      </c>
      <c r="P34" s="1851"/>
      <c r="Q34" s="1851"/>
      <c r="R34" s="1851"/>
    </row>
    <row r="35" spans="2:19" ht="28.5" customHeight="1" x14ac:dyDescent="0.3">
      <c r="B35" s="1858"/>
      <c r="C35" s="2863"/>
      <c r="D35" s="2871"/>
      <c r="E35" s="2106" t="s">
        <v>142</v>
      </c>
      <c r="F35" s="2085">
        <v>62.9</v>
      </c>
      <c r="G35" s="2086">
        <v>51.2</v>
      </c>
      <c r="H35" s="1963">
        <v>51.2</v>
      </c>
      <c r="I35" s="1963">
        <v>51.2</v>
      </c>
      <c r="J35" s="2107"/>
      <c r="K35" s="2038"/>
      <c r="L35" s="2039"/>
      <c r="M35" s="2040"/>
      <c r="N35" s="2041"/>
      <c r="O35" s="2042"/>
      <c r="P35" s="1851"/>
      <c r="Q35" s="1851"/>
      <c r="R35" s="1851"/>
    </row>
    <row r="36" spans="2:19" ht="31.5" customHeight="1" thickBot="1" x14ac:dyDescent="0.35">
      <c r="B36" s="1858"/>
      <c r="C36" s="2864"/>
      <c r="D36" s="2872"/>
      <c r="E36" s="1835" t="s">
        <v>120</v>
      </c>
      <c r="F36" s="2077">
        <v>132.4</v>
      </c>
      <c r="G36" s="2078">
        <v>131.9</v>
      </c>
      <c r="H36" s="2079">
        <v>150</v>
      </c>
      <c r="I36" s="2079">
        <v>170</v>
      </c>
      <c r="J36" s="2104"/>
      <c r="K36" s="2043"/>
      <c r="L36" s="2044"/>
      <c r="M36" s="2045"/>
      <c r="N36" s="2046"/>
      <c r="O36" s="2047"/>
      <c r="P36" s="1851"/>
      <c r="Q36" s="1851"/>
      <c r="R36" s="1851"/>
    </row>
    <row r="37" spans="2:19" ht="41.25" customHeight="1" thickBot="1" x14ac:dyDescent="0.35">
      <c r="B37" s="1858"/>
      <c r="C37" s="1850" t="s">
        <v>806</v>
      </c>
      <c r="D37" s="2080" t="s">
        <v>343</v>
      </c>
      <c r="E37" s="1849" t="s">
        <v>71</v>
      </c>
      <c r="F37" s="2081">
        <v>405.9</v>
      </c>
      <c r="G37" s="2082">
        <v>358.7</v>
      </c>
      <c r="H37" s="2083">
        <v>395</v>
      </c>
      <c r="I37" s="2083">
        <v>435</v>
      </c>
      <c r="J37" s="2084" t="s">
        <v>957</v>
      </c>
      <c r="K37" s="1965" t="s">
        <v>805</v>
      </c>
      <c r="L37" s="2032">
        <v>45</v>
      </c>
      <c r="M37" s="1862">
        <v>45</v>
      </c>
      <c r="N37" s="2033">
        <v>45</v>
      </c>
      <c r="O37" s="2034">
        <v>45</v>
      </c>
      <c r="P37" s="1851"/>
      <c r="Q37" s="1851"/>
      <c r="R37" s="1851"/>
    </row>
    <row r="38" spans="2:19" ht="33" customHeight="1" thickBot="1" x14ac:dyDescent="0.35">
      <c r="B38" s="1858"/>
      <c r="C38" s="1845" t="s">
        <v>804</v>
      </c>
      <c r="D38" s="1840" t="s">
        <v>348</v>
      </c>
      <c r="E38" s="1823" t="s">
        <v>71</v>
      </c>
      <c r="F38" s="2085">
        <v>654.20000000000005</v>
      </c>
      <c r="G38" s="2086">
        <v>902.7</v>
      </c>
      <c r="H38" s="1963">
        <v>990</v>
      </c>
      <c r="I38" s="1963">
        <v>1090</v>
      </c>
      <c r="J38" s="2040" t="s">
        <v>803</v>
      </c>
      <c r="K38" s="1965" t="s">
        <v>802</v>
      </c>
      <c r="L38" s="2039">
        <v>31.5</v>
      </c>
      <c r="M38" s="1843">
        <v>32</v>
      </c>
      <c r="N38" s="2049">
        <v>32</v>
      </c>
      <c r="O38" s="2039">
        <v>32</v>
      </c>
      <c r="P38" s="1851"/>
      <c r="Q38" s="1851"/>
      <c r="R38" s="1851"/>
    </row>
    <row r="39" spans="2:19" ht="41.25" customHeight="1" thickBot="1" x14ac:dyDescent="0.35">
      <c r="B39" s="1858"/>
      <c r="C39" s="1845" t="s">
        <v>801</v>
      </c>
      <c r="D39" s="1840" t="s">
        <v>359</v>
      </c>
      <c r="E39" s="1823" t="s">
        <v>71</v>
      </c>
      <c r="F39" s="2086">
        <v>0</v>
      </c>
      <c r="G39" s="2086">
        <v>0</v>
      </c>
      <c r="H39" s="1963">
        <v>0</v>
      </c>
      <c r="I39" s="1963">
        <v>0</v>
      </c>
      <c r="J39" s="2040" t="s">
        <v>800</v>
      </c>
      <c r="K39" s="2057"/>
      <c r="L39" s="2039"/>
      <c r="M39" s="2087"/>
      <c r="N39" s="2088"/>
      <c r="O39" s="2089"/>
      <c r="P39" s="1851"/>
      <c r="Q39" s="1851"/>
      <c r="R39" s="1851"/>
    </row>
    <row r="40" spans="2:19" ht="55.5" customHeight="1" thickBot="1" x14ac:dyDescent="0.35">
      <c r="B40" s="1858"/>
      <c r="C40" s="1842" t="s">
        <v>799</v>
      </c>
      <c r="D40" s="2064" t="s">
        <v>369</v>
      </c>
      <c r="E40" s="1823" t="s">
        <v>71</v>
      </c>
      <c r="F40" s="2086">
        <v>0</v>
      </c>
      <c r="G40" s="2090">
        <v>0</v>
      </c>
      <c r="H40" s="2091">
        <v>0</v>
      </c>
      <c r="I40" s="2091">
        <v>0</v>
      </c>
      <c r="J40" s="2092" t="s">
        <v>798</v>
      </c>
      <c r="K40" s="2050"/>
      <c r="L40" s="2093"/>
      <c r="M40" s="2094"/>
      <c r="N40" s="2095"/>
      <c r="O40" s="2096"/>
      <c r="P40" s="1851"/>
      <c r="Q40" s="1851"/>
      <c r="R40" s="1851"/>
    </row>
    <row r="41" spans="2:19" ht="41.25" customHeight="1" thickBot="1" x14ac:dyDescent="0.35">
      <c r="B41" s="1858"/>
      <c r="C41" s="1811" t="s">
        <v>797</v>
      </c>
      <c r="D41" s="1840" t="s">
        <v>376</v>
      </c>
      <c r="E41" s="1810" t="s">
        <v>71</v>
      </c>
      <c r="F41" s="1839">
        <v>1226.5</v>
      </c>
      <c r="G41" s="2071">
        <v>1012.6</v>
      </c>
      <c r="H41" s="2072">
        <v>1120</v>
      </c>
      <c r="I41" s="2072">
        <v>1240</v>
      </c>
      <c r="J41" s="2097" t="s">
        <v>796</v>
      </c>
      <c r="K41" s="1965" t="s">
        <v>1055</v>
      </c>
      <c r="L41" s="2051">
        <v>336</v>
      </c>
      <c r="M41" s="2052">
        <v>336</v>
      </c>
      <c r="N41" s="2053">
        <v>381</v>
      </c>
      <c r="O41" s="2051">
        <v>381</v>
      </c>
      <c r="P41" s="1851"/>
      <c r="Q41" s="1851"/>
      <c r="R41" s="1861"/>
      <c r="S41" s="1837"/>
    </row>
    <row r="42" spans="2:19" ht="78" customHeight="1" thickBot="1" x14ac:dyDescent="0.35">
      <c r="B42" s="2098"/>
      <c r="C42" s="1836" t="s">
        <v>795</v>
      </c>
      <c r="D42" s="2099" t="s">
        <v>381</v>
      </c>
      <c r="E42" s="1835" t="s">
        <v>71</v>
      </c>
      <c r="F42" s="2100">
        <v>166</v>
      </c>
      <c r="G42" s="2078">
        <v>201.5</v>
      </c>
      <c r="H42" s="2079">
        <v>220</v>
      </c>
      <c r="I42" s="2101">
        <v>240</v>
      </c>
      <c r="J42" s="2102" t="s">
        <v>794</v>
      </c>
      <c r="K42" s="1833" t="s">
        <v>1056</v>
      </c>
      <c r="L42" s="2103" t="s">
        <v>793</v>
      </c>
      <c r="M42" s="2103" t="s">
        <v>792</v>
      </c>
      <c r="N42" s="2103" t="s">
        <v>792</v>
      </c>
      <c r="O42" s="2103" t="s">
        <v>792</v>
      </c>
      <c r="P42" s="1851"/>
      <c r="Q42" s="1851"/>
      <c r="R42" s="1851"/>
    </row>
    <row r="43" spans="2:19" ht="41.25" customHeight="1" thickBot="1" x14ac:dyDescent="0.35">
      <c r="B43" s="2876">
        <v>16</v>
      </c>
      <c r="C43" s="2862" t="s">
        <v>791</v>
      </c>
      <c r="D43" s="2873" t="s">
        <v>92</v>
      </c>
      <c r="E43" s="1810" t="s">
        <v>71</v>
      </c>
      <c r="F43" s="1832">
        <v>815.2</v>
      </c>
      <c r="G43" s="1831">
        <v>920.5</v>
      </c>
      <c r="H43" s="1830">
        <f>+G43*1.05</f>
        <v>966.52500000000009</v>
      </c>
      <c r="I43" s="1830">
        <f>+H43*1.05</f>
        <v>1014.8512500000002</v>
      </c>
      <c r="J43" s="1806" t="s">
        <v>790</v>
      </c>
      <c r="K43" s="1829" t="s">
        <v>789</v>
      </c>
      <c r="L43" s="1828">
        <v>265.12</v>
      </c>
      <c r="M43" s="1827" t="s">
        <v>788</v>
      </c>
      <c r="N43" s="1826">
        <v>235.36</v>
      </c>
      <c r="O43" s="1825">
        <v>221.76</v>
      </c>
      <c r="P43" s="1851"/>
      <c r="Q43" s="1851"/>
      <c r="R43" s="1851"/>
    </row>
    <row r="44" spans="2:19" ht="36.75" customHeight="1" thickBot="1" x14ac:dyDescent="0.35">
      <c r="B44" s="2877"/>
      <c r="C44" s="2863"/>
      <c r="D44" s="2874"/>
      <c r="E44" s="1823"/>
      <c r="F44" s="1822"/>
      <c r="G44" s="1821"/>
      <c r="H44" s="1820"/>
      <c r="I44" s="1819"/>
      <c r="J44" s="1818" t="s">
        <v>787</v>
      </c>
      <c r="K44" s="1817" t="s">
        <v>1057</v>
      </c>
      <c r="L44" s="1816">
        <v>69.02</v>
      </c>
      <c r="M44" s="1815" t="s">
        <v>786</v>
      </c>
      <c r="N44" s="1814">
        <v>70.900000000000006</v>
      </c>
      <c r="O44" s="1813">
        <v>71.84</v>
      </c>
      <c r="P44" s="1851"/>
      <c r="Q44" s="1851"/>
      <c r="R44" s="1851"/>
    </row>
    <row r="45" spans="2:19" ht="30" customHeight="1" thickBot="1" x14ac:dyDescent="0.35">
      <c r="B45" s="2877"/>
      <c r="C45" s="2864"/>
      <c r="D45" s="2875"/>
      <c r="E45" s="1823"/>
      <c r="F45" s="1822"/>
      <c r="G45" s="1821"/>
      <c r="H45" s="1820"/>
      <c r="I45" s="1819"/>
      <c r="J45" s="1818" t="s">
        <v>785</v>
      </c>
      <c r="K45" s="1817" t="s">
        <v>784</v>
      </c>
      <c r="L45" s="1816">
        <v>25.82</v>
      </c>
      <c r="M45" s="1815" t="s">
        <v>783</v>
      </c>
      <c r="N45" s="1814">
        <v>21.66</v>
      </c>
      <c r="O45" s="1813">
        <v>19.579999999999998</v>
      </c>
      <c r="P45" s="1851"/>
      <c r="Q45" s="1851"/>
      <c r="R45" s="1851"/>
    </row>
    <row r="46" spans="2:19" ht="33.75" customHeight="1" thickBot="1" x14ac:dyDescent="0.35">
      <c r="B46" s="2877"/>
      <c r="C46" s="2862" t="s">
        <v>782</v>
      </c>
      <c r="D46" s="2873" t="s">
        <v>781</v>
      </c>
      <c r="E46" s="1810" t="s">
        <v>71</v>
      </c>
      <c r="F46" s="1812">
        <v>9.1999999999999993</v>
      </c>
      <c r="G46" s="1808">
        <v>9.9</v>
      </c>
      <c r="H46" s="1808">
        <f>+G46*1.05</f>
        <v>10.395000000000001</v>
      </c>
      <c r="I46" s="1807">
        <f>+H46*1.05</f>
        <v>10.914750000000002</v>
      </c>
      <c r="J46" s="1806" t="s">
        <v>780</v>
      </c>
      <c r="K46" s="1805" t="s">
        <v>779</v>
      </c>
      <c r="L46" s="1804">
        <v>270</v>
      </c>
      <c r="M46" s="1803">
        <v>280</v>
      </c>
      <c r="N46" s="1802">
        <v>300</v>
      </c>
      <c r="O46" s="1801">
        <v>310</v>
      </c>
      <c r="P46" s="1851"/>
      <c r="Q46" s="1851"/>
      <c r="R46" s="1851"/>
    </row>
    <row r="47" spans="2:19" ht="27.75" customHeight="1" thickBot="1" x14ac:dyDescent="0.35">
      <c r="B47" s="2877"/>
      <c r="C47" s="2863"/>
      <c r="D47" s="2874"/>
      <c r="E47" s="1810"/>
      <c r="F47" s="1809"/>
      <c r="G47" s="1808"/>
      <c r="H47" s="1808"/>
      <c r="I47" s="1807"/>
      <c r="J47" s="1806" t="s">
        <v>778</v>
      </c>
      <c r="K47" s="1805" t="s">
        <v>777</v>
      </c>
      <c r="L47" s="1804">
        <v>270</v>
      </c>
      <c r="M47" s="1803">
        <v>280</v>
      </c>
      <c r="N47" s="1802">
        <v>300</v>
      </c>
      <c r="O47" s="1801">
        <v>310</v>
      </c>
      <c r="P47" s="1851"/>
      <c r="Q47" s="1851"/>
      <c r="R47" s="1851"/>
    </row>
    <row r="48" spans="2:19" ht="30.75" customHeight="1" thickBot="1" x14ac:dyDescent="0.35">
      <c r="B48" s="2878"/>
      <c r="C48" s="2864"/>
      <c r="D48" s="2875"/>
      <c r="E48" s="1810"/>
      <c r="F48" s="1809"/>
      <c r="G48" s="1808"/>
      <c r="H48" s="1808"/>
      <c r="I48" s="1807"/>
      <c r="J48" s="1806" t="s">
        <v>776</v>
      </c>
      <c r="K48" s="1805" t="s">
        <v>775</v>
      </c>
      <c r="L48" s="1804">
        <v>1</v>
      </c>
      <c r="M48" s="1803">
        <v>1</v>
      </c>
      <c r="N48" s="1802">
        <v>1</v>
      </c>
      <c r="O48" s="1801">
        <v>1</v>
      </c>
      <c r="P48" s="1851"/>
      <c r="Q48" s="1851"/>
      <c r="R48" s="1851"/>
    </row>
    <row r="49" spans="1:19" ht="30.75" customHeight="1" thickBot="1" x14ac:dyDescent="0.35">
      <c r="B49" s="1800"/>
      <c r="C49" s="1799"/>
      <c r="D49" s="1798" t="s">
        <v>1058</v>
      </c>
      <c r="E49" s="1797"/>
      <c r="F49" s="1796">
        <f>SUM(F7:F48)</f>
        <v>36975.1</v>
      </c>
      <c r="G49" s="1796">
        <f>SUM(G7:G48)</f>
        <v>42131.199999999997</v>
      </c>
      <c r="H49" s="1795">
        <f>SUM(H7:H48)</f>
        <v>44434.619999999995</v>
      </c>
      <c r="I49" s="1795">
        <f>SUM(I7:I48)</f>
        <v>46919.366000000002</v>
      </c>
      <c r="J49" s="1794" t="s">
        <v>774</v>
      </c>
      <c r="K49" s="1793"/>
      <c r="L49" s="1792" t="s">
        <v>774</v>
      </c>
      <c r="M49" s="1792" t="s">
        <v>774</v>
      </c>
      <c r="N49" s="1792" t="s">
        <v>774</v>
      </c>
      <c r="O49" s="1792" t="s">
        <v>774</v>
      </c>
      <c r="P49" s="1851"/>
      <c r="Q49" s="1851"/>
      <c r="R49" s="1851"/>
    </row>
    <row r="50" spans="1:19" x14ac:dyDescent="0.3">
      <c r="B50" s="1785"/>
      <c r="C50" s="1791"/>
      <c r="D50" s="1787"/>
      <c r="E50" s="1785"/>
      <c r="F50" s="1790"/>
      <c r="G50" s="1790"/>
      <c r="H50" s="1785"/>
      <c r="I50" s="1785"/>
      <c r="J50" s="1785"/>
      <c r="K50" s="1788"/>
      <c r="L50" s="1785"/>
      <c r="M50" s="1789"/>
      <c r="N50" s="1789"/>
      <c r="O50" s="1789"/>
      <c r="P50" s="1851"/>
      <c r="Q50" s="1851"/>
      <c r="R50" s="1851"/>
    </row>
    <row r="51" spans="1:19" ht="15" customHeight="1" x14ac:dyDescent="0.3">
      <c r="B51" s="1775" t="s">
        <v>71</v>
      </c>
      <c r="C51" s="1785"/>
      <c r="D51" s="2880" t="s">
        <v>391</v>
      </c>
      <c r="E51" s="2880"/>
      <c r="F51" s="2880"/>
      <c r="G51" s="2880"/>
      <c r="H51" s="2880"/>
      <c r="I51" s="2880"/>
      <c r="J51" s="2880"/>
      <c r="K51" s="1788"/>
      <c r="P51" s="1851"/>
      <c r="Q51" s="1851"/>
      <c r="R51" s="1851"/>
    </row>
    <row r="52" spans="1:19" ht="15" customHeight="1" x14ac:dyDescent="0.3">
      <c r="B52" s="1786" t="s">
        <v>142</v>
      </c>
      <c r="C52" s="1785"/>
      <c r="D52" s="2880" t="s">
        <v>1059</v>
      </c>
      <c r="E52" s="2880"/>
      <c r="F52" s="2880"/>
      <c r="G52" s="2880"/>
      <c r="H52" s="2880"/>
      <c r="I52" s="2880"/>
      <c r="J52" s="2880"/>
      <c r="K52" s="2880"/>
      <c r="P52" s="1851"/>
      <c r="Q52" s="1851"/>
      <c r="R52" s="1851"/>
    </row>
    <row r="53" spans="1:19" x14ac:dyDescent="0.3">
      <c r="B53" s="1775" t="s">
        <v>120</v>
      </c>
      <c r="C53" s="1785"/>
      <c r="D53" s="1784" t="s">
        <v>773</v>
      </c>
    </row>
    <row r="54" spans="1:19" ht="26.25" customHeight="1" x14ac:dyDescent="0.3"/>
    <row r="55" spans="1:19" x14ac:dyDescent="0.3">
      <c r="A55" s="1766"/>
      <c r="B55" s="2866"/>
      <c r="C55" s="2866"/>
      <c r="D55" s="1773"/>
      <c r="E55" s="2867"/>
      <c r="F55" s="1779"/>
      <c r="G55" s="2879"/>
      <c r="H55" s="2865"/>
      <c r="I55" s="2865"/>
      <c r="J55" s="1775"/>
      <c r="K55" s="1778"/>
      <c r="L55" s="1778"/>
      <c r="M55" s="1778"/>
      <c r="N55" s="2879"/>
      <c r="O55" s="1776"/>
      <c r="P55" s="1775"/>
      <c r="Q55" s="1775"/>
      <c r="R55" s="1775"/>
      <c r="S55" s="1766"/>
    </row>
    <row r="56" spans="1:19" x14ac:dyDescent="0.3">
      <c r="A56" s="1766"/>
      <c r="B56" s="2866"/>
      <c r="C56" s="2866"/>
      <c r="D56" s="1773"/>
      <c r="E56" s="2868"/>
      <c r="F56" s="1772"/>
      <c r="G56" s="2879"/>
      <c r="H56" s="2865"/>
      <c r="I56" s="2865"/>
      <c r="J56" s="1771"/>
      <c r="K56" s="1770"/>
      <c r="L56" s="1770"/>
      <c r="M56" s="1770"/>
      <c r="N56" s="2879"/>
      <c r="O56" s="1768"/>
      <c r="P56" s="1767"/>
      <c r="Q56" s="1767"/>
      <c r="R56" s="1767"/>
      <c r="S56" s="1766"/>
    </row>
    <row r="57" spans="1:19" x14ac:dyDescent="0.3">
      <c r="A57" s="1766"/>
      <c r="B57" s="2866"/>
      <c r="C57" s="2866"/>
      <c r="D57" s="1773"/>
      <c r="E57" s="2867"/>
      <c r="F57" s="1779"/>
      <c r="G57" s="1777"/>
      <c r="H57" s="2865"/>
      <c r="I57" s="2865"/>
      <c r="J57" s="1775"/>
      <c r="K57" s="1778"/>
      <c r="L57" s="1778"/>
      <c r="M57" s="1778"/>
      <c r="N57" s="2879"/>
      <c r="O57" s="1776"/>
      <c r="P57" s="1775"/>
      <c r="Q57" s="1775"/>
      <c r="R57" s="1775"/>
      <c r="S57" s="1766"/>
    </row>
    <row r="58" spans="1:19" x14ac:dyDescent="0.3">
      <c r="A58" s="1766"/>
      <c r="B58" s="2866"/>
      <c r="C58" s="2866"/>
      <c r="D58" s="1773"/>
      <c r="E58" s="2868"/>
      <c r="F58" s="1772"/>
      <c r="G58" s="1783"/>
      <c r="H58" s="2865"/>
      <c r="I58" s="2865"/>
      <c r="J58" s="1771"/>
      <c r="K58" s="1770"/>
      <c r="L58" s="1770"/>
      <c r="M58" s="1770"/>
      <c r="N58" s="2879"/>
      <c r="O58" s="1768"/>
      <c r="P58" s="1767"/>
      <c r="Q58" s="1767"/>
      <c r="R58" s="1767"/>
      <c r="S58" s="1766"/>
    </row>
    <row r="59" spans="1:19" x14ac:dyDescent="0.3">
      <c r="A59" s="1766"/>
      <c r="B59" s="2866"/>
      <c r="C59" s="2866"/>
      <c r="D59" s="1773"/>
      <c r="E59" s="2867"/>
      <c r="F59" s="1779"/>
      <c r="G59" s="2879"/>
      <c r="H59" s="2865"/>
      <c r="I59" s="2865"/>
      <c r="J59" s="1775"/>
      <c r="K59" s="1778"/>
      <c r="L59" s="1778"/>
      <c r="M59" s="1778"/>
      <c r="N59" s="2879"/>
      <c r="O59" s="1776"/>
      <c r="P59" s="1775"/>
      <c r="Q59" s="1775"/>
      <c r="R59" s="1775"/>
      <c r="S59" s="1766"/>
    </row>
    <row r="60" spans="1:19" x14ac:dyDescent="0.3">
      <c r="A60" s="1766"/>
      <c r="B60" s="2866"/>
      <c r="C60" s="2866"/>
      <c r="D60" s="1773"/>
      <c r="E60" s="2868"/>
      <c r="F60" s="1772"/>
      <c r="G60" s="2879"/>
      <c r="H60" s="2865"/>
      <c r="I60" s="2865"/>
      <c r="J60" s="1771"/>
      <c r="K60" s="1770"/>
      <c r="L60" s="1770"/>
      <c r="M60" s="1770"/>
      <c r="N60" s="2879"/>
      <c r="O60" s="1768"/>
      <c r="P60" s="1782"/>
      <c r="Q60" s="1782"/>
      <c r="R60" s="1782"/>
      <c r="S60" s="1766"/>
    </row>
    <row r="61" spans="1:19" x14ac:dyDescent="0.3">
      <c r="A61" s="1766"/>
      <c r="B61" s="2866"/>
      <c r="C61" s="2866"/>
      <c r="D61" s="1773"/>
      <c r="E61" s="2867"/>
      <c r="F61" s="1779"/>
      <c r="G61" s="2869"/>
      <c r="H61" s="2865"/>
      <c r="I61" s="2865"/>
      <c r="J61" s="1775"/>
      <c r="K61" s="1778"/>
      <c r="L61" s="1778"/>
      <c r="M61" s="1778"/>
      <c r="N61" s="1777"/>
      <c r="O61" s="1776"/>
      <c r="P61" s="1774"/>
      <c r="Q61" s="1775"/>
      <c r="R61" s="1774"/>
      <c r="S61" s="1766"/>
    </row>
    <row r="62" spans="1:19" x14ac:dyDescent="0.3">
      <c r="A62" s="1766"/>
      <c r="B62" s="2866"/>
      <c r="C62" s="2866"/>
      <c r="D62" s="1773"/>
      <c r="E62" s="2868"/>
      <c r="F62" s="1772"/>
      <c r="G62" s="2869"/>
      <c r="H62" s="2865"/>
      <c r="I62" s="2865"/>
      <c r="J62" s="1771"/>
      <c r="K62" s="1770"/>
      <c r="L62" s="1770"/>
      <c r="M62" s="1770"/>
      <c r="N62" s="1769"/>
      <c r="O62" s="1768"/>
      <c r="P62" s="1767"/>
      <c r="Q62" s="1767"/>
      <c r="R62" s="1767"/>
      <c r="S62" s="1766"/>
    </row>
    <row r="63" spans="1:19" x14ac:dyDescent="0.3">
      <c r="A63" s="1766"/>
      <c r="B63" s="2866"/>
      <c r="C63" s="2866"/>
      <c r="D63" s="1773"/>
      <c r="E63" s="2867"/>
      <c r="F63" s="1779"/>
      <c r="G63" s="2869"/>
      <c r="H63" s="2865"/>
      <c r="I63" s="2865"/>
      <c r="J63" s="1775"/>
      <c r="K63" s="1778"/>
      <c r="L63" s="1778"/>
      <c r="M63" s="1778"/>
      <c r="N63" s="1777"/>
      <c r="O63" s="1776"/>
      <c r="P63" s="1774"/>
      <c r="Q63" s="1775"/>
      <c r="R63" s="1774"/>
      <c r="S63" s="1766"/>
    </row>
    <row r="64" spans="1:19" x14ac:dyDescent="0.3">
      <c r="A64" s="1766"/>
      <c r="B64" s="2866"/>
      <c r="C64" s="2866"/>
      <c r="D64" s="1773"/>
      <c r="E64" s="2868"/>
      <c r="F64" s="1772"/>
      <c r="G64" s="2869"/>
      <c r="H64" s="2865"/>
      <c r="I64" s="2865"/>
      <c r="J64" s="1771"/>
      <c r="K64" s="1770"/>
      <c r="L64" s="1770"/>
      <c r="M64" s="1770"/>
      <c r="N64" s="1769"/>
      <c r="O64" s="1768"/>
      <c r="P64" s="1767"/>
      <c r="Q64" s="1767"/>
      <c r="R64" s="1767"/>
      <c r="S64" s="1766"/>
    </row>
    <row r="65" spans="1:19" x14ac:dyDescent="0.3">
      <c r="A65" s="1766"/>
      <c r="B65" s="2866"/>
      <c r="C65" s="2866"/>
      <c r="D65" s="1773"/>
      <c r="E65" s="2867"/>
      <c r="F65" s="1779"/>
      <c r="G65" s="2869"/>
      <c r="H65" s="2865"/>
      <c r="I65" s="2865"/>
      <c r="J65" s="1775"/>
      <c r="K65" s="1778"/>
      <c r="L65" s="1778"/>
      <c r="M65" s="1778"/>
      <c r="N65" s="1777"/>
      <c r="O65" s="1776"/>
      <c r="P65" s="1774"/>
      <c r="Q65" s="1775"/>
      <c r="R65" s="1774"/>
      <c r="S65" s="1766"/>
    </row>
    <row r="66" spans="1:19" x14ac:dyDescent="0.3">
      <c r="A66" s="1766"/>
      <c r="B66" s="2866"/>
      <c r="C66" s="2866"/>
      <c r="D66" s="1773"/>
      <c r="E66" s="2868"/>
      <c r="F66" s="1772"/>
      <c r="G66" s="2869"/>
      <c r="H66" s="2865"/>
      <c r="I66" s="2865"/>
      <c r="J66" s="1771"/>
      <c r="K66" s="1770"/>
      <c r="L66" s="1770"/>
      <c r="M66" s="1770"/>
      <c r="N66" s="1769"/>
      <c r="O66" s="1768"/>
      <c r="P66" s="1767"/>
      <c r="Q66" s="1767"/>
      <c r="R66" s="1767"/>
      <c r="S66" s="1766"/>
    </row>
    <row r="67" spans="1:19" x14ac:dyDescent="0.3">
      <c r="A67" s="1766"/>
      <c r="B67" s="2866"/>
      <c r="C67" s="2866"/>
      <c r="D67" s="1773"/>
      <c r="E67" s="2867"/>
      <c r="F67" s="1779"/>
      <c r="G67" s="2869"/>
      <c r="H67" s="2865"/>
      <c r="I67" s="2865"/>
      <c r="J67" s="1775"/>
      <c r="K67" s="1778"/>
      <c r="L67" s="1778"/>
      <c r="M67" s="1778"/>
      <c r="N67" s="1777"/>
      <c r="O67" s="1776"/>
      <c r="P67" s="1774"/>
      <c r="Q67" s="1775"/>
      <c r="R67" s="1774"/>
      <c r="S67" s="1766"/>
    </row>
    <row r="68" spans="1:19" x14ac:dyDescent="0.3">
      <c r="A68" s="1766"/>
      <c r="B68" s="2866"/>
      <c r="C68" s="2866"/>
      <c r="D68" s="1773"/>
      <c r="E68" s="2868"/>
      <c r="F68" s="1772"/>
      <c r="G68" s="2869"/>
      <c r="H68" s="2865"/>
      <c r="I68" s="2865"/>
      <c r="J68" s="1771"/>
      <c r="K68" s="1770"/>
      <c r="L68" s="1770"/>
      <c r="M68" s="1770"/>
      <c r="N68" s="1769"/>
      <c r="O68" s="1768"/>
      <c r="P68" s="1767"/>
      <c r="Q68" s="1767"/>
      <c r="R68" s="1767"/>
      <c r="S68" s="1766"/>
    </row>
    <row r="69" spans="1:19" x14ac:dyDescent="0.3">
      <c r="A69" s="1766"/>
      <c r="B69" s="2866"/>
      <c r="C69" s="2866"/>
      <c r="D69" s="1773"/>
      <c r="E69" s="2867"/>
      <c r="F69" s="1779"/>
      <c r="G69" s="2869"/>
      <c r="H69" s="2865"/>
      <c r="I69" s="2865"/>
      <c r="J69" s="1775"/>
      <c r="K69" s="1778"/>
      <c r="L69" s="1778"/>
      <c r="M69" s="1778"/>
      <c r="N69" s="1777"/>
      <c r="O69" s="1776"/>
      <c r="P69" s="1774"/>
      <c r="Q69" s="1775"/>
      <c r="R69" s="1774"/>
      <c r="S69" s="1766"/>
    </row>
    <row r="70" spans="1:19" x14ac:dyDescent="0.3">
      <c r="A70" s="1766"/>
      <c r="B70" s="2866"/>
      <c r="C70" s="2866"/>
      <c r="D70" s="1773"/>
      <c r="E70" s="2868"/>
      <c r="F70" s="1772"/>
      <c r="G70" s="2869"/>
      <c r="H70" s="2865"/>
      <c r="I70" s="2865"/>
      <c r="J70" s="1771"/>
      <c r="K70" s="1770"/>
      <c r="L70" s="1770"/>
      <c r="M70" s="1770"/>
      <c r="N70" s="1769"/>
      <c r="O70" s="1768"/>
      <c r="P70" s="1767"/>
      <c r="Q70" s="1767"/>
      <c r="R70" s="1767"/>
      <c r="S70" s="1766"/>
    </row>
    <row r="71" spans="1:19" x14ac:dyDescent="0.3">
      <c r="A71" s="1766"/>
      <c r="B71" s="2866"/>
      <c r="C71" s="2866"/>
      <c r="D71" s="1773"/>
      <c r="E71" s="2867"/>
      <c r="F71" s="1779"/>
      <c r="G71" s="2869"/>
      <c r="H71" s="2865"/>
      <c r="I71" s="2865"/>
      <c r="J71" s="1775"/>
      <c r="K71" s="1778"/>
      <c r="L71" s="1778"/>
      <c r="M71" s="1778"/>
      <c r="N71" s="2879"/>
      <c r="O71" s="1776"/>
      <c r="P71" s="1775"/>
      <c r="Q71" s="1775"/>
      <c r="R71" s="1775"/>
      <c r="S71" s="1766"/>
    </row>
    <row r="72" spans="1:19" x14ac:dyDescent="0.3">
      <c r="A72" s="1766"/>
      <c r="B72" s="2866"/>
      <c r="C72" s="2866"/>
      <c r="D72" s="1773"/>
      <c r="E72" s="2868"/>
      <c r="F72" s="1772"/>
      <c r="G72" s="2869"/>
      <c r="H72" s="2865"/>
      <c r="I72" s="2865"/>
      <c r="J72" s="1771"/>
      <c r="K72" s="1770"/>
      <c r="L72" s="1770"/>
      <c r="M72" s="1770"/>
      <c r="N72" s="2879"/>
      <c r="O72" s="1768"/>
      <c r="P72" s="1767"/>
      <c r="Q72" s="1767"/>
      <c r="R72" s="1767"/>
      <c r="S72" s="1766"/>
    </row>
    <row r="73" spans="1:19" x14ac:dyDescent="0.3">
      <c r="A73" s="1766"/>
      <c r="B73" s="2866"/>
      <c r="C73" s="2866"/>
      <c r="D73" s="1773"/>
      <c r="E73" s="2867"/>
      <c r="F73" s="1779"/>
      <c r="G73" s="2879"/>
      <c r="H73" s="2865"/>
      <c r="I73" s="2865"/>
      <c r="J73" s="1775"/>
      <c r="K73" s="1778"/>
      <c r="L73" s="1778"/>
      <c r="M73" s="1778"/>
      <c r="N73" s="1781"/>
      <c r="O73" s="1776"/>
      <c r="P73" s="1778"/>
      <c r="Q73" s="1778"/>
      <c r="R73" s="1778"/>
      <c r="S73" s="1766"/>
    </row>
    <row r="74" spans="1:19" x14ac:dyDescent="0.3">
      <c r="A74" s="1766"/>
      <c r="B74" s="2866"/>
      <c r="C74" s="2866"/>
      <c r="D74" s="1773"/>
      <c r="E74" s="2868"/>
      <c r="F74" s="1772"/>
      <c r="G74" s="2879"/>
      <c r="H74" s="2865"/>
      <c r="I74" s="2865"/>
      <c r="J74" s="1771"/>
      <c r="K74" s="1770"/>
      <c r="L74" s="1770"/>
      <c r="M74" s="1770"/>
      <c r="N74" s="1781"/>
      <c r="O74" s="1780"/>
      <c r="P74" s="1778"/>
      <c r="Q74" s="1778"/>
      <c r="R74" s="1778"/>
      <c r="S74" s="1766"/>
    </row>
    <row r="75" spans="1:19" x14ac:dyDescent="0.3">
      <c r="A75" s="1766"/>
      <c r="B75" s="2866"/>
      <c r="C75" s="2866"/>
      <c r="D75" s="1773"/>
      <c r="E75" s="2867"/>
      <c r="F75" s="1779"/>
      <c r="G75" s="2869"/>
      <c r="H75" s="2865"/>
      <c r="I75" s="2865"/>
      <c r="J75" s="1775"/>
      <c r="K75" s="1778"/>
      <c r="L75" s="1778"/>
      <c r="M75" s="1778"/>
      <c r="N75" s="1777"/>
      <c r="O75" s="1776"/>
      <c r="P75" s="1774"/>
      <c r="Q75" s="1775"/>
      <c r="R75" s="1774"/>
      <c r="S75" s="1766"/>
    </row>
    <row r="76" spans="1:19" x14ac:dyDescent="0.3">
      <c r="A76" s="1766"/>
      <c r="B76" s="2866"/>
      <c r="C76" s="2866"/>
      <c r="D76" s="1773"/>
      <c r="E76" s="2868"/>
      <c r="F76" s="1772"/>
      <c r="G76" s="2869"/>
      <c r="H76" s="2865"/>
      <c r="I76" s="2865"/>
      <c r="J76" s="1771"/>
      <c r="K76" s="1770"/>
      <c r="L76" s="1770"/>
      <c r="M76" s="1770"/>
      <c r="N76" s="1769"/>
      <c r="O76" s="1768"/>
      <c r="P76" s="1767"/>
      <c r="Q76" s="1767"/>
      <c r="R76" s="1767"/>
      <c r="S76" s="1766"/>
    </row>
    <row r="77" spans="1:19" x14ac:dyDescent="0.3">
      <c r="A77" s="1766"/>
      <c r="B77" s="2866"/>
      <c r="C77" s="2866"/>
      <c r="D77" s="1773"/>
      <c r="E77" s="2867"/>
      <c r="F77" s="1779"/>
      <c r="G77" s="2869"/>
      <c r="H77" s="2865"/>
      <c r="I77" s="2865"/>
      <c r="J77" s="1775"/>
      <c r="K77" s="1778"/>
      <c r="L77" s="1778"/>
      <c r="M77" s="1778"/>
      <c r="N77" s="1777"/>
      <c r="O77" s="1776"/>
      <c r="P77" s="1774"/>
      <c r="Q77" s="1775"/>
      <c r="R77" s="1774"/>
      <c r="S77" s="1766"/>
    </row>
    <row r="78" spans="1:19" x14ac:dyDescent="0.3">
      <c r="A78" s="1766"/>
      <c r="B78" s="2866"/>
      <c r="C78" s="2866"/>
      <c r="D78" s="1773"/>
      <c r="E78" s="2868"/>
      <c r="F78" s="1772"/>
      <c r="G78" s="2869"/>
      <c r="H78" s="2865"/>
      <c r="I78" s="2865"/>
      <c r="J78" s="1771"/>
      <c r="K78" s="1770"/>
      <c r="L78" s="1770"/>
      <c r="M78" s="1770"/>
      <c r="N78" s="1769"/>
      <c r="O78" s="1768"/>
      <c r="P78" s="1767"/>
      <c r="Q78" s="1767"/>
      <c r="R78" s="1767"/>
      <c r="S78" s="1766"/>
    </row>
    <row r="79" spans="1:19" x14ac:dyDescent="0.3">
      <c r="A79" s="1766"/>
      <c r="B79" s="2866"/>
      <c r="C79" s="2866"/>
      <c r="D79" s="1773"/>
      <c r="E79" s="2867"/>
      <c r="F79" s="1779"/>
      <c r="G79" s="2869"/>
      <c r="H79" s="2865"/>
      <c r="I79" s="2865"/>
      <c r="J79" s="1775"/>
      <c r="K79" s="1778"/>
      <c r="L79" s="1778"/>
      <c r="M79" s="1778"/>
      <c r="N79" s="1777"/>
      <c r="O79" s="1776"/>
      <c r="P79" s="1774"/>
      <c r="Q79" s="1775"/>
      <c r="R79" s="1774"/>
      <c r="S79" s="1766"/>
    </row>
    <row r="80" spans="1:19" x14ac:dyDescent="0.3">
      <c r="A80" s="1766"/>
      <c r="B80" s="2866"/>
      <c r="C80" s="2866"/>
      <c r="D80" s="1773"/>
      <c r="E80" s="2868"/>
      <c r="F80" s="1772"/>
      <c r="G80" s="2869"/>
      <c r="H80" s="2865"/>
      <c r="I80" s="2865"/>
      <c r="J80" s="1771"/>
      <c r="K80" s="1770"/>
      <c r="L80" s="1770"/>
      <c r="M80" s="1770"/>
      <c r="N80" s="1769"/>
      <c r="O80" s="1768"/>
      <c r="P80" s="1767"/>
      <c r="Q80" s="1767"/>
      <c r="R80" s="1767"/>
      <c r="S80" s="1766"/>
    </row>
    <row r="81" spans="1:19" x14ac:dyDescent="0.3">
      <c r="A81" s="1766"/>
      <c r="B81" s="2866"/>
      <c r="C81" s="2866"/>
      <c r="D81" s="1773"/>
      <c r="E81" s="2867"/>
      <c r="F81" s="1779"/>
      <c r="G81" s="2869"/>
      <c r="H81" s="2865"/>
      <c r="I81" s="2865"/>
      <c r="J81" s="1775"/>
      <c r="K81" s="1778"/>
      <c r="L81" s="1778"/>
      <c r="M81" s="1778"/>
      <c r="N81" s="1777"/>
      <c r="O81" s="1776"/>
      <c r="P81" s="1774"/>
      <c r="Q81" s="1775"/>
      <c r="R81" s="1774"/>
      <c r="S81" s="1766"/>
    </row>
    <row r="82" spans="1:19" x14ac:dyDescent="0.3">
      <c r="A82" s="1766"/>
      <c r="B82" s="2866"/>
      <c r="C82" s="2866"/>
      <c r="D82" s="1773"/>
      <c r="E82" s="2868"/>
      <c r="F82" s="1772"/>
      <c r="G82" s="2869"/>
      <c r="H82" s="2865"/>
      <c r="I82" s="2865"/>
      <c r="J82" s="1771"/>
      <c r="K82" s="1770"/>
      <c r="L82" s="1770"/>
      <c r="M82" s="1770"/>
      <c r="N82" s="1769"/>
      <c r="O82" s="1768"/>
      <c r="P82" s="1767"/>
      <c r="Q82" s="1767"/>
      <c r="R82" s="1767"/>
      <c r="S82" s="1766"/>
    </row>
    <row r="83" spans="1:19" x14ac:dyDescent="0.3">
      <c r="A83" s="1766"/>
      <c r="B83" s="2866"/>
      <c r="C83" s="2866"/>
      <c r="D83" s="1773"/>
      <c r="E83" s="2867"/>
      <c r="F83" s="1779"/>
      <c r="G83" s="2869"/>
      <c r="H83" s="2865"/>
      <c r="I83" s="2865"/>
      <c r="J83" s="1775"/>
      <c r="K83" s="1778"/>
      <c r="L83" s="1778"/>
      <c r="M83" s="1778"/>
      <c r="N83" s="1777"/>
      <c r="O83" s="1776"/>
      <c r="P83" s="1774"/>
      <c r="Q83" s="1775"/>
      <c r="R83" s="1774"/>
      <c r="S83" s="1766"/>
    </row>
    <row r="84" spans="1:19" x14ac:dyDescent="0.3">
      <c r="A84" s="1766"/>
      <c r="B84" s="2866"/>
      <c r="C84" s="2866"/>
      <c r="D84" s="1773"/>
      <c r="E84" s="2868"/>
      <c r="F84" s="1772"/>
      <c r="G84" s="2869"/>
      <c r="H84" s="2865"/>
      <c r="I84" s="2865"/>
      <c r="J84" s="1771"/>
      <c r="K84" s="1770"/>
      <c r="L84" s="1770"/>
      <c r="M84" s="1770"/>
      <c r="N84" s="1769"/>
      <c r="O84" s="1768"/>
      <c r="P84" s="1767"/>
      <c r="Q84" s="1767"/>
      <c r="R84" s="1767"/>
      <c r="S84" s="1766"/>
    </row>
    <row r="85" spans="1:19" x14ac:dyDescent="0.3">
      <c r="A85" s="1766"/>
      <c r="B85" s="1766"/>
      <c r="C85" s="1766"/>
      <c r="D85" s="1766"/>
      <c r="E85" s="1766"/>
      <c r="F85" s="1766"/>
      <c r="G85" s="1766"/>
      <c r="H85" s="1766"/>
      <c r="I85" s="1766"/>
      <c r="J85" s="1766"/>
      <c r="K85" s="1766"/>
      <c r="L85" s="1766"/>
      <c r="M85" s="1766"/>
      <c r="N85" s="1766"/>
      <c r="O85" s="1766"/>
      <c r="P85" s="1766"/>
      <c r="Q85" s="1766"/>
      <c r="R85" s="1766"/>
      <c r="S85" s="1766"/>
    </row>
    <row r="86" spans="1:19" x14ac:dyDescent="0.3">
      <c r="A86" s="1766"/>
      <c r="B86" s="1766"/>
      <c r="C86" s="1766"/>
      <c r="D86" s="1766"/>
      <c r="E86" s="1766"/>
      <c r="F86" s="1766"/>
      <c r="G86" s="1766"/>
      <c r="H86" s="1766"/>
      <c r="I86" s="1766"/>
      <c r="J86" s="1766"/>
      <c r="K86" s="1766"/>
      <c r="L86" s="1766"/>
      <c r="M86" s="1766"/>
      <c r="N86" s="1766"/>
      <c r="O86" s="1766"/>
      <c r="P86" s="1766"/>
      <c r="Q86" s="1766"/>
      <c r="R86" s="1766"/>
      <c r="S86" s="1766"/>
    </row>
    <row r="87" spans="1:19" x14ac:dyDescent="0.3">
      <c r="A87" s="1766"/>
      <c r="B87" s="1766"/>
      <c r="C87" s="1766"/>
      <c r="D87" s="1766"/>
      <c r="E87" s="1766"/>
      <c r="F87" s="1766"/>
      <c r="G87" s="1766"/>
      <c r="H87" s="1766"/>
      <c r="I87" s="1766"/>
      <c r="J87" s="1766"/>
      <c r="K87" s="1766"/>
      <c r="L87" s="1766"/>
      <c r="M87" s="1766"/>
      <c r="N87" s="1766"/>
      <c r="O87" s="1766"/>
      <c r="P87" s="1766"/>
      <c r="Q87" s="1766"/>
      <c r="R87" s="1766"/>
      <c r="S87" s="1766"/>
    </row>
    <row r="88" spans="1:19" x14ac:dyDescent="0.3">
      <c r="A88" s="1766"/>
      <c r="B88" s="1766"/>
      <c r="C88" s="1766"/>
      <c r="D88" s="1766"/>
      <c r="E88" s="1766"/>
      <c r="F88" s="1766"/>
      <c r="G88" s="1766"/>
      <c r="H88" s="1766"/>
      <c r="I88" s="1766"/>
      <c r="J88" s="1766"/>
      <c r="K88" s="1766"/>
      <c r="L88" s="1766"/>
      <c r="M88" s="1766"/>
      <c r="N88" s="1766"/>
      <c r="O88" s="1766"/>
      <c r="P88" s="1766"/>
      <c r="Q88" s="1766"/>
      <c r="R88" s="1766"/>
      <c r="S88" s="1766"/>
    </row>
    <row r="89" spans="1:19" x14ac:dyDescent="0.3">
      <c r="A89" s="1766"/>
      <c r="B89" s="1766"/>
      <c r="C89" s="1766"/>
      <c r="D89" s="1766"/>
      <c r="E89" s="1766"/>
      <c r="F89" s="1766"/>
      <c r="G89" s="1766"/>
      <c r="H89" s="1766"/>
      <c r="I89" s="1766"/>
      <c r="J89" s="1766"/>
      <c r="K89" s="1766"/>
      <c r="L89" s="1766"/>
      <c r="M89" s="1766"/>
      <c r="N89" s="1766"/>
      <c r="O89" s="1766"/>
      <c r="P89" s="1766"/>
      <c r="Q89" s="1766"/>
      <c r="R89" s="1766"/>
      <c r="S89" s="1766"/>
    </row>
    <row r="90" spans="1:19" x14ac:dyDescent="0.3">
      <c r="A90" s="1766"/>
      <c r="B90" s="1766"/>
      <c r="C90" s="1766"/>
      <c r="D90" s="1766"/>
      <c r="E90" s="1766"/>
      <c r="F90" s="1766"/>
      <c r="G90" s="1766"/>
      <c r="H90" s="1766"/>
      <c r="I90" s="1766"/>
      <c r="J90" s="1766"/>
      <c r="K90" s="1766"/>
      <c r="L90" s="1766"/>
      <c r="M90" s="1766"/>
      <c r="N90" s="1766"/>
      <c r="O90" s="1766"/>
      <c r="P90" s="1766"/>
      <c r="Q90" s="1766"/>
      <c r="R90" s="1766"/>
      <c r="S90" s="1766"/>
    </row>
  </sheetData>
  <mergeCells count="113">
    <mergeCell ref="N57:N58"/>
    <mergeCell ref="G59:G60"/>
    <mergeCell ref="H59:H60"/>
    <mergeCell ref="N55:N56"/>
    <mergeCell ref="N59:N60"/>
    <mergeCell ref="D51:J51"/>
    <mergeCell ref="D4:D5"/>
    <mergeCell ref="D34:D36"/>
    <mergeCell ref="C34:C36"/>
    <mergeCell ref="D9:D10"/>
    <mergeCell ref="C9:C10"/>
    <mergeCell ref="F4:I4"/>
    <mergeCell ref="L4:O4"/>
    <mergeCell ref="B55:B56"/>
    <mergeCell ref="C55:C56"/>
    <mergeCell ref="E55:E56"/>
    <mergeCell ref="G55:G56"/>
    <mergeCell ref="H55:H56"/>
    <mergeCell ref="I55:I56"/>
    <mergeCell ref="E61:E62"/>
    <mergeCell ref="G61:G62"/>
    <mergeCell ref="H61:H62"/>
    <mergeCell ref="I61:I62"/>
    <mergeCell ref="B59:B60"/>
    <mergeCell ref="C59:C60"/>
    <mergeCell ref="E59:E60"/>
    <mergeCell ref="B61:B62"/>
    <mergeCell ref="C61:C62"/>
    <mergeCell ref="B65:B66"/>
    <mergeCell ref="C65:C66"/>
    <mergeCell ref="E65:E66"/>
    <mergeCell ref="G65:G66"/>
    <mergeCell ref="H65:H66"/>
    <mergeCell ref="D52:K52"/>
    <mergeCell ref="C67:C68"/>
    <mergeCell ref="E67:E68"/>
    <mergeCell ref="G67:G68"/>
    <mergeCell ref="H67:H68"/>
    <mergeCell ref="I67:I68"/>
    <mergeCell ref="I59:I60"/>
    <mergeCell ref="B57:B58"/>
    <mergeCell ref="C57:C58"/>
    <mergeCell ref="E57:E58"/>
    <mergeCell ref="H57:H58"/>
    <mergeCell ref="I57:I58"/>
    <mergeCell ref="I65:I66"/>
    <mergeCell ref="B63:B64"/>
    <mergeCell ref="C63:C64"/>
    <mergeCell ref="E63:E64"/>
    <mergeCell ref="G63:G64"/>
    <mergeCell ref="H63:H64"/>
    <mergeCell ref="I63:I64"/>
    <mergeCell ref="E77:E78"/>
    <mergeCell ref="B83:B84"/>
    <mergeCell ref="C83:C84"/>
    <mergeCell ref="E83:E84"/>
    <mergeCell ref="G83:G84"/>
    <mergeCell ref="H83:H84"/>
    <mergeCell ref="G77:G78"/>
    <mergeCell ref="H77:H78"/>
    <mergeCell ref="B69:B70"/>
    <mergeCell ref="C69:C70"/>
    <mergeCell ref="E69:E70"/>
    <mergeCell ref="G69:G70"/>
    <mergeCell ref="H69:H70"/>
    <mergeCell ref="B67:B68"/>
    <mergeCell ref="I83:I84"/>
    <mergeCell ref="I75:I76"/>
    <mergeCell ref="N71:N72"/>
    <mergeCell ref="B73:B74"/>
    <mergeCell ref="C73:C74"/>
    <mergeCell ref="E73:E74"/>
    <mergeCell ref="G73:G74"/>
    <mergeCell ref="H73:H74"/>
    <mergeCell ref="I73:I74"/>
    <mergeCell ref="B71:B72"/>
    <mergeCell ref="C71:C72"/>
    <mergeCell ref="B81:B82"/>
    <mergeCell ref="C81:C82"/>
    <mergeCell ref="E81:E82"/>
    <mergeCell ref="G81:G82"/>
    <mergeCell ref="H81:H82"/>
    <mergeCell ref="I81:I82"/>
    <mergeCell ref="E71:E72"/>
    <mergeCell ref="G71:G72"/>
    <mergeCell ref="H71:H72"/>
    <mergeCell ref="I71:I72"/>
    <mergeCell ref="B77:B78"/>
    <mergeCell ref="C77:C78"/>
    <mergeCell ref="L1:O1"/>
    <mergeCell ref="B24:B30"/>
    <mergeCell ref="B7:B17"/>
    <mergeCell ref="I77:I78"/>
    <mergeCell ref="B79:B80"/>
    <mergeCell ref="C79:C80"/>
    <mergeCell ref="E79:E80"/>
    <mergeCell ref="G79:G80"/>
    <mergeCell ref="H79:H80"/>
    <mergeCell ref="I79:I80"/>
    <mergeCell ref="D31:D33"/>
    <mergeCell ref="C31:C33"/>
    <mergeCell ref="D43:D45"/>
    <mergeCell ref="D46:D48"/>
    <mergeCell ref="B43:B48"/>
    <mergeCell ref="C43:C45"/>
    <mergeCell ref="C46:C48"/>
    <mergeCell ref="B31:B33"/>
    <mergeCell ref="B75:B76"/>
    <mergeCell ref="C75:C76"/>
    <mergeCell ref="E75:E76"/>
    <mergeCell ref="G75:G76"/>
    <mergeCell ref="H75:H76"/>
    <mergeCell ref="I69:I70"/>
  </mergeCells>
  <pageMargins left="0.23622047244094491" right="0.23622047244094491" top="0.74803149606299213" bottom="0.74803149606299213" header="0.31496062992125984" footer="0.31496062992125984"/>
  <pageSetup paperSize="9" scale="70" fitToHeight="0" orientation="landscape" useFirstPageNumber="1" r:id="rId1"/>
  <headerFooter>
    <oddHeader>&amp;C&amp;P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36" sqref="G36"/>
    </sheetView>
  </sheetViews>
  <sheetFormatPr defaultRowHeight="13.2" x14ac:dyDescent="0.25"/>
  <cols>
    <col min="2" max="2" width="10.6640625" customWidth="1"/>
    <col min="3" max="3" width="53.33203125" customWidth="1"/>
  </cols>
  <sheetData>
    <row r="2" spans="2:3" ht="13.8" thickBot="1" x14ac:dyDescent="0.3">
      <c r="C2" t="s">
        <v>20</v>
      </c>
    </row>
    <row r="3" spans="2:3" ht="31.8" thickBot="1" x14ac:dyDescent="0.3">
      <c r="B3" s="1" t="s">
        <v>12</v>
      </c>
      <c r="C3" s="2" t="s">
        <v>13</v>
      </c>
    </row>
    <row r="4" spans="2:3" ht="14.25" customHeight="1" x14ac:dyDescent="0.25">
      <c r="B4" s="7">
        <v>0</v>
      </c>
      <c r="C4" s="8" t="s">
        <v>14</v>
      </c>
    </row>
    <row r="5" spans="2:3" ht="14.25" customHeight="1" x14ac:dyDescent="0.25">
      <c r="B5" s="3">
        <v>1</v>
      </c>
      <c r="C5" s="4" t="s">
        <v>16</v>
      </c>
    </row>
    <row r="6" spans="2:3" ht="14.25" customHeight="1" x14ac:dyDescent="0.25">
      <c r="B6" s="3">
        <v>2</v>
      </c>
      <c r="C6" s="4" t="s">
        <v>15</v>
      </c>
    </row>
    <row r="7" spans="2:3" ht="14.25" customHeight="1" x14ac:dyDescent="0.25">
      <c r="B7" s="3">
        <v>3</v>
      </c>
      <c r="C7" s="4" t="s">
        <v>18</v>
      </c>
    </row>
    <row r="8" spans="2:3" ht="14.25" customHeight="1" x14ac:dyDescent="0.25">
      <c r="B8" s="3">
        <v>4</v>
      </c>
      <c r="C8" s="4" t="s">
        <v>24</v>
      </c>
    </row>
    <row r="9" spans="2:3" ht="14.25" customHeight="1" x14ac:dyDescent="0.25">
      <c r="B9" s="3">
        <v>5</v>
      </c>
      <c r="C9" s="4" t="s">
        <v>28</v>
      </c>
    </row>
    <row r="10" spans="2:3" ht="14.25" customHeight="1" x14ac:dyDescent="0.25">
      <c r="B10" s="3">
        <v>6</v>
      </c>
      <c r="C10" s="4" t="s">
        <v>19</v>
      </c>
    </row>
    <row r="11" spans="2:3" ht="14.25" customHeight="1" x14ac:dyDescent="0.25">
      <c r="B11" s="3">
        <v>7</v>
      </c>
      <c r="C11" s="4" t="s">
        <v>25</v>
      </c>
    </row>
    <row r="12" spans="2:3" ht="14.25" customHeight="1" x14ac:dyDescent="0.25">
      <c r="B12" s="3">
        <v>8</v>
      </c>
      <c r="C12" s="4" t="s">
        <v>23</v>
      </c>
    </row>
    <row r="13" spans="2:3" ht="14.25" customHeight="1" x14ac:dyDescent="0.25">
      <c r="B13" s="3">
        <v>9</v>
      </c>
      <c r="C13" s="4" t="s">
        <v>29</v>
      </c>
    </row>
    <row r="14" spans="2:3" ht="14.25" customHeight="1" x14ac:dyDescent="0.25">
      <c r="B14" s="3">
        <v>10</v>
      </c>
      <c r="C14" s="4" t="s">
        <v>21</v>
      </c>
    </row>
    <row r="15" spans="2:3" ht="13.95" customHeight="1" x14ac:dyDescent="0.25">
      <c r="B15" s="3">
        <v>11</v>
      </c>
      <c r="C15" s="4" t="s">
        <v>31</v>
      </c>
    </row>
    <row r="16" spans="2:3" ht="13.95" customHeight="1" x14ac:dyDescent="0.25">
      <c r="B16" s="3">
        <v>12</v>
      </c>
      <c r="C16" s="4" t="s">
        <v>32</v>
      </c>
    </row>
    <row r="17" spans="2:3" ht="14.25" customHeight="1" x14ac:dyDescent="0.25">
      <c r="B17" s="3">
        <v>13</v>
      </c>
      <c r="C17" s="4" t="s">
        <v>26</v>
      </c>
    </row>
    <row r="18" spans="2:3" ht="14.25" customHeight="1" x14ac:dyDescent="0.25">
      <c r="B18" s="3">
        <v>14</v>
      </c>
      <c r="C18" s="4" t="s">
        <v>22</v>
      </c>
    </row>
    <row r="19" spans="2:3" ht="14.4" customHeight="1" x14ac:dyDescent="0.25">
      <c r="B19" s="3">
        <v>15</v>
      </c>
      <c r="C19" s="4" t="s">
        <v>30</v>
      </c>
    </row>
    <row r="20" spans="2:3" ht="14.25" customHeight="1" x14ac:dyDescent="0.25">
      <c r="B20" s="3">
        <v>16</v>
      </c>
      <c r="C20" s="4" t="s">
        <v>27</v>
      </c>
    </row>
    <row r="21" spans="2:3" ht="14.25" customHeight="1" x14ac:dyDescent="0.25">
      <c r="B21" s="3">
        <v>17</v>
      </c>
      <c r="C21" s="4" t="s">
        <v>17</v>
      </c>
    </row>
    <row r="22" spans="2:3" ht="15.75" customHeight="1" thickBot="1" x14ac:dyDescent="0.3">
      <c r="B22" s="5">
        <v>18</v>
      </c>
      <c r="C22" s="6" t="s">
        <v>951</v>
      </c>
    </row>
  </sheetData>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9"/>
  <sheetViews>
    <sheetView workbookViewId="0">
      <selection activeCell="W10" sqref="W10"/>
    </sheetView>
  </sheetViews>
  <sheetFormatPr defaultColWidth="9.109375" defaultRowHeight="13.2" x14ac:dyDescent="0.25"/>
  <cols>
    <col min="1" max="1" width="3.5546875" style="778" customWidth="1"/>
    <col min="2" max="2" width="2.5546875" style="778" customWidth="1"/>
    <col min="3" max="3" width="3.6640625" style="778" customWidth="1"/>
    <col min="4" max="4" width="2.5546875" style="778" customWidth="1"/>
    <col min="5" max="5" width="30.33203125" style="778" customWidth="1"/>
    <col min="6" max="6" width="7.88671875" style="778" customWidth="1"/>
    <col min="7" max="7" width="4.44140625" style="778" customWidth="1"/>
    <col min="8" max="8" width="7.33203125" style="778" customWidth="1"/>
    <col min="9" max="9" width="10" style="778" customWidth="1"/>
    <col min="10" max="10" width="9.88671875" style="778" customWidth="1"/>
    <col min="11" max="11" width="9.109375" style="778" customWidth="1"/>
    <col min="12" max="12" width="41.33203125" style="778" customWidth="1"/>
    <col min="13" max="13" width="9.109375" style="778" customWidth="1"/>
    <col min="14" max="14" width="6.88671875" style="778" customWidth="1"/>
    <col min="15" max="15" width="6.5546875" style="778" customWidth="1"/>
    <col min="16" max="16" width="8.44140625" style="778" customWidth="1"/>
    <col min="17" max="16384" width="9.109375" style="778"/>
  </cols>
  <sheetData>
    <row r="1" spans="1:16" ht="15.6" x14ac:dyDescent="0.25">
      <c r="L1" s="2255"/>
      <c r="M1" s="2255"/>
      <c r="N1" s="2255"/>
      <c r="O1" s="2255"/>
      <c r="P1" s="1193"/>
    </row>
    <row r="2" spans="1:16" ht="15.6" x14ac:dyDescent="0.25">
      <c r="L2" s="2255" t="s">
        <v>550</v>
      </c>
      <c r="M2" s="2255"/>
      <c r="N2" s="2256"/>
      <c r="O2" s="2256"/>
      <c r="P2" s="2256"/>
    </row>
    <row r="3" spans="1:16" ht="15.6" x14ac:dyDescent="0.25">
      <c r="L3" s="2255" t="s">
        <v>1061</v>
      </c>
      <c r="M3" s="2255"/>
      <c r="N3" s="2255"/>
      <c r="O3" s="1192"/>
      <c r="P3" s="1192"/>
    </row>
    <row r="4" spans="1:16" ht="15.6" x14ac:dyDescent="0.25">
      <c r="L4" s="2121" t="s">
        <v>1062</v>
      </c>
      <c r="M4" s="1191"/>
      <c r="N4" s="1190"/>
      <c r="O4" s="1190"/>
      <c r="P4" s="1190"/>
    </row>
    <row r="5" spans="1:16" ht="13.8" x14ac:dyDescent="0.25">
      <c r="A5" s="2257" t="s">
        <v>968</v>
      </c>
      <c r="B5" s="2257"/>
      <c r="C5" s="2257"/>
      <c r="D5" s="2257"/>
      <c r="E5" s="2257"/>
      <c r="F5" s="2257"/>
      <c r="G5" s="2257"/>
      <c r="H5" s="2257"/>
      <c r="I5" s="2257"/>
      <c r="J5" s="2257"/>
      <c r="K5" s="2257"/>
      <c r="L5" s="2257"/>
      <c r="M5" s="2257"/>
      <c r="N5" s="2257"/>
      <c r="O5" s="1189"/>
      <c r="P5" s="1189"/>
    </row>
    <row r="6" spans="1:16" x14ac:dyDescent="0.25">
      <c r="A6" s="2258" t="s">
        <v>37</v>
      </c>
      <c r="B6" s="2258"/>
      <c r="C6" s="2258"/>
      <c r="D6" s="2258"/>
      <c r="E6" s="2258"/>
      <c r="F6" s="2258"/>
      <c r="G6" s="2258"/>
      <c r="H6" s="2258"/>
      <c r="I6" s="2258"/>
      <c r="J6" s="2258"/>
      <c r="K6" s="2258"/>
      <c r="L6" s="2258"/>
      <c r="M6" s="2258"/>
      <c r="N6" s="2258"/>
      <c r="O6" s="2258"/>
      <c r="P6" s="2258"/>
    </row>
    <row r="7" spans="1:16" ht="16.2" thickBot="1" x14ac:dyDescent="0.35">
      <c r="A7" s="1187"/>
      <c r="B7" s="1187"/>
      <c r="C7" s="1187"/>
      <c r="D7" s="1187"/>
      <c r="E7" s="1187"/>
      <c r="F7" s="1187"/>
      <c r="G7" s="1187"/>
      <c r="H7" s="1187"/>
      <c r="I7" s="1187"/>
      <c r="J7" s="1187"/>
      <c r="K7" s="1187"/>
      <c r="L7" s="1188"/>
      <c r="M7" s="1187"/>
      <c r="N7" s="1186"/>
      <c r="O7" s="2259" t="s">
        <v>958</v>
      </c>
      <c r="P7" s="2259"/>
    </row>
    <row r="8" spans="1:16" ht="14.4" customHeight="1" thickBot="1" x14ac:dyDescent="0.3">
      <c r="A8" s="2269" t="s">
        <v>0</v>
      </c>
      <c r="B8" s="2269" t="s">
        <v>1</v>
      </c>
      <c r="C8" s="2260" t="s">
        <v>2</v>
      </c>
      <c r="D8" s="2269" t="s">
        <v>34</v>
      </c>
      <c r="E8" s="2272" t="s">
        <v>58</v>
      </c>
      <c r="F8" s="2263" t="s">
        <v>3</v>
      </c>
      <c r="G8" s="2260" t="s">
        <v>4</v>
      </c>
      <c r="H8" s="2263" t="s">
        <v>5</v>
      </c>
      <c r="I8" s="2266" t="s">
        <v>95</v>
      </c>
      <c r="J8" s="2263" t="s">
        <v>82</v>
      </c>
      <c r="K8" s="2263" t="s">
        <v>72</v>
      </c>
      <c r="L8" s="2275" t="s">
        <v>11</v>
      </c>
      <c r="M8" s="2276"/>
      <c r="N8" s="2276"/>
      <c r="O8" s="2276"/>
      <c r="P8" s="2277"/>
    </row>
    <row r="9" spans="1:16" ht="13.8" x14ac:dyDescent="0.25">
      <c r="A9" s="2270"/>
      <c r="B9" s="2270"/>
      <c r="C9" s="2261"/>
      <c r="D9" s="2270"/>
      <c r="E9" s="2273"/>
      <c r="F9" s="2264"/>
      <c r="G9" s="2261"/>
      <c r="H9" s="2264"/>
      <c r="I9" s="2267"/>
      <c r="J9" s="2264"/>
      <c r="K9" s="2264"/>
      <c r="L9" s="2278" t="s">
        <v>39</v>
      </c>
      <c r="M9" s="2280" t="s">
        <v>38</v>
      </c>
      <c r="N9" s="2282" t="s">
        <v>40</v>
      </c>
      <c r="O9" s="2282"/>
      <c r="P9" s="2283"/>
    </row>
    <row r="10" spans="1:16" ht="151.94999999999999" customHeight="1" thickBot="1" x14ac:dyDescent="0.3">
      <c r="A10" s="2271"/>
      <c r="B10" s="2271"/>
      <c r="C10" s="2262"/>
      <c r="D10" s="2271"/>
      <c r="E10" s="2274"/>
      <c r="F10" s="2265"/>
      <c r="G10" s="2262"/>
      <c r="H10" s="2265"/>
      <c r="I10" s="2268"/>
      <c r="J10" s="2265"/>
      <c r="K10" s="2265"/>
      <c r="L10" s="2279"/>
      <c r="M10" s="2281"/>
      <c r="N10" s="1183" t="s">
        <v>54</v>
      </c>
      <c r="O10" s="1183" t="s">
        <v>55</v>
      </c>
      <c r="P10" s="1182" t="s">
        <v>56</v>
      </c>
    </row>
    <row r="11" spans="1:16" ht="14.4" thickBot="1" x14ac:dyDescent="0.3">
      <c r="A11" s="926" t="s">
        <v>6</v>
      </c>
      <c r="B11" s="925"/>
      <c r="C11" s="1099" t="s">
        <v>549</v>
      </c>
      <c r="D11" s="922"/>
      <c r="E11" s="1098"/>
      <c r="F11" s="922"/>
      <c r="G11" s="922"/>
      <c r="H11" s="922"/>
      <c r="I11" s="922"/>
      <c r="J11" s="921"/>
      <c r="K11" s="922"/>
      <c r="L11" s="923"/>
      <c r="M11" s="923"/>
      <c r="N11" s="922"/>
      <c r="O11" s="921"/>
      <c r="P11" s="920"/>
    </row>
    <row r="12" spans="1:16" ht="28.2" thickBot="1" x14ac:dyDescent="0.3">
      <c r="A12" s="961"/>
      <c r="B12" s="960"/>
      <c r="C12" s="958"/>
      <c r="D12" s="958"/>
      <c r="E12" s="959"/>
      <c r="F12" s="958"/>
      <c r="G12" s="958"/>
      <c r="H12" s="958"/>
      <c r="I12" s="958"/>
      <c r="J12" s="958"/>
      <c r="K12" s="958"/>
      <c r="L12" s="957" t="s">
        <v>548</v>
      </c>
      <c r="M12" s="902" t="s">
        <v>73</v>
      </c>
      <c r="N12" s="901">
        <v>3</v>
      </c>
      <c r="O12" s="1181">
        <v>1</v>
      </c>
      <c r="P12" s="1180">
        <v>1</v>
      </c>
    </row>
    <row r="13" spans="1:16" ht="14.4" thickBot="1" x14ac:dyDescent="0.3">
      <c r="A13" s="906" t="s">
        <v>6</v>
      </c>
      <c r="B13" s="956" t="s">
        <v>6</v>
      </c>
      <c r="C13" s="955" t="s">
        <v>547</v>
      </c>
      <c r="D13" s="954"/>
      <c r="E13" s="954"/>
      <c r="F13" s="954"/>
      <c r="G13" s="954"/>
      <c r="H13" s="954"/>
      <c r="I13" s="954"/>
      <c r="J13" s="954"/>
      <c r="K13" s="954"/>
      <c r="L13" s="954"/>
      <c r="M13" s="954"/>
      <c r="N13" s="954"/>
      <c r="O13" s="2248"/>
      <c r="P13" s="2249"/>
    </row>
    <row r="14" spans="1:16" ht="42" thickBot="1" x14ac:dyDescent="0.3">
      <c r="A14" s="906"/>
      <c r="B14" s="905"/>
      <c r="C14" s="904"/>
      <c r="D14" s="904"/>
      <c r="E14" s="904"/>
      <c r="F14" s="904"/>
      <c r="G14" s="904"/>
      <c r="H14" s="904"/>
      <c r="I14" s="904"/>
      <c r="J14" s="904"/>
      <c r="K14" s="904"/>
      <c r="L14" s="903" t="s">
        <v>546</v>
      </c>
      <c r="M14" s="902" t="s">
        <v>73</v>
      </c>
      <c r="N14" s="901">
        <v>3</v>
      </c>
      <c r="O14" s="1181">
        <v>1</v>
      </c>
      <c r="P14" s="1180">
        <v>1</v>
      </c>
    </row>
    <row r="15" spans="1:16" ht="13.8" x14ac:dyDescent="0.25">
      <c r="A15" s="952" t="s">
        <v>6</v>
      </c>
      <c r="B15" s="2239" t="s">
        <v>6</v>
      </c>
      <c r="C15" s="950" t="s">
        <v>6</v>
      </c>
      <c r="D15" s="935"/>
      <c r="E15" s="2242" t="s">
        <v>545</v>
      </c>
      <c r="F15" s="2245" t="s">
        <v>66</v>
      </c>
      <c r="G15" s="2236" t="s">
        <v>414</v>
      </c>
      <c r="H15" s="898" t="s">
        <v>50</v>
      </c>
      <c r="I15" s="867">
        <f t="shared" ref="I15:K19" si="0">I21+I27+I33+I39</f>
        <v>1062.7</v>
      </c>
      <c r="J15" s="867">
        <f t="shared" si="0"/>
        <v>365.3</v>
      </c>
      <c r="K15" s="867">
        <f t="shared" si="0"/>
        <v>2.9</v>
      </c>
      <c r="L15" s="1179" t="s">
        <v>413</v>
      </c>
      <c r="M15" s="864" t="s">
        <v>73</v>
      </c>
      <c r="N15" s="886">
        <v>1</v>
      </c>
      <c r="O15" s="886">
        <v>1</v>
      </c>
      <c r="P15" s="885">
        <v>1</v>
      </c>
    </row>
    <row r="16" spans="1:16" ht="13.8" x14ac:dyDescent="0.25">
      <c r="A16" s="949"/>
      <c r="B16" s="2240"/>
      <c r="C16" s="948"/>
      <c r="D16" s="930"/>
      <c r="E16" s="2243"/>
      <c r="F16" s="2246"/>
      <c r="G16" s="2237"/>
      <c r="H16" s="896" t="s">
        <v>61</v>
      </c>
      <c r="I16" s="859">
        <f t="shared" si="0"/>
        <v>1406</v>
      </c>
      <c r="J16" s="859">
        <f t="shared" si="0"/>
        <v>31.36</v>
      </c>
      <c r="K16" s="859">
        <f t="shared" si="0"/>
        <v>4.9000000000000004</v>
      </c>
      <c r="L16" s="2250" t="s">
        <v>544</v>
      </c>
      <c r="M16" s="883" t="s">
        <v>492</v>
      </c>
      <c r="N16" s="854">
        <v>1</v>
      </c>
      <c r="O16" s="854">
        <v>1</v>
      </c>
      <c r="P16" s="943">
        <v>1</v>
      </c>
    </row>
    <row r="17" spans="1:16" ht="13.8" x14ac:dyDescent="0.25">
      <c r="A17" s="949"/>
      <c r="B17" s="2240"/>
      <c r="C17" s="948"/>
      <c r="D17" s="930"/>
      <c r="E17" s="2243"/>
      <c r="F17" s="2246"/>
      <c r="G17" s="2237"/>
      <c r="H17" s="896" t="s">
        <v>401</v>
      </c>
      <c r="I17" s="859">
        <f t="shared" si="0"/>
        <v>164.9</v>
      </c>
      <c r="J17" s="859">
        <f t="shared" si="0"/>
        <v>0</v>
      </c>
      <c r="K17" s="859">
        <f t="shared" si="0"/>
        <v>0</v>
      </c>
      <c r="L17" s="2251"/>
      <c r="M17" s="883"/>
      <c r="N17" s="855"/>
      <c r="O17" s="855"/>
      <c r="P17" s="853"/>
    </row>
    <row r="18" spans="1:16" ht="13.8" x14ac:dyDescent="0.25">
      <c r="A18" s="949"/>
      <c r="B18" s="2240"/>
      <c r="C18" s="948"/>
      <c r="D18" s="930"/>
      <c r="E18" s="2243"/>
      <c r="F18" s="2246"/>
      <c r="G18" s="2237"/>
      <c r="H18" s="896" t="s">
        <v>59</v>
      </c>
      <c r="I18" s="859">
        <f t="shared" si="0"/>
        <v>2168</v>
      </c>
      <c r="J18" s="859">
        <f t="shared" si="0"/>
        <v>780</v>
      </c>
      <c r="K18" s="859">
        <f t="shared" si="0"/>
        <v>44.4</v>
      </c>
      <c r="L18" s="884"/>
      <c r="M18" s="883"/>
      <c r="N18" s="855"/>
      <c r="O18" s="855"/>
      <c r="P18" s="853"/>
    </row>
    <row r="19" spans="1:16" ht="14.4" thickBot="1" x14ac:dyDescent="0.3">
      <c r="A19" s="949"/>
      <c r="B19" s="2240"/>
      <c r="C19" s="948"/>
      <c r="D19" s="930"/>
      <c r="E19" s="2243"/>
      <c r="F19" s="2246"/>
      <c r="G19" s="2237"/>
      <c r="H19" s="894" t="s">
        <v>400</v>
      </c>
      <c r="I19" s="881">
        <f t="shared" si="0"/>
        <v>3351</v>
      </c>
      <c r="J19" s="881">
        <f t="shared" si="0"/>
        <v>1627</v>
      </c>
      <c r="K19" s="881">
        <f t="shared" si="0"/>
        <v>0</v>
      </c>
      <c r="L19" s="879"/>
      <c r="M19" s="878"/>
      <c r="N19" s="877"/>
      <c r="O19" s="877"/>
      <c r="P19" s="876"/>
    </row>
    <row r="20" spans="1:16" ht="27" customHeight="1" thickBot="1" x14ac:dyDescent="0.3">
      <c r="A20" s="837"/>
      <c r="B20" s="2241"/>
      <c r="C20" s="946"/>
      <c r="D20" s="945"/>
      <c r="E20" s="2244"/>
      <c r="F20" s="2247"/>
      <c r="G20" s="2238"/>
      <c r="H20" s="843" t="s">
        <v>7</v>
      </c>
      <c r="I20" s="842">
        <f>SUM(I15:I19)</f>
        <v>8152.6</v>
      </c>
      <c r="J20" s="842">
        <f>SUM(J15:J19)</f>
        <v>2803.66</v>
      </c>
      <c r="K20" s="842">
        <f>SUM(K15:K19)</f>
        <v>52.2</v>
      </c>
      <c r="L20" s="841"/>
      <c r="M20" s="840"/>
      <c r="N20" s="839"/>
      <c r="O20" s="839"/>
      <c r="P20" s="838"/>
    </row>
    <row r="21" spans="1:16" ht="13.8" x14ac:dyDescent="0.25">
      <c r="A21" s="937"/>
      <c r="B21" s="936"/>
      <c r="C21" s="935"/>
      <c r="D21" s="869"/>
      <c r="E21" s="2252" t="s">
        <v>969</v>
      </c>
      <c r="F21" s="2233" t="s">
        <v>543</v>
      </c>
      <c r="G21" s="2236" t="s">
        <v>542</v>
      </c>
      <c r="H21" s="868" t="s">
        <v>50</v>
      </c>
      <c r="I21" s="867">
        <v>1050</v>
      </c>
      <c r="J21" s="867">
        <v>356.6</v>
      </c>
      <c r="K21" s="866">
        <v>0</v>
      </c>
      <c r="L21" s="865" t="s">
        <v>411</v>
      </c>
      <c r="M21" s="864" t="s">
        <v>73</v>
      </c>
      <c r="N21" s="863"/>
      <c r="O21" s="886">
        <v>1</v>
      </c>
      <c r="P21" s="861"/>
    </row>
    <row r="22" spans="1:16" ht="13.8" x14ac:dyDescent="0.25">
      <c r="A22" s="932"/>
      <c r="B22" s="931"/>
      <c r="C22" s="930"/>
      <c r="D22" s="852"/>
      <c r="E22" s="2253"/>
      <c r="F22" s="2234"/>
      <c r="G22" s="2237"/>
      <c r="H22" s="860" t="s">
        <v>61</v>
      </c>
      <c r="I22" s="859"/>
      <c r="J22" s="859"/>
      <c r="K22" s="858"/>
      <c r="L22" s="857" t="s">
        <v>541</v>
      </c>
      <c r="M22" s="856" t="s">
        <v>73</v>
      </c>
      <c r="N22" s="855"/>
      <c r="O22" s="854">
        <v>1</v>
      </c>
      <c r="P22" s="853"/>
    </row>
    <row r="23" spans="1:16" ht="13.8" x14ac:dyDescent="0.25">
      <c r="A23" s="932"/>
      <c r="B23" s="931"/>
      <c r="C23" s="930"/>
      <c r="D23" s="852"/>
      <c r="E23" s="2253"/>
      <c r="F23" s="2234"/>
      <c r="G23" s="2237"/>
      <c r="H23" s="860" t="s">
        <v>401</v>
      </c>
      <c r="I23" s="859">
        <v>164.9</v>
      </c>
      <c r="J23" s="859"/>
      <c r="K23" s="858">
        <v>0</v>
      </c>
      <c r="L23" s="884"/>
      <c r="M23" s="883"/>
      <c r="N23" s="855"/>
      <c r="O23" s="855"/>
      <c r="P23" s="853"/>
    </row>
    <row r="24" spans="1:16" ht="13.8" x14ac:dyDescent="0.25">
      <c r="A24" s="932"/>
      <c r="B24" s="931"/>
      <c r="C24" s="930"/>
      <c r="D24" s="852"/>
      <c r="E24" s="2253"/>
      <c r="F24" s="2234"/>
      <c r="G24" s="2237"/>
      <c r="H24" s="860" t="s">
        <v>59</v>
      </c>
      <c r="I24" s="859">
        <v>1500</v>
      </c>
      <c r="J24" s="859">
        <v>500</v>
      </c>
      <c r="K24" s="858">
        <v>0</v>
      </c>
      <c r="L24" s="884"/>
      <c r="M24" s="883"/>
      <c r="N24" s="855"/>
      <c r="O24" s="855"/>
      <c r="P24" s="853"/>
    </row>
    <row r="25" spans="1:16" ht="14.4" thickBot="1" x14ac:dyDescent="0.3">
      <c r="A25" s="932"/>
      <c r="B25" s="931"/>
      <c r="C25" s="930"/>
      <c r="D25" s="852"/>
      <c r="E25" s="2253"/>
      <c r="F25" s="2234"/>
      <c r="G25" s="2237"/>
      <c r="H25" s="851" t="s">
        <v>400</v>
      </c>
      <c r="I25" s="881">
        <v>3351</v>
      </c>
      <c r="J25" s="881">
        <v>1627</v>
      </c>
      <c r="K25" s="880"/>
      <c r="L25" s="879"/>
      <c r="M25" s="878"/>
      <c r="N25" s="877"/>
      <c r="O25" s="877"/>
      <c r="P25" s="876"/>
    </row>
    <row r="26" spans="1:16" ht="14.4" thickBot="1" x14ac:dyDescent="0.3">
      <c r="A26" s="929"/>
      <c r="B26" s="928"/>
      <c r="C26" s="927"/>
      <c r="D26" s="844"/>
      <c r="E26" s="2254"/>
      <c r="F26" s="2235"/>
      <c r="G26" s="2238"/>
      <c r="H26" s="843" t="s">
        <v>7</v>
      </c>
      <c r="I26" s="842">
        <f>SUM(I21:I25)</f>
        <v>6065.9</v>
      </c>
      <c r="J26" s="842">
        <f>SUM(J21:J25)</f>
        <v>2483.6</v>
      </c>
      <c r="K26" s="842">
        <f>SUM(K21:K25)</f>
        <v>0</v>
      </c>
      <c r="L26" s="841"/>
      <c r="M26" s="840"/>
      <c r="N26" s="839"/>
      <c r="O26" s="839"/>
      <c r="P26" s="838"/>
    </row>
    <row r="27" spans="1:16" ht="13.8" x14ac:dyDescent="0.25">
      <c r="A27" s="937"/>
      <c r="B27" s="936"/>
      <c r="C27" s="935"/>
      <c r="D27" s="869"/>
      <c r="E27" s="2242" t="s">
        <v>974</v>
      </c>
      <c r="F27" s="2245" t="s">
        <v>66</v>
      </c>
      <c r="G27" s="2236" t="s">
        <v>447</v>
      </c>
      <c r="H27" s="868" t="s">
        <v>50</v>
      </c>
      <c r="I27" s="867">
        <v>4</v>
      </c>
      <c r="J27" s="867">
        <v>0</v>
      </c>
      <c r="K27" s="866">
        <v>0</v>
      </c>
      <c r="L27" s="865" t="s">
        <v>536</v>
      </c>
      <c r="M27" s="864" t="s">
        <v>73</v>
      </c>
      <c r="N27" s="886">
        <v>1</v>
      </c>
      <c r="O27" s="862"/>
      <c r="P27" s="861"/>
    </row>
    <row r="28" spans="1:16" ht="13.8" x14ac:dyDescent="0.25">
      <c r="A28" s="932"/>
      <c r="B28" s="931"/>
      <c r="C28" s="930"/>
      <c r="D28" s="852"/>
      <c r="E28" s="2243"/>
      <c r="F28" s="2246"/>
      <c r="G28" s="2237"/>
      <c r="H28" s="860" t="s">
        <v>61</v>
      </c>
      <c r="I28" s="859">
        <v>330</v>
      </c>
      <c r="J28" s="859">
        <v>0</v>
      </c>
      <c r="K28" s="858">
        <v>0</v>
      </c>
      <c r="L28" s="857" t="s">
        <v>540</v>
      </c>
      <c r="M28" s="856" t="s">
        <v>73</v>
      </c>
      <c r="N28" s="854">
        <v>1</v>
      </c>
      <c r="O28" s="854"/>
      <c r="P28" s="853"/>
    </row>
    <row r="29" spans="1:16" ht="13.8" x14ac:dyDescent="0.25">
      <c r="A29" s="932"/>
      <c r="B29" s="931"/>
      <c r="C29" s="930"/>
      <c r="D29" s="852"/>
      <c r="E29" s="2243"/>
      <c r="F29" s="2246"/>
      <c r="G29" s="2237"/>
      <c r="H29" s="860" t="s">
        <v>401</v>
      </c>
      <c r="I29" s="859"/>
      <c r="J29" s="859"/>
      <c r="K29" s="858"/>
      <c r="L29" s="884"/>
      <c r="M29" s="883"/>
      <c r="N29" s="855"/>
      <c r="O29" s="855"/>
      <c r="P29" s="853"/>
    </row>
    <row r="30" spans="1:16" ht="13.8" x14ac:dyDescent="0.25">
      <c r="A30" s="932"/>
      <c r="B30" s="931"/>
      <c r="C30" s="930"/>
      <c r="D30" s="852"/>
      <c r="E30" s="2243"/>
      <c r="F30" s="2246"/>
      <c r="G30" s="2237"/>
      <c r="H30" s="860" t="s">
        <v>59</v>
      </c>
      <c r="I30" s="859">
        <v>51.5</v>
      </c>
      <c r="J30" s="859">
        <v>0</v>
      </c>
      <c r="K30" s="858">
        <v>0</v>
      </c>
      <c r="L30" s="884"/>
      <c r="M30" s="883"/>
      <c r="N30" s="855"/>
      <c r="O30" s="855"/>
      <c r="P30" s="853"/>
    </row>
    <row r="31" spans="1:16" ht="14.4" thickBot="1" x14ac:dyDescent="0.3">
      <c r="A31" s="932"/>
      <c r="B31" s="931"/>
      <c r="C31" s="930"/>
      <c r="D31" s="852"/>
      <c r="E31" s="2243"/>
      <c r="F31" s="2246"/>
      <c r="G31" s="2237"/>
      <c r="H31" s="851" t="s">
        <v>400</v>
      </c>
      <c r="I31" s="881"/>
      <c r="J31" s="881"/>
      <c r="K31" s="880"/>
      <c r="L31" s="879"/>
      <c r="M31" s="878"/>
      <c r="N31" s="877"/>
      <c r="O31" s="877"/>
      <c r="P31" s="876"/>
    </row>
    <row r="32" spans="1:16" ht="14.4" thickBot="1" x14ac:dyDescent="0.3">
      <c r="A32" s="929"/>
      <c r="B32" s="928"/>
      <c r="C32" s="927"/>
      <c r="D32" s="844"/>
      <c r="E32" s="2244"/>
      <c r="F32" s="2247"/>
      <c r="G32" s="2238"/>
      <c r="H32" s="843" t="s">
        <v>7</v>
      </c>
      <c r="I32" s="842">
        <f>SUM(I27:I31)</f>
        <v>385.5</v>
      </c>
      <c r="J32" s="842">
        <f>SUM(J27:J31)</f>
        <v>0</v>
      </c>
      <c r="K32" s="842">
        <f>SUM(K27:K31)</f>
        <v>0</v>
      </c>
      <c r="L32" s="841"/>
      <c r="M32" s="840"/>
      <c r="N32" s="839"/>
      <c r="O32" s="839"/>
      <c r="P32" s="838"/>
    </row>
    <row r="33" spans="1:16" ht="13.8" x14ac:dyDescent="0.25">
      <c r="A33" s="937"/>
      <c r="B33" s="936"/>
      <c r="C33" s="935"/>
      <c r="D33" s="869"/>
      <c r="E33" s="2252" t="s">
        <v>975</v>
      </c>
      <c r="F33" s="2245" t="s">
        <v>66</v>
      </c>
      <c r="G33" s="2236" t="s">
        <v>447</v>
      </c>
      <c r="H33" s="868" t="s">
        <v>50</v>
      </c>
      <c r="I33" s="867">
        <v>8.6999999999999993</v>
      </c>
      <c r="J33" s="867">
        <v>8.6999999999999993</v>
      </c>
      <c r="K33" s="866">
        <v>2.9</v>
      </c>
      <c r="L33" s="865" t="s">
        <v>536</v>
      </c>
      <c r="M33" s="864" t="s">
        <v>73</v>
      </c>
      <c r="N33" s="863"/>
      <c r="O33" s="862"/>
      <c r="P33" s="1178">
        <v>1</v>
      </c>
    </row>
    <row r="34" spans="1:16" ht="13.8" x14ac:dyDescent="0.25">
      <c r="A34" s="932"/>
      <c r="B34" s="931"/>
      <c r="C34" s="930"/>
      <c r="D34" s="852"/>
      <c r="E34" s="2253"/>
      <c r="F34" s="2246"/>
      <c r="G34" s="2237"/>
      <c r="H34" s="860" t="s">
        <v>61</v>
      </c>
      <c r="I34" s="859">
        <v>974</v>
      </c>
      <c r="J34" s="859">
        <v>31.36</v>
      </c>
      <c r="K34" s="858">
        <v>4.9000000000000004</v>
      </c>
      <c r="L34" s="1169" t="s">
        <v>539</v>
      </c>
      <c r="M34" s="856" t="s">
        <v>73</v>
      </c>
      <c r="N34" s="1177"/>
      <c r="O34" s="1176"/>
      <c r="P34" s="1175">
        <v>1</v>
      </c>
    </row>
    <row r="35" spans="1:16" ht="13.8" x14ac:dyDescent="0.25">
      <c r="A35" s="932"/>
      <c r="B35" s="931"/>
      <c r="C35" s="930"/>
      <c r="D35" s="852"/>
      <c r="E35" s="2253"/>
      <c r="F35" s="2246"/>
      <c r="G35" s="2237"/>
      <c r="H35" s="860" t="s">
        <v>401</v>
      </c>
      <c r="I35" s="859"/>
      <c r="J35" s="859"/>
      <c r="K35" s="858"/>
      <c r="L35" s="1174"/>
      <c r="M35" s="1173"/>
      <c r="N35" s="1172"/>
      <c r="O35" s="1171"/>
      <c r="P35" s="1170"/>
    </row>
    <row r="36" spans="1:16" ht="13.8" x14ac:dyDescent="0.25">
      <c r="A36" s="932"/>
      <c r="B36" s="931"/>
      <c r="C36" s="930"/>
      <c r="D36" s="852"/>
      <c r="E36" s="2253"/>
      <c r="F36" s="2246"/>
      <c r="G36" s="2237"/>
      <c r="H36" s="860" t="s">
        <v>59</v>
      </c>
      <c r="I36" s="859">
        <v>616.5</v>
      </c>
      <c r="J36" s="859">
        <v>280</v>
      </c>
      <c r="K36" s="858">
        <v>44.4</v>
      </c>
      <c r="L36" s="884"/>
      <c r="M36" s="883"/>
      <c r="N36" s="855"/>
      <c r="O36" s="855"/>
      <c r="P36" s="853"/>
    </row>
    <row r="37" spans="1:16" ht="14.4" thickBot="1" x14ac:dyDescent="0.3">
      <c r="A37" s="932"/>
      <c r="B37" s="931"/>
      <c r="C37" s="930"/>
      <c r="D37" s="852"/>
      <c r="E37" s="2253"/>
      <c r="F37" s="2246"/>
      <c r="G37" s="2237"/>
      <c r="H37" s="851" t="s">
        <v>400</v>
      </c>
      <c r="I37" s="881"/>
      <c r="J37" s="881"/>
      <c r="K37" s="880"/>
      <c r="L37" s="879"/>
      <c r="M37" s="878"/>
      <c r="N37" s="877"/>
      <c r="O37" s="877"/>
      <c r="P37" s="876"/>
    </row>
    <row r="38" spans="1:16" ht="14.4" thickBot="1" x14ac:dyDescent="0.3">
      <c r="A38" s="929"/>
      <c r="B38" s="928"/>
      <c r="C38" s="927"/>
      <c r="D38" s="844"/>
      <c r="E38" s="2254"/>
      <c r="F38" s="2247"/>
      <c r="G38" s="2238"/>
      <c r="H38" s="843" t="s">
        <v>7</v>
      </c>
      <c r="I38" s="842">
        <f>SUM(I33:I37)</f>
        <v>1599.2</v>
      </c>
      <c r="J38" s="842">
        <f>SUM(J33:J37)</f>
        <v>320.06</v>
      </c>
      <c r="K38" s="842">
        <f>SUM(K33:K37)</f>
        <v>52.2</v>
      </c>
      <c r="L38" s="841"/>
      <c r="M38" s="840"/>
      <c r="N38" s="839"/>
      <c r="O38" s="839"/>
      <c r="P38" s="838"/>
    </row>
    <row r="39" spans="1:16" ht="13.8" x14ac:dyDescent="0.25">
      <c r="A39" s="937"/>
      <c r="B39" s="936"/>
      <c r="C39" s="935"/>
      <c r="D39" s="869"/>
      <c r="E39" s="2252" t="s">
        <v>976</v>
      </c>
      <c r="F39" s="2245" t="s">
        <v>66</v>
      </c>
      <c r="G39" s="2236" t="s">
        <v>425</v>
      </c>
      <c r="H39" s="868" t="s">
        <v>50</v>
      </c>
      <c r="I39" s="867"/>
      <c r="J39" s="867"/>
      <c r="K39" s="866"/>
      <c r="L39" s="865" t="s">
        <v>536</v>
      </c>
      <c r="M39" s="864" t="s">
        <v>73</v>
      </c>
      <c r="N39" s="863"/>
      <c r="O39" s="862"/>
      <c r="P39" s="885"/>
    </row>
    <row r="40" spans="1:16" ht="13.8" x14ac:dyDescent="0.25">
      <c r="A40" s="932"/>
      <c r="B40" s="931"/>
      <c r="C40" s="930"/>
      <c r="D40" s="852"/>
      <c r="E40" s="2253"/>
      <c r="F40" s="2246"/>
      <c r="G40" s="2237"/>
      <c r="H40" s="860" t="s">
        <v>61</v>
      </c>
      <c r="I40" s="859">
        <v>102</v>
      </c>
      <c r="J40" s="859"/>
      <c r="K40" s="858"/>
      <c r="L40" s="857" t="s">
        <v>538</v>
      </c>
      <c r="M40" s="856" t="s">
        <v>492</v>
      </c>
      <c r="N40" s="854">
        <v>1</v>
      </c>
      <c r="O40" s="854"/>
      <c r="P40" s="943"/>
    </row>
    <row r="41" spans="1:16" ht="13.8" x14ac:dyDescent="0.25">
      <c r="A41" s="932"/>
      <c r="B41" s="931"/>
      <c r="C41" s="930"/>
      <c r="D41" s="852"/>
      <c r="E41" s="2253"/>
      <c r="F41" s="2246"/>
      <c r="G41" s="2237"/>
      <c r="H41" s="860" t="s">
        <v>401</v>
      </c>
      <c r="I41" s="859"/>
      <c r="J41" s="859"/>
      <c r="K41" s="858"/>
      <c r="L41" s="1169"/>
      <c r="M41" s="883"/>
      <c r="N41" s="855"/>
      <c r="O41" s="855"/>
      <c r="P41" s="943"/>
    </row>
    <row r="42" spans="1:16" ht="13.8" x14ac:dyDescent="0.25">
      <c r="A42" s="932"/>
      <c r="B42" s="931"/>
      <c r="C42" s="930"/>
      <c r="D42" s="852"/>
      <c r="E42" s="2253"/>
      <c r="F42" s="2246"/>
      <c r="G42" s="2237"/>
      <c r="H42" s="860" t="s">
        <v>59</v>
      </c>
      <c r="I42" s="859"/>
      <c r="J42" s="859"/>
      <c r="K42" s="858"/>
      <c r="L42" s="884"/>
      <c r="M42" s="883"/>
      <c r="N42" s="855"/>
      <c r="O42" s="855"/>
      <c r="P42" s="853"/>
    </row>
    <row r="43" spans="1:16" ht="14.4" thickBot="1" x14ac:dyDescent="0.3">
      <c r="A43" s="932"/>
      <c r="B43" s="931"/>
      <c r="C43" s="930"/>
      <c r="D43" s="852"/>
      <c r="E43" s="2253"/>
      <c r="F43" s="2246"/>
      <c r="G43" s="2237"/>
      <c r="H43" s="851" t="s">
        <v>400</v>
      </c>
      <c r="I43" s="881"/>
      <c r="J43" s="881"/>
      <c r="K43" s="880"/>
      <c r="L43" s="879"/>
      <c r="M43" s="878"/>
      <c r="N43" s="877"/>
      <c r="O43" s="877"/>
      <c r="P43" s="876"/>
    </row>
    <row r="44" spans="1:16" ht="14.4" thickBot="1" x14ac:dyDescent="0.3">
      <c r="A44" s="929"/>
      <c r="B44" s="928"/>
      <c r="C44" s="927"/>
      <c r="D44" s="844"/>
      <c r="E44" s="2254"/>
      <c r="F44" s="2247"/>
      <c r="G44" s="2238"/>
      <c r="H44" s="843" t="s">
        <v>7</v>
      </c>
      <c r="I44" s="842">
        <f>SUM(I39:I43)</f>
        <v>102</v>
      </c>
      <c r="J44" s="842">
        <f>SUM(J39:J43)</f>
        <v>0</v>
      </c>
      <c r="K44" s="842">
        <f>SUM(K39:K43)</f>
        <v>0</v>
      </c>
      <c r="L44" s="841"/>
      <c r="M44" s="840"/>
      <c r="N44" s="839"/>
      <c r="O44" s="839"/>
      <c r="P44" s="1168"/>
    </row>
    <row r="45" spans="1:16" ht="13.8" x14ac:dyDescent="0.25">
      <c r="A45" s="952" t="s">
        <v>6</v>
      </c>
      <c r="B45" s="2239" t="s">
        <v>6</v>
      </c>
      <c r="C45" s="950" t="s">
        <v>8</v>
      </c>
      <c r="D45" s="935"/>
      <c r="E45" s="2242" t="s">
        <v>537</v>
      </c>
      <c r="F45" s="2245" t="s">
        <v>66</v>
      </c>
      <c r="G45" s="2236" t="s">
        <v>414</v>
      </c>
      <c r="H45" s="898" t="s">
        <v>50</v>
      </c>
      <c r="I45" s="867">
        <f t="shared" ref="I45:K49" si="1">I51+I57</f>
        <v>0</v>
      </c>
      <c r="J45" s="867">
        <f t="shared" si="1"/>
        <v>0</v>
      </c>
      <c r="K45" s="867">
        <f t="shared" si="1"/>
        <v>0</v>
      </c>
      <c r="L45" s="1167" t="s">
        <v>413</v>
      </c>
      <c r="M45" s="1166" t="s">
        <v>73</v>
      </c>
      <c r="N45" s="854">
        <v>2</v>
      </c>
      <c r="O45" s="855"/>
      <c r="P45" s="853"/>
    </row>
    <row r="46" spans="1:16" ht="13.8" x14ac:dyDescent="0.25">
      <c r="A46" s="949"/>
      <c r="B46" s="2240"/>
      <c r="C46" s="948"/>
      <c r="D46" s="930"/>
      <c r="E46" s="2243"/>
      <c r="F46" s="2246"/>
      <c r="G46" s="2237"/>
      <c r="H46" s="896" t="s">
        <v>61</v>
      </c>
      <c r="I46" s="859">
        <f t="shared" si="1"/>
        <v>209.3</v>
      </c>
      <c r="J46" s="859">
        <f t="shared" si="1"/>
        <v>0</v>
      </c>
      <c r="K46" s="859">
        <f t="shared" si="1"/>
        <v>0</v>
      </c>
      <c r="L46" s="1092" t="s">
        <v>534</v>
      </c>
      <c r="M46" s="883" t="s">
        <v>73</v>
      </c>
      <c r="N46" s="854">
        <v>4</v>
      </c>
      <c r="O46" s="855"/>
      <c r="P46" s="853"/>
    </row>
    <row r="47" spans="1:16" ht="13.8" x14ac:dyDescent="0.25">
      <c r="A47" s="949"/>
      <c r="B47" s="2240"/>
      <c r="C47" s="948"/>
      <c r="D47" s="930"/>
      <c r="E47" s="2243"/>
      <c r="F47" s="2246"/>
      <c r="G47" s="2237"/>
      <c r="H47" s="896" t="s">
        <v>401</v>
      </c>
      <c r="I47" s="859">
        <f t="shared" si="1"/>
        <v>0</v>
      </c>
      <c r="J47" s="859">
        <f t="shared" si="1"/>
        <v>0</v>
      </c>
      <c r="K47" s="859">
        <f t="shared" si="1"/>
        <v>0</v>
      </c>
      <c r="L47" s="1091"/>
      <c r="M47" s="883"/>
      <c r="N47" s="855"/>
      <c r="O47" s="855"/>
      <c r="P47" s="853"/>
    </row>
    <row r="48" spans="1:16" ht="13.8" x14ac:dyDescent="0.25">
      <c r="A48" s="949"/>
      <c r="B48" s="2240"/>
      <c r="C48" s="948"/>
      <c r="D48" s="930"/>
      <c r="E48" s="2243"/>
      <c r="F48" s="2246"/>
      <c r="G48" s="2237"/>
      <c r="H48" s="896" t="s">
        <v>59</v>
      </c>
      <c r="I48" s="859">
        <f t="shared" si="1"/>
        <v>0</v>
      </c>
      <c r="J48" s="859">
        <f t="shared" si="1"/>
        <v>0</v>
      </c>
      <c r="K48" s="859">
        <f t="shared" si="1"/>
        <v>0</v>
      </c>
      <c r="L48" s="884"/>
      <c r="M48" s="883"/>
      <c r="N48" s="855"/>
      <c r="O48" s="855"/>
      <c r="P48" s="853"/>
    </row>
    <row r="49" spans="1:16" ht="13.8" x14ac:dyDescent="0.25">
      <c r="A49" s="949"/>
      <c r="B49" s="2240"/>
      <c r="C49" s="948"/>
      <c r="D49" s="930"/>
      <c r="E49" s="2243"/>
      <c r="F49" s="2246"/>
      <c r="G49" s="2237"/>
      <c r="H49" s="896" t="s">
        <v>400</v>
      </c>
      <c r="I49" s="942">
        <f t="shared" si="1"/>
        <v>0</v>
      </c>
      <c r="J49" s="942">
        <f t="shared" si="1"/>
        <v>0</v>
      </c>
      <c r="K49" s="942">
        <f t="shared" si="1"/>
        <v>0</v>
      </c>
      <c r="L49" s="1157"/>
      <c r="M49" s="1156"/>
      <c r="N49" s="1155"/>
      <c r="O49" s="1155"/>
      <c r="P49" s="1154"/>
    </row>
    <row r="50" spans="1:16" ht="14.4" thickBot="1" x14ac:dyDescent="0.3">
      <c r="A50" s="837"/>
      <c r="B50" s="2241"/>
      <c r="C50" s="946"/>
      <c r="D50" s="945"/>
      <c r="E50" s="2244"/>
      <c r="F50" s="2247"/>
      <c r="G50" s="2238"/>
      <c r="H50" s="1153" t="s">
        <v>7</v>
      </c>
      <c r="I50" s="1152">
        <f>SUM(I45:I49)</f>
        <v>209.3</v>
      </c>
      <c r="J50" s="1152">
        <f>SUM(J45:J49)</f>
        <v>0</v>
      </c>
      <c r="K50" s="1152">
        <f>SUM(K45:K49)</f>
        <v>0</v>
      </c>
      <c r="L50" s="1151"/>
      <c r="M50" s="1150"/>
      <c r="N50" s="1149"/>
      <c r="O50" s="1149"/>
      <c r="P50" s="1148"/>
    </row>
    <row r="51" spans="1:16" ht="13.8" x14ac:dyDescent="0.25">
      <c r="A51" s="937"/>
      <c r="B51" s="936"/>
      <c r="C51" s="935"/>
      <c r="D51" s="869"/>
      <c r="E51" s="2252" t="s">
        <v>977</v>
      </c>
      <c r="F51" s="2245" t="s">
        <v>66</v>
      </c>
      <c r="G51" s="2236" t="s">
        <v>414</v>
      </c>
      <c r="H51" s="868" t="s">
        <v>50</v>
      </c>
      <c r="I51" s="867"/>
      <c r="J51" s="867"/>
      <c r="K51" s="866"/>
      <c r="L51" s="865" t="s">
        <v>536</v>
      </c>
      <c r="M51" s="864" t="s">
        <v>73</v>
      </c>
      <c r="N51" s="886">
        <v>1</v>
      </c>
      <c r="O51" s="862"/>
      <c r="P51" s="861"/>
    </row>
    <row r="52" spans="1:16" ht="13.8" x14ac:dyDescent="0.25">
      <c r="A52" s="932"/>
      <c r="B52" s="931"/>
      <c r="C52" s="930"/>
      <c r="D52" s="852"/>
      <c r="E52" s="2253"/>
      <c r="F52" s="2246"/>
      <c r="G52" s="2237"/>
      <c r="H52" s="860" t="s">
        <v>61</v>
      </c>
      <c r="I52" s="859">
        <v>136.5</v>
      </c>
      <c r="J52" s="859">
        <v>0</v>
      </c>
      <c r="K52" s="858">
        <v>0</v>
      </c>
      <c r="L52" s="1092" t="s">
        <v>535</v>
      </c>
      <c r="M52" s="856" t="s">
        <v>73</v>
      </c>
      <c r="N52" s="854">
        <v>2</v>
      </c>
      <c r="O52" s="854"/>
      <c r="P52" s="853"/>
    </row>
    <row r="53" spans="1:16" ht="13.8" x14ac:dyDescent="0.25">
      <c r="A53" s="932"/>
      <c r="B53" s="931"/>
      <c r="C53" s="930"/>
      <c r="D53" s="852"/>
      <c r="E53" s="2253"/>
      <c r="F53" s="2246"/>
      <c r="G53" s="2237"/>
      <c r="H53" s="860" t="s">
        <v>401</v>
      </c>
      <c r="I53" s="859"/>
      <c r="J53" s="859"/>
      <c r="K53" s="858"/>
      <c r="L53" s="1092"/>
      <c r="M53" s="883"/>
      <c r="N53" s="855"/>
      <c r="O53" s="855"/>
      <c r="P53" s="853"/>
    </row>
    <row r="54" spans="1:16" ht="13.8" x14ac:dyDescent="0.25">
      <c r="A54" s="932"/>
      <c r="B54" s="931"/>
      <c r="C54" s="930"/>
      <c r="D54" s="852"/>
      <c r="E54" s="2253"/>
      <c r="F54" s="2246"/>
      <c r="G54" s="2237"/>
      <c r="H54" s="860" t="s">
        <v>59</v>
      </c>
      <c r="I54" s="859"/>
      <c r="J54" s="859"/>
      <c r="K54" s="858"/>
      <c r="L54" s="1091"/>
      <c r="M54" s="883"/>
      <c r="N54" s="855"/>
      <c r="O54" s="855"/>
      <c r="P54" s="853"/>
    </row>
    <row r="55" spans="1:16" ht="14.4" thickBot="1" x14ac:dyDescent="0.3">
      <c r="A55" s="932"/>
      <c r="B55" s="931"/>
      <c r="C55" s="930"/>
      <c r="D55" s="852"/>
      <c r="E55" s="2253"/>
      <c r="F55" s="2246"/>
      <c r="G55" s="2237"/>
      <c r="H55" s="851" t="s">
        <v>400</v>
      </c>
      <c r="I55" s="881"/>
      <c r="J55" s="881"/>
      <c r="K55" s="880"/>
      <c r="L55" s="879"/>
      <c r="M55" s="878"/>
      <c r="N55" s="877"/>
      <c r="O55" s="877"/>
      <c r="P55" s="876"/>
    </row>
    <row r="56" spans="1:16" ht="14.4" thickBot="1" x14ac:dyDescent="0.3">
      <c r="A56" s="929"/>
      <c r="B56" s="928"/>
      <c r="C56" s="927"/>
      <c r="D56" s="844"/>
      <c r="E56" s="2254"/>
      <c r="F56" s="2247"/>
      <c r="G56" s="2238"/>
      <c r="H56" s="843" t="s">
        <v>7</v>
      </c>
      <c r="I56" s="842">
        <f>SUM(I51:I55)</f>
        <v>136.5</v>
      </c>
      <c r="J56" s="842">
        <f>SUM(J51:J55)</f>
        <v>0</v>
      </c>
      <c r="K56" s="842">
        <f>SUM(K51:K55)</f>
        <v>0</v>
      </c>
      <c r="L56" s="841"/>
      <c r="M56" s="840"/>
      <c r="N56" s="1041"/>
      <c r="O56" s="839"/>
      <c r="P56" s="838"/>
    </row>
    <row r="57" spans="1:16" ht="13.8" x14ac:dyDescent="0.25">
      <c r="A57" s="937"/>
      <c r="B57" s="936"/>
      <c r="C57" s="935"/>
      <c r="D57" s="869"/>
      <c r="E57" s="2242" t="s">
        <v>978</v>
      </c>
      <c r="F57" s="2245" t="s">
        <v>66</v>
      </c>
      <c r="G57" s="2236" t="s">
        <v>414</v>
      </c>
      <c r="H57" s="868" t="s">
        <v>50</v>
      </c>
      <c r="I57" s="867"/>
      <c r="J57" s="867"/>
      <c r="K57" s="866"/>
      <c r="L57" s="865" t="s">
        <v>411</v>
      </c>
      <c r="M57" s="864" t="s">
        <v>73</v>
      </c>
      <c r="N57" s="886">
        <v>1</v>
      </c>
      <c r="O57" s="862"/>
      <c r="P57" s="861"/>
    </row>
    <row r="58" spans="1:16" ht="13.8" x14ac:dyDescent="0.25">
      <c r="A58" s="932"/>
      <c r="B58" s="931"/>
      <c r="C58" s="930"/>
      <c r="D58" s="852"/>
      <c r="E58" s="2243"/>
      <c r="F58" s="2246"/>
      <c r="G58" s="2237"/>
      <c r="H58" s="860" t="s">
        <v>61</v>
      </c>
      <c r="I58" s="859">
        <v>72.8</v>
      </c>
      <c r="J58" s="859">
        <v>0</v>
      </c>
      <c r="K58" s="858">
        <v>0</v>
      </c>
      <c r="L58" s="1165" t="s">
        <v>534</v>
      </c>
      <c r="M58" s="856" t="s">
        <v>73</v>
      </c>
      <c r="N58" s="854">
        <v>2</v>
      </c>
      <c r="O58" s="854"/>
      <c r="P58" s="853"/>
    </row>
    <row r="59" spans="1:16" ht="13.8" x14ac:dyDescent="0.25">
      <c r="A59" s="932"/>
      <c r="B59" s="931"/>
      <c r="C59" s="930"/>
      <c r="D59" s="852"/>
      <c r="E59" s="2243"/>
      <c r="F59" s="2246"/>
      <c r="G59" s="2237"/>
      <c r="H59" s="860" t="s">
        <v>401</v>
      </c>
      <c r="I59" s="859"/>
      <c r="J59" s="859"/>
      <c r="K59" s="858"/>
      <c r="L59" s="1164" t="s">
        <v>533</v>
      </c>
      <c r="M59" s="883" t="s">
        <v>73</v>
      </c>
      <c r="N59" s="854">
        <v>1</v>
      </c>
      <c r="O59" s="855"/>
      <c r="P59" s="853"/>
    </row>
    <row r="60" spans="1:16" ht="13.8" x14ac:dyDescent="0.25">
      <c r="A60" s="932"/>
      <c r="B60" s="931"/>
      <c r="C60" s="930"/>
      <c r="D60" s="852"/>
      <c r="E60" s="2243"/>
      <c r="F60" s="2246"/>
      <c r="G60" s="2237"/>
      <c r="H60" s="860" t="s">
        <v>59</v>
      </c>
      <c r="I60" s="859"/>
      <c r="J60" s="859"/>
      <c r="K60" s="858"/>
      <c r="L60" s="884"/>
      <c r="M60" s="883"/>
      <c r="N60" s="855"/>
      <c r="O60" s="855"/>
      <c r="P60" s="853"/>
    </row>
    <row r="61" spans="1:16" ht="14.4" thickBot="1" x14ac:dyDescent="0.3">
      <c r="A61" s="932"/>
      <c r="B61" s="931"/>
      <c r="C61" s="930"/>
      <c r="D61" s="852"/>
      <c r="E61" s="2243"/>
      <c r="F61" s="2246"/>
      <c r="G61" s="2237"/>
      <c r="H61" s="851" t="s">
        <v>400</v>
      </c>
      <c r="I61" s="881"/>
      <c r="J61" s="881"/>
      <c r="K61" s="880"/>
      <c r="L61" s="879"/>
      <c r="M61" s="878"/>
      <c r="N61" s="877"/>
      <c r="O61" s="877"/>
      <c r="P61" s="876"/>
    </row>
    <row r="62" spans="1:16" ht="14.4" thickBot="1" x14ac:dyDescent="0.3">
      <c r="A62" s="929"/>
      <c r="B62" s="928"/>
      <c r="C62" s="927"/>
      <c r="D62" s="844"/>
      <c r="E62" s="2244"/>
      <c r="F62" s="2247"/>
      <c r="G62" s="2238"/>
      <c r="H62" s="843" t="s">
        <v>7</v>
      </c>
      <c r="I62" s="842">
        <f>SUM(I57:I61)</f>
        <v>72.8</v>
      </c>
      <c r="J62" s="842">
        <f>SUM(J57:J61)</f>
        <v>0</v>
      </c>
      <c r="K62" s="842">
        <f>SUM(K57:K61)</f>
        <v>0</v>
      </c>
      <c r="L62" s="841"/>
      <c r="M62" s="840"/>
      <c r="N62" s="839"/>
      <c r="O62" s="839"/>
      <c r="P62" s="838"/>
    </row>
    <row r="63" spans="1:16" ht="14.4" thickBot="1" x14ac:dyDescent="0.3">
      <c r="A63" s="837" t="s">
        <v>6</v>
      </c>
      <c r="B63" s="836" t="s">
        <v>6</v>
      </c>
      <c r="C63" s="2284" t="s">
        <v>33</v>
      </c>
      <c r="D63" s="2284"/>
      <c r="E63" s="2284"/>
      <c r="F63" s="2284"/>
      <c r="G63" s="2285"/>
      <c r="H63" s="835" t="s">
        <v>7</v>
      </c>
      <c r="I63" s="834">
        <f>I20+I50</f>
        <v>8361.9</v>
      </c>
      <c r="J63" s="834">
        <f>J20+J50</f>
        <v>2803.66</v>
      </c>
      <c r="K63" s="834">
        <f>K20+K50</f>
        <v>52.2</v>
      </c>
      <c r="L63" s="833"/>
      <c r="M63" s="833"/>
      <c r="N63" s="833"/>
      <c r="O63" s="833"/>
      <c r="P63" s="832"/>
    </row>
    <row r="64" spans="1:16" ht="14.4" thickBot="1" x14ac:dyDescent="0.3">
      <c r="A64" s="831" t="s">
        <v>6</v>
      </c>
      <c r="B64" s="831"/>
      <c r="C64" s="2286" t="s">
        <v>53</v>
      </c>
      <c r="D64" s="2286"/>
      <c r="E64" s="2286"/>
      <c r="F64" s="2286"/>
      <c r="G64" s="2287"/>
      <c r="H64" s="830" t="s">
        <v>7</v>
      </c>
      <c r="I64" s="829">
        <f>I63*1</f>
        <v>8361.9</v>
      </c>
      <c r="J64" s="829">
        <f>J63*1</f>
        <v>2803.66</v>
      </c>
      <c r="K64" s="829">
        <f>K63*1</f>
        <v>52.2</v>
      </c>
      <c r="L64" s="828"/>
      <c r="M64" s="828"/>
      <c r="N64" s="828"/>
      <c r="O64" s="828"/>
      <c r="P64" s="827"/>
    </row>
    <row r="65" spans="1:16" ht="14.4" thickBot="1" x14ac:dyDescent="0.3">
      <c r="A65" s="926" t="s">
        <v>8</v>
      </c>
      <c r="B65" s="925"/>
      <c r="C65" s="1099" t="s">
        <v>532</v>
      </c>
      <c r="D65" s="922"/>
      <c r="E65" s="1098"/>
      <c r="F65" s="922"/>
      <c r="G65" s="922"/>
      <c r="H65" s="922"/>
      <c r="I65" s="922"/>
      <c r="J65" s="921"/>
      <c r="K65" s="922"/>
      <c r="L65" s="923"/>
      <c r="M65" s="923"/>
      <c r="N65" s="922"/>
      <c r="O65" s="921"/>
      <c r="P65" s="920"/>
    </row>
    <row r="66" spans="1:16" ht="28.2" thickBot="1" x14ac:dyDescent="0.3">
      <c r="A66" s="961"/>
      <c r="B66" s="960"/>
      <c r="C66" s="958"/>
      <c r="D66" s="958"/>
      <c r="E66" s="959"/>
      <c r="F66" s="958"/>
      <c r="G66" s="958"/>
      <c r="H66" s="958"/>
      <c r="I66" s="958"/>
      <c r="J66" s="958"/>
      <c r="K66" s="958"/>
      <c r="L66" s="903" t="s">
        <v>531</v>
      </c>
      <c r="M66" s="902" t="s">
        <v>73</v>
      </c>
      <c r="N66" s="1036">
        <v>4</v>
      </c>
      <c r="O66" s="1036"/>
      <c r="P66" s="1163"/>
    </row>
    <row r="67" spans="1:16" ht="14.4" thickBot="1" x14ac:dyDescent="0.3">
      <c r="A67" s="906" t="s">
        <v>8</v>
      </c>
      <c r="B67" s="956" t="s">
        <v>6</v>
      </c>
      <c r="C67" s="955" t="s">
        <v>530</v>
      </c>
      <c r="D67" s="954"/>
      <c r="E67" s="954"/>
      <c r="F67" s="954"/>
      <c r="G67" s="954"/>
      <c r="H67" s="954"/>
      <c r="I67" s="954"/>
      <c r="J67" s="954"/>
      <c r="K67" s="954"/>
      <c r="L67" s="954"/>
      <c r="M67" s="954"/>
      <c r="N67" s="954"/>
      <c r="O67" s="2248"/>
      <c r="P67" s="2249"/>
    </row>
    <row r="68" spans="1:16" ht="50.25" customHeight="1" thickBot="1" x14ac:dyDescent="0.3">
      <c r="A68" s="906"/>
      <c r="B68" s="905"/>
      <c r="C68" s="904"/>
      <c r="D68" s="904"/>
      <c r="E68" s="904"/>
      <c r="F68" s="904"/>
      <c r="G68" s="904"/>
      <c r="H68" s="904"/>
      <c r="I68" s="904"/>
      <c r="J68" s="904"/>
      <c r="K68" s="904"/>
      <c r="L68" s="1162" t="s">
        <v>970</v>
      </c>
      <c r="M68" s="1161" t="s">
        <v>529</v>
      </c>
      <c r="N68" s="1160" t="s">
        <v>528</v>
      </c>
      <c r="O68" s="1160"/>
      <c r="P68" s="1160"/>
    </row>
    <row r="69" spans="1:16" ht="13.8" x14ac:dyDescent="0.25">
      <c r="A69" s="952" t="s">
        <v>8</v>
      </c>
      <c r="B69" s="2239" t="s">
        <v>6</v>
      </c>
      <c r="C69" s="950" t="s">
        <v>6</v>
      </c>
      <c r="D69" s="935"/>
      <c r="E69" s="2242" t="s">
        <v>527</v>
      </c>
      <c r="F69" s="2245" t="s">
        <v>66</v>
      </c>
      <c r="G69" s="2236" t="s">
        <v>414</v>
      </c>
      <c r="H69" s="898" t="s">
        <v>50</v>
      </c>
      <c r="I69" s="867">
        <f t="shared" ref="I69:K73" si="2">I75+I81+I87</f>
        <v>0</v>
      </c>
      <c r="J69" s="867">
        <f t="shared" si="2"/>
        <v>0</v>
      </c>
      <c r="K69" s="867">
        <f t="shared" si="2"/>
        <v>0</v>
      </c>
      <c r="L69" s="865" t="s">
        <v>413</v>
      </c>
      <c r="M69" s="864" t="s">
        <v>73</v>
      </c>
      <c r="N69" s="886">
        <v>3</v>
      </c>
      <c r="O69" s="862"/>
      <c r="P69" s="861"/>
    </row>
    <row r="70" spans="1:16" ht="13.8" x14ac:dyDescent="0.25">
      <c r="A70" s="949"/>
      <c r="B70" s="2240"/>
      <c r="C70" s="948"/>
      <c r="D70" s="930"/>
      <c r="E70" s="2243"/>
      <c r="F70" s="2246"/>
      <c r="G70" s="2237"/>
      <c r="H70" s="896" t="s">
        <v>61</v>
      </c>
      <c r="I70" s="859">
        <f t="shared" si="2"/>
        <v>21</v>
      </c>
      <c r="J70" s="859">
        <f t="shared" si="2"/>
        <v>0</v>
      </c>
      <c r="K70" s="859">
        <f t="shared" si="2"/>
        <v>0</v>
      </c>
      <c r="L70" s="884" t="s">
        <v>525</v>
      </c>
      <c r="M70" s="883" t="s">
        <v>87</v>
      </c>
      <c r="N70" s="854">
        <v>392</v>
      </c>
      <c r="O70" s="855"/>
      <c r="P70" s="853"/>
    </row>
    <row r="71" spans="1:16" ht="13.8" x14ac:dyDescent="0.25">
      <c r="A71" s="949"/>
      <c r="B71" s="2240"/>
      <c r="C71" s="948"/>
      <c r="D71" s="930"/>
      <c r="E71" s="2243"/>
      <c r="F71" s="2246"/>
      <c r="G71" s="2237"/>
      <c r="H71" s="896" t="s">
        <v>401</v>
      </c>
      <c r="I71" s="859">
        <f t="shared" si="2"/>
        <v>0</v>
      </c>
      <c r="J71" s="859">
        <f t="shared" si="2"/>
        <v>0</v>
      </c>
      <c r="K71" s="859">
        <f t="shared" si="2"/>
        <v>0</v>
      </c>
      <c r="L71" s="884"/>
      <c r="M71" s="883"/>
      <c r="N71" s="855"/>
      <c r="O71" s="855"/>
      <c r="P71" s="853"/>
    </row>
    <row r="72" spans="1:16" ht="13.8" x14ac:dyDescent="0.25">
      <c r="A72" s="949"/>
      <c r="B72" s="2240"/>
      <c r="C72" s="948"/>
      <c r="D72" s="930"/>
      <c r="E72" s="2243"/>
      <c r="F72" s="2246"/>
      <c r="G72" s="2237"/>
      <c r="H72" s="896" t="s">
        <v>59</v>
      </c>
      <c r="I72" s="859">
        <f t="shared" si="2"/>
        <v>5</v>
      </c>
      <c r="J72" s="859">
        <f t="shared" si="2"/>
        <v>0</v>
      </c>
      <c r="K72" s="859">
        <f t="shared" si="2"/>
        <v>0</v>
      </c>
      <c r="L72" s="884"/>
      <c r="M72" s="883"/>
      <c r="N72" s="855"/>
      <c r="O72" s="855"/>
      <c r="P72" s="853"/>
    </row>
    <row r="73" spans="1:16" ht="14.4" thickBot="1" x14ac:dyDescent="0.3">
      <c r="A73" s="949"/>
      <c r="B73" s="2240"/>
      <c r="C73" s="948"/>
      <c r="D73" s="930"/>
      <c r="E73" s="2243"/>
      <c r="F73" s="2246"/>
      <c r="G73" s="2237"/>
      <c r="H73" s="894" t="s">
        <v>400</v>
      </c>
      <c r="I73" s="881">
        <f t="shared" si="2"/>
        <v>0</v>
      </c>
      <c r="J73" s="881">
        <f t="shared" si="2"/>
        <v>0</v>
      </c>
      <c r="K73" s="881">
        <f t="shared" si="2"/>
        <v>0</v>
      </c>
      <c r="L73" s="879"/>
      <c r="M73" s="878"/>
      <c r="N73" s="877"/>
      <c r="O73" s="877"/>
      <c r="P73" s="876"/>
    </row>
    <row r="74" spans="1:16" ht="21" customHeight="1" thickBot="1" x14ac:dyDescent="0.3">
      <c r="A74" s="837"/>
      <c r="B74" s="2241"/>
      <c r="C74" s="946"/>
      <c r="D74" s="945"/>
      <c r="E74" s="2244"/>
      <c r="F74" s="2247"/>
      <c r="G74" s="2238"/>
      <c r="H74" s="843" t="s">
        <v>7</v>
      </c>
      <c r="I74" s="842">
        <f>SUM(I69:I73)</f>
        <v>26</v>
      </c>
      <c r="J74" s="842">
        <f>SUM(J69:J73)</f>
        <v>0</v>
      </c>
      <c r="K74" s="842">
        <f>SUM(K69:K73)</f>
        <v>0</v>
      </c>
      <c r="L74" s="841"/>
      <c r="M74" s="840"/>
      <c r="N74" s="839"/>
      <c r="O74" s="839"/>
      <c r="P74" s="838"/>
    </row>
    <row r="75" spans="1:16" ht="13.8" x14ac:dyDescent="0.25">
      <c r="A75" s="937"/>
      <c r="B75" s="936"/>
      <c r="C75" s="935"/>
      <c r="D75" s="869"/>
      <c r="E75" s="2252" t="s">
        <v>979</v>
      </c>
      <c r="F75" s="2245" t="s">
        <v>66</v>
      </c>
      <c r="G75" s="2236" t="s">
        <v>414</v>
      </c>
      <c r="H75" s="868" t="s">
        <v>50</v>
      </c>
      <c r="I75" s="867"/>
      <c r="J75" s="867"/>
      <c r="K75" s="866"/>
      <c r="L75" s="865" t="s">
        <v>411</v>
      </c>
      <c r="M75" s="864" t="s">
        <v>73</v>
      </c>
      <c r="N75" s="886">
        <v>1</v>
      </c>
      <c r="O75" s="862"/>
      <c r="P75" s="861"/>
    </row>
    <row r="76" spans="1:16" ht="13.8" x14ac:dyDescent="0.25">
      <c r="A76" s="932"/>
      <c r="B76" s="931"/>
      <c r="C76" s="930"/>
      <c r="D76" s="852"/>
      <c r="E76" s="2253"/>
      <c r="F76" s="2246"/>
      <c r="G76" s="2237"/>
      <c r="H76" s="860" t="s">
        <v>61</v>
      </c>
      <c r="I76" s="859">
        <v>3.6</v>
      </c>
      <c r="J76" s="859">
        <v>0</v>
      </c>
      <c r="K76" s="858">
        <v>0</v>
      </c>
      <c r="L76" s="857" t="s">
        <v>525</v>
      </c>
      <c r="M76" s="856" t="s">
        <v>87</v>
      </c>
      <c r="N76" s="854">
        <v>345</v>
      </c>
      <c r="O76" s="854"/>
      <c r="P76" s="853"/>
    </row>
    <row r="77" spans="1:16" ht="13.8" x14ac:dyDescent="0.25">
      <c r="A77" s="932"/>
      <c r="B77" s="931"/>
      <c r="C77" s="930"/>
      <c r="D77" s="852"/>
      <c r="E77" s="2253"/>
      <c r="F77" s="2246"/>
      <c r="G77" s="2237"/>
      <c r="H77" s="860" t="s">
        <v>401</v>
      </c>
      <c r="I77" s="859"/>
      <c r="J77" s="859"/>
      <c r="K77" s="858"/>
      <c r="L77" s="884"/>
      <c r="M77" s="883"/>
      <c r="N77" s="855"/>
      <c r="O77" s="855"/>
      <c r="P77" s="853"/>
    </row>
    <row r="78" spans="1:16" ht="13.8" x14ac:dyDescent="0.25">
      <c r="A78" s="932"/>
      <c r="B78" s="931"/>
      <c r="C78" s="930"/>
      <c r="D78" s="852"/>
      <c r="E78" s="2253"/>
      <c r="F78" s="2246"/>
      <c r="G78" s="2237"/>
      <c r="H78" s="860" t="s">
        <v>59</v>
      </c>
      <c r="I78" s="859"/>
      <c r="J78" s="859"/>
      <c r="K78" s="858"/>
      <c r="L78" s="884"/>
      <c r="M78" s="883"/>
      <c r="N78" s="855"/>
      <c r="O78" s="855"/>
      <c r="P78" s="853"/>
    </row>
    <row r="79" spans="1:16" ht="14.4" thickBot="1" x14ac:dyDescent="0.3">
      <c r="A79" s="932"/>
      <c r="B79" s="931"/>
      <c r="C79" s="930"/>
      <c r="D79" s="852"/>
      <c r="E79" s="2253"/>
      <c r="F79" s="2246"/>
      <c r="G79" s="2237"/>
      <c r="H79" s="851" t="s">
        <v>400</v>
      </c>
      <c r="I79" s="881"/>
      <c r="J79" s="881"/>
      <c r="K79" s="880"/>
      <c r="L79" s="879"/>
      <c r="M79" s="878"/>
      <c r="N79" s="877"/>
      <c r="O79" s="877"/>
      <c r="P79" s="876"/>
    </row>
    <row r="80" spans="1:16" ht="14.4" thickBot="1" x14ac:dyDescent="0.3">
      <c r="A80" s="929"/>
      <c r="B80" s="928"/>
      <c r="C80" s="927"/>
      <c r="D80" s="844"/>
      <c r="E80" s="2254"/>
      <c r="F80" s="2247"/>
      <c r="G80" s="2238"/>
      <c r="H80" s="843" t="s">
        <v>7</v>
      </c>
      <c r="I80" s="842">
        <f>SUM(I75:I79)</f>
        <v>3.6</v>
      </c>
      <c r="J80" s="842">
        <f>SUM(J75:J79)</f>
        <v>0</v>
      </c>
      <c r="K80" s="842">
        <f>SUM(K75:K79)</f>
        <v>0</v>
      </c>
      <c r="L80" s="841"/>
      <c r="M80" s="840"/>
      <c r="N80" s="839"/>
      <c r="O80" s="839"/>
      <c r="P80" s="838"/>
    </row>
    <row r="81" spans="1:16" ht="13.8" x14ac:dyDescent="0.25">
      <c r="A81" s="937"/>
      <c r="B81" s="936"/>
      <c r="C81" s="935"/>
      <c r="D81" s="869"/>
      <c r="E81" s="2252" t="s">
        <v>980</v>
      </c>
      <c r="F81" s="2288" t="s">
        <v>66</v>
      </c>
      <c r="G81" s="2236" t="s">
        <v>414</v>
      </c>
      <c r="H81" s="868" t="s">
        <v>50</v>
      </c>
      <c r="I81" s="867"/>
      <c r="J81" s="867"/>
      <c r="K81" s="866"/>
      <c r="L81" s="865" t="s">
        <v>411</v>
      </c>
      <c r="M81" s="864" t="s">
        <v>73</v>
      </c>
      <c r="N81" s="886">
        <v>1</v>
      </c>
      <c r="O81" s="862"/>
      <c r="P81" s="861"/>
    </row>
    <row r="82" spans="1:16" ht="27.6" x14ac:dyDescent="0.25">
      <c r="A82" s="932"/>
      <c r="B82" s="931"/>
      <c r="C82" s="930"/>
      <c r="D82" s="852"/>
      <c r="E82" s="2253"/>
      <c r="F82" s="2289"/>
      <c r="G82" s="2237"/>
      <c r="H82" s="860" t="s">
        <v>61</v>
      </c>
      <c r="I82" s="859">
        <v>16.399999999999999</v>
      </c>
      <c r="J82" s="859">
        <v>0</v>
      </c>
      <c r="K82" s="858">
        <v>0</v>
      </c>
      <c r="L82" s="857" t="s">
        <v>526</v>
      </c>
      <c r="M82" s="856" t="s">
        <v>73</v>
      </c>
      <c r="N82" s="854">
        <v>1</v>
      </c>
      <c r="O82" s="854"/>
      <c r="P82" s="853"/>
    </row>
    <row r="83" spans="1:16" ht="13.8" x14ac:dyDescent="0.25">
      <c r="A83" s="932"/>
      <c r="B83" s="931"/>
      <c r="C83" s="930"/>
      <c r="D83" s="852"/>
      <c r="E83" s="2253"/>
      <c r="F83" s="2289"/>
      <c r="G83" s="2237"/>
      <c r="H83" s="860" t="s">
        <v>401</v>
      </c>
      <c r="I83" s="859"/>
      <c r="J83" s="859"/>
      <c r="K83" s="858"/>
      <c r="L83" s="884"/>
      <c r="M83" s="883"/>
      <c r="N83" s="855"/>
      <c r="O83" s="855"/>
      <c r="P83" s="853"/>
    </row>
    <row r="84" spans="1:16" ht="13.8" x14ac:dyDescent="0.25">
      <c r="A84" s="932"/>
      <c r="B84" s="931"/>
      <c r="C84" s="930"/>
      <c r="D84" s="852"/>
      <c r="E84" s="2253"/>
      <c r="F84" s="2289"/>
      <c r="G84" s="2237"/>
      <c r="H84" s="860" t="s">
        <v>59</v>
      </c>
      <c r="I84" s="859"/>
      <c r="J84" s="859"/>
      <c r="K84" s="858"/>
      <c r="L84" s="884"/>
      <c r="M84" s="883"/>
      <c r="N84" s="855"/>
      <c r="O84" s="855"/>
      <c r="P84" s="853"/>
    </row>
    <row r="85" spans="1:16" ht="14.4" thickBot="1" x14ac:dyDescent="0.3">
      <c r="A85" s="932"/>
      <c r="B85" s="931"/>
      <c r="C85" s="930"/>
      <c r="D85" s="852"/>
      <c r="E85" s="2253"/>
      <c r="F85" s="2289"/>
      <c r="G85" s="2237"/>
      <c r="H85" s="851" t="s">
        <v>400</v>
      </c>
      <c r="I85" s="881"/>
      <c r="J85" s="881"/>
      <c r="K85" s="880"/>
      <c r="L85" s="879"/>
      <c r="M85" s="878"/>
      <c r="N85" s="877"/>
      <c r="O85" s="877"/>
      <c r="P85" s="1154"/>
    </row>
    <row r="86" spans="1:16" ht="14.4" thickBot="1" x14ac:dyDescent="0.3">
      <c r="A86" s="929"/>
      <c r="B86" s="928"/>
      <c r="C86" s="927"/>
      <c r="D86" s="844"/>
      <c r="E86" s="2254"/>
      <c r="F86" s="2290"/>
      <c r="G86" s="2238"/>
      <c r="H86" s="843" t="s">
        <v>7</v>
      </c>
      <c r="I86" s="842">
        <f>SUM(I81:I85)</f>
        <v>16.399999999999999</v>
      </c>
      <c r="J86" s="842">
        <f>SUM(J81:J85)</f>
        <v>0</v>
      </c>
      <c r="K86" s="842">
        <f>SUM(K81:K85)</f>
        <v>0</v>
      </c>
      <c r="L86" s="841"/>
      <c r="M86" s="840"/>
      <c r="N86" s="839"/>
      <c r="O86" s="838"/>
      <c r="P86" s="1159"/>
    </row>
    <row r="87" spans="1:16" ht="13.8" x14ac:dyDescent="0.25">
      <c r="A87" s="937"/>
      <c r="B87" s="936"/>
      <c r="C87" s="935"/>
      <c r="D87" s="869"/>
      <c r="E87" s="2252" t="s">
        <v>981</v>
      </c>
      <c r="F87" s="2245" t="s">
        <v>66</v>
      </c>
      <c r="G87" s="1039" t="s">
        <v>515</v>
      </c>
      <c r="H87" s="868" t="s">
        <v>50</v>
      </c>
      <c r="I87" s="867"/>
      <c r="J87" s="867"/>
      <c r="K87" s="866"/>
      <c r="L87" s="865" t="s">
        <v>411</v>
      </c>
      <c r="M87" s="864" t="s">
        <v>73</v>
      </c>
      <c r="N87" s="886">
        <v>1</v>
      </c>
      <c r="O87" s="862"/>
      <c r="P87" s="861"/>
    </row>
    <row r="88" spans="1:16" ht="13.8" x14ac:dyDescent="0.25">
      <c r="A88" s="932"/>
      <c r="B88" s="931"/>
      <c r="C88" s="930"/>
      <c r="D88" s="852"/>
      <c r="E88" s="2253"/>
      <c r="F88" s="2246"/>
      <c r="G88" s="938"/>
      <c r="H88" s="860" t="s">
        <v>61</v>
      </c>
      <c r="I88" s="859">
        <v>1</v>
      </c>
      <c r="J88" s="859">
        <v>0</v>
      </c>
      <c r="K88" s="858">
        <v>0</v>
      </c>
      <c r="L88" s="857" t="s">
        <v>525</v>
      </c>
      <c r="M88" s="856" t="s">
        <v>87</v>
      </c>
      <c r="N88" s="854">
        <v>47</v>
      </c>
      <c r="O88" s="854"/>
      <c r="P88" s="853"/>
    </row>
    <row r="89" spans="1:16" ht="13.8" x14ac:dyDescent="0.25">
      <c r="A89" s="932"/>
      <c r="B89" s="931"/>
      <c r="C89" s="930"/>
      <c r="D89" s="852"/>
      <c r="E89" s="2253"/>
      <c r="F89" s="2246"/>
      <c r="G89" s="938"/>
      <c r="H89" s="860" t="s">
        <v>401</v>
      </c>
      <c r="I89" s="859"/>
      <c r="J89" s="859"/>
      <c r="K89" s="858"/>
      <c r="L89" s="884"/>
      <c r="M89" s="883"/>
      <c r="N89" s="855"/>
      <c r="O89" s="855"/>
      <c r="P89" s="853"/>
    </row>
    <row r="90" spans="1:16" ht="13.8" x14ac:dyDescent="0.25">
      <c r="A90" s="932"/>
      <c r="B90" s="931"/>
      <c r="C90" s="930"/>
      <c r="D90" s="852"/>
      <c r="E90" s="2253"/>
      <c r="F90" s="2246"/>
      <c r="G90" s="938"/>
      <c r="H90" s="860" t="s">
        <v>59</v>
      </c>
      <c r="I90" s="859">
        <v>5</v>
      </c>
      <c r="J90" s="859">
        <v>0</v>
      </c>
      <c r="K90" s="858">
        <v>0</v>
      </c>
      <c r="L90" s="884"/>
      <c r="M90" s="883"/>
      <c r="N90" s="855"/>
      <c r="O90" s="855"/>
      <c r="P90" s="853"/>
    </row>
    <row r="91" spans="1:16" ht="14.4" thickBot="1" x14ac:dyDescent="0.3">
      <c r="A91" s="932"/>
      <c r="B91" s="931"/>
      <c r="C91" s="930"/>
      <c r="D91" s="852"/>
      <c r="E91" s="2253"/>
      <c r="F91" s="2246"/>
      <c r="G91" s="2237"/>
      <c r="H91" s="851" t="s">
        <v>400</v>
      </c>
      <c r="I91" s="881"/>
      <c r="J91" s="881"/>
      <c r="K91" s="880"/>
      <c r="L91" s="879"/>
      <c r="M91" s="878"/>
      <c r="N91" s="877"/>
      <c r="O91" s="877"/>
      <c r="P91" s="876"/>
    </row>
    <row r="92" spans="1:16" ht="14.4" thickBot="1" x14ac:dyDescent="0.3">
      <c r="A92" s="929"/>
      <c r="B92" s="928"/>
      <c r="C92" s="927"/>
      <c r="D92" s="844"/>
      <c r="E92" s="2254"/>
      <c r="F92" s="2247"/>
      <c r="G92" s="2238"/>
      <c r="H92" s="843" t="s">
        <v>7</v>
      </c>
      <c r="I92" s="842">
        <f>SUM(I87:I91)</f>
        <v>6</v>
      </c>
      <c r="J92" s="842">
        <f>SUM(J87:J91)</f>
        <v>0</v>
      </c>
      <c r="K92" s="842">
        <f>SUM(K87:K91)</f>
        <v>0</v>
      </c>
      <c r="L92" s="841"/>
      <c r="M92" s="840"/>
      <c r="N92" s="839"/>
      <c r="O92" s="839"/>
      <c r="P92" s="838"/>
    </row>
    <row r="93" spans="1:16" ht="13.8" x14ac:dyDescent="0.25">
      <c r="A93" s="952" t="s">
        <v>8</v>
      </c>
      <c r="B93" s="2239" t="s">
        <v>6</v>
      </c>
      <c r="C93" s="950" t="s">
        <v>8</v>
      </c>
      <c r="D93" s="935"/>
      <c r="E93" s="2242" t="s">
        <v>524</v>
      </c>
      <c r="F93" s="2245" t="s">
        <v>93</v>
      </c>
      <c r="G93" s="2236" t="s">
        <v>414</v>
      </c>
      <c r="H93" s="898" t="s">
        <v>50</v>
      </c>
      <c r="I93" s="867">
        <f t="shared" ref="I93:K96" si="3">I99+I105</f>
        <v>0</v>
      </c>
      <c r="J93" s="867">
        <f t="shared" si="3"/>
        <v>0</v>
      </c>
      <c r="K93" s="867">
        <f t="shared" si="3"/>
        <v>0</v>
      </c>
      <c r="L93" s="865" t="s">
        <v>413</v>
      </c>
      <c r="M93" s="864" t="s">
        <v>73</v>
      </c>
      <c r="N93" s="886">
        <v>1</v>
      </c>
      <c r="O93" s="862"/>
      <c r="P93" s="861"/>
    </row>
    <row r="94" spans="1:16" ht="13.8" x14ac:dyDescent="0.25">
      <c r="A94" s="949"/>
      <c r="B94" s="2240"/>
      <c r="C94" s="948"/>
      <c r="D94" s="930"/>
      <c r="E94" s="2243"/>
      <c r="F94" s="2246"/>
      <c r="G94" s="2237"/>
      <c r="H94" s="896" t="s">
        <v>61</v>
      </c>
      <c r="I94" s="859">
        <f t="shared" si="3"/>
        <v>1.3</v>
      </c>
      <c r="J94" s="859">
        <f t="shared" si="3"/>
        <v>0</v>
      </c>
      <c r="K94" s="859">
        <f t="shared" si="3"/>
        <v>0</v>
      </c>
      <c r="L94" s="884" t="s">
        <v>523</v>
      </c>
      <c r="M94" s="883" t="s">
        <v>73</v>
      </c>
      <c r="N94" s="854">
        <v>1</v>
      </c>
      <c r="O94" s="855"/>
      <c r="P94" s="853"/>
    </row>
    <row r="95" spans="1:16" ht="13.8" x14ac:dyDescent="0.25">
      <c r="A95" s="949"/>
      <c r="B95" s="2240"/>
      <c r="C95" s="948"/>
      <c r="D95" s="930"/>
      <c r="E95" s="2243"/>
      <c r="F95" s="2246"/>
      <c r="G95" s="2237"/>
      <c r="H95" s="896" t="s">
        <v>401</v>
      </c>
      <c r="I95" s="859">
        <f t="shared" si="3"/>
        <v>1550</v>
      </c>
      <c r="J95" s="859">
        <f t="shared" si="3"/>
        <v>0</v>
      </c>
      <c r="K95" s="859">
        <f t="shared" si="3"/>
        <v>0</v>
      </c>
      <c r="L95" s="884"/>
      <c r="M95" s="883"/>
      <c r="N95" s="855"/>
      <c r="O95" s="855"/>
      <c r="P95" s="853"/>
    </row>
    <row r="96" spans="1:16" ht="13.8" x14ac:dyDescent="0.25">
      <c r="A96" s="949"/>
      <c r="B96" s="2240"/>
      <c r="C96" s="948"/>
      <c r="D96" s="930"/>
      <c r="E96" s="2243"/>
      <c r="F96" s="2246"/>
      <c r="G96" s="2237"/>
      <c r="H96" s="896" t="s">
        <v>59</v>
      </c>
      <c r="I96" s="859">
        <f t="shared" si="3"/>
        <v>0</v>
      </c>
      <c r="J96" s="859">
        <f t="shared" si="3"/>
        <v>0</v>
      </c>
      <c r="K96" s="859">
        <f t="shared" si="3"/>
        <v>0</v>
      </c>
      <c r="L96" s="884"/>
      <c r="M96" s="883"/>
      <c r="N96" s="855"/>
      <c r="O96" s="855"/>
      <c r="P96" s="853"/>
    </row>
    <row r="97" spans="1:16" ht="14.4" thickBot="1" x14ac:dyDescent="0.3">
      <c r="A97" s="949"/>
      <c r="B97" s="2240"/>
      <c r="C97" s="948"/>
      <c r="D97" s="930"/>
      <c r="E97" s="2243"/>
      <c r="F97" s="2246"/>
      <c r="G97" s="2237"/>
      <c r="H97" s="894" t="s">
        <v>400</v>
      </c>
      <c r="I97" s="1236">
        <f>I103+I109+I115</f>
        <v>2069</v>
      </c>
      <c r="J97" s="1236">
        <f t="shared" ref="J97:K97" si="4">J103+J109+J115</f>
        <v>2931</v>
      </c>
      <c r="K97" s="1236">
        <f t="shared" si="4"/>
        <v>3363</v>
      </c>
      <c r="L97" s="879"/>
      <c r="M97" s="878"/>
      <c r="N97" s="877"/>
      <c r="O97" s="877"/>
      <c r="P97" s="876"/>
    </row>
    <row r="98" spans="1:16" ht="14.4" thickBot="1" x14ac:dyDescent="0.3">
      <c r="A98" s="837"/>
      <c r="B98" s="2241"/>
      <c r="C98" s="946"/>
      <c r="D98" s="945"/>
      <c r="E98" s="2244"/>
      <c r="F98" s="2247"/>
      <c r="G98" s="2238"/>
      <c r="H98" s="843" t="s">
        <v>7</v>
      </c>
      <c r="I98" s="842">
        <f>SUM(I93:I97)</f>
        <v>3620.3</v>
      </c>
      <c r="J98" s="842">
        <f>SUM(J93:J97)</f>
        <v>2931</v>
      </c>
      <c r="K98" s="842">
        <f>SUM(K93:K97)</f>
        <v>3363</v>
      </c>
      <c r="L98" s="841"/>
      <c r="M98" s="840"/>
      <c r="N98" s="839"/>
      <c r="O98" s="839"/>
      <c r="P98" s="838"/>
    </row>
    <row r="99" spans="1:16" ht="13.8" x14ac:dyDescent="0.25">
      <c r="A99" s="937"/>
      <c r="B99" s="936"/>
      <c r="C99" s="935"/>
      <c r="D99" s="869"/>
      <c r="E99" s="2252" t="s">
        <v>982</v>
      </c>
      <c r="F99" s="2245" t="s">
        <v>66</v>
      </c>
      <c r="G99" s="2236" t="s">
        <v>414</v>
      </c>
      <c r="H99" s="868" t="s">
        <v>50</v>
      </c>
      <c r="I99" s="867"/>
      <c r="J99" s="867"/>
      <c r="K99" s="866"/>
      <c r="L99" s="865" t="s">
        <v>411</v>
      </c>
      <c r="M99" s="864" t="s">
        <v>73</v>
      </c>
      <c r="N99" s="863"/>
      <c r="O99" s="862"/>
      <c r="P99" s="861"/>
    </row>
    <row r="100" spans="1:16" ht="13.8" x14ac:dyDescent="0.25">
      <c r="A100" s="932"/>
      <c r="B100" s="931"/>
      <c r="C100" s="930"/>
      <c r="D100" s="852"/>
      <c r="E100" s="2253"/>
      <c r="F100" s="2246"/>
      <c r="G100" s="2237"/>
      <c r="H100" s="860" t="s">
        <v>61</v>
      </c>
      <c r="I100" s="859"/>
      <c r="J100" s="859"/>
      <c r="K100" s="858"/>
      <c r="L100" s="857" t="s">
        <v>522</v>
      </c>
      <c r="M100" s="856" t="s">
        <v>73</v>
      </c>
      <c r="N100" s="854">
        <v>1</v>
      </c>
      <c r="O100" s="854"/>
      <c r="P100" s="853"/>
    </row>
    <row r="101" spans="1:16" ht="13.8" x14ac:dyDescent="0.25">
      <c r="A101" s="932"/>
      <c r="B101" s="931"/>
      <c r="C101" s="930"/>
      <c r="D101" s="852"/>
      <c r="E101" s="2253"/>
      <c r="F101" s="2246"/>
      <c r="G101" s="2237"/>
      <c r="H101" s="860" t="s">
        <v>401</v>
      </c>
      <c r="I101" s="859">
        <v>1550</v>
      </c>
      <c r="J101" s="859"/>
      <c r="K101" s="858"/>
      <c r="L101" s="884"/>
      <c r="M101" s="883"/>
      <c r="N101" s="855"/>
      <c r="O101" s="855"/>
      <c r="P101" s="853"/>
    </row>
    <row r="102" spans="1:16" ht="13.8" x14ac:dyDescent="0.25">
      <c r="A102" s="932"/>
      <c r="B102" s="931"/>
      <c r="C102" s="930"/>
      <c r="D102" s="852"/>
      <c r="E102" s="2253"/>
      <c r="F102" s="2246"/>
      <c r="G102" s="2237"/>
      <c r="H102" s="860" t="s">
        <v>59</v>
      </c>
      <c r="I102" s="859"/>
      <c r="J102" s="859"/>
      <c r="K102" s="858"/>
      <c r="L102" s="884"/>
      <c r="M102" s="883"/>
      <c r="N102" s="855"/>
      <c r="O102" s="855"/>
      <c r="P102" s="853"/>
    </row>
    <row r="103" spans="1:16" ht="14.4" thickBot="1" x14ac:dyDescent="0.3">
      <c r="A103" s="932"/>
      <c r="B103" s="931"/>
      <c r="C103" s="930"/>
      <c r="D103" s="852"/>
      <c r="E103" s="2253"/>
      <c r="F103" s="2246"/>
      <c r="G103" s="2237"/>
      <c r="H103" s="851" t="s">
        <v>400</v>
      </c>
      <c r="I103" s="881">
        <v>1934</v>
      </c>
      <c r="J103" s="881">
        <v>2631</v>
      </c>
      <c r="K103" s="880">
        <v>3348</v>
      </c>
      <c r="L103" s="879"/>
      <c r="M103" s="878"/>
      <c r="N103" s="877"/>
      <c r="O103" s="877"/>
      <c r="P103" s="876"/>
    </row>
    <row r="104" spans="1:16" ht="14.4" thickBot="1" x14ac:dyDescent="0.3">
      <c r="A104" s="929"/>
      <c r="B104" s="928"/>
      <c r="C104" s="927"/>
      <c r="D104" s="844"/>
      <c r="E104" s="1158"/>
      <c r="F104" s="2247"/>
      <c r="G104" s="2238"/>
      <c r="H104" s="843" t="s">
        <v>7</v>
      </c>
      <c r="I104" s="842">
        <f>SUM(I99:I103)</f>
        <v>3484</v>
      </c>
      <c r="J104" s="842">
        <f>SUM(J99:J103)</f>
        <v>2631</v>
      </c>
      <c r="K104" s="842">
        <f>SUM(K99:K103)</f>
        <v>3348</v>
      </c>
      <c r="L104" s="841"/>
      <c r="M104" s="840"/>
      <c r="N104" s="839"/>
      <c r="O104" s="839"/>
      <c r="P104" s="838"/>
    </row>
    <row r="105" spans="1:16" ht="13.8" x14ac:dyDescent="0.25">
      <c r="A105" s="937"/>
      <c r="B105" s="936"/>
      <c r="C105" s="935"/>
      <c r="D105" s="869"/>
      <c r="E105" s="2252" t="s">
        <v>983</v>
      </c>
      <c r="F105" s="2245" t="s">
        <v>66</v>
      </c>
      <c r="G105" s="2236" t="s">
        <v>414</v>
      </c>
      <c r="H105" s="868" t="s">
        <v>50</v>
      </c>
      <c r="I105" s="867"/>
      <c r="J105" s="867"/>
      <c r="K105" s="866"/>
      <c r="L105" s="865" t="s">
        <v>411</v>
      </c>
      <c r="M105" s="864" t="s">
        <v>73</v>
      </c>
      <c r="N105" s="886">
        <v>1</v>
      </c>
      <c r="O105" s="862"/>
      <c r="P105" s="861"/>
    </row>
    <row r="106" spans="1:16" ht="13.8" x14ac:dyDescent="0.25">
      <c r="A106" s="932"/>
      <c r="B106" s="931"/>
      <c r="C106" s="930"/>
      <c r="D106" s="852"/>
      <c r="E106" s="2253"/>
      <c r="F106" s="2246"/>
      <c r="G106" s="2237"/>
      <c r="H106" s="860" t="s">
        <v>61</v>
      </c>
      <c r="I106" s="859">
        <v>1.3</v>
      </c>
      <c r="J106" s="859">
        <v>0</v>
      </c>
      <c r="K106" s="858">
        <v>0</v>
      </c>
      <c r="L106" s="857" t="s">
        <v>521</v>
      </c>
      <c r="M106" s="856" t="s">
        <v>73</v>
      </c>
      <c r="N106" s="854">
        <v>1</v>
      </c>
      <c r="O106" s="854"/>
      <c r="P106" s="853"/>
    </row>
    <row r="107" spans="1:16" ht="13.8" x14ac:dyDescent="0.25">
      <c r="A107" s="932"/>
      <c r="B107" s="931"/>
      <c r="C107" s="930"/>
      <c r="D107" s="852"/>
      <c r="E107" s="2253"/>
      <c r="F107" s="2246"/>
      <c r="G107" s="2237"/>
      <c r="H107" s="860" t="s">
        <v>401</v>
      </c>
      <c r="I107" s="859"/>
      <c r="J107" s="859"/>
      <c r="K107" s="858"/>
      <c r="L107" s="884"/>
      <c r="M107" s="883"/>
      <c r="N107" s="854"/>
      <c r="O107" s="855"/>
      <c r="P107" s="853"/>
    </row>
    <row r="108" spans="1:16" ht="13.8" x14ac:dyDescent="0.25">
      <c r="A108" s="932"/>
      <c r="B108" s="931"/>
      <c r="C108" s="930"/>
      <c r="D108" s="852"/>
      <c r="E108" s="2253"/>
      <c r="F108" s="2246"/>
      <c r="G108" s="2237"/>
      <c r="H108" s="860" t="s">
        <v>59</v>
      </c>
      <c r="I108" s="859"/>
      <c r="J108" s="859"/>
      <c r="K108" s="858"/>
      <c r="L108" s="884"/>
      <c r="M108" s="883"/>
      <c r="N108" s="855"/>
      <c r="O108" s="855"/>
      <c r="P108" s="853"/>
    </row>
    <row r="109" spans="1:16" ht="14.4" thickBot="1" x14ac:dyDescent="0.3">
      <c r="A109" s="932"/>
      <c r="B109" s="931"/>
      <c r="C109" s="930"/>
      <c r="D109" s="852"/>
      <c r="E109" s="2253"/>
      <c r="F109" s="2246"/>
      <c r="G109" s="2237"/>
      <c r="H109" s="851" t="s">
        <v>400</v>
      </c>
      <c r="I109" s="881"/>
      <c r="J109" s="881"/>
      <c r="K109" s="880"/>
      <c r="L109" s="879"/>
      <c r="M109" s="878"/>
      <c r="N109" s="877"/>
      <c r="O109" s="877"/>
      <c r="P109" s="876"/>
    </row>
    <row r="110" spans="1:16" ht="14.4" thickBot="1" x14ac:dyDescent="0.3">
      <c r="A110" s="929"/>
      <c r="B110" s="928"/>
      <c r="C110" s="927"/>
      <c r="D110" s="844"/>
      <c r="E110" s="2254"/>
      <c r="F110" s="2247"/>
      <c r="G110" s="2238"/>
      <c r="H110" s="843" t="s">
        <v>7</v>
      </c>
      <c r="I110" s="842">
        <f>SUM(I105:I109)</f>
        <v>1.3</v>
      </c>
      <c r="J110" s="842">
        <f>SUM(J105:J109)</f>
        <v>0</v>
      </c>
      <c r="K110" s="842">
        <f>SUM(K105:K109)</f>
        <v>0</v>
      </c>
      <c r="L110" s="841"/>
      <c r="M110" s="840"/>
      <c r="N110" s="839"/>
      <c r="O110" s="839"/>
      <c r="P110" s="838"/>
    </row>
    <row r="111" spans="1:16" ht="25.5" customHeight="1" x14ac:dyDescent="0.25">
      <c r="A111" s="2408"/>
      <c r="B111" s="2406"/>
      <c r="C111" s="2339"/>
      <c r="D111" s="2420"/>
      <c r="E111" s="2417" t="s">
        <v>971</v>
      </c>
      <c r="F111" s="2245" t="s">
        <v>66</v>
      </c>
      <c r="G111" s="2236" t="s">
        <v>414</v>
      </c>
      <c r="H111" s="868" t="s">
        <v>50</v>
      </c>
      <c r="I111" s="1206"/>
      <c r="J111" s="1206"/>
      <c r="K111" s="1206"/>
      <c r="L111" s="1239" t="s">
        <v>411</v>
      </c>
      <c r="M111" s="1240" t="s">
        <v>73</v>
      </c>
      <c r="N111" s="1237"/>
      <c r="O111" s="1211"/>
      <c r="P111" s="1724">
        <v>1</v>
      </c>
    </row>
    <row r="112" spans="1:16" ht="13.8" x14ac:dyDescent="0.25">
      <c r="A112" s="2409"/>
      <c r="B112" s="2337"/>
      <c r="C112" s="2340"/>
      <c r="D112" s="2421"/>
      <c r="E112" s="2418"/>
      <c r="F112" s="2246"/>
      <c r="G112" s="2237"/>
      <c r="H112" s="860" t="s">
        <v>61</v>
      </c>
      <c r="I112" s="1207"/>
      <c r="J112" s="1207"/>
      <c r="K112" s="1207"/>
      <c r="L112" s="1238" t="s">
        <v>972</v>
      </c>
      <c r="M112" s="1229" t="s">
        <v>73</v>
      </c>
      <c r="N112" s="1224"/>
      <c r="O112" s="1231"/>
      <c r="P112" s="1723">
        <v>1</v>
      </c>
    </row>
    <row r="113" spans="1:16" ht="13.8" x14ac:dyDescent="0.25">
      <c r="A113" s="2409"/>
      <c r="B113" s="2337"/>
      <c r="C113" s="2340"/>
      <c r="D113" s="2421"/>
      <c r="E113" s="2418"/>
      <c r="F113" s="2246"/>
      <c r="G113" s="2237"/>
      <c r="H113" s="860" t="s">
        <v>401</v>
      </c>
      <c r="I113" s="1207"/>
      <c r="J113" s="1207"/>
      <c r="K113" s="1207"/>
      <c r="L113" s="1238"/>
      <c r="M113" s="1229"/>
      <c r="N113" s="1224"/>
      <c r="O113" s="1231"/>
      <c r="P113" s="1225"/>
    </row>
    <row r="114" spans="1:16" ht="13.8" x14ac:dyDescent="0.25">
      <c r="A114" s="2409"/>
      <c r="B114" s="2337"/>
      <c r="C114" s="2340"/>
      <c r="D114" s="2421"/>
      <c r="E114" s="2418"/>
      <c r="F114" s="2246"/>
      <c r="G114" s="2237"/>
      <c r="H114" s="860" t="s">
        <v>59</v>
      </c>
      <c r="I114" s="1207"/>
      <c r="J114" s="1207"/>
      <c r="K114" s="1207"/>
      <c r="L114" s="1238"/>
      <c r="M114" s="1229"/>
      <c r="N114" s="1224"/>
      <c r="O114" s="1231"/>
      <c r="P114" s="1225"/>
    </row>
    <row r="115" spans="1:16" ht="14.4" thickBot="1" x14ac:dyDescent="0.3">
      <c r="A115" s="2409"/>
      <c r="B115" s="2337"/>
      <c r="C115" s="2340"/>
      <c r="D115" s="2421"/>
      <c r="E115" s="2418"/>
      <c r="F115" s="2246"/>
      <c r="G115" s="2237"/>
      <c r="H115" s="851" t="s">
        <v>400</v>
      </c>
      <c r="I115" s="1235">
        <v>135</v>
      </c>
      <c r="J115" s="1235">
        <v>300</v>
      </c>
      <c r="K115" s="1235">
        <v>15</v>
      </c>
      <c r="L115" s="1219"/>
      <c r="M115" s="1230"/>
      <c r="N115" s="1220"/>
      <c r="O115" s="1232"/>
      <c r="P115" s="1221"/>
    </row>
    <row r="116" spans="1:16" ht="14.4" thickBot="1" x14ac:dyDescent="0.3">
      <c r="A116" s="2410"/>
      <c r="B116" s="2407"/>
      <c r="C116" s="2405"/>
      <c r="D116" s="2422"/>
      <c r="E116" s="2419"/>
      <c r="F116" s="2247"/>
      <c r="G116" s="2238"/>
      <c r="H116" s="843" t="s">
        <v>7</v>
      </c>
      <c r="I116" s="1214">
        <f>SUM(I111:I115)</f>
        <v>135</v>
      </c>
      <c r="J116" s="1214">
        <f t="shared" ref="J116:K116" si="5">SUM(J111:J115)</f>
        <v>300</v>
      </c>
      <c r="K116" s="1214">
        <f t="shared" si="5"/>
        <v>15</v>
      </c>
      <c r="L116" s="1215"/>
      <c r="M116" s="1233"/>
      <c r="N116" s="1216"/>
      <c r="O116" s="1234"/>
      <c r="P116" s="1217"/>
    </row>
    <row r="117" spans="1:16" ht="13.8" thickBot="1" x14ac:dyDescent="0.3">
      <c r="A117" s="978" t="s">
        <v>8</v>
      </c>
      <c r="B117" s="977" t="s">
        <v>6</v>
      </c>
      <c r="C117" s="2291" t="s">
        <v>33</v>
      </c>
      <c r="D117" s="2291"/>
      <c r="E117" s="2291"/>
      <c r="F117" s="2291"/>
      <c r="G117" s="2292"/>
      <c r="H117" s="976" t="s">
        <v>7</v>
      </c>
      <c r="I117" s="975">
        <f>I74+I98</f>
        <v>3646.3</v>
      </c>
      <c r="J117" s="975">
        <f>J74+J98</f>
        <v>2931</v>
      </c>
      <c r="K117" s="975">
        <f>K74+K98</f>
        <v>3363</v>
      </c>
      <c r="L117" s="974"/>
      <c r="M117" s="974"/>
      <c r="N117" s="974"/>
      <c r="O117" s="974"/>
      <c r="P117" s="973"/>
    </row>
    <row r="118" spans="1:16" ht="13.8" thickBot="1" x14ac:dyDescent="0.3">
      <c r="A118" s="972" t="s">
        <v>8</v>
      </c>
      <c r="B118" s="972"/>
      <c r="C118" s="2293" t="s">
        <v>53</v>
      </c>
      <c r="D118" s="2293"/>
      <c r="E118" s="2293"/>
      <c r="F118" s="2293"/>
      <c r="G118" s="2294"/>
      <c r="H118" s="971" t="s">
        <v>7</v>
      </c>
      <c r="I118" s="970">
        <f>I117*1</f>
        <v>3646.3</v>
      </c>
      <c r="J118" s="970">
        <f>J117*1</f>
        <v>2931</v>
      </c>
      <c r="K118" s="970">
        <f>K117*1</f>
        <v>3363</v>
      </c>
      <c r="L118" s="969"/>
      <c r="M118" s="969"/>
      <c r="N118" s="969"/>
      <c r="O118" s="969"/>
      <c r="P118" s="968"/>
    </row>
    <row r="119" spans="1:16" ht="14.4" thickBot="1" x14ac:dyDescent="0.3">
      <c r="A119" s="926" t="s">
        <v>51</v>
      </c>
      <c r="B119" s="925"/>
      <c r="C119" s="1099" t="s">
        <v>520</v>
      </c>
      <c r="D119" s="922"/>
      <c r="E119" s="1098"/>
      <c r="F119" s="922"/>
      <c r="G119" s="922"/>
      <c r="H119" s="922"/>
      <c r="I119" s="922"/>
      <c r="J119" s="921"/>
      <c r="K119" s="922"/>
      <c r="L119" s="923"/>
      <c r="M119" s="923"/>
      <c r="N119" s="922"/>
      <c r="O119" s="921"/>
      <c r="P119" s="920"/>
    </row>
    <row r="120" spans="1:16" ht="42" thickBot="1" x14ac:dyDescent="0.3">
      <c r="A120" s="961"/>
      <c r="B120" s="960"/>
      <c r="C120" s="958"/>
      <c r="D120" s="958"/>
      <c r="E120" s="959"/>
      <c r="F120" s="958"/>
      <c r="G120" s="958"/>
      <c r="H120" s="958"/>
      <c r="I120" s="958"/>
      <c r="J120" s="958"/>
      <c r="K120" s="958"/>
      <c r="L120" s="903" t="s">
        <v>519</v>
      </c>
      <c r="M120" s="902" t="s">
        <v>87</v>
      </c>
      <c r="N120" s="901">
        <v>2017</v>
      </c>
      <c r="O120" s="900"/>
      <c r="P120" s="899"/>
    </row>
    <row r="121" spans="1:16" ht="14.4" thickBot="1" x14ac:dyDescent="0.3">
      <c r="A121" s="906" t="s">
        <v>51</v>
      </c>
      <c r="B121" s="956" t="s">
        <v>6</v>
      </c>
      <c r="C121" s="955" t="s">
        <v>518</v>
      </c>
      <c r="D121" s="954"/>
      <c r="E121" s="954"/>
      <c r="F121" s="954"/>
      <c r="G121" s="954"/>
      <c r="H121" s="954"/>
      <c r="I121" s="954"/>
      <c r="J121" s="954"/>
      <c r="K121" s="954"/>
      <c r="L121" s="954"/>
      <c r="M121" s="954"/>
      <c r="N121" s="954"/>
      <c r="O121" s="2248"/>
      <c r="P121" s="2249"/>
    </row>
    <row r="122" spans="1:16" ht="28.2" thickBot="1" x14ac:dyDescent="0.3">
      <c r="A122" s="906"/>
      <c r="B122" s="905"/>
      <c r="C122" s="904"/>
      <c r="D122" s="904"/>
      <c r="E122" s="904"/>
      <c r="F122" s="904"/>
      <c r="G122" s="904"/>
      <c r="H122" s="904"/>
      <c r="I122" s="904"/>
      <c r="J122" s="904"/>
      <c r="K122" s="904"/>
      <c r="L122" s="903" t="s">
        <v>517</v>
      </c>
      <c r="M122" s="902" t="s">
        <v>87</v>
      </c>
      <c r="N122" s="901">
        <v>1893</v>
      </c>
      <c r="O122" s="900"/>
      <c r="P122" s="899"/>
    </row>
    <row r="123" spans="1:16" ht="13.8" x14ac:dyDescent="0.25">
      <c r="A123" s="952" t="s">
        <v>51</v>
      </c>
      <c r="B123" s="2239" t="s">
        <v>6</v>
      </c>
      <c r="C123" s="950" t="s">
        <v>6</v>
      </c>
      <c r="D123" s="935"/>
      <c r="E123" s="2242" t="s">
        <v>516</v>
      </c>
      <c r="F123" s="2245" t="s">
        <v>66</v>
      </c>
      <c r="G123" s="2236" t="s">
        <v>414</v>
      </c>
      <c r="H123" s="898" t="s">
        <v>50</v>
      </c>
      <c r="I123" s="867">
        <f t="shared" ref="I123:K125" si="6">I129+I135</f>
        <v>65.099999999999994</v>
      </c>
      <c r="J123" s="867">
        <f t="shared" si="6"/>
        <v>51.2</v>
      </c>
      <c r="K123" s="867">
        <f t="shared" si="6"/>
        <v>0</v>
      </c>
      <c r="L123" s="865" t="s">
        <v>413</v>
      </c>
      <c r="M123" s="864" t="s">
        <v>73</v>
      </c>
      <c r="N123" s="886">
        <v>1</v>
      </c>
      <c r="O123" s="886">
        <v>1</v>
      </c>
      <c r="P123" s="861"/>
    </row>
    <row r="124" spans="1:16" ht="27.6" x14ac:dyDescent="0.25">
      <c r="A124" s="949"/>
      <c r="B124" s="2240"/>
      <c r="C124" s="948"/>
      <c r="D124" s="930"/>
      <c r="E124" s="2243"/>
      <c r="F124" s="2246"/>
      <c r="G124" s="2237"/>
      <c r="H124" s="896" t="s">
        <v>61</v>
      </c>
      <c r="I124" s="859">
        <f t="shared" si="6"/>
        <v>0</v>
      </c>
      <c r="J124" s="859">
        <f t="shared" si="6"/>
        <v>0</v>
      </c>
      <c r="K124" s="859">
        <f t="shared" si="6"/>
        <v>0</v>
      </c>
      <c r="L124" s="884" t="s">
        <v>514</v>
      </c>
      <c r="M124" s="883" t="s">
        <v>87</v>
      </c>
      <c r="N124" s="854">
        <v>1893</v>
      </c>
      <c r="O124" s="854"/>
      <c r="P124" s="853"/>
    </row>
    <row r="125" spans="1:16" ht="13.8" x14ac:dyDescent="0.25">
      <c r="A125" s="949"/>
      <c r="B125" s="2240"/>
      <c r="C125" s="948"/>
      <c r="D125" s="930"/>
      <c r="E125" s="2243"/>
      <c r="F125" s="2246"/>
      <c r="G125" s="2237"/>
      <c r="H125" s="896" t="s">
        <v>401</v>
      </c>
      <c r="I125" s="859">
        <f t="shared" si="6"/>
        <v>0</v>
      </c>
      <c r="J125" s="859">
        <f t="shared" si="6"/>
        <v>0</v>
      </c>
      <c r="K125" s="859">
        <f t="shared" si="6"/>
        <v>0</v>
      </c>
      <c r="L125" s="884"/>
      <c r="M125" s="883"/>
      <c r="N125" s="855"/>
      <c r="O125" s="855"/>
      <c r="P125" s="853"/>
    </row>
    <row r="126" spans="1:16" ht="13.8" x14ac:dyDescent="0.25">
      <c r="A126" s="949"/>
      <c r="B126" s="2240"/>
      <c r="C126" s="948"/>
      <c r="D126" s="930"/>
      <c r="E126" s="2243"/>
      <c r="F126" s="2246"/>
      <c r="G126" s="2237"/>
      <c r="H126" s="896" t="s">
        <v>59</v>
      </c>
      <c r="I126" s="1209">
        <f>I132+I138+I144</f>
        <v>1471.4</v>
      </c>
      <c r="J126" s="859">
        <f>J132+J138</f>
        <v>964</v>
      </c>
      <c r="K126" s="859">
        <f>K132+K138</f>
        <v>0</v>
      </c>
      <c r="L126" s="884"/>
      <c r="M126" s="883"/>
      <c r="N126" s="855"/>
      <c r="O126" s="855"/>
      <c r="P126" s="853"/>
    </row>
    <row r="127" spans="1:16" ht="14.4" thickBot="1" x14ac:dyDescent="0.3">
      <c r="A127" s="949"/>
      <c r="B127" s="2240"/>
      <c r="C127" s="948"/>
      <c r="D127" s="930"/>
      <c r="E127" s="2243"/>
      <c r="F127" s="2246"/>
      <c r="G127" s="2237"/>
      <c r="H127" s="894" t="s">
        <v>400</v>
      </c>
      <c r="I127" s="881">
        <f>I133+I139</f>
        <v>0</v>
      </c>
      <c r="J127" s="881">
        <f>J133+J139</f>
        <v>0</v>
      </c>
      <c r="K127" s="881">
        <f>K133+K139</f>
        <v>0</v>
      </c>
      <c r="L127" s="879"/>
      <c r="M127" s="878"/>
      <c r="N127" s="877"/>
      <c r="O127" s="877"/>
      <c r="P127" s="876"/>
    </row>
    <row r="128" spans="1:16" ht="14.4" thickBot="1" x14ac:dyDescent="0.3">
      <c r="A128" s="837"/>
      <c r="B128" s="2241"/>
      <c r="C128" s="946"/>
      <c r="D128" s="945"/>
      <c r="E128" s="2244"/>
      <c r="F128" s="2247"/>
      <c r="G128" s="2238"/>
      <c r="H128" s="843" t="s">
        <v>7</v>
      </c>
      <c r="I128" s="842">
        <f>SUM(I123:I127)</f>
        <v>1536.5</v>
      </c>
      <c r="J128" s="842">
        <f>SUM(J123:J127)</f>
        <v>1015.2</v>
      </c>
      <c r="K128" s="842">
        <f>SUM(K123:K127)</f>
        <v>0</v>
      </c>
      <c r="L128" s="841"/>
      <c r="M128" s="840"/>
      <c r="N128" s="839"/>
      <c r="O128" s="839"/>
      <c r="P128" s="838"/>
    </row>
    <row r="129" spans="1:16" ht="13.8" x14ac:dyDescent="0.25">
      <c r="A129" s="937"/>
      <c r="B129" s="936"/>
      <c r="C129" s="935"/>
      <c r="D129" s="869"/>
      <c r="E129" s="2252" t="s">
        <v>984</v>
      </c>
      <c r="F129" s="2245" t="s">
        <v>66</v>
      </c>
      <c r="G129" s="2236" t="s">
        <v>515</v>
      </c>
      <c r="H129" s="868" t="s">
        <v>50</v>
      </c>
      <c r="I129" s="867"/>
      <c r="J129" s="867"/>
      <c r="K129" s="866"/>
      <c r="L129" s="865" t="s">
        <v>411</v>
      </c>
      <c r="M129" s="864" t="s">
        <v>73</v>
      </c>
      <c r="N129" s="886">
        <v>1</v>
      </c>
      <c r="O129" s="862"/>
      <c r="P129" s="861"/>
    </row>
    <row r="130" spans="1:16" ht="27.6" x14ac:dyDescent="0.25">
      <c r="A130" s="932"/>
      <c r="B130" s="931"/>
      <c r="C130" s="930"/>
      <c r="D130" s="852"/>
      <c r="E130" s="2253"/>
      <c r="F130" s="2246"/>
      <c r="G130" s="2237"/>
      <c r="H130" s="860" t="s">
        <v>61</v>
      </c>
      <c r="I130" s="859"/>
      <c r="J130" s="859"/>
      <c r="K130" s="858"/>
      <c r="L130" s="857" t="s">
        <v>514</v>
      </c>
      <c r="M130" s="856" t="s">
        <v>87</v>
      </c>
      <c r="N130" s="854">
        <v>1873</v>
      </c>
      <c r="O130" s="854"/>
      <c r="P130" s="853"/>
    </row>
    <row r="131" spans="1:16" ht="13.8" x14ac:dyDescent="0.25">
      <c r="A131" s="932"/>
      <c r="B131" s="931"/>
      <c r="C131" s="930"/>
      <c r="D131" s="852"/>
      <c r="E131" s="2253"/>
      <c r="F131" s="2246"/>
      <c r="G131" s="2237"/>
      <c r="H131" s="860" t="s">
        <v>401</v>
      </c>
      <c r="I131" s="859"/>
      <c r="J131" s="859"/>
      <c r="K131" s="858"/>
      <c r="L131" s="884"/>
      <c r="M131" s="883"/>
      <c r="N131" s="855"/>
      <c r="O131" s="855"/>
      <c r="P131" s="853"/>
    </row>
    <row r="132" spans="1:16" ht="13.8" x14ac:dyDescent="0.25">
      <c r="A132" s="932"/>
      <c r="B132" s="931"/>
      <c r="C132" s="930"/>
      <c r="D132" s="852"/>
      <c r="E132" s="2253"/>
      <c r="F132" s="2246"/>
      <c r="G132" s="2237"/>
      <c r="H132" s="860" t="s">
        <v>59</v>
      </c>
      <c r="I132" s="859">
        <v>211.3</v>
      </c>
      <c r="J132" s="859">
        <v>0</v>
      </c>
      <c r="K132" s="858">
        <v>0</v>
      </c>
      <c r="L132" s="884"/>
      <c r="M132" s="883"/>
      <c r="N132" s="855"/>
      <c r="O132" s="855"/>
      <c r="P132" s="853"/>
    </row>
    <row r="133" spans="1:16" ht="14.4" thickBot="1" x14ac:dyDescent="0.3">
      <c r="A133" s="932"/>
      <c r="B133" s="931"/>
      <c r="C133" s="930"/>
      <c r="D133" s="852"/>
      <c r="E133" s="2253"/>
      <c r="F133" s="2246"/>
      <c r="G133" s="2237"/>
      <c r="H133" s="851" t="s">
        <v>400</v>
      </c>
      <c r="I133" s="881"/>
      <c r="J133" s="881"/>
      <c r="K133" s="880"/>
      <c r="L133" s="879"/>
      <c r="M133" s="878"/>
      <c r="N133" s="877"/>
      <c r="O133" s="877"/>
      <c r="P133" s="876"/>
    </row>
    <row r="134" spans="1:16" ht="14.4" thickBot="1" x14ac:dyDescent="0.3">
      <c r="A134" s="929"/>
      <c r="B134" s="928"/>
      <c r="C134" s="927"/>
      <c r="D134" s="844"/>
      <c r="E134" s="2254"/>
      <c r="F134" s="2247"/>
      <c r="G134" s="2238"/>
      <c r="H134" s="843" t="s">
        <v>7</v>
      </c>
      <c r="I134" s="842">
        <f>SUM(I129:I133)</f>
        <v>211.3</v>
      </c>
      <c r="J134" s="842">
        <f>SUM(J129:J133)</f>
        <v>0</v>
      </c>
      <c r="K134" s="842">
        <f>SUM(K129:K133)</f>
        <v>0</v>
      </c>
      <c r="L134" s="841"/>
      <c r="M134" s="840"/>
      <c r="N134" s="839"/>
      <c r="O134" s="839"/>
      <c r="P134" s="838"/>
    </row>
    <row r="135" spans="1:16" ht="13.8" x14ac:dyDescent="0.25">
      <c r="A135" s="937"/>
      <c r="B135" s="936"/>
      <c r="C135" s="935"/>
      <c r="D135" s="869"/>
      <c r="E135" s="2252" t="s">
        <v>985</v>
      </c>
      <c r="F135" s="2245" t="s">
        <v>93</v>
      </c>
      <c r="G135" s="2236" t="s">
        <v>414</v>
      </c>
      <c r="H135" s="868" t="s">
        <v>50</v>
      </c>
      <c r="I135" s="867">
        <v>65.099999999999994</v>
      </c>
      <c r="J135" s="867">
        <v>51.2</v>
      </c>
      <c r="K135" s="866">
        <v>0</v>
      </c>
      <c r="L135" s="865" t="s">
        <v>411</v>
      </c>
      <c r="M135" s="864" t="s">
        <v>73</v>
      </c>
      <c r="N135" s="863"/>
      <c r="O135" s="886">
        <v>1</v>
      </c>
      <c r="P135" s="861"/>
    </row>
    <row r="136" spans="1:16" ht="13.8" x14ac:dyDescent="0.25">
      <c r="A136" s="932"/>
      <c r="B136" s="931"/>
      <c r="C136" s="930"/>
      <c r="D136" s="852"/>
      <c r="E136" s="2253"/>
      <c r="F136" s="2246"/>
      <c r="G136" s="2237"/>
      <c r="H136" s="860" t="s">
        <v>61</v>
      </c>
      <c r="I136" s="859"/>
      <c r="J136" s="859"/>
      <c r="K136" s="858"/>
      <c r="L136" s="857" t="s">
        <v>481</v>
      </c>
      <c r="M136" s="856" t="s">
        <v>73</v>
      </c>
      <c r="N136" s="854">
        <v>1</v>
      </c>
      <c r="O136" s="854"/>
      <c r="P136" s="853"/>
    </row>
    <row r="137" spans="1:16" ht="27.6" x14ac:dyDescent="0.25">
      <c r="A137" s="932"/>
      <c r="B137" s="931"/>
      <c r="C137" s="930"/>
      <c r="D137" s="852"/>
      <c r="E137" s="2253"/>
      <c r="F137" s="2246"/>
      <c r="G137" s="2237"/>
      <c r="H137" s="860" t="s">
        <v>401</v>
      </c>
      <c r="I137" s="859"/>
      <c r="J137" s="859"/>
      <c r="K137" s="858"/>
      <c r="L137" s="884" t="s">
        <v>94</v>
      </c>
      <c r="M137" s="883"/>
      <c r="N137" s="854"/>
      <c r="O137" s="854">
        <v>1</v>
      </c>
      <c r="P137" s="853"/>
    </row>
    <row r="138" spans="1:16" ht="13.8" x14ac:dyDescent="0.25">
      <c r="A138" s="932"/>
      <c r="B138" s="931"/>
      <c r="C138" s="930"/>
      <c r="D138" s="852"/>
      <c r="E138" s="2253"/>
      <c r="F138" s="2246"/>
      <c r="G138" s="2237"/>
      <c r="H138" s="860" t="s">
        <v>59</v>
      </c>
      <c r="I138" s="859">
        <v>1245.2</v>
      </c>
      <c r="J138" s="859">
        <v>964</v>
      </c>
      <c r="K138" s="858">
        <v>0</v>
      </c>
      <c r="L138" s="884"/>
      <c r="M138" s="883"/>
      <c r="N138" s="855"/>
      <c r="O138" s="855"/>
      <c r="P138" s="853"/>
    </row>
    <row r="139" spans="1:16" ht="13.8" x14ac:dyDescent="0.25">
      <c r="A139" s="932"/>
      <c r="B139" s="931"/>
      <c r="C139" s="930"/>
      <c r="D139" s="852"/>
      <c r="E139" s="2253"/>
      <c r="F139" s="2246"/>
      <c r="G139" s="2237"/>
      <c r="H139" s="860" t="s">
        <v>400</v>
      </c>
      <c r="I139" s="942"/>
      <c r="J139" s="942"/>
      <c r="K139" s="941"/>
      <c r="L139" s="1157"/>
      <c r="M139" s="1156"/>
      <c r="N139" s="1155"/>
      <c r="O139" s="1155"/>
      <c r="P139" s="1154"/>
    </row>
    <row r="140" spans="1:16" ht="14.4" thickBot="1" x14ac:dyDescent="0.3">
      <c r="A140" s="929"/>
      <c r="B140" s="928"/>
      <c r="C140" s="927"/>
      <c r="D140" s="844"/>
      <c r="E140" s="2254"/>
      <c r="F140" s="2247"/>
      <c r="G140" s="2238"/>
      <c r="H140" s="1153" t="s">
        <v>7</v>
      </c>
      <c r="I140" s="1152">
        <f>SUM(I135:I139)</f>
        <v>1310.3</v>
      </c>
      <c r="J140" s="1152">
        <f>SUM(J135:J139)</f>
        <v>1015.2</v>
      </c>
      <c r="K140" s="1152">
        <f>SUM(K135:K139)</f>
        <v>0</v>
      </c>
      <c r="L140" s="1151"/>
      <c r="M140" s="1150"/>
      <c r="N140" s="1149"/>
      <c r="O140" s="1149"/>
      <c r="P140" s="1148"/>
    </row>
    <row r="141" spans="1:16" ht="27" customHeight="1" x14ac:dyDescent="0.25">
      <c r="A141" s="932"/>
      <c r="B141" s="931"/>
      <c r="C141" s="940"/>
      <c r="D141" s="1202"/>
      <c r="E141" s="2414" t="s">
        <v>986</v>
      </c>
      <c r="F141" s="2245" t="s">
        <v>66</v>
      </c>
      <c r="G141" s="1196" t="s">
        <v>551</v>
      </c>
      <c r="H141" s="868" t="s">
        <v>50</v>
      </c>
      <c r="I141" s="1206"/>
      <c r="J141" s="1206"/>
      <c r="K141" s="1206"/>
      <c r="L141" s="1204"/>
      <c r="M141" s="1205"/>
      <c r="N141" s="1210"/>
      <c r="O141" s="1211"/>
      <c r="P141" s="1212"/>
    </row>
    <row r="142" spans="1:16" ht="13.8" x14ac:dyDescent="0.25">
      <c r="A142" s="932"/>
      <c r="B142" s="931"/>
      <c r="C142" s="940"/>
      <c r="D142" s="1203"/>
      <c r="E142" s="2415"/>
      <c r="F142" s="2246"/>
      <c r="G142" s="1196"/>
      <c r="H142" s="860" t="s">
        <v>61</v>
      </c>
      <c r="I142" s="1207"/>
      <c r="J142" s="1207"/>
      <c r="K142" s="1207"/>
      <c r="L142" s="1198"/>
      <c r="M142" s="1199"/>
      <c r="N142" s="1200"/>
      <c r="O142" s="1200"/>
      <c r="P142" s="1201"/>
    </row>
    <row r="143" spans="1:16" ht="13.8" x14ac:dyDescent="0.25">
      <c r="A143" s="932"/>
      <c r="B143" s="931"/>
      <c r="C143" s="940"/>
      <c r="D143" s="1203"/>
      <c r="E143" s="2415"/>
      <c r="F143" s="2246"/>
      <c r="G143" s="1196"/>
      <c r="H143" s="860" t="s">
        <v>401</v>
      </c>
      <c r="I143" s="1207"/>
      <c r="J143" s="1207"/>
      <c r="K143" s="1207"/>
      <c r="L143" s="1198"/>
      <c r="M143" s="1199"/>
      <c r="N143" s="1200"/>
      <c r="O143" s="1200"/>
      <c r="P143" s="1201"/>
    </row>
    <row r="144" spans="1:16" ht="13.8" x14ac:dyDescent="0.25">
      <c r="A144" s="932"/>
      <c r="B144" s="931"/>
      <c r="C144" s="940"/>
      <c r="D144" s="1203"/>
      <c r="E144" s="2415"/>
      <c r="F144" s="2246"/>
      <c r="G144" s="1196"/>
      <c r="H144" s="860" t="s">
        <v>59</v>
      </c>
      <c r="I144" s="1208">
        <v>14.9</v>
      </c>
      <c r="J144" s="1207"/>
      <c r="K144" s="1207"/>
      <c r="L144" s="1198"/>
      <c r="M144" s="1199"/>
      <c r="N144" s="1200"/>
      <c r="O144" s="1200"/>
      <c r="P144" s="1201"/>
    </row>
    <row r="145" spans="1:16" ht="14.4" thickBot="1" x14ac:dyDescent="0.3">
      <c r="A145" s="932"/>
      <c r="B145" s="931"/>
      <c r="C145" s="940"/>
      <c r="D145" s="1203"/>
      <c r="E145" s="2415"/>
      <c r="F145" s="2246"/>
      <c r="G145" s="1196"/>
      <c r="H145" s="860" t="s">
        <v>400</v>
      </c>
      <c r="I145" s="1197"/>
      <c r="J145" s="1197"/>
      <c r="K145" s="1197"/>
      <c r="L145" s="1198"/>
      <c r="M145" s="1199"/>
      <c r="N145" s="1200"/>
      <c r="O145" s="1200"/>
      <c r="P145" s="1201"/>
    </row>
    <row r="146" spans="1:16" ht="14.4" thickBot="1" x14ac:dyDescent="0.3">
      <c r="A146" s="932"/>
      <c r="B146" s="931"/>
      <c r="C146" s="940"/>
      <c r="D146" s="945"/>
      <c r="E146" s="2416"/>
      <c r="F146" s="2247"/>
      <c r="G146" s="1196"/>
      <c r="H146" s="1153" t="s">
        <v>7</v>
      </c>
      <c r="I146" s="842">
        <f>SUM(I141:I145)</f>
        <v>14.9</v>
      </c>
      <c r="J146" s="842"/>
      <c r="K146" s="842"/>
      <c r="L146" s="841"/>
      <c r="M146" s="840"/>
      <c r="N146" s="839"/>
      <c r="O146" s="839"/>
      <c r="P146" s="838"/>
    </row>
    <row r="147" spans="1:16" ht="13.8" x14ac:dyDescent="0.25">
      <c r="A147" s="952" t="s">
        <v>51</v>
      </c>
      <c r="B147" s="2239" t="s">
        <v>6</v>
      </c>
      <c r="C147" s="950" t="s">
        <v>8</v>
      </c>
      <c r="D147" s="935"/>
      <c r="E147" s="2242" t="s">
        <v>513</v>
      </c>
      <c r="F147" s="2297" t="s">
        <v>66</v>
      </c>
      <c r="G147" s="2236" t="s">
        <v>414</v>
      </c>
      <c r="H147" s="898" t="s">
        <v>50</v>
      </c>
      <c r="I147" s="867">
        <f t="shared" ref="I147:K151" si="7">I153</f>
        <v>0.5</v>
      </c>
      <c r="J147" s="867">
        <f t="shared" si="7"/>
        <v>0</v>
      </c>
      <c r="K147" s="867">
        <f t="shared" si="7"/>
        <v>0</v>
      </c>
      <c r="L147" s="865" t="s">
        <v>413</v>
      </c>
      <c r="M147" s="864" t="s">
        <v>73</v>
      </c>
      <c r="N147" s="886">
        <v>1</v>
      </c>
      <c r="O147" s="862"/>
      <c r="P147" s="861"/>
    </row>
    <row r="148" spans="1:16" ht="27.6" x14ac:dyDescent="0.25">
      <c r="A148" s="949"/>
      <c r="B148" s="2240"/>
      <c r="C148" s="948"/>
      <c r="D148" s="930"/>
      <c r="E148" s="2243"/>
      <c r="F148" s="2298"/>
      <c r="G148" s="2237"/>
      <c r="H148" s="896" t="s">
        <v>61</v>
      </c>
      <c r="I148" s="859">
        <f t="shared" si="7"/>
        <v>2</v>
      </c>
      <c r="J148" s="859">
        <f t="shared" si="7"/>
        <v>0</v>
      </c>
      <c r="K148" s="859">
        <f t="shared" si="7"/>
        <v>0</v>
      </c>
      <c r="L148" s="884" t="s">
        <v>512</v>
      </c>
      <c r="M148" s="883" t="s">
        <v>87</v>
      </c>
      <c r="N148" s="933">
        <v>20</v>
      </c>
      <c r="O148" s="855"/>
      <c r="P148" s="853"/>
    </row>
    <row r="149" spans="1:16" ht="13.8" x14ac:dyDescent="0.25">
      <c r="A149" s="949"/>
      <c r="B149" s="2240"/>
      <c r="C149" s="948"/>
      <c r="D149" s="930"/>
      <c r="E149" s="2243"/>
      <c r="F149" s="2298"/>
      <c r="G149" s="2237"/>
      <c r="H149" s="896" t="s">
        <v>401</v>
      </c>
      <c r="I149" s="859">
        <f t="shared" si="7"/>
        <v>0</v>
      </c>
      <c r="J149" s="859">
        <f t="shared" si="7"/>
        <v>0</v>
      </c>
      <c r="K149" s="859">
        <f t="shared" si="7"/>
        <v>0</v>
      </c>
      <c r="L149" s="884"/>
      <c r="M149" s="883"/>
      <c r="N149" s="855"/>
      <c r="O149" s="855"/>
      <c r="P149" s="853"/>
    </row>
    <row r="150" spans="1:16" ht="13.8" x14ac:dyDescent="0.25">
      <c r="A150" s="949"/>
      <c r="B150" s="2240"/>
      <c r="C150" s="948"/>
      <c r="D150" s="930"/>
      <c r="E150" s="2243"/>
      <c r="F150" s="2298"/>
      <c r="G150" s="2237"/>
      <c r="H150" s="896" t="s">
        <v>59</v>
      </c>
      <c r="I150" s="859">
        <f t="shared" si="7"/>
        <v>8.1</v>
      </c>
      <c r="J150" s="859">
        <f t="shared" si="7"/>
        <v>2</v>
      </c>
      <c r="K150" s="859">
        <f t="shared" si="7"/>
        <v>0</v>
      </c>
      <c r="L150" s="884"/>
      <c r="M150" s="883"/>
      <c r="N150" s="855"/>
      <c r="O150" s="855"/>
      <c r="P150" s="853"/>
    </row>
    <row r="151" spans="1:16" ht="13.8" x14ac:dyDescent="0.25">
      <c r="A151" s="949"/>
      <c r="B151" s="2240"/>
      <c r="C151" s="948"/>
      <c r="D151" s="930"/>
      <c r="E151" s="2243"/>
      <c r="F151" s="2298"/>
      <c r="G151" s="2237"/>
      <c r="H151" s="896" t="s">
        <v>400</v>
      </c>
      <c r="I151" s="942">
        <f t="shared" si="7"/>
        <v>0</v>
      </c>
      <c r="J151" s="942">
        <f t="shared" si="7"/>
        <v>0</v>
      </c>
      <c r="K151" s="942">
        <f t="shared" si="7"/>
        <v>0</v>
      </c>
      <c r="L151" s="1157"/>
      <c r="M151" s="1156"/>
      <c r="N151" s="1155"/>
      <c r="O151" s="1155"/>
      <c r="P151" s="1154"/>
    </row>
    <row r="152" spans="1:16" ht="14.4" thickBot="1" x14ac:dyDescent="0.3">
      <c r="A152" s="837"/>
      <c r="B152" s="2241"/>
      <c r="C152" s="946"/>
      <c r="D152" s="945"/>
      <c r="E152" s="2244"/>
      <c r="F152" s="2299"/>
      <c r="G152" s="2238"/>
      <c r="H152" s="1153" t="s">
        <v>7</v>
      </c>
      <c r="I152" s="1152">
        <f>SUM(I147:I151)</f>
        <v>10.6</v>
      </c>
      <c r="J152" s="1152">
        <f>SUM(J147:J151)</f>
        <v>2</v>
      </c>
      <c r="K152" s="1152">
        <f>SUM(K147:K151)</f>
        <v>0</v>
      </c>
      <c r="L152" s="1151"/>
      <c r="M152" s="1150"/>
      <c r="N152" s="1149"/>
      <c r="O152" s="1149"/>
      <c r="P152" s="1148"/>
    </row>
    <row r="153" spans="1:16" ht="13.8" x14ac:dyDescent="0.25">
      <c r="A153" s="1022"/>
      <c r="B153" s="936"/>
      <c r="C153" s="935"/>
      <c r="D153" s="869"/>
      <c r="E153" s="2252" t="s">
        <v>987</v>
      </c>
      <c r="F153" s="2245" t="s">
        <v>66</v>
      </c>
      <c r="G153" s="2236" t="s">
        <v>403</v>
      </c>
      <c r="H153" s="868" t="s">
        <v>50</v>
      </c>
      <c r="I153" s="867">
        <v>0.5</v>
      </c>
      <c r="J153" s="867"/>
      <c r="K153" s="866"/>
      <c r="L153" s="865" t="s">
        <v>411</v>
      </c>
      <c r="M153" s="864" t="s">
        <v>492</v>
      </c>
      <c r="N153" s="886">
        <v>1</v>
      </c>
      <c r="O153" s="862"/>
      <c r="P153" s="861"/>
    </row>
    <row r="154" spans="1:16" ht="13.8" x14ac:dyDescent="0.25">
      <c r="A154" s="999"/>
      <c r="B154" s="931"/>
      <c r="C154" s="930"/>
      <c r="D154" s="852"/>
      <c r="E154" s="2253"/>
      <c r="F154" s="2246"/>
      <c r="G154" s="2237"/>
      <c r="H154" s="860" t="s">
        <v>61</v>
      </c>
      <c r="I154" s="859">
        <v>2</v>
      </c>
      <c r="J154" s="859"/>
      <c r="K154" s="858"/>
      <c r="L154" s="857" t="s">
        <v>511</v>
      </c>
      <c r="M154" s="856" t="s">
        <v>87</v>
      </c>
      <c r="N154" s="854">
        <v>20</v>
      </c>
      <c r="O154" s="854"/>
      <c r="P154" s="853"/>
    </row>
    <row r="155" spans="1:16" ht="13.8" x14ac:dyDescent="0.25">
      <c r="A155" s="999"/>
      <c r="B155" s="931"/>
      <c r="C155" s="930"/>
      <c r="D155" s="852"/>
      <c r="E155" s="2253"/>
      <c r="F155" s="2246"/>
      <c r="G155" s="2237"/>
      <c r="H155" s="860" t="s">
        <v>401</v>
      </c>
      <c r="I155" s="859"/>
      <c r="J155" s="859"/>
      <c r="K155" s="858"/>
      <c r="L155" s="884"/>
      <c r="M155" s="883"/>
      <c r="N155" s="855"/>
      <c r="O155" s="855"/>
      <c r="P155" s="853"/>
    </row>
    <row r="156" spans="1:16" ht="13.8" x14ac:dyDescent="0.25">
      <c r="A156" s="999"/>
      <c r="B156" s="931"/>
      <c r="C156" s="930"/>
      <c r="D156" s="852"/>
      <c r="E156" s="2253"/>
      <c r="F156" s="2246"/>
      <c r="G156" s="2237"/>
      <c r="H156" s="860" t="s">
        <v>59</v>
      </c>
      <c r="I156" s="859">
        <v>8.1</v>
      </c>
      <c r="J156" s="859">
        <v>2</v>
      </c>
      <c r="K156" s="858"/>
      <c r="L156" s="884"/>
      <c r="M156" s="883"/>
      <c r="N156" s="855"/>
      <c r="O156" s="855"/>
      <c r="P156" s="853"/>
    </row>
    <row r="157" spans="1:16" ht="14.4" thickBot="1" x14ac:dyDescent="0.3">
      <c r="A157" s="999"/>
      <c r="B157" s="931"/>
      <c r="C157" s="930"/>
      <c r="D157" s="852"/>
      <c r="E157" s="2253"/>
      <c r="F157" s="2246"/>
      <c r="G157" s="2237"/>
      <c r="H157" s="851" t="s">
        <v>400</v>
      </c>
      <c r="I157" s="881"/>
      <c r="J157" s="881"/>
      <c r="K157" s="880"/>
      <c r="L157" s="879"/>
      <c r="M157" s="878"/>
      <c r="N157" s="877"/>
      <c r="O157" s="877"/>
      <c r="P157" s="876"/>
    </row>
    <row r="158" spans="1:16" ht="14.4" thickBot="1" x14ac:dyDescent="0.3">
      <c r="A158" s="988"/>
      <c r="B158" s="928"/>
      <c r="C158" s="927"/>
      <c r="D158" s="844"/>
      <c r="E158" s="2254"/>
      <c r="F158" s="2247"/>
      <c r="G158" s="2238"/>
      <c r="H158" s="843" t="s">
        <v>7</v>
      </c>
      <c r="I158" s="842">
        <f>SUM(I153:I157)</f>
        <v>10.6</v>
      </c>
      <c r="J158" s="842">
        <f>SUM(J153:J157)</f>
        <v>2</v>
      </c>
      <c r="K158" s="842">
        <f>SUM(K153:K157)</f>
        <v>0</v>
      </c>
      <c r="L158" s="841"/>
      <c r="M158" s="840"/>
      <c r="N158" s="839"/>
      <c r="O158" s="839"/>
      <c r="P158" s="838"/>
    </row>
    <row r="159" spans="1:16" ht="13.8" thickBot="1" x14ac:dyDescent="0.3">
      <c r="A159" s="978" t="s">
        <v>51</v>
      </c>
      <c r="B159" s="977" t="s">
        <v>6</v>
      </c>
      <c r="C159" s="2291" t="s">
        <v>33</v>
      </c>
      <c r="D159" s="2291"/>
      <c r="E159" s="2291"/>
      <c r="F159" s="2291"/>
      <c r="G159" s="2292"/>
      <c r="H159" s="976" t="s">
        <v>7</v>
      </c>
      <c r="I159" s="975">
        <f>I128+I152</f>
        <v>1547.1</v>
      </c>
      <c r="J159" s="975">
        <f>J128+J152</f>
        <v>1017.2</v>
      </c>
      <c r="K159" s="975">
        <f>K128+K152</f>
        <v>0</v>
      </c>
      <c r="L159" s="974"/>
      <c r="M159" s="974"/>
      <c r="N159" s="974"/>
      <c r="O159" s="974"/>
      <c r="P159" s="973"/>
    </row>
    <row r="160" spans="1:16" ht="13.8" thickBot="1" x14ac:dyDescent="0.3">
      <c r="A160" s="1111" t="s">
        <v>51</v>
      </c>
      <c r="B160" s="1114" t="s">
        <v>8</v>
      </c>
      <c r="C160" s="1113" t="s">
        <v>510</v>
      </c>
      <c r="D160" s="1112"/>
      <c r="E160" s="1112"/>
      <c r="F160" s="1112"/>
      <c r="G160" s="1112"/>
      <c r="H160" s="1112"/>
      <c r="I160" s="1112"/>
      <c r="J160" s="1112"/>
      <c r="K160" s="1112"/>
      <c r="L160" s="1112"/>
      <c r="M160" s="1112"/>
      <c r="N160" s="1112"/>
      <c r="O160" s="2295"/>
      <c r="P160" s="2296"/>
    </row>
    <row r="161" spans="1:16" ht="19.2" customHeight="1" thickBot="1" x14ac:dyDescent="0.3">
      <c r="A161" s="1111"/>
      <c r="B161" s="1110"/>
      <c r="C161" s="1109"/>
      <c r="D161" s="1109"/>
      <c r="E161" s="1109"/>
      <c r="F161" s="1109"/>
      <c r="G161" s="1109"/>
      <c r="H161" s="1109"/>
      <c r="I161" s="1109"/>
      <c r="J161" s="1109"/>
      <c r="K161" s="1109"/>
      <c r="L161" s="1137" t="s">
        <v>509</v>
      </c>
      <c r="M161" s="1108" t="s">
        <v>87</v>
      </c>
      <c r="N161" s="1107">
        <v>124</v>
      </c>
      <c r="O161" s="1097"/>
      <c r="P161" s="911"/>
    </row>
    <row r="162" spans="1:16" x14ac:dyDescent="0.25">
      <c r="A162" s="1033" t="s">
        <v>51</v>
      </c>
      <c r="B162" s="2306" t="s">
        <v>8</v>
      </c>
      <c r="C162" s="1032" t="s">
        <v>6</v>
      </c>
      <c r="D162" s="1020"/>
      <c r="E162" s="2309" t="s">
        <v>508</v>
      </c>
      <c r="F162" s="2300" t="s">
        <v>66</v>
      </c>
      <c r="G162" s="2303" t="s">
        <v>414</v>
      </c>
      <c r="H162" s="1031" t="s">
        <v>50</v>
      </c>
      <c r="I162" s="1017">
        <f t="shared" ref="I162:K166" si="8">I168</f>
        <v>0.9</v>
      </c>
      <c r="J162" s="1017">
        <f t="shared" si="8"/>
        <v>0</v>
      </c>
      <c r="K162" s="1017">
        <f t="shared" si="8"/>
        <v>0</v>
      </c>
      <c r="L162" s="1104" t="s">
        <v>413</v>
      </c>
      <c r="M162" s="1103" t="s">
        <v>73</v>
      </c>
      <c r="N162" s="1102">
        <v>1</v>
      </c>
      <c r="O162" s="1012"/>
      <c r="P162" s="1011"/>
    </row>
    <row r="163" spans="1:16" x14ac:dyDescent="0.25">
      <c r="A163" s="1027"/>
      <c r="B163" s="2307"/>
      <c r="C163" s="1147"/>
      <c r="D163" s="997"/>
      <c r="E163" s="2310"/>
      <c r="F163" s="2301"/>
      <c r="G163" s="2304"/>
      <c r="H163" s="1028" t="s">
        <v>61</v>
      </c>
      <c r="I163" s="1005">
        <f t="shared" si="8"/>
        <v>139.30000000000001</v>
      </c>
      <c r="J163" s="1005">
        <f t="shared" si="8"/>
        <v>0</v>
      </c>
      <c r="K163" s="1005">
        <f t="shared" si="8"/>
        <v>0</v>
      </c>
      <c r="L163" s="1003" t="s">
        <v>506</v>
      </c>
      <c r="M163" s="1002" t="s">
        <v>507</v>
      </c>
      <c r="N163" s="1007">
        <v>71</v>
      </c>
      <c r="O163" s="1001"/>
      <c r="P163" s="1000"/>
    </row>
    <row r="164" spans="1:16" x14ac:dyDescent="0.25">
      <c r="A164" s="1027"/>
      <c r="B164" s="2307"/>
      <c r="C164" s="1147"/>
      <c r="D164" s="997"/>
      <c r="E164" s="2310"/>
      <c r="F164" s="2301"/>
      <c r="G164" s="2304"/>
      <c r="H164" s="1028" t="s">
        <v>401</v>
      </c>
      <c r="I164" s="1005">
        <f t="shared" si="8"/>
        <v>0</v>
      </c>
      <c r="J164" s="1005">
        <f t="shared" si="8"/>
        <v>0</v>
      </c>
      <c r="K164" s="1005">
        <f t="shared" si="8"/>
        <v>0</v>
      </c>
      <c r="L164" s="1003"/>
      <c r="M164" s="1002"/>
      <c r="N164" s="1001"/>
      <c r="O164" s="1001"/>
      <c r="P164" s="1000"/>
    </row>
    <row r="165" spans="1:16" x14ac:dyDescent="0.25">
      <c r="A165" s="1027"/>
      <c r="B165" s="2307"/>
      <c r="C165" s="1147"/>
      <c r="D165" s="997"/>
      <c r="E165" s="2310"/>
      <c r="F165" s="2301"/>
      <c r="G165" s="2304"/>
      <c r="H165" s="1028" t="s">
        <v>59</v>
      </c>
      <c r="I165" s="1005">
        <f t="shared" si="8"/>
        <v>536.20000000000005</v>
      </c>
      <c r="J165" s="1005">
        <f t="shared" si="8"/>
        <v>0</v>
      </c>
      <c r="K165" s="1005">
        <f t="shared" si="8"/>
        <v>0</v>
      </c>
      <c r="L165" s="1003"/>
      <c r="M165" s="1002"/>
      <c r="N165" s="1001"/>
      <c r="O165" s="1001"/>
      <c r="P165" s="1000"/>
    </row>
    <row r="166" spans="1:16" ht="13.8" thickBot="1" x14ac:dyDescent="0.3">
      <c r="A166" s="1027"/>
      <c r="B166" s="2307"/>
      <c r="C166" s="1147"/>
      <c r="D166" s="997"/>
      <c r="E166" s="2310"/>
      <c r="F166" s="2301"/>
      <c r="G166" s="2304"/>
      <c r="H166" s="1025" t="s">
        <v>400</v>
      </c>
      <c r="I166" s="994">
        <f t="shared" si="8"/>
        <v>0</v>
      </c>
      <c r="J166" s="994">
        <f t="shared" si="8"/>
        <v>0</v>
      </c>
      <c r="K166" s="994">
        <f t="shared" si="8"/>
        <v>0</v>
      </c>
      <c r="L166" s="992"/>
      <c r="M166" s="991"/>
      <c r="N166" s="990"/>
      <c r="O166" s="990"/>
      <c r="P166" s="989"/>
    </row>
    <row r="167" spans="1:16" ht="18.600000000000001" customHeight="1" thickBot="1" x14ac:dyDescent="0.3">
      <c r="A167" s="978"/>
      <c r="B167" s="2308"/>
      <c r="C167" s="1024"/>
      <c r="D167" s="1023"/>
      <c r="E167" s="2311"/>
      <c r="F167" s="2302"/>
      <c r="G167" s="2305"/>
      <c r="H167" s="984" t="s">
        <v>7</v>
      </c>
      <c r="I167" s="983">
        <f>SUM(I162:I166)</f>
        <v>676.40000000000009</v>
      </c>
      <c r="J167" s="983">
        <f>SUM(J162:J166)</f>
        <v>0</v>
      </c>
      <c r="K167" s="983">
        <f>SUM(K162:K166)</f>
        <v>0</v>
      </c>
      <c r="L167" s="982"/>
      <c r="M167" s="981"/>
      <c r="N167" s="980"/>
      <c r="O167" s="980"/>
      <c r="P167" s="979"/>
    </row>
    <row r="168" spans="1:16" x14ac:dyDescent="0.25">
      <c r="A168" s="1022"/>
      <c r="B168" s="1021"/>
      <c r="C168" s="1020"/>
      <c r="D168" s="1019"/>
      <c r="E168" s="2252" t="s">
        <v>988</v>
      </c>
      <c r="F168" s="2300" t="s">
        <v>66</v>
      </c>
      <c r="G168" s="2303" t="s">
        <v>425</v>
      </c>
      <c r="H168" s="1018" t="s">
        <v>50</v>
      </c>
      <c r="I168" s="1017">
        <v>0.9</v>
      </c>
      <c r="J168" s="1017">
        <v>0</v>
      </c>
      <c r="K168" s="1016">
        <v>0</v>
      </c>
      <c r="L168" s="1104" t="s">
        <v>411</v>
      </c>
      <c r="M168" s="1103" t="s">
        <v>73</v>
      </c>
      <c r="N168" s="1102">
        <v>1</v>
      </c>
      <c r="O168" s="1012"/>
      <c r="P168" s="1011"/>
    </row>
    <row r="169" spans="1:16" x14ac:dyDescent="0.25">
      <c r="A169" s="999"/>
      <c r="B169" s="998"/>
      <c r="C169" s="997"/>
      <c r="D169" s="996"/>
      <c r="E169" s="2253"/>
      <c r="F169" s="2301"/>
      <c r="G169" s="2304"/>
      <c r="H169" s="1006" t="s">
        <v>61</v>
      </c>
      <c r="I169" s="1005">
        <v>139.30000000000001</v>
      </c>
      <c r="J169" s="1005">
        <v>0</v>
      </c>
      <c r="K169" s="1004">
        <v>0</v>
      </c>
      <c r="L169" s="1101" t="s">
        <v>506</v>
      </c>
      <c r="M169" s="1100" t="s">
        <v>73</v>
      </c>
      <c r="N169" s="1007">
        <v>71</v>
      </c>
      <c r="O169" s="1007"/>
      <c r="P169" s="1000"/>
    </row>
    <row r="170" spans="1:16" x14ac:dyDescent="0.25">
      <c r="A170" s="999"/>
      <c r="B170" s="998"/>
      <c r="C170" s="997"/>
      <c r="D170" s="996"/>
      <c r="E170" s="2253"/>
      <c r="F170" s="2301"/>
      <c r="G170" s="2304"/>
      <c r="H170" s="1006" t="s">
        <v>401</v>
      </c>
      <c r="I170" s="1005"/>
      <c r="J170" s="1005"/>
      <c r="K170" s="1004"/>
      <c r="L170" s="1003"/>
      <c r="M170" s="1002"/>
      <c r="N170" s="1001"/>
      <c r="O170" s="1001"/>
      <c r="P170" s="1000"/>
    </row>
    <row r="171" spans="1:16" x14ac:dyDescent="0.25">
      <c r="A171" s="999"/>
      <c r="B171" s="998"/>
      <c r="C171" s="997"/>
      <c r="D171" s="996"/>
      <c r="E171" s="2253"/>
      <c r="F171" s="2301"/>
      <c r="G171" s="2304"/>
      <c r="H171" s="1006" t="s">
        <v>59</v>
      </c>
      <c r="I171" s="1005">
        <v>536.20000000000005</v>
      </c>
      <c r="J171" s="1005">
        <v>0</v>
      </c>
      <c r="K171" s="1004">
        <v>0</v>
      </c>
      <c r="L171" s="1003"/>
      <c r="M171" s="1002"/>
      <c r="N171" s="1001"/>
      <c r="O171" s="1001"/>
      <c r="P171" s="1000"/>
    </row>
    <row r="172" spans="1:16" ht="13.8" thickBot="1" x14ac:dyDescent="0.3">
      <c r="A172" s="999"/>
      <c r="B172" s="998"/>
      <c r="C172" s="997"/>
      <c r="D172" s="996"/>
      <c r="E172" s="2253"/>
      <c r="F172" s="2301"/>
      <c r="G172" s="2304"/>
      <c r="H172" s="995" t="s">
        <v>400</v>
      </c>
      <c r="I172" s="994"/>
      <c r="J172" s="994"/>
      <c r="K172" s="993"/>
      <c r="L172" s="992"/>
      <c r="M172" s="991"/>
      <c r="N172" s="990"/>
      <c r="O172" s="990"/>
      <c r="P172" s="989"/>
    </row>
    <row r="173" spans="1:16" ht="13.8" thickBot="1" x14ac:dyDescent="0.3">
      <c r="A173" s="988"/>
      <c r="B173" s="987"/>
      <c r="C173" s="986"/>
      <c r="D173" s="985"/>
      <c r="E173" s="2254"/>
      <c r="F173" s="2302"/>
      <c r="G173" s="2305"/>
      <c r="H173" s="984" t="s">
        <v>7</v>
      </c>
      <c r="I173" s="983">
        <f>SUM(I168:I172)</f>
        <v>676.40000000000009</v>
      </c>
      <c r="J173" s="983">
        <f>SUM(J168:J172)</f>
        <v>0</v>
      </c>
      <c r="K173" s="983">
        <f>SUM(K168:K172)</f>
        <v>0</v>
      </c>
      <c r="L173" s="982"/>
      <c r="M173" s="981"/>
      <c r="N173" s="980"/>
      <c r="O173" s="980"/>
      <c r="P173" s="979"/>
    </row>
    <row r="174" spans="1:16" ht="13.8" thickBot="1" x14ac:dyDescent="0.3">
      <c r="A174" s="978" t="s">
        <v>51</v>
      </c>
      <c r="B174" s="977" t="s">
        <v>8</v>
      </c>
      <c r="C174" s="2291" t="s">
        <v>33</v>
      </c>
      <c r="D174" s="2291"/>
      <c r="E174" s="2291"/>
      <c r="F174" s="2291"/>
      <c r="G174" s="2292"/>
      <c r="H174" s="976" t="s">
        <v>7</v>
      </c>
      <c r="I174" s="975">
        <f>I167*1</f>
        <v>676.40000000000009</v>
      </c>
      <c r="J174" s="975">
        <f>J167*1</f>
        <v>0</v>
      </c>
      <c r="K174" s="975">
        <f>K167*1</f>
        <v>0</v>
      </c>
      <c r="L174" s="974"/>
      <c r="M174" s="974"/>
      <c r="N174" s="974"/>
      <c r="O174" s="974"/>
      <c r="P174" s="973"/>
    </row>
    <row r="175" spans="1:16" ht="13.8" thickBot="1" x14ac:dyDescent="0.3">
      <c r="A175" s="972" t="s">
        <v>51</v>
      </c>
      <c r="B175" s="972"/>
      <c r="C175" s="2293" t="s">
        <v>53</v>
      </c>
      <c r="D175" s="2293"/>
      <c r="E175" s="2293"/>
      <c r="F175" s="2293"/>
      <c r="G175" s="2294"/>
      <c r="H175" s="971" t="s">
        <v>7</v>
      </c>
      <c r="I175" s="970">
        <f>I174+I159</f>
        <v>2223.5</v>
      </c>
      <c r="J175" s="970">
        <f>J174+J159</f>
        <v>1017.2</v>
      </c>
      <c r="K175" s="970">
        <f>K174+K159</f>
        <v>0</v>
      </c>
      <c r="L175" s="969"/>
      <c r="M175" s="969"/>
      <c r="N175" s="969"/>
      <c r="O175" s="969"/>
      <c r="P175" s="968"/>
    </row>
    <row r="176" spans="1:16" ht="14.4" thickBot="1" x14ac:dyDescent="0.3">
      <c r="A176" s="1146" t="s">
        <v>52</v>
      </c>
      <c r="B176" s="1145"/>
      <c r="C176" s="1144" t="s">
        <v>505</v>
      </c>
      <c r="D176" s="1142"/>
      <c r="E176" s="1143"/>
      <c r="F176" s="1142"/>
      <c r="G176" s="1142"/>
      <c r="H176" s="1142"/>
      <c r="I176" s="1140"/>
      <c r="J176" s="1139"/>
      <c r="K176" s="1140"/>
      <c r="L176" s="1141"/>
      <c r="M176" s="1141"/>
      <c r="N176" s="1140"/>
      <c r="O176" s="1139"/>
      <c r="P176" s="1138"/>
    </row>
    <row r="177" spans="1:16" ht="40.200000000000003" thickBot="1" x14ac:dyDescent="0.3">
      <c r="A177" s="919"/>
      <c r="B177" s="918"/>
      <c r="C177" s="916"/>
      <c r="D177" s="916"/>
      <c r="E177" s="917"/>
      <c r="F177" s="916"/>
      <c r="G177" s="916"/>
      <c r="H177" s="916"/>
      <c r="I177" s="915"/>
      <c r="J177" s="915"/>
      <c r="K177" s="915"/>
      <c r="L177" s="1137" t="s">
        <v>504</v>
      </c>
      <c r="M177" s="902" t="s">
        <v>73</v>
      </c>
      <c r="N177" s="912">
        <v>3</v>
      </c>
      <c r="O177" s="1097"/>
      <c r="P177" s="911"/>
    </row>
    <row r="178" spans="1:16" ht="14.4" thickBot="1" x14ac:dyDescent="0.3">
      <c r="A178" s="906" t="s">
        <v>52</v>
      </c>
      <c r="B178" s="956" t="s">
        <v>6</v>
      </c>
      <c r="C178" s="955" t="s">
        <v>503</v>
      </c>
      <c r="D178" s="954"/>
      <c r="E178" s="954"/>
      <c r="F178" s="954"/>
      <c r="G178" s="954"/>
      <c r="H178" s="954"/>
      <c r="I178" s="954"/>
      <c r="J178" s="954"/>
      <c r="K178" s="954"/>
      <c r="L178" s="954"/>
      <c r="M178" s="954"/>
      <c r="N178" s="954"/>
      <c r="O178" s="2248"/>
      <c r="P178" s="2249"/>
    </row>
    <row r="179" spans="1:16" ht="28.2" thickBot="1" x14ac:dyDescent="0.3">
      <c r="A179" s="906"/>
      <c r="B179" s="905"/>
      <c r="C179" s="904"/>
      <c r="D179" s="904"/>
      <c r="E179" s="904"/>
      <c r="F179" s="904"/>
      <c r="G179" s="904"/>
      <c r="H179" s="904"/>
      <c r="I179" s="904"/>
      <c r="J179" s="904"/>
      <c r="K179" s="904"/>
      <c r="L179" s="903" t="s">
        <v>502</v>
      </c>
      <c r="M179" s="902" t="s">
        <v>73</v>
      </c>
      <c r="N179" s="1036">
        <v>1</v>
      </c>
      <c r="O179" s="900"/>
      <c r="P179" s="899"/>
    </row>
    <row r="180" spans="1:16" ht="13.8" x14ac:dyDescent="0.25">
      <c r="A180" s="952" t="s">
        <v>52</v>
      </c>
      <c r="B180" s="2239" t="s">
        <v>6</v>
      </c>
      <c r="C180" s="950" t="s">
        <v>6</v>
      </c>
      <c r="D180" s="935"/>
      <c r="E180" s="2242" t="s">
        <v>501</v>
      </c>
      <c r="F180" s="2245" t="s">
        <v>66</v>
      </c>
      <c r="G180" s="2236" t="s">
        <v>414</v>
      </c>
      <c r="H180" s="898" t="s">
        <v>50</v>
      </c>
      <c r="I180" s="867">
        <f t="shared" ref="I180:K181" si="9">I186+I192+I198+I204+I210+I216+I222+I228+I234</f>
        <v>22</v>
      </c>
      <c r="J180" s="867">
        <f t="shared" si="9"/>
        <v>0</v>
      </c>
      <c r="K180" s="867">
        <f t="shared" si="9"/>
        <v>0</v>
      </c>
      <c r="L180" s="865" t="s">
        <v>413</v>
      </c>
      <c r="M180" s="864" t="s">
        <v>73</v>
      </c>
      <c r="N180" s="886">
        <v>3</v>
      </c>
      <c r="O180" s="862"/>
      <c r="P180" s="861"/>
    </row>
    <row r="181" spans="1:16" ht="13.8" x14ac:dyDescent="0.25">
      <c r="A181" s="949"/>
      <c r="B181" s="2240"/>
      <c r="C181" s="948"/>
      <c r="D181" s="930"/>
      <c r="E181" s="2243"/>
      <c r="F181" s="2246"/>
      <c r="G181" s="2237"/>
      <c r="H181" s="896" t="s">
        <v>61</v>
      </c>
      <c r="I181" s="859">
        <f t="shared" si="9"/>
        <v>121.9</v>
      </c>
      <c r="J181" s="859">
        <f t="shared" si="9"/>
        <v>0</v>
      </c>
      <c r="K181" s="859">
        <f t="shared" si="9"/>
        <v>0</v>
      </c>
      <c r="L181" s="884"/>
      <c r="M181" s="883"/>
      <c r="N181" s="855"/>
      <c r="O181" s="855"/>
      <c r="P181" s="853"/>
    </row>
    <row r="182" spans="1:16" ht="13.8" x14ac:dyDescent="0.25">
      <c r="A182" s="949"/>
      <c r="B182" s="2240"/>
      <c r="C182" s="948"/>
      <c r="D182" s="930"/>
      <c r="E182" s="2243"/>
      <c r="F182" s="2246"/>
      <c r="G182" s="2237"/>
      <c r="H182" s="896" t="s">
        <v>401</v>
      </c>
      <c r="I182" s="859">
        <f>I188+I194+I200+I212+I218+I224+I230+I236</f>
        <v>0</v>
      </c>
      <c r="J182" s="859">
        <f>J188+J194+J200+J212+J218+J224+J230+J236</f>
        <v>0</v>
      </c>
      <c r="K182" s="859">
        <f>K188+K194+K200+K212+K218+K224+K230+K236</f>
        <v>0</v>
      </c>
      <c r="L182" s="884"/>
      <c r="M182" s="883"/>
      <c r="N182" s="855"/>
      <c r="O182" s="855"/>
      <c r="P182" s="853"/>
    </row>
    <row r="183" spans="1:16" ht="13.8" x14ac:dyDescent="0.25">
      <c r="A183" s="949"/>
      <c r="B183" s="2240"/>
      <c r="C183" s="948"/>
      <c r="D183" s="930"/>
      <c r="E183" s="2243"/>
      <c r="F183" s="2246"/>
      <c r="G183" s="2237"/>
      <c r="H183" s="896" t="s">
        <v>59</v>
      </c>
      <c r="I183" s="859">
        <f>I189+I195+I201+I207+I213+I219+I225+I231+I237</f>
        <v>257.3</v>
      </c>
      <c r="J183" s="859">
        <f>J189+J195+J201+J207+J213+J219+J225+J231+J237</f>
        <v>75.7</v>
      </c>
      <c r="K183" s="859">
        <f>K189+K195+K201+K207+K213+K219+K225+K231+K237</f>
        <v>0</v>
      </c>
      <c r="L183" s="884"/>
      <c r="M183" s="883"/>
      <c r="N183" s="855"/>
      <c r="O183" s="855"/>
      <c r="P183" s="853"/>
    </row>
    <row r="184" spans="1:16" ht="14.4" thickBot="1" x14ac:dyDescent="0.3">
      <c r="A184" s="949"/>
      <c r="B184" s="2240"/>
      <c r="C184" s="948"/>
      <c r="D184" s="930"/>
      <c r="E184" s="2243"/>
      <c r="F184" s="2246"/>
      <c r="G184" s="2237"/>
      <c r="H184" s="894" t="s">
        <v>400</v>
      </c>
      <c r="I184" s="881">
        <f>I190+I196+I202+I208+I214+I220+I226+I232+I238</f>
        <v>0</v>
      </c>
      <c r="J184" s="881">
        <f>J190+J196+J202+J208</f>
        <v>0</v>
      </c>
      <c r="K184" s="881">
        <f>K190+K196+K202+K208</f>
        <v>0</v>
      </c>
      <c r="L184" s="879"/>
      <c r="M184" s="878"/>
      <c r="N184" s="877"/>
      <c r="O184" s="877"/>
      <c r="P184" s="876"/>
    </row>
    <row r="185" spans="1:16" ht="14.4" thickBot="1" x14ac:dyDescent="0.3">
      <c r="A185" s="837"/>
      <c r="B185" s="2241"/>
      <c r="C185" s="946"/>
      <c r="D185" s="945"/>
      <c r="E185" s="2244"/>
      <c r="F185" s="2247"/>
      <c r="G185" s="2238"/>
      <c r="H185" s="843" t="s">
        <v>7</v>
      </c>
      <c r="I185" s="842">
        <f>SUM(I180:I184)</f>
        <v>401.20000000000005</v>
      </c>
      <c r="J185" s="842">
        <f>SUM(J180:J184)</f>
        <v>75.7</v>
      </c>
      <c r="K185" s="842">
        <f>SUM(K180:K184)</f>
        <v>0</v>
      </c>
      <c r="L185" s="841"/>
      <c r="M185" s="840"/>
      <c r="N185" s="839"/>
      <c r="O185" s="839"/>
      <c r="P185" s="838"/>
    </row>
    <row r="186" spans="1:16" ht="13.8" x14ac:dyDescent="0.25">
      <c r="A186" s="937"/>
      <c r="B186" s="936"/>
      <c r="C186" s="935"/>
      <c r="D186" s="869"/>
      <c r="E186" s="2252" t="s">
        <v>989</v>
      </c>
      <c r="F186" s="2245" t="s">
        <v>66</v>
      </c>
      <c r="G186" s="1039" t="s">
        <v>499</v>
      </c>
      <c r="H186" s="868" t="s">
        <v>50</v>
      </c>
      <c r="I186" s="867">
        <v>10</v>
      </c>
      <c r="J186" s="867">
        <v>0</v>
      </c>
      <c r="K186" s="866">
        <v>0</v>
      </c>
      <c r="L186" s="865" t="s">
        <v>411</v>
      </c>
      <c r="M186" s="864" t="s">
        <v>73</v>
      </c>
      <c r="N186" s="886">
        <v>1</v>
      </c>
      <c r="O186" s="862"/>
      <c r="P186" s="861"/>
    </row>
    <row r="187" spans="1:16" ht="13.8" x14ac:dyDescent="0.25">
      <c r="A187" s="932"/>
      <c r="B187" s="931"/>
      <c r="C187" s="930"/>
      <c r="D187" s="852"/>
      <c r="E187" s="2253"/>
      <c r="F187" s="2246"/>
      <c r="G187" s="938"/>
      <c r="H187" s="860" t="s">
        <v>61</v>
      </c>
      <c r="I187" s="859">
        <v>9.1999999999999993</v>
      </c>
      <c r="J187" s="859">
        <v>0</v>
      </c>
      <c r="K187" s="858">
        <v>0</v>
      </c>
      <c r="L187" s="857" t="s">
        <v>500</v>
      </c>
      <c r="M187" s="856" t="s">
        <v>73</v>
      </c>
      <c r="N187" s="854">
        <v>1</v>
      </c>
      <c r="O187" s="854"/>
      <c r="P187" s="853"/>
    </row>
    <row r="188" spans="1:16" ht="13.8" x14ac:dyDescent="0.25">
      <c r="A188" s="932"/>
      <c r="B188" s="931"/>
      <c r="C188" s="930"/>
      <c r="D188" s="852"/>
      <c r="E188" s="2253"/>
      <c r="F188" s="2246"/>
      <c r="G188" s="2237"/>
      <c r="H188" s="860" t="s">
        <v>401</v>
      </c>
      <c r="I188" s="859"/>
      <c r="J188" s="859"/>
      <c r="K188" s="858"/>
      <c r="L188" s="884"/>
      <c r="M188" s="883"/>
      <c r="N188" s="854"/>
      <c r="O188" s="855"/>
      <c r="P188" s="853"/>
    </row>
    <row r="189" spans="1:16" ht="13.8" x14ac:dyDescent="0.25">
      <c r="A189" s="932"/>
      <c r="B189" s="931"/>
      <c r="C189" s="930"/>
      <c r="D189" s="852"/>
      <c r="E189" s="2253"/>
      <c r="F189" s="2246"/>
      <c r="G189" s="2237"/>
      <c r="H189" s="860" t="s">
        <v>59</v>
      </c>
      <c r="I189" s="859">
        <v>60.1</v>
      </c>
      <c r="J189" s="859">
        <v>0</v>
      </c>
      <c r="K189" s="858">
        <v>0</v>
      </c>
      <c r="L189" s="884"/>
      <c r="M189" s="883"/>
      <c r="N189" s="855"/>
      <c r="O189" s="855"/>
      <c r="P189" s="853"/>
    </row>
    <row r="190" spans="1:16" ht="14.4" thickBot="1" x14ac:dyDescent="0.3">
      <c r="A190" s="932"/>
      <c r="B190" s="931"/>
      <c r="C190" s="930"/>
      <c r="D190" s="852"/>
      <c r="E190" s="2253"/>
      <c r="F190" s="2246"/>
      <c r="G190" s="2237"/>
      <c r="H190" s="851" t="s">
        <v>400</v>
      </c>
      <c r="I190" s="881"/>
      <c r="J190" s="881"/>
      <c r="K190" s="880"/>
      <c r="L190" s="1136"/>
      <c r="M190" s="878"/>
      <c r="N190" s="877"/>
      <c r="O190" s="877"/>
      <c r="P190" s="876"/>
    </row>
    <row r="191" spans="1:16" ht="14.4" thickBot="1" x14ac:dyDescent="0.3">
      <c r="A191" s="929"/>
      <c r="B191" s="928"/>
      <c r="C191" s="927"/>
      <c r="D191" s="844"/>
      <c r="E191" s="2254"/>
      <c r="F191" s="2247"/>
      <c r="G191" s="2238"/>
      <c r="H191" s="843" t="s">
        <v>7</v>
      </c>
      <c r="I191" s="842">
        <f>SUM(I186:I190)</f>
        <v>79.3</v>
      </c>
      <c r="J191" s="842">
        <f>SUM(J186:J190)</f>
        <v>0</v>
      </c>
      <c r="K191" s="842">
        <f>SUM(K186:K190)</f>
        <v>0</v>
      </c>
      <c r="L191" s="841"/>
      <c r="M191" s="840"/>
      <c r="N191" s="839"/>
      <c r="O191" s="839"/>
      <c r="P191" s="838"/>
    </row>
    <row r="192" spans="1:16" ht="13.8" x14ac:dyDescent="0.25">
      <c r="A192" s="937"/>
      <c r="B192" s="936"/>
      <c r="C192" s="935"/>
      <c r="D192" s="869"/>
      <c r="E192" s="2252" t="s">
        <v>990</v>
      </c>
      <c r="F192" s="2245" t="s">
        <v>66</v>
      </c>
      <c r="G192" s="1039" t="s">
        <v>499</v>
      </c>
      <c r="H192" s="868" t="s">
        <v>50</v>
      </c>
      <c r="I192" s="867">
        <v>4</v>
      </c>
      <c r="J192" s="867">
        <v>0</v>
      </c>
      <c r="K192" s="866">
        <v>0</v>
      </c>
      <c r="L192" s="865" t="s">
        <v>411</v>
      </c>
      <c r="M192" s="864" t="s">
        <v>73</v>
      </c>
      <c r="N192" s="886">
        <v>1</v>
      </c>
      <c r="O192" s="862"/>
      <c r="P192" s="861"/>
    </row>
    <row r="193" spans="1:16" ht="13.8" x14ac:dyDescent="0.25">
      <c r="A193" s="932"/>
      <c r="B193" s="931"/>
      <c r="C193" s="930"/>
      <c r="D193" s="852"/>
      <c r="E193" s="2253"/>
      <c r="F193" s="2246"/>
      <c r="G193" s="938"/>
      <c r="H193" s="860" t="s">
        <v>61</v>
      </c>
      <c r="I193" s="859">
        <v>32</v>
      </c>
      <c r="J193" s="859">
        <v>0</v>
      </c>
      <c r="K193" s="858">
        <v>0</v>
      </c>
      <c r="L193" s="857" t="s">
        <v>498</v>
      </c>
      <c r="M193" s="856" t="s">
        <v>73</v>
      </c>
      <c r="N193" s="854">
        <v>2</v>
      </c>
      <c r="O193" s="854"/>
      <c r="P193" s="853"/>
    </row>
    <row r="194" spans="1:16" ht="13.8" x14ac:dyDescent="0.25">
      <c r="A194" s="932"/>
      <c r="B194" s="931"/>
      <c r="C194" s="930"/>
      <c r="D194" s="852"/>
      <c r="E194" s="2253"/>
      <c r="F194" s="2246"/>
      <c r="G194" s="938"/>
      <c r="H194" s="860" t="s">
        <v>401</v>
      </c>
      <c r="I194" s="859"/>
      <c r="J194" s="859"/>
      <c r="K194" s="858"/>
      <c r="L194" s="884"/>
      <c r="M194" s="883"/>
      <c r="N194" s="855"/>
      <c r="O194" s="855"/>
      <c r="P194" s="853"/>
    </row>
    <row r="195" spans="1:16" ht="13.8" x14ac:dyDescent="0.25">
      <c r="A195" s="932"/>
      <c r="B195" s="931"/>
      <c r="C195" s="930"/>
      <c r="D195" s="852"/>
      <c r="E195" s="2253"/>
      <c r="F195" s="2246"/>
      <c r="G195" s="938"/>
      <c r="H195" s="860" t="s">
        <v>59</v>
      </c>
      <c r="I195" s="859">
        <v>180</v>
      </c>
      <c r="J195" s="859">
        <v>0</v>
      </c>
      <c r="K195" s="858">
        <v>0</v>
      </c>
      <c r="L195" s="884"/>
      <c r="M195" s="883"/>
      <c r="N195" s="855"/>
      <c r="O195" s="855"/>
      <c r="P195" s="853"/>
    </row>
    <row r="196" spans="1:16" ht="14.4" thickBot="1" x14ac:dyDescent="0.3">
      <c r="A196" s="932"/>
      <c r="B196" s="931"/>
      <c r="C196" s="930"/>
      <c r="D196" s="852"/>
      <c r="E196" s="2253"/>
      <c r="F196" s="2246"/>
      <c r="G196" s="2237"/>
      <c r="H196" s="851" t="s">
        <v>400</v>
      </c>
      <c r="I196" s="881"/>
      <c r="J196" s="881"/>
      <c r="K196" s="880"/>
      <c r="L196" s="879"/>
      <c r="M196" s="878"/>
      <c r="N196" s="877"/>
      <c r="O196" s="877"/>
      <c r="P196" s="876"/>
    </row>
    <row r="197" spans="1:16" ht="14.4" thickBot="1" x14ac:dyDescent="0.3">
      <c r="A197" s="929"/>
      <c r="B197" s="928"/>
      <c r="C197" s="927"/>
      <c r="D197" s="844"/>
      <c r="E197" s="2254"/>
      <c r="F197" s="2247"/>
      <c r="G197" s="2238"/>
      <c r="H197" s="843" t="s">
        <v>7</v>
      </c>
      <c r="I197" s="842">
        <f>SUM(I192:I196)</f>
        <v>216</v>
      </c>
      <c r="J197" s="842">
        <f>SUM(J192:J196)</f>
        <v>0</v>
      </c>
      <c r="K197" s="842">
        <f>SUM(K192:K196)</f>
        <v>0</v>
      </c>
      <c r="L197" s="841"/>
      <c r="M197" s="840"/>
      <c r="N197" s="839"/>
      <c r="O197" s="839"/>
      <c r="P197" s="838"/>
    </row>
    <row r="198" spans="1:16" ht="13.8" x14ac:dyDescent="0.25">
      <c r="A198" s="937"/>
      <c r="B198" s="936"/>
      <c r="C198" s="935"/>
      <c r="D198" s="869"/>
      <c r="E198" s="2252" t="s">
        <v>991</v>
      </c>
      <c r="F198" s="2245" t="s">
        <v>66</v>
      </c>
      <c r="G198" s="2236" t="s">
        <v>449</v>
      </c>
      <c r="H198" s="868" t="s">
        <v>50</v>
      </c>
      <c r="I198" s="867"/>
      <c r="J198" s="867"/>
      <c r="K198" s="866"/>
      <c r="L198" s="865" t="s">
        <v>411</v>
      </c>
      <c r="M198" s="864" t="s">
        <v>492</v>
      </c>
      <c r="N198" s="886">
        <v>1</v>
      </c>
      <c r="O198" s="862"/>
      <c r="P198" s="861"/>
    </row>
    <row r="199" spans="1:16" ht="13.8" x14ac:dyDescent="0.25">
      <c r="A199" s="932"/>
      <c r="B199" s="931"/>
      <c r="C199" s="930"/>
      <c r="D199" s="852"/>
      <c r="E199" s="2253"/>
      <c r="F199" s="2246"/>
      <c r="G199" s="2237"/>
      <c r="H199" s="860" t="s">
        <v>61</v>
      </c>
      <c r="I199" s="859">
        <v>5</v>
      </c>
      <c r="J199" s="859">
        <v>0</v>
      </c>
      <c r="K199" s="858">
        <v>0</v>
      </c>
      <c r="L199" s="857" t="s">
        <v>497</v>
      </c>
      <c r="M199" s="856" t="s">
        <v>73</v>
      </c>
      <c r="N199" s="854">
        <v>1</v>
      </c>
      <c r="O199" s="854"/>
      <c r="P199" s="853"/>
    </row>
    <row r="200" spans="1:16" ht="13.8" x14ac:dyDescent="0.25">
      <c r="A200" s="932"/>
      <c r="B200" s="931"/>
      <c r="C200" s="930"/>
      <c r="D200" s="852"/>
      <c r="E200" s="2253"/>
      <c r="F200" s="2246"/>
      <c r="G200" s="2237"/>
      <c r="H200" s="860" t="s">
        <v>401</v>
      </c>
      <c r="I200" s="859"/>
      <c r="J200" s="859"/>
      <c r="K200" s="858"/>
      <c r="L200" s="884"/>
      <c r="M200" s="883"/>
      <c r="N200" s="855"/>
      <c r="O200" s="855"/>
      <c r="P200" s="853"/>
    </row>
    <row r="201" spans="1:16" ht="13.8" x14ac:dyDescent="0.25">
      <c r="A201" s="932"/>
      <c r="B201" s="931"/>
      <c r="C201" s="930"/>
      <c r="D201" s="852"/>
      <c r="E201" s="2253"/>
      <c r="F201" s="2246"/>
      <c r="G201" s="2237"/>
      <c r="H201" s="860" t="s">
        <v>59</v>
      </c>
      <c r="I201" s="859">
        <v>17.2</v>
      </c>
      <c r="J201" s="859">
        <v>0</v>
      </c>
      <c r="K201" s="858">
        <v>0</v>
      </c>
      <c r="L201" s="884"/>
      <c r="M201" s="883"/>
      <c r="N201" s="855"/>
      <c r="O201" s="855"/>
      <c r="P201" s="853"/>
    </row>
    <row r="202" spans="1:16" ht="14.4" thickBot="1" x14ac:dyDescent="0.3">
      <c r="A202" s="932"/>
      <c r="B202" s="931"/>
      <c r="C202" s="930"/>
      <c r="D202" s="852"/>
      <c r="E202" s="2253"/>
      <c r="F202" s="2246"/>
      <c r="G202" s="2237"/>
      <c r="H202" s="851" t="s">
        <v>400</v>
      </c>
      <c r="I202" s="881"/>
      <c r="J202" s="881"/>
      <c r="K202" s="880"/>
      <c r="L202" s="879"/>
      <c r="M202" s="878"/>
      <c r="N202" s="877"/>
      <c r="O202" s="877"/>
      <c r="P202" s="876"/>
    </row>
    <row r="203" spans="1:16" ht="14.4" thickBot="1" x14ac:dyDescent="0.3">
      <c r="A203" s="929"/>
      <c r="B203" s="928"/>
      <c r="C203" s="927"/>
      <c r="D203" s="844"/>
      <c r="E203" s="2254"/>
      <c r="F203" s="1034"/>
      <c r="G203" s="2238"/>
      <c r="H203" s="843" t="s">
        <v>7</v>
      </c>
      <c r="I203" s="842">
        <f>SUM(I198:I202)</f>
        <v>22.2</v>
      </c>
      <c r="J203" s="842">
        <f>SUM(J198:J202)</f>
        <v>0</v>
      </c>
      <c r="K203" s="842">
        <f>SUM(K198:K202)</f>
        <v>0</v>
      </c>
      <c r="L203" s="841"/>
      <c r="M203" s="840"/>
      <c r="N203" s="839"/>
      <c r="O203" s="839"/>
      <c r="P203" s="838"/>
    </row>
    <row r="204" spans="1:16" ht="19.2" customHeight="1" x14ac:dyDescent="0.25">
      <c r="A204" s="937"/>
      <c r="B204" s="936"/>
      <c r="C204" s="935"/>
      <c r="D204" s="869"/>
      <c r="E204" s="2252" t="s">
        <v>496</v>
      </c>
      <c r="F204" s="2288" t="s">
        <v>66</v>
      </c>
      <c r="G204" s="2236" t="s">
        <v>414</v>
      </c>
      <c r="H204" s="868" t="s">
        <v>50</v>
      </c>
      <c r="I204" s="867">
        <v>8</v>
      </c>
      <c r="J204" s="867"/>
      <c r="K204" s="866"/>
      <c r="L204" s="865" t="s">
        <v>495</v>
      </c>
      <c r="M204" s="864"/>
      <c r="N204" s="886" t="s">
        <v>70</v>
      </c>
      <c r="O204" s="862"/>
      <c r="P204" s="861"/>
    </row>
    <row r="205" spans="1:16" ht="13.8" x14ac:dyDescent="0.25">
      <c r="A205" s="932"/>
      <c r="B205" s="931"/>
      <c r="C205" s="930"/>
      <c r="D205" s="940"/>
      <c r="E205" s="2253"/>
      <c r="F205" s="2289"/>
      <c r="G205" s="2237"/>
      <c r="H205" s="860" t="s">
        <v>61</v>
      </c>
      <c r="I205" s="859"/>
      <c r="J205" s="859"/>
      <c r="K205" s="858"/>
      <c r="L205" s="857"/>
      <c r="M205" s="856"/>
      <c r="N205" s="855"/>
      <c r="O205" s="854"/>
      <c r="P205" s="853"/>
    </row>
    <row r="206" spans="1:16" ht="13.8" x14ac:dyDescent="0.25">
      <c r="A206" s="932"/>
      <c r="B206" s="931"/>
      <c r="C206" s="930"/>
      <c r="D206" s="940"/>
      <c r="E206" s="2253"/>
      <c r="F206" s="2289"/>
      <c r="G206" s="2237"/>
      <c r="H206" s="860" t="s">
        <v>401</v>
      </c>
      <c r="I206" s="859"/>
      <c r="J206" s="859"/>
      <c r="K206" s="858"/>
      <c r="L206" s="884"/>
      <c r="M206" s="883"/>
      <c r="N206" s="855"/>
      <c r="O206" s="855"/>
      <c r="P206" s="853"/>
    </row>
    <row r="207" spans="1:16" ht="13.8" x14ac:dyDescent="0.25">
      <c r="A207" s="932"/>
      <c r="B207" s="931"/>
      <c r="C207" s="930"/>
      <c r="D207" s="940"/>
      <c r="E207" s="2253"/>
      <c r="F207" s="2289"/>
      <c r="G207" s="2237"/>
      <c r="H207" s="860" t="s">
        <v>59</v>
      </c>
      <c r="I207" s="859"/>
      <c r="J207" s="859"/>
      <c r="K207" s="858"/>
      <c r="L207" s="884"/>
      <c r="M207" s="883"/>
      <c r="N207" s="855"/>
      <c r="O207" s="855"/>
      <c r="P207" s="853"/>
    </row>
    <row r="208" spans="1:16" ht="14.4" thickBot="1" x14ac:dyDescent="0.3">
      <c r="A208" s="932"/>
      <c r="B208" s="931"/>
      <c r="C208" s="930"/>
      <c r="D208" s="940"/>
      <c r="E208" s="2253"/>
      <c r="F208" s="2289"/>
      <c r="G208" s="2237"/>
      <c r="H208" s="851" t="s">
        <v>400</v>
      </c>
      <c r="I208" s="881"/>
      <c r="J208" s="881"/>
      <c r="K208" s="880"/>
      <c r="L208" s="879"/>
      <c r="M208" s="878"/>
      <c r="N208" s="877"/>
      <c r="O208" s="877"/>
      <c r="P208" s="876"/>
    </row>
    <row r="209" spans="1:16" ht="16.95" customHeight="1" thickBot="1" x14ac:dyDescent="0.3">
      <c r="A209" s="929"/>
      <c r="B209" s="928"/>
      <c r="C209" s="927"/>
      <c r="D209" s="844"/>
      <c r="E209" s="2254"/>
      <c r="F209" s="2290"/>
      <c r="G209" s="2238"/>
      <c r="H209" s="843" t="s">
        <v>7</v>
      </c>
      <c r="I209" s="842">
        <f>SUM(I204:I208)</f>
        <v>8</v>
      </c>
      <c r="J209" s="842">
        <f>SUM(J204:J208)</f>
        <v>0</v>
      </c>
      <c r="K209" s="842">
        <f>SUM(K204:K208)</f>
        <v>0</v>
      </c>
      <c r="L209" s="841"/>
      <c r="M209" s="840"/>
      <c r="N209" s="839"/>
      <c r="O209" s="839"/>
      <c r="P209" s="838"/>
    </row>
    <row r="210" spans="1:16" ht="18.600000000000001" customHeight="1" x14ac:dyDescent="0.25">
      <c r="A210" s="937"/>
      <c r="B210" s="936"/>
      <c r="C210" s="935"/>
      <c r="D210" s="869"/>
      <c r="E210" s="2252" t="s">
        <v>494</v>
      </c>
      <c r="F210" s="2288" t="s">
        <v>66</v>
      </c>
      <c r="G210" s="2236" t="s">
        <v>449</v>
      </c>
      <c r="H210" s="868" t="s">
        <v>50</v>
      </c>
      <c r="I210" s="867"/>
      <c r="J210" s="867"/>
      <c r="K210" s="866"/>
      <c r="L210" s="865" t="s">
        <v>411</v>
      </c>
      <c r="M210" s="864" t="s">
        <v>493</v>
      </c>
      <c r="N210" s="886"/>
      <c r="O210" s="886">
        <v>1</v>
      </c>
      <c r="P210" s="885"/>
    </row>
    <row r="211" spans="1:16" ht="13.8" x14ac:dyDescent="0.25">
      <c r="A211" s="932"/>
      <c r="B211" s="931"/>
      <c r="C211" s="930"/>
      <c r="D211" s="852"/>
      <c r="E211" s="2253"/>
      <c r="F211" s="2289"/>
      <c r="G211" s="2237"/>
      <c r="H211" s="860" t="s">
        <v>61</v>
      </c>
      <c r="I211" s="859">
        <v>15</v>
      </c>
      <c r="J211" s="859"/>
      <c r="K211" s="858"/>
      <c r="L211" s="857" t="s">
        <v>487</v>
      </c>
      <c r="M211" s="856" t="s">
        <v>492</v>
      </c>
      <c r="N211" s="854">
        <v>1</v>
      </c>
      <c r="O211" s="854"/>
      <c r="P211" s="943"/>
    </row>
    <row r="212" spans="1:16" ht="13.8" x14ac:dyDescent="0.25">
      <c r="A212" s="932"/>
      <c r="B212" s="931"/>
      <c r="C212" s="930"/>
      <c r="D212" s="852"/>
      <c r="E212" s="2253"/>
      <c r="F212" s="2289"/>
      <c r="G212" s="2237"/>
      <c r="H212" s="860" t="s">
        <v>401</v>
      </c>
      <c r="I212" s="859"/>
      <c r="J212" s="859"/>
      <c r="K212" s="858"/>
      <c r="L212" s="884"/>
      <c r="M212" s="883"/>
      <c r="N212" s="854"/>
      <c r="O212" s="854"/>
      <c r="P212" s="943"/>
    </row>
    <row r="213" spans="1:16" ht="13.8" x14ac:dyDescent="0.25">
      <c r="A213" s="932"/>
      <c r="B213" s="931"/>
      <c r="C213" s="930"/>
      <c r="D213" s="852"/>
      <c r="E213" s="2253"/>
      <c r="F213" s="2289"/>
      <c r="G213" s="2237"/>
      <c r="H213" s="860" t="s">
        <v>59</v>
      </c>
      <c r="I213" s="859"/>
      <c r="J213" s="859">
        <v>15</v>
      </c>
      <c r="K213" s="858"/>
      <c r="L213" s="884"/>
      <c r="M213" s="883"/>
      <c r="N213" s="854"/>
      <c r="O213" s="854"/>
      <c r="P213" s="943"/>
    </row>
    <row r="214" spans="1:16" ht="14.4" thickBot="1" x14ac:dyDescent="0.3">
      <c r="A214" s="932"/>
      <c r="B214" s="931"/>
      <c r="C214" s="930"/>
      <c r="D214" s="852"/>
      <c r="E214" s="2253"/>
      <c r="F214" s="2289"/>
      <c r="G214" s="2237"/>
      <c r="H214" s="851" t="s">
        <v>400</v>
      </c>
      <c r="I214" s="881"/>
      <c r="J214" s="881"/>
      <c r="K214" s="880"/>
      <c r="L214" s="879"/>
      <c r="M214" s="878"/>
      <c r="N214" s="877"/>
      <c r="O214" s="877"/>
      <c r="P214" s="876"/>
    </row>
    <row r="215" spans="1:16" ht="14.4" thickBot="1" x14ac:dyDescent="0.3">
      <c r="A215" s="929"/>
      <c r="B215" s="928"/>
      <c r="C215" s="927"/>
      <c r="D215" s="844"/>
      <c r="E215" s="2254"/>
      <c r="F215" s="2290"/>
      <c r="G215" s="2238"/>
      <c r="H215" s="843" t="s">
        <v>7</v>
      </c>
      <c r="I215" s="842">
        <f>SUM(I210:I214)</f>
        <v>15</v>
      </c>
      <c r="J215" s="842">
        <f>SUM(J210:J214)</f>
        <v>15</v>
      </c>
      <c r="K215" s="842">
        <f>SUM(K210:K214)</f>
        <v>0</v>
      </c>
      <c r="L215" s="1135"/>
      <c r="M215" s="1134"/>
      <c r="N215" s="1041"/>
      <c r="O215" s="1041"/>
      <c r="P215" s="1133"/>
    </row>
    <row r="216" spans="1:16" ht="13.95" customHeight="1" x14ac:dyDescent="0.25">
      <c r="A216" s="937"/>
      <c r="B216" s="936"/>
      <c r="C216" s="935"/>
      <c r="D216" s="869"/>
      <c r="E216" s="2252" t="s">
        <v>491</v>
      </c>
      <c r="F216" s="2288" t="s">
        <v>66</v>
      </c>
      <c r="G216" s="2236" t="s">
        <v>449</v>
      </c>
      <c r="H216" s="868" t="s">
        <v>50</v>
      </c>
      <c r="I216" s="867"/>
      <c r="J216" s="867"/>
      <c r="K216" s="866"/>
      <c r="L216" s="865" t="s">
        <v>411</v>
      </c>
      <c r="M216" s="864" t="s">
        <v>73</v>
      </c>
      <c r="N216" s="886"/>
      <c r="O216" s="886">
        <v>1</v>
      </c>
      <c r="P216" s="885"/>
    </row>
    <row r="217" spans="1:16" ht="13.8" x14ac:dyDescent="0.25">
      <c r="A217" s="932"/>
      <c r="B217" s="931"/>
      <c r="C217" s="930"/>
      <c r="D217" s="852"/>
      <c r="E217" s="2253"/>
      <c r="F217" s="2289"/>
      <c r="G217" s="2237"/>
      <c r="H217" s="860" t="s">
        <v>61</v>
      </c>
      <c r="I217" s="859">
        <v>15</v>
      </c>
      <c r="J217" s="859"/>
      <c r="K217" s="858"/>
      <c r="L217" s="857" t="s">
        <v>487</v>
      </c>
      <c r="M217" s="856" t="s">
        <v>73</v>
      </c>
      <c r="N217" s="854">
        <v>1</v>
      </c>
      <c r="O217" s="854"/>
      <c r="P217" s="943"/>
    </row>
    <row r="218" spans="1:16" ht="13.8" x14ac:dyDescent="0.25">
      <c r="A218" s="932"/>
      <c r="B218" s="931"/>
      <c r="C218" s="930"/>
      <c r="D218" s="852"/>
      <c r="E218" s="2253"/>
      <c r="F218" s="2289"/>
      <c r="G218" s="2237"/>
      <c r="H218" s="860" t="s">
        <v>401</v>
      </c>
      <c r="I218" s="859"/>
      <c r="J218" s="859"/>
      <c r="K218" s="858"/>
      <c r="L218" s="884"/>
      <c r="M218" s="883"/>
      <c r="N218" s="854"/>
      <c r="O218" s="854"/>
      <c r="P218" s="943"/>
    </row>
    <row r="219" spans="1:16" ht="13.8" x14ac:dyDescent="0.25">
      <c r="A219" s="932"/>
      <c r="B219" s="931"/>
      <c r="C219" s="930"/>
      <c r="D219" s="852"/>
      <c r="E219" s="2253"/>
      <c r="F219" s="2289"/>
      <c r="G219" s="2237"/>
      <c r="H219" s="860" t="s">
        <v>59</v>
      </c>
      <c r="I219" s="859"/>
      <c r="J219" s="859">
        <v>15</v>
      </c>
      <c r="K219" s="858"/>
      <c r="L219" s="884"/>
      <c r="M219" s="883"/>
      <c r="N219" s="854"/>
      <c r="O219" s="854"/>
      <c r="P219" s="943"/>
    </row>
    <row r="220" spans="1:16" ht="14.4" thickBot="1" x14ac:dyDescent="0.3">
      <c r="A220" s="932"/>
      <c r="B220" s="931"/>
      <c r="C220" s="930"/>
      <c r="D220" s="852"/>
      <c r="E220" s="2253"/>
      <c r="F220" s="2289"/>
      <c r="G220" s="2237"/>
      <c r="H220" s="851" t="s">
        <v>400</v>
      </c>
      <c r="I220" s="881"/>
      <c r="J220" s="881"/>
      <c r="K220" s="880"/>
      <c r="L220" s="879"/>
      <c r="M220" s="878"/>
      <c r="N220" s="877"/>
      <c r="O220" s="877"/>
      <c r="P220" s="876"/>
    </row>
    <row r="221" spans="1:16" ht="14.4" thickBot="1" x14ac:dyDescent="0.3">
      <c r="A221" s="929"/>
      <c r="B221" s="928"/>
      <c r="C221" s="927"/>
      <c r="D221" s="844"/>
      <c r="E221" s="2254"/>
      <c r="F221" s="2290"/>
      <c r="G221" s="2238"/>
      <c r="H221" s="843" t="s">
        <v>7</v>
      </c>
      <c r="I221" s="842">
        <f>SUM(I216:I220)</f>
        <v>15</v>
      </c>
      <c r="J221" s="842">
        <f>SUM(J216:J220)</f>
        <v>15</v>
      </c>
      <c r="K221" s="842">
        <f>SUM(K216:K220)</f>
        <v>0</v>
      </c>
      <c r="L221" s="1135"/>
      <c r="M221" s="1134"/>
      <c r="N221" s="1041"/>
      <c r="O221" s="1041"/>
      <c r="P221" s="1133"/>
    </row>
    <row r="222" spans="1:16" ht="16.95" customHeight="1" x14ac:dyDescent="0.25">
      <c r="A222" s="937"/>
      <c r="B222" s="936"/>
      <c r="C222" s="935"/>
      <c r="D222" s="869"/>
      <c r="E222" s="2252" t="s">
        <v>490</v>
      </c>
      <c r="F222" s="2288" t="s">
        <v>66</v>
      </c>
      <c r="G222" s="2236" t="s">
        <v>403</v>
      </c>
      <c r="H222" s="868" t="s">
        <v>50</v>
      </c>
      <c r="I222" s="867"/>
      <c r="J222" s="867"/>
      <c r="K222" s="866"/>
      <c r="L222" s="865" t="s">
        <v>411</v>
      </c>
      <c r="M222" s="864" t="s">
        <v>73</v>
      </c>
      <c r="N222" s="886"/>
      <c r="O222" s="886">
        <v>1</v>
      </c>
      <c r="P222" s="885"/>
    </row>
    <row r="223" spans="1:16" ht="13.8" x14ac:dyDescent="0.25">
      <c r="A223" s="932"/>
      <c r="B223" s="931"/>
      <c r="C223" s="930"/>
      <c r="D223" s="852"/>
      <c r="E223" s="2253"/>
      <c r="F223" s="2289"/>
      <c r="G223" s="2237"/>
      <c r="H223" s="860" t="s">
        <v>61</v>
      </c>
      <c r="I223" s="859">
        <v>18.5</v>
      </c>
      <c r="J223" s="859"/>
      <c r="K223" s="858"/>
      <c r="L223" s="857" t="s">
        <v>487</v>
      </c>
      <c r="M223" s="856" t="s">
        <v>73</v>
      </c>
      <c r="N223" s="854"/>
      <c r="O223" s="854">
        <v>1</v>
      </c>
      <c r="P223" s="943"/>
    </row>
    <row r="224" spans="1:16" ht="13.8" x14ac:dyDescent="0.25">
      <c r="A224" s="932"/>
      <c r="B224" s="931"/>
      <c r="C224" s="930"/>
      <c r="D224" s="852"/>
      <c r="E224" s="2253"/>
      <c r="F224" s="2289"/>
      <c r="G224" s="2237"/>
      <c r="H224" s="860" t="s">
        <v>401</v>
      </c>
      <c r="I224" s="859"/>
      <c r="J224" s="859"/>
      <c r="K224" s="858"/>
      <c r="L224" s="884"/>
      <c r="M224" s="883"/>
      <c r="N224" s="854"/>
      <c r="O224" s="854"/>
      <c r="P224" s="943"/>
    </row>
    <row r="225" spans="1:16" ht="13.8" x14ac:dyDescent="0.25">
      <c r="A225" s="932"/>
      <c r="B225" s="931"/>
      <c r="C225" s="930"/>
      <c r="D225" s="852"/>
      <c r="E225" s="2253"/>
      <c r="F225" s="2289"/>
      <c r="G225" s="2237"/>
      <c r="H225" s="860" t="s">
        <v>59</v>
      </c>
      <c r="I225" s="859"/>
      <c r="J225" s="859">
        <v>18.5</v>
      </c>
      <c r="K225" s="858"/>
      <c r="L225" s="884"/>
      <c r="M225" s="883"/>
      <c r="N225" s="854"/>
      <c r="O225" s="854"/>
      <c r="P225" s="943"/>
    </row>
    <row r="226" spans="1:16" ht="14.4" thickBot="1" x14ac:dyDescent="0.3">
      <c r="A226" s="932"/>
      <c r="B226" s="931"/>
      <c r="C226" s="930"/>
      <c r="D226" s="852"/>
      <c r="E226" s="2253"/>
      <c r="F226" s="2289"/>
      <c r="G226" s="2237"/>
      <c r="H226" s="851" t="s">
        <v>400</v>
      </c>
      <c r="I226" s="881"/>
      <c r="J226" s="881"/>
      <c r="K226" s="880"/>
      <c r="L226" s="879"/>
      <c r="M226" s="878"/>
      <c r="N226" s="877"/>
      <c r="O226" s="877"/>
      <c r="P226" s="876"/>
    </row>
    <row r="227" spans="1:16" ht="14.4" thickBot="1" x14ac:dyDescent="0.3">
      <c r="A227" s="929"/>
      <c r="B227" s="928"/>
      <c r="C227" s="927"/>
      <c r="D227" s="844"/>
      <c r="E227" s="2254"/>
      <c r="F227" s="2290"/>
      <c r="G227" s="2238"/>
      <c r="H227" s="843" t="s">
        <v>7</v>
      </c>
      <c r="I227" s="842">
        <f>SUM(I222:I226)</f>
        <v>18.5</v>
      </c>
      <c r="J227" s="842">
        <f>SUM(J222:J226)</f>
        <v>18.5</v>
      </c>
      <c r="K227" s="842">
        <f>SUM(K222:K226)</f>
        <v>0</v>
      </c>
      <c r="L227" s="1135"/>
      <c r="M227" s="1134"/>
      <c r="N227" s="1041"/>
      <c r="O227" s="1041"/>
      <c r="P227" s="1133"/>
    </row>
    <row r="228" spans="1:16" ht="13.95" customHeight="1" x14ac:dyDescent="0.25">
      <c r="A228" s="937"/>
      <c r="B228" s="936"/>
      <c r="C228" s="935"/>
      <c r="D228" s="869"/>
      <c r="E228" s="2252" t="s">
        <v>489</v>
      </c>
      <c r="F228" s="2288" t="s">
        <v>66</v>
      </c>
      <c r="G228" s="2236" t="s">
        <v>449</v>
      </c>
      <c r="H228" s="868" t="s">
        <v>50</v>
      </c>
      <c r="I228" s="867"/>
      <c r="J228" s="867"/>
      <c r="K228" s="866"/>
      <c r="L228" s="865" t="s">
        <v>411</v>
      </c>
      <c r="M228" s="864" t="s">
        <v>73</v>
      </c>
      <c r="N228" s="886"/>
      <c r="O228" s="886">
        <v>1</v>
      </c>
      <c r="P228" s="885"/>
    </row>
    <row r="229" spans="1:16" ht="13.8" x14ac:dyDescent="0.25">
      <c r="A229" s="932"/>
      <c r="B229" s="931"/>
      <c r="C229" s="930"/>
      <c r="D229" s="852"/>
      <c r="E229" s="2253"/>
      <c r="F229" s="2289"/>
      <c r="G229" s="2237"/>
      <c r="H229" s="860" t="s">
        <v>61</v>
      </c>
      <c r="I229" s="859">
        <v>8.6999999999999993</v>
      </c>
      <c r="J229" s="859"/>
      <c r="K229" s="858"/>
      <c r="L229" s="857" t="s">
        <v>487</v>
      </c>
      <c r="M229" s="856" t="s">
        <v>73</v>
      </c>
      <c r="N229" s="854"/>
      <c r="O229" s="854">
        <v>1</v>
      </c>
      <c r="P229" s="943"/>
    </row>
    <row r="230" spans="1:16" ht="13.8" x14ac:dyDescent="0.25">
      <c r="A230" s="932"/>
      <c r="B230" s="931"/>
      <c r="C230" s="930"/>
      <c r="D230" s="852"/>
      <c r="E230" s="2253"/>
      <c r="F230" s="2289"/>
      <c r="G230" s="2237"/>
      <c r="H230" s="860" t="s">
        <v>401</v>
      </c>
      <c r="I230" s="859"/>
      <c r="J230" s="859"/>
      <c r="K230" s="858"/>
      <c r="L230" s="884"/>
      <c r="M230" s="883"/>
      <c r="N230" s="854"/>
      <c r="O230" s="854"/>
      <c r="P230" s="943"/>
    </row>
    <row r="231" spans="1:16" ht="13.8" x14ac:dyDescent="0.25">
      <c r="A231" s="932"/>
      <c r="B231" s="931"/>
      <c r="C231" s="930"/>
      <c r="D231" s="852"/>
      <c r="E231" s="2253"/>
      <c r="F231" s="2289"/>
      <c r="G231" s="2237"/>
      <c r="H231" s="860" t="s">
        <v>59</v>
      </c>
      <c r="I231" s="859"/>
      <c r="J231" s="859">
        <v>8.6999999999999993</v>
      </c>
      <c r="K231" s="858"/>
      <c r="L231" s="884"/>
      <c r="M231" s="883"/>
      <c r="N231" s="854"/>
      <c r="O231" s="854"/>
      <c r="P231" s="943"/>
    </row>
    <row r="232" spans="1:16" ht="14.4" thickBot="1" x14ac:dyDescent="0.3">
      <c r="A232" s="932"/>
      <c r="B232" s="931"/>
      <c r="C232" s="930"/>
      <c r="D232" s="852"/>
      <c r="E232" s="2253"/>
      <c r="F232" s="2289"/>
      <c r="G232" s="2237"/>
      <c r="H232" s="851" t="s">
        <v>400</v>
      </c>
      <c r="I232" s="881"/>
      <c r="J232" s="881"/>
      <c r="K232" s="880"/>
      <c r="L232" s="879"/>
      <c r="M232" s="878"/>
      <c r="N232" s="877"/>
      <c r="O232" s="877"/>
      <c r="P232" s="876"/>
    </row>
    <row r="233" spans="1:16" ht="14.4" thickBot="1" x14ac:dyDescent="0.3">
      <c r="A233" s="929"/>
      <c r="B233" s="928"/>
      <c r="C233" s="927"/>
      <c r="D233" s="844"/>
      <c r="E233" s="2254"/>
      <c r="F233" s="2290"/>
      <c r="G233" s="2238"/>
      <c r="H233" s="843" t="s">
        <v>7</v>
      </c>
      <c r="I233" s="842">
        <f>SUM(I228:I232)</f>
        <v>8.6999999999999993</v>
      </c>
      <c r="J233" s="842">
        <f>SUM(J228:J232)</f>
        <v>8.6999999999999993</v>
      </c>
      <c r="K233" s="842">
        <f>SUM(K228:K232)</f>
        <v>0</v>
      </c>
      <c r="L233" s="1135"/>
      <c r="M233" s="1134"/>
      <c r="N233" s="1041"/>
      <c r="O233" s="1041"/>
      <c r="P233" s="1133"/>
    </row>
    <row r="234" spans="1:16" ht="13.95" customHeight="1" x14ac:dyDescent="0.25">
      <c r="A234" s="937"/>
      <c r="B234" s="936"/>
      <c r="C234" s="935"/>
      <c r="D234" s="869"/>
      <c r="E234" s="2252" t="s">
        <v>488</v>
      </c>
      <c r="F234" s="2288" t="s">
        <v>66</v>
      </c>
      <c r="G234" s="2236" t="s">
        <v>449</v>
      </c>
      <c r="H234" s="868" t="s">
        <v>50</v>
      </c>
      <c r="I234" s="867"/>
      <c r="J234" s="867"/>
      <c r="K234" s="866"/>
      <c r="L234" s="865" t="s">
        <v>411</v>
      </c>
      <c r="M234" s="864" t="s">
        <v>73</v>
      </c>
      <c r="N234" s="886"/>
      <c r="O234" s="886">
        <v>1</v>
      </c>
      <c r="P234" s="885"/>
    </row>
    <row r="235" spans="1:16" ht="13.8" x14ac:dyDescent="0.25">
      <c r="A235" s="932"/>
      <c r="B235" s="931"/>
      <c r="C235" s="930"/>
      <c r="D235" s="852"/>
      <c r="E235" s="2253"/>
      <c r="F235" s="2289"/>
      <c r="G235" s="2237"/>
      <c r="H235" s="860" t="s">
        <v>61</v>
      </c>
      <c r="I235" s="859">
        <v>18.5</v>
      </c>
      <c r="J235" s="859"/>
      <c r="K235" s="858"/>
      <c r="L235" s="857" t="s">
        <v>487</v>
      </c>
      <c r="M235" s="856" t="s">
        <v>73</v>
      </c>
      <c r="N235" s="854">
        <v>1</v>
      </c>
      <c r="O235" s="854"/>
      <c r="P235" s="943"/>
    </row>
    <row r="236" spans="1:16" ht="13.8" x14ac:dyDescent="0.25">
      <c r="A236" s="932"/>
      <c r="B236" s="931"/>
      <c r="C236" s="930"/>
      <c r="D236" s="852"/>
      <c r="E236" s="2253"/>
      <c r="F236" s="2289"/>
      <c r="G236" s="2237"/>
      <c r="H236" s="860" t="s">
        <v>401</v>
      </c>
      <c r="I236" s="859"/>
      <c r="J236" s="859"/>
      <c r="K236" s="858"/>
      <c r="L236" s="884"/>
      <c r="M236" s="883"/>
      <c r="N236" s="854"/>
      <c r="O236" s="854"/>
      <c r="P236" s="943"/>
    </row>
    <row r="237" spans="1:16" ht="13.8" x14ac:dyDescent="0.25">
      <c r="A237" s="932"/>
      <c r="B237" s="931"/>
      <c r="C237" s="930"/>
      <c r="D237" s="852"/>
      <c r="E237" s="2253"/>
      <c r="F237" s="2289"/>
      <c r="G237" s="2237"/>
      <c r="H237" s="860" t="s">
        <v>59</v>
      </c>
      <c r="I237" s="859"/>
      <c r="J237" s="859">
        <v>18.5</v>
      </c>
      <c r="K237" s="858"/>
      <c r="L237" s="884"/>
      <c r="M237" s="883"/>
      <c r="N237" s="854"/>
      <c r="O237" s="854"/>
      <c r="P237" s="943"/>
    </row>
    <row r="238" spans="1:16" ht="14.4" thickBot="1" x14ac:dyDescent="0.3">
      <c r="A238" s="932"/>
      <c r="B238" s="931"/>
      <c r="C238" s="930"/>
      <c r="D238" s="852"/>
      <c r="E238" s="2253"/>
      <c r="F238" s="2289"/>
      <c r="G238" s="2237"/>
      <c r="H238" s="851" t="s">
        <v>400</v>
      </c>
      <c r="I238" s="881"/>
      <c r="J238" s="881"/>
      <c r="K238" s="880"/>
      <c r="L238" s="879"/>
      <c r="M238" s="878"/>
      <c r="N238" s="877"/>
      <c r="O238" s="877"/>
      <c r="P238" s="876"/>
    </row>
    <row r="239" spans="1:16" ht="14.4" thickBot="1" x14ac:dyDescent="0.3">
      <c r="A239" s="929"/>
      <c r="B239" s="928"/>
      <c r="C239" s="927"/>
      <c r="D239" s="844"/>
      <c r="E239" s="2254"/>
      <c r="F239" s="2290"/>
      <c r="G239" s="2238"/>
      <c r="H239" s="843" t="s">
        <v>7</v>
      </c>
      <c r="I239" s="842">
        <f>SUM(I234:I238)</f>
        <v>18.5</v>
      </c>
      <c r="J239" s="842">
        <f>SUM(J234:J238)</f>
        <v>18.5</v>
      </c>
      <c r="K239" s="842">
        <f>SUM(K234:K238)</f>
        <v>0</v>
      </c>
      <c r="L239" s="1135"/>
      <c r="M239" s="1134"/>
      <c r="N239" s="1041"/>
      <c r="O239" s="1041"/>
      <c r="P239" s="1133"/>
    </row>
    <row r="240" spans="1:16" ht="14.4" thickBot="1" x14ac:dyDescent="0.3">
      <c r="A240" s="837" t="s">
        <v>52</v>
      </c>
      <c r="B240" s="836" t="s">
        <v>6</v>
      </c>
      <c r="C240" s="2284" t="s">
        <v>33</v>
      </c>
      <c r="D240" s="2284"/>
      <c r="E240" s="2284"/>
      <c r="F240" s="2284"/>
      <c r="G240" s="2285"/>
      <c r="H240" s="835" t="s">
        <v>7</v>
      </c>
      <c r="I240" s="834">
        <f>I185*1</f>
        <v>401.20000000000005</v>
      </c>
      <c r="J240" s="834">
        <f>J185*1</f>
        <v>75.7</v>
      </c>
      <c r="K240" s="834">
        <f>K185*1</f>
        <v>0</v>
      </c>
      <c r="L240" s="833"/>
      <c r="M240" s="833"/>
      <c r="N240" s="833"/>
      <c r="O240" s="833"/>
      <c r="P240" s="832"/>
    </row>
    <row r="241" spans="1:16" ht="14.4" thickBot="1" x14ac:dyDescent="0.3">
      <c r="A241" s="831" t="s">
        <v>52</v>
      </c>
      <c r="B241" s="831"/>
      <c r="C241" s="2286" t="s">
        <v>53</v>
      </c>
      <c r="D241" s="2286"/>
      <c r="E241" s="2286"/>
      <c r="F241" s="2286"/>
      <c r="G241" s="2287"/>
      <c r="H241" s="830" t="s">
        <v>7</v>
      </c>
      <c r="I241" s="829">
        <f>I240*1</f>
        <v>401.20000000000005</v>
      </c>
      <c r="J241" s="829">
        <f>J240*1</f>
        <v>75.7</v>
      </c>
      <c r="K241" s="829">
        <f>K240*1</f>
        <v>0</v>
      </c>
      <c r="L241" s="828"/>
      <c r="M241" s="828"/>
      <c r="N241" s="828"/>
      <c r="O241" s="828"/>
      <c r="P241" s="827"/>
    </row>
    <row r="242" spans="1:16" ht="14.4" thickBot="1" x14ac:dyDescent="0.3">
      <c r="A242" s="926" t="s">
        <v>57</v>
      </c>
      <c r="B242" s="925"/>
      <c r="C242" s="1099" t="s">
        <v>486</v>
      </c>
      <c r="D242" s="922"/>
      <c r="E242" s="1098"/>
      <c r="F242" s="922"/>
      <c r="G242" s="922"/>
      <c r="H242" s="922"/>
      <c r="I242" s="922"/>
      <c r="J242" s="921"/>
      <c r="K242" s="922"/>
      <c r="L242" s="923"/>
      <c r="M242" s="923"/>
      <c r="N242" s="922"/>
      <c r="O242" s="921"/>
      <c r="P242" s="920"/>
    </row>
    <row r="243" spans="1:16" ht="27" thickBot="1" x14ac:dyDescent="0.3">
      <c r="A243" s="919"/>
      <c r="B243" s="918"/>
      <c r="C243" s="916"/>
      <c r="D243" s="916"/>
      <c r="E243" s="917"/>
      <c r="F243" s="916"/>
      <c r="G243" s="916"/>
      <c r="H243" s="916"/>
      <c r="I243" s="915"/>
      <c r="J243" s="915"/>
      <c r="K243" s="915"/>
      <c r="L243" s="914" t="s">
        <v>485</v>
      </c>
      <c r="M243" s="1132"/>
      <c r="N243" s="912">
        <v>7</v>
      </c>
      <c r="O243" s="912">
        <v>1</v>
      </c>
      <c r="P243" s="911"/>
    </row>
    <row r="244" spans="1:16" ht="14.4" thickBot="1" x14ac:dyDescent="0.3">
      <c r="A244" s="906" t="s">
        <v>57</v>
      </c>
      <c r="B244" s="956" t="s">
        <v>6</v>
      </c>
      <c r="C244" s="955" t="s">
        <v>484</v>
      </c>
      <c r="D244" s="954"/>
      <c r="E244" s="954"/>
      <c r="F244" s="954"/>
      <c r="G244" s="954"/>
      <c r="H244" s="954"/>
      <c r="I244" s="954"/>
      <c r="J244" s="954"/>
      <c r="K244" s="954"/>
      <c r="L244" s="954"/>
      <c r="M244" s="954"/>
      <c r="N244" s="954"/>
      <c r="O244" s="2248"/>
      <c r="P244" s="2249"/>
    </row>
    <row r="245" spans="1:16" ht="28.2" thickBot="1" x14ac:dyDescent="0.3">
      <c r="A245" s="906"/>
      <c r="B245" s="905"/>
      <c r="C245" s="904"/>
      <c r="D245" s="904"/>
      <c r="E245" s="904"/>
      <c r="F245" s="904"/>
      <c r="G245" s="904"/>
      <c r="H245" s="904"/>
      <c r="I245" s="904"/>
      <c r="J245" s="904"/>
      <c r="K245" s="904"/>
      <c r="L245" s="903" t="s">
        <v>483</v>
      </c>
      <c r="M245" s="902" t="s">
        <v>479</v>
      </c>
      <c r="N245" s="900"/>
      <c r="O245" s="901">
        <v>1.01</v>
      </c>
      <c r="P245" s="899"/>
    </row>
    <row r="246" spans="1:16" ht="13.8" x14ac:dyDescent="0.25">
      <c r="A246" s="952" t="s">
        <v>57</v>
      </c>
      <c r="B246" s="2239" t="s">
        <v>6</v>
      </c>
      <c r="C246" s="950" t="s">
        <v>6</v>
      </c>
      <c r="D246" s="935"/>
      <c r="E246" s="2242" t="s">
        <v>482</v>
      </c>
      <c r="F246" s="2245" t="s">
        <v>66</v>
      </c>
      <c r="G246" s="2236" t="s">
        <v>414</v>
      </c>
      <c r="H246" s="898" t="s">
        <v>50</v>
      </c>
      <c r="I246" s="867">
        <f t="shared" ref="I246:K250" si="10">I252</f>
        <v>2.2999999999999998</v>
      </c>
      <c r="J246" s="867">
        <f t="shared" si="10"/>
        <v>0</v>
      </c>
      <c r="K246" s="867">
        <f t="shared" si="10"/>
        <v>0</v>
      </c>
      <c r="L246" s="865" t="s">
        <v>413</v>
      </c>
      <c r="M246" s="864" t="s">
        <v>73</v>
      </c>
      <c r="N246" s="863"/>
      <c r="O246" s="886">
        <v>1</v>
      </c>
      <c r="P246" s="861"/>
    </row>
    <row r="247" spans="1:16" ht="13.8" x14ac:dyDescent="0.25">
      <c r="A247" s="949"/>
      <c r="B247" s="2240"/>
      <c r="C247" s="1035"/>
      <c r="D247" s="930"/>
      <c r="E247" s="2243"/>
      <c r="F247" s="2246"/>
      <c r="G247" s="2237"/>
      <c r="H247" s="896" t="s">
        <v>61</v>
      </c>
      <c r="I247" s="859">
        <f t="shared" si="10"/>
        <v>45.6</v>
      </c>
      <c r="J247" s="859">
        <f t="shared" si="10"/>
        <v>200</v>
      </c>
      <c r="K247" s="859">
        <f t="shared" si="10"/>
        <v>0</v>
      </c>
      <c r="L247" s="884" t="s">
        <v>480</v>
      </c>
      <c r="M247" s="883" t="s">
        <v>479</v>
      </c>
      <c r="N247" s="855"/>
      <c r="O247" s="854">
        <v>1.01</v>
      </c>
      <c r="P247" s="853"/>
    </row>
    <row r="248" spans="1:16" ht="13.8" x14ac:dyDescent="0.25">
      <c r="A248" s="949"/>
      <c r="B248" s="2240"/>
      <c r="C248" s="1035"/>
      <c r="D248" s="930"/>
      <c r="E248" s="2243"/>
      <c r="F248" s="2246"/>
      <c r="G248" s="2237"/>
      <c r="H248" s="896" t="s">
        <v>401</v>
      </c>
      <c r="I248" s="859">
        <f t="shared" si="10"/>
        <v>0</v>
      </c>
      <c r="J248" s="859">
        <f t="shared" si="10"/>
        <v>0</v>
      </c>
      <c r="K248" s="859">
        <f t="shared" si="10"/>
        <v>0</v>
      </c>
      <c r="L248" s="884"/>
      <c r="M248" s="883"/>
      <c r="N248" s="855"/>
      <c r="O248" s="855"/>
      <c r="P248" s="853"/>
    </row>
    <row r="249" spans="1:16" ht="13.8" x14ac:dyDescent="0.25">
      <c r="A249" s="949"/>
      <c r="B249" s="2240"/>
      <c r="C249" s="1035"/>
      <c r="D249" s="930"/>
      <c r="E249" s="2243"/>
      <c r="F249" s="2246"/>
      <c r="G249" s="2237"/>
      <c r="H249" s="896" t="s">
        <v>59</v>
      </c>
      <c r="I249" s="859">
        <f t="shared" si="10"/>
        <v>257.89999999999998</v>
      </c>
      <c r="J249" s="859">
        <f t="shared" si="10"/>
        <v>0</v>
      </c>
      <c r="K249" s="859">
        <f t="shared" si="10"/>
        <v>0</v>
      </c>
      <c r="L249" s="884"/>
      <c r="M249" s="883"/>
      <c r="N249" s="855"/>
      <c r="O249" s="855"/>
      <c r="P249" s="853"/>
    </row>
    <row r="250" spans="1:16" ht="14.4" thickBot="1" x14ac:dyDescent="0.3">
      <c r="A250" s="949"/>
      <c r="B250" s="2240"/>
      <c r="C250" s="1035"/>
      <c r="D250" s="930"/>
      <c r="E250" s="2243"/>
      <c r="F250" s="2246"/>
      <c r="G250" s="2237"/>
      <c r="H250" s="894" t="s">
        <v>400</v>
      </c>
      <c r="I250" s="881">
        <f t="shared" si="10"/>
        <v>0</v>
      </c>
      <c r="J250" s="881">
        <f t="shared" si="10"/>
        <v>0</v>
      </c>
      <c r="K250" s="881">
        <f t="shared" si="10"/>
        <v>0</v>
      </c>
      <c r="L250" s="879"/>
      <c r="M250" s="878"/>
      <c r="N250" s="877"/>
      <c r="O250" s="877"/>
      <c r="P250" s="876"/>
    </row>
    <row r="251" spans="1:16" ht="18.600000000000001" customHeight="1" thickBot="1" x14ac:dyDescent="0.3">
      <c r="A251" s="837"/>
      <c r="B251" s="2241"/>
      <c r="C251" s="946"/>
      <c r="D251" s="945"/>
      <c r="E251" s="2244"/>
      <c r="F251" s="2247"/>
      <c r="G251" s="2238"/>
      <c r="H251" s="843" t="s">
        <v>7</v>
      </c>
      <c r="I251" s="842">
        <f>SUM(I246:I250)</f>
        <v>305.79999999999995</v>
      </c>
      <c r="J251" s="842">
        <f>SUM(J246:J250)</f>
        <v>200</v>
      </c>
      <c r="K251" s="842">
        <f>SUM(K246:K250)</f>
        <v>0</v>
      </c>
      <c r="L251" s="841"/>
      <c r="M251" s="840"/>
      <c r="N251" s="839"/>
      <c r="O251" s="839"/>
      <c r="P251" s="838"/>
    </row>
    <row r="252" spans="1:16" ht="13.8" x14ac:dyDescent="0.25">
      <c r="A252" s="937"/>
      <c r="B252" s="936"/>
      <c r="C252" s="935"/>
      <c r="D252" s="869"/>
      <c r="E252" s="2252" t="s">
        <v>992</v>
      </c>
      <c r="F252" s="2288" t="s">
        <v>66</v>
      </c>
      <c r="G252" s="2236" t="s">
        <v>403</v>
      </c>
      <c r="H252" s="868" t="s">
        <v>50</v>
      </c>
      <c r="I252" s="867">
        <v>2.2999999999999998</v>
      </c>
      <c r="J252" s="867"/>
      <c r="K252" s="866">
        <v>0</v>
      </c>
      <c r="L252" s="865" t="s">
        <v>411</v>
      </c>
      <c r="M252" s="864" t="s">
        <v>73</v>
      </c>
      <c r="N252" s="863"/>
      <c r="O252" s="886">
        <v>1</v>
      </c>
      <c r="P252" s="861"/>
    </row>
    <row r="253" spans="1:16" ht="13.8" x14ac:dyDescent="0.25">
      <c r="A253" s="932"/>
      <c r="B253" s="931"/>
      <c r="C253" s="930"/>
      <c r="D253" s="852"/>
      <c r="E253" s="2253"/>
      <c r="F253" s="2289"/>
      <c r="G253" s="2237"/>
      <c r="H253" s="860" t="s">
        <v>61</v>
      </c>
      <c r="I253" s="859">
        <v>45.6</v>
      </c>
      <c r="J253" s="859">
        <v>200</v>
      </c>
      <c r="K253" s="858">
        <v>0</v>
      </c>
      <c r="L253" s="857" t="s">
        <v>481</v>
      </c>
      <c r="M253" s="856" t="s">
        <v>73</v>
      </c>
      <c r="N253" s="854">
        <v>1</v>
      </c>
      <c r="O253" s="854"/>
      <c r="P253" s="853"/>
    </row>
    <row r="254" spans="1:16" ht="13.8" x14ac:dyDescent="0.25">
      <c r="A254" s="932"/>
      <c r="B254" s="931"/>
      <c r="C254" s="930"/>
      <c r="D254" s="852"/>
      <c r="E254" s="2253"/>
      <c r="F254" s="2289"/>
      <c r="G254" s="2237"/>
      <c r="H254" s="860" t="s">
        <v>401</v>
      </c>
      <c r="I254" s="859"/>
      <c r="J254" s="859"/>
      <c r="K254" s="858"/>
      <c r="L254" s="884" t="s">
        <v>480</v>
      </c>
      <c r="M254" s="883" t="s">
        <v>479</v>
      </c>
      <c r="N254" s="855"/>
      <c r="O254" s="854">
        <v>1.01</v>
      </c>
      <c r="P254" s="853"/>
    </row>
    <row r="255" spans="1:16" ht="13.8" x14ac:dyDescent="0.25">
      <c r="A255" s="932"/>
      <c r="B255" s="931"/>
      <c r="C255" s="930"/>
      <c r="D255" s="852"/>
      <c r="E255" s="2253"/>
      <c r="F255" s="2289"/>
      <c r="G255" s="2237"/>
      <c r="H255" s="860" t="s">
        <v>59</v>
      </c>
      <c r="I255" s="859">
        <v>257.89999999999998</v>
      </c>
      <c r="J255" s="859"/>
      <c r="K255" s="858">
        <v>0</v>
      </c>
      <c r="L255" s="884"/>
      <c r="M255" s="883"/>
      <c r="N255" s="855"/>
      <c r="O255" s="855"/>
      <c r="P255" s="853"/>
    </row>
    <row r="256" spans="1:16" ht="14.4" thickBot="1" x14ac:dyDescent="0.3">
      <c r="A256" s="932"/>
      <c r="B256" s="931"/>
      <c r="C256" s="930"/>
      <c r="D256" s="852"/>
      <c r="E256" s="2253"/>
      <c r="F256" s="2289"/>
      <c r="G256" s="2237"/>
      <c r="H256" s="851" t="s">
        <v>400</v>
      </c>
      <c r="I256" s="881"/>
      <c r="J256" s="881"/>
      <c r="K256" s="880"/>
      <c r="L256" s="879"/>
      <c r="M256" s="878"/>
      <c r="N256" s="877"/>
      <c r="O256" s="877"/>
      <c r="P256" s="876"/>
    </row>
    <row r="257" spans="1:16" ht="14.4" thickBot="1" x14ac:dyDescent="0.3">
      <c r="A257" s="929"/>
      <c r="B257" s="928"/>
      <c r="C257" s="927"/>
      <c r="D257" s="844"/>
      <c r="E257" s="2254"/>
      <c r="F257" s="2290"/>
      <c r="G257" s="2238"/>
      <c r="H257" s="843" t="s">
        <v>7</v>
      </c>
      <c r="I257" s="842">
        <f>SUM(I252:I256)</f>
        <v>305.79999999999995</v>
      </c>
      <c r="J257" s="842">
        <f>SUM(J252:J256)</f>
        <v>200</v>
      </c>
      <c r="K257" s="842">
        <f>SUM(K252:K256)</f>
        <v>0</v>
      </c>
      <c r="L257" s="841"/>
      <c r="M257" s="840"/>
      <c r="N257" s="839"/>
      <c r="O257" s="839"/>
      <c r="P257" s="838"/>
    </row>
    <row r="258" spans="1:16" ht="14.4" thickBot="1" x14ac:dyDescent="0.3">
      <c r="A258" s="837" t="s">
        <v>57</v>
      </c>
      <c r="B258" s="836" t="s">
        <v>6</v>
      </c>
      <c r="C258" s="2284" t="s">
        <v>33</v>
      </c>
      <c r="D258" s="2284"/>
      <c r="E258" s="2284"/>
      <c r="F258" s="2284"/>
      <c r="G258" s="2285"/>
      <c r="H258" s="835" t="s">
        <v>7</v>
      </c>
      <c r="I258" s="834">
        <f>I251*1</f>
        <v>305.79999999999995</v>
      </c>
      <c r="J258" s="834">
        <f>J251*1</f>
        <v>200</v>
      </c>
      <c r="K258" s="834">
        <f>K251*1</f>
        <v>0</v>
      </c>
      <c r="L258" s="833"/>
      <c r="M258" s="833"/>
      <c r="N258" s="833"/>
      <c r="O258" s="833"/>
      <c r="P258" s="832"/>
    </row>
    <row r="259" spans="1:16" ht="14.4" thickBot="1" x14ac:dyDescent="0.3">
      <c r="A259" s="906" t="s">
        <v>57</v>
      </c>
      <c r="B259" s="956" t="s">
        <v>8</v>
      </c>
      <c r="C259" s="955" t="s">
        <v>478</v>
      </c>
      <c r="D259" s="954"/>
      <c r="E259" s="954"/>
      <c r="F259" s="954"/>
      <c r="G259" s="954"/>
      <c r="H259" s="954"/>
      <c r="I259" s="954"/>
      <c r="J259" s="954"/>
      <c r="K259" s="954"/>
      <c r="L259" s="954"/>
      <c r="M259" s="954"/>
      <c r="N259" s="954"/>
      <c r="O259" s="2248"/>
      <c r="P259" s="2249"/>
    </row>
    <row r="260" spans="1:16" ht="28.2" thickBot="1" x14ac:dyDescent="0.3">
      <c r="A260" s="1088"/>
      <c r="B260" s="1087"/>
      <c r="C260" s="904"/>
      <c r="D260" s="904"/>
      <c r="E260" s="904"/>
      <c r="F260" s="904"/>
      <c r="G260" s="904"/>
      <c r="H260" s="904"/>
      <c r="I260" s="904"/>
      <c r="J260" s="904"/>
      <c r="K260" s="904"/>
      <c r="L260" s="957" t="s">
        <v>477</v>
      </c>
      <c r="M260" s="902" t="s">
        <v>73</v>
      </c>
      <c r="N260" s="1036">
        <v>6</v>
      </c>
      <c r="O260" s="900"/>
      <c r="P260" s="899"/>
    </row>
    <row r="261" spans="1:16" ht="13.8" x14ac:dyDescent="0.25">
      <c r="A261" s="1131" t="s">
        <v>57</v>
      </c>
      <c r="B261" s="2326" t="s">
        <v>8</v>
      </c>
      <c r="C261" s="1130" t="s">
        <v>6</v>
      </c>
      <c r="D261" s="1123"/>
      <c r="E261" s="2242" t="s">
        <v>476</v>
      </c>
      <c r="F261" s="2300" t="s">
        <v>66</v>
      </c>
      <c r="G261" s="2323" t="s">
        <v>414</v>
      </c>
      <c r="H261" s="898" t="s">
        <v>50</v>
      </c>
      <c r="I261" s="1074">
        <f t="shared" ref="I261:K265" si="11">I267</f>
        <v>0</v>
      </c>
      <c r="J261" s="1074">
        <f t="shared" si="11"/>
        <v>0</v>
      </c>
      <c r="K261" s="1074">
        <f t="shared" si="11"/>
        <v>0</v>
      </c>
      <c r="L261" s="1015" t="s">
        <v>413</v>
      </c>
      <c r="M261" s="1014" t="s">
        <v>73</v>
      </c>
      <c r="N261" s="1013">
        <v>1</v>
      </c>
      <c r="O261" s="1122"/>
      <c r="P261" s="1121"/>
    </row>
    <row r="262" spans="1:16" ht="27.6" x14ac:dyDescent="0.25">
      <c r="A262" s="1129"/>
      <c r="B262" s="2327"/>
      <c r="C262" s="1128"/>
      <c r="D262" s="1118"/>
      <c r="E262" s="2243"/>
      <c r="F262" s="2301"/>
      <c r="G262" s="2324"/>
      <c r="H262" s="896" t="s">
        <v>61</v>
      </c>
      <c r="I262" s="1066">
        <f t="shared" si="11"/>
        <v>5.4</v>
      </c>
      <c r="J262" s="1066">
        <f t="shared" si="11"/>
        <v>0</v>
      </c>
      <c r="K262" s="1066">
        <f t="shared" si="11"/>
        <v>0</v>
      </c>
      <c r="L262" s="1030" t="s">
        <v>475</v>
      </c>
      <c r="M262" s="1029" t="s">
        <v>73</v>
      </c>
      <c r="N262" s="1008">
        <v>6</v>
      </c>
      <c r="O262" s="1084"/>
      <c r="P262" s="1064"/>
    </row>
    <row r="263" spans="1:16" ht="13.8" x14ac:dyDescent="0.25">
      <c r="A263" s="1129"/>
      <c r="B263" s="2327"/>
      <c r="C263" s="1128"/>
      <c r="D263" s="1118"/>
      <c r="E263" s="2243"/>
      <c r="F263" s="2301"/>
      <c r="G263" s="2324"/>
      <c r="H263" s="896" t="s">
        <v>401</v>
      </c>
      <c r="I263" s="1066">
        <f t="shared" si="11"/>
        <v>0</v>
      </c>
      <c r="J263" s="1066">
        <f t="shared" si="11"/>
        <v>0</v>
      </c>
      <c r="K263" s="1066">
        <f t="shared" si="11"/>
        <v>0</v>
      </c>
      <c r="L263" s="1030"/>
      <c r="M263" s="1029"/>
      <c r="N263" s="1084"/>
      <c r="O263" s="1084"/>
      <c r="P263" s="1064"/>
    </row>
    <row r="264" spans="1:16" ht="13.8" x14ac:dyDescent="0.25">
      <c r="A264" s="1129"/>
      <c r="B264" s="2327"/>
      <c r="C264" s="1128"/>
      <c r="D264" s="1118"/>
      <c r="E264" s="2243"/>
      <c r="F264" s="2301"/>
      <c r="G264" s="2324"/>
      <c r="H264" s="896" t="s">
        <v>59</v>
      </c>
      <c r="I264" s="1066">
        <f t="shared" si="11"/>
        <v>30.2</v>
      </c>
      <c r="J264" s="1066">
        <f t="shared" si="11"/>
        <v>0</v>
      </c>
      <c r="K264" s="1066">
        <f t="shared" si="11"/>
        <v>0</v>
      </c>
      <c r="L264" s="1030"/>
      <c r="M264" s="1029"/>
      <c r="N264" s="1084"/>
      <c r="O264" s="1084"/>
      <c r="P264" s="1064"/>
    </row>
    <row r="265" spans="1:16" ht="14.4" thickBot="1" x14ac:dyDescent="0.3">
      <c r="A265" s="1129"/>
      <c r="B265" s="2327"/>
      <c r="C265" s="1128"/>
      <c r="D265" s="1118"/>
      <c r="E265" s="2243"/>
      <c r="F265" s="2301"/>
      <c r="G265" s="2324"/>
      <c r="H265" s="894" t="s">
        <v>400</v>
      </c>
      <c r="I265" s="1061">
        <f t="shared" si="11"/>
        <v>0</v>
      </c>
      <c r="J265" s="1061">
        <f t="shared" si="11"/>
        <v>0</v>
      </c>
      <c r="K265" s="1061">
        <f t="shared" si="11"/>
        <v>0</v>
      </c>
      <c r="L265" s="1059"/>
      <c r="M265" s="1058"/>
      <c r="N265" s="1057"/>
      <c r="O265" s="1057"/>
      <c r="P265" s="1056"/>
    </row>
    <row r="266" spans="1:16" ht="14.4" thickBot="1" x14ac:dyDescent="0.3">
      <c r="A266" s="1048"/>
      <c r="B266" s="2328"/>
      <c r="C266" s="1127"/>
      <c r="D266" s="1126"/>
      <c r="E266" s="2244"/>
      <c r="F266" s="2302"/>
      <c r="G266" s="2325"/>
      <c r="H266" s="843" t="s">
        <v>7</v>
      </c>
      <c r="I266" s="1053">
        <f>SUM(I261:I265)</f>
        <v>35.6</v>
      </c>
      <c r="J266" s="1053">
        <f>SUM(J261:J265)</f>
        <v>0</v>
      </c>
      <c r="K266" s="1053">
        <f>SUM(K261:K265)</f>
        <v>0</v>
      </c>
      <c r="L266" s="1052"/>
      <c r="M266" s="1051"/>
      <c r="N266" s="1050"/>
      <c r="O266" s="1050"/>
      <c r="P266" s="1049"/>
    </row>
    <row r="267" spans="1:16" ht="13.8" x14ac:dyDescent="0.25">
      <c r="A267" s="1125"/>
      <c r="B267" s="1124"/>
      <c r="C267" s="1123"/>
      <c r="D267" s="1076"/>
      <c r="E267" s="2252" t="s">
        <v>993</v>
      </c>
      <c r="F267" s="2300" t="s">
        <v>66</v>
      </c>
      <c r="G267" s="2323" t="s">
        <v>425</v>
      </c>
      <c r="H267" s="1075" t="s">
        <v>50</v>
      </c>
      <c r="I267" s="1074"/>
      <c r="J267" s="1074"/>
      <c r="K267" s="1073"/>
      <c r="L267" s="1015" t="s">
        <v>411</v>
      </c>
      <c r="M267" s="1014" t="s">
        <v>73</v>
      </c>
      <c r="N267" s="1013">
        <v>1</v>
      </c>
      <c r="O267" s="1122"/>
      <c r="P267" s="1121"/>
    </row>
    <row r="268" spans="1:16" ht="13.8" x14ac:dyDescent="0.25">
      <c r="A268" s="1120"/>
      <c r="B268" s="1119"/>
      <c r="C268" s="1118"/>
      <c r="D268" s="1063"/>
      <c r="E268" s="2321"/>
      <c r="F268" s="2301"/>
      <c r="G268" s="2324"/>
      <c r="H268" s="1067" t="s">
        <v>61</v>
      </c>
      <c r="I268" s="1066">
        <v>5.4</v>
      </c>
      <c r="J268" s="1066">
        <v>0</v>
      </c>
      <c r="K268" s="1065">
        <v>0</v>
      </c>
      <c r="L268" s="857" t="s">
        <v>474</v>
      </c>
      <c r="M268" s="1009" t="s">
        <v>73</v>
      </c>
      <c r="N268" s="1008">
        <v>6</v>
      </c>
      <c r="O268" s="1008"/>
      <c r="P268" s="1064"/>
    </row>
    <row r="269" spans="1:16" ht="13.8" x14ac:dyDescent="0.25">
      <c r="A269" s="1120"/>
      <c r="B269" s="1119"/>
      <c r="C269" s="1118"/>
      <c r="D269" s="1063"/>
      <c r="E269" s="2321"/>
      <c r="F269" s="2301"/>
      <c r="G269" s="2324"/>
      <c r="H269" s="1067" t="s">
        <v>401</v>
      </c>
      <c r="I269" s="1066"/>
      <c r="J269" s="1066"/>
      <c r="K269" s="1065"/>
      <c r="L269" s="1030"/>
      <c r="M269" s="1029"/>
      <c r="N269" s="1084"/>
      <c r="O269" s="1084"/>
      <c r="P269" s="1064"/>
    </row>
    <row r="270" spans="1:16" ht="13.8" x14ac:dyDescent="0.25">
      <c r="A270" s="1120"/>
      <c r="B270" s="1119"/>
      <c r="C270" s="1118"/>
      <c r="D270" s="1063"/>
      <c r="E270" s="2321"/>
      <c r="F270" s="2301"/>
      <c r="G270" s="2324"/>
      <c r="H270" s="1067" t="s">
        <v>59</v>
      </c>
      <c r="I270" s="1066">
        <v>30.2</v>
      </c>
      <c r="J270" s="1066">
        <v>0</v>
      </c>
      <c r="K270" s="1065">
        <v>0</v>
      </c>
      <c r="L270" s="1030"/>
      <c r="M270" s="1029"/>
      <c r="N270" s="1084"/>
      <c r="O270" s="1084"/>
      <c r="P270" s="1064"/>
    </row>
    <row r="271" spans="1:16" ht="14.4" thickBot="1" x14ac:dyDescent="0.3">
      <c r="A271" s="1120"/>
      <c r="B271" s="1119"/>
      <c r="C271" s="1118"/>
      <c r="D271" s="1063"/>
      <c r="E271" s="2321"/>
      <c r="F271" s="2301"/>
      <c r="G271" s="2324"/>
      <c r="H271" s="1062" t="s">
        <v>400</v>
      </c>
      <c r="I271" s="1061"/>
      <c r="J271" s="1061"/>
      <c r="K271" s="1060"/>
      <c r="L271" s="1059"/>
      <c r="M271" s="1058"/>
      <c r="N271" s="1057"/>
      <c r="O271" s="1057"/>
      <c r="P271" s="1056"/>
    </row>
    <row r="272" spans="1:16" ht="14.4" thickBot="1" x14ac:dyDescent="0.3">
      <c r="A272" s="1117"/>
      <c r="B272" s="1116"/>
      <c r="C272" s="1115"/>
      <c r="D272" s="1055"/>
      <c r="E272" s="2322"/>
      <c r="F272" s="2302"/>
      <c r="G272" s="2325"/>
      <c r="H272" s="1054" t="s">
        <v>7</v>
      </c>
      <c r="I272" s="1053">
        <f>SUM(I267:I271)</f>
        <v>35.6</v>
      </c>
      <c r="J272" s="1053">
        <f>SUM(J267:J271)</f>
        <v>0</v>
      </c>
      <c r="K272" s="1053">
        <f>SUM(K267:K271)</f>
        <v>0</v>
      </c>
      <c r="L272" s="1052"/>
      <c r="M272" s="1051"/>
      <c r="N272" s="1050"/>
      <c r="O272" s="1050"/>
      <c r="P272" s="1049"/>
    </row>
    <row r="273" spans="1:16" ht="13.8" thickBot="1" x14ac:dyDescent="0.3">
      <c r="A273" s="978" t="s">
        <v>57</v>
      </c>
      <c r="B273" s="977" t="s">
        <v>8</v>
      </c>
      <c r="C273" s="2291" t="s">
        <v>33</v>
      </c>
      <c r="D273" s="2291"/>
      <c r="E273" s="2291"/>
      <c r="F273" s="2291"/>
      <c r="G273" s="2292"/>
      <c r="H273" s="976" t="s">
        <v>7</v>
      </c>
      <c r="I273" s="975">
        <f>I266*1</f>
        <v>35.6</v>
      </c>
      <c r="J273" s="975">
        <f>J266*1</f>
        <v>0</v>
      </c>
      <c r="K273" s="975">
        <f>K266*1</f>
        <v>0</v>
      </c>
      <c r="L273" s="974"/>
      <c r="M273" s="974"/>
      <c r="N273" s="974"/>
      <c r="O273" s="974"/>
      <c r="P273" s="973"/>
    </row>
    <row r="274" spans="1:16" ht="13.8" thickBot="1" x14ac:dyDescent="0.3">
      <c r="A274" s="1111" t="s">
        <v>57</v>
      </c>
      <c r="B274" s="1114" t="s">
        <v>51</v>
      </c>
      <c r="C274" s="1113" t="s">
        <v>473</v>
      </c>
      <c r="D274" s="1112"/>
      <c r="E274" s="1112"/>
      <c r="F274" s="1112"/>
      <c r="G274" s="1112"/>
      <c r="H274" s="1112"/>
      <c r="I274" s="1112"/>
      <c r="J274" s="1112"/>
      <c r="K274" s="1112"/>
      <c r="L274" s="1112"/>
      <c r="M274" s="1112"/>
      <c r="N274" s="1112"/>
      <c r="O274" s="2295"/>
      <c r="P274" s="2296"/>
    </row>
    <row r="275" spans="1:16" ht="27" thickBot="1" x14ac:dyDescent="0.3">
      <c r="A275" s="1111"/>
      <c r="B275" s="1110"/>
      <c r="C275" s="1109"/>
      <c r="D275" s="1109"/>
      <c r="E275" s="1109"/>
      <c r="F275" s="1109"/>
      <c r="G275" s="1109"/>
      <c r="H275" s="1109"/>
      <c r="I275" s="1109"/>
      <c r="J275" s="1109"/>
      <c r="K275" s="1109"/>
      <c r="L275" s="914" t="s">
        <v>472</v>
      </c>
      <c r="M275" s="1108" t="s">
        <v>73</v>
      </c>
      <c r="N275" s="1107">
        <v>1</v>
      </c>
      <c r="O275" s="1097"/>
      <c r="P275" s="911"/>
    </row>
    <row r="276" spans="1:16" x14ac:dyDescent="0.25">
      <c r="A276" s="1033" t="s">
        <v>57</v>
      </c>
      <c r="B276" s="2306" t="s">
        <v>51</v>
      </c>
      <c r="C276" s="1032" t="s">
        <v>6</v>
      </c>
      <c r="D276" s="1020"/>
      <c r="E276" s="2318" t="s">
        <v>471</v>
      </c>
      <c r="F276" s="2315" t="s">
        <v>66</v>
      </c>
      <c r="G276" s="2303" t="s">
        <v>414</v>
      </c>
      <c r="H276" s="1031" t="s">
        <v>50</v>
      </c>
      <c r="I276" s="1017">
        <f t="shared" ref="I276:K280" si="12">I282</f>
        <v>0</v>
      </c>
      <c r="J276" s="1017">
        <f t="shared" si="12"/>
        <v>0</v>
      </c>
      <c r="K276" s="1017">
        <f t="shared" si="12"/>
        <v>0</v>
      </c>
      <c r="L276" s="1104" t="s">
        <v>413</v>
      </c>
      <c r="M276" s="1103" t="s">
        <v>73</v>
      </c>
      <c r="N276" s="1106">
        <v>1</v>
      </c>
      <c r="O276" s="1012"/>
      <c r="P276" s="1011"/>
    </row>
    <row r="277" spans="1:16" ht="26.4" x14ac:dyDescent="0.25">
      <c r="A277" s="1027"/>
      <c r="B277" s="2307"/>
      <c r="C277" s="1026"/>
      <c r="D277" s="997"/>
      <c r="E277" s="2319"/>
      <c r="F277" s="2316"/>
      <c r="G277" s="2304"/>
      <c r="H277" s="1028" t="s">
        <v>61</v>
      </c>
      <c r="I277" s="1005">
        <f t="shared" si="12"/>
        <v>650</v>
      </c>
      <c r="J277" s="1005">
        <f t="shared" si="12"/>
        <v>0</v>
      </c>
      <c r="K277" s="1005">
        <f t="shared" si="12"/>
        <v>0</v>
      </c>
      <c r="L277" s="1003" t="s">
        <v>470</v>
      </c>
      <c r="M277" s="1002" t="s">
        <v>73</v>
      </c>
      <c r="N277" s="1105">
        <v>1</v>
      </c>
      <c r="O277" s="1001"/>
      <c r="P277" s="1000"/>
    </row>
    <row r="278" spans="1:16" x14ac:dyDescent="0.25">
      <c r="A278" s="1027"/>
      <c r="B278" s="2307"/>
      <c r="C278" s="1026"/>
      <c r="D278" s="997"/>
      <c r="E278" s="2319"/>
      <c r="F278" s="2316"/>
      <c r="G278" s="2304"/>
      <c r="H278" s="1028" t="s">
        <v>401</v>
      </c>
      <c r="I278" s="1005">
        <f t="shared" si="12"/>
        <v>0</v>
      </c>
      <c r="J278" s="1005">
        <f t="shared" si="12"/>
        <v>0</v>
      </c>
      <c r="K278" s="1005">
        <f t="shared" si="12"/>
        <v>0</v>
      </c>
      <c r="L278" s="1003"/>
      <c r="M278" s="1002"/>
      <c r="N278" s="1001"/>
      <c r="O278" s="1001"/>
      <c r="P278" s="1000"/>
    </row>
    <row r="279" spans="1:16" x14ac:dyDescent="0.25">
      <c r="A279" s="1027"/>
      <c r="B279" s="2307"/>
      <c r="C279" s="1026"/>
      <c r="D279" s="997"/>
      <c r="E279" s="2319"/>
      <c r="F279" s="2316"/>
      <c r="G279" s="2304"/>
      <c r="H279" s="1028" t="s">
        <v>59</v>
      </c>
      <c r="I279" s="1005">
        <f t="shared" si="12"/>
        <v>478</v>
      </c>
      <c r="J279" s="1005">
        <f t="shared" si="12"/>
        <v>0</v>
      </c>
      <c r="K279" s="1005">
        <f t="shared" si="12"/>
        <v>0</v>
      </c>
      <c r="L279" s="1003"/>
      <c r="M279" s="1002"/>
      <c r="N279" s="1001"/>
      <c r="O279" s="1001"/>
      <c r="P279" s="1000"/>
    </row>
    <row r="280" spans="1:16" ht="13.8" thickBot="1" x14ac:dyDescent="0.3">
      <c r="A280" s="1027"/>
      <c r="B280" s="2307"/>
      <c r="C280" s="1026"/>
      <c r="D280" s="997"/>
      <c r="E280" s="2319"/>
      <c r="F280" s="2316"/>
      <c r="G280" s="2304"/>
      <c r="H280" s="1025" t="s">
        <v>400</v>
      </c>
      <c r="I280" s="994">
        <f t="shared" si="12"/>
        <v>0</v>
      </c>
      <c r="J280" s="994">
        <f t="shared" si="12"/>
        <v>0</v>
      </c>
      <c r="K280" s="994">
        <f t="shared" si="12"/>
        <v>0</v>
      </c>
      <c r="L280" s="992"/>
      <c r="M280" s="991"/>
      <c r="N280" s="990"/>
      <c r="O280" s="990"/>
      <c r="P280" s="989"/>
    </row>
    <row r="281" spans="1:16" ht="13.8" thickBot="1" x14ac:dyDescent="0.3">
      <c r="A281" s="978"/>
      <c r="B281" s="2308"/>
      <c r="C281" s="1024"/>
      <c r="D281" s="1023"/>
      <c r="E281" s="2320"/>
      <c r="F281" s="2317"/>
      <c r="G281" s="2305"/>
      <c r="H281" s="984" t="s">
        <v>7</v>
      </c>
      <c r="I281" s="983">
        <f>SUM(I276:I280)</f>
        <v>1128</v>
      </c>
      <c r="J281" s="983">
        <f>SUM(J276:J280)</f>
        <v>0</v>
      </c>
      <c r="K281" s="983">
        <f>SUM(K276:K280)</f>
        <v>0</v>
      </c>
      <c r="L281" s="982"/>
      <c r="M281" s="981"/>
      <c r="N281" s="980"/>
      <c r="O281" s="980"/>
      <c r="P281" s="979"/>
    </row>
    <row r="282" spans="1:16" x14ac:dyDescent="0.25">
      <c r="A282" s="1022"/>
      <c r="B282" s="1021"/>
      <c r="C282" s="1020"/>
      <c r="D282" s="1019"/>
      <c r="E282" s="2312" t="s">
        <v>994</v>
      </c>
      <c r="F282" s="2315" t="s">
        <v>66</v>
      </c>
      <c r="G282" s="2303" t="s">
        <v>421</v>
      </c>
      <c r="H282" s="1018" t="s">
        <v>50</v>
      </c>
      <c r="I282" s="1017"/>
      <c r="J282" s="1017"/>
      <c r="K282" s="1016"/>
      <c r="L282" s="1104" t="s">
        <v>411</v>
      </c>
      <c r="M282" s="1103" t="s">
        <v>73</v>
      </c>
      <c r="N282" s="1102">
        <v>1</v>
      </c>
      <c r="O282" s="1012"/>
      <c r="P282" s="1011"/>
    </row>
    <row r="283" spans="1:16" x14ac:dyDescent="0.25">
      <c r="A283" s="999"/>
      <c r="B283" s="998"/>
      <c r="C283" s="997"/>
      <c r="D283" s="996"/>
      <c r="E283" s="2313"/>
      <c r="F283" s="2316"/>
      <c r="G283" s="2304"/>
      <c r="H283" s="1006" t="s">
        <v>61</v>
      </c>
      <c r="I283" s="1005">
        <v>650</v>
      </c>
      <c r="J283" s="1005">
        <v>0</v>
      </c>
      <c r="K283" s="1004">
        <v>0</v>
      </c>
      <c r="L283" s="1101" t="s">
        <v>469</v>
      </c>
      <c r="M283" s="1100" t="s">
        <v>73</v>
      </c>
      <c r="N283" s="1007">
        <v>1</v>
      </c>
      <c r="O283" s="1007"/>
      <c r="P283" s="1000"/>
    </row>
    <row r="284" spans="1:16" x14ac:dyDescent="0.25">
      <c r="A284" s="999"/>
      <c r="B284" s="998"/>
      <c r="C284" s="997"/>
      <c r="D284" s="996"/>
      <c r="E284" s="2313"/>
      <c r="F284" s="2316"/>
      <c r="G284" s="2304"/>
      <c r="H284" s="1006" t="s">
        <v>401</v>
      </c>
      <c r="I284" s="1005"/>
      <c r="J284" s="1005"/>
      <c r="K284" s="1004"/>
      <c r="L284" s="1003"/>
      <c r="M284" s="1002"/>
      <c r="N284" s="1001"/>
      <c r="O284" s="1001"/>
      <c r="P284" s="1000"/>
    </row>
    <row r="285" spans="1:16" x14ac:dyDescent="0.25">
      <c r="A285" s="999"/>
      <c r="B285" s="998"/>
      <c r="C285" s="997"/>
      <c r="D285" s="996"/>
      <c r="E285" s="2313"/>
      <c r="F285" s="2316"/>
      <c r="G285" s="2304"/>
      <c r="H285" s="1006" t="s">
        <v>59</v>
      </c>
      <c r="I285" s="1005">
        <v>478</v>
      </c>
      <c r="J285" s="1005">
        <v>0</v>
      </c>
      <c r="K285" s="1004">
        <v>0</v>
      </c>
      <c r="L285" s="1003"/>
      <c r="M285" s="1002"/>
      <c r="N285" s="1001"/>
      <c r="O285" s="1001"/>
      <c r="P285" s="1000"/>
    </row>
    <row r="286" spans="1:16" ht="13.8" thickBot="1" x14ac:dyDescent="0.3">
      <c r="A286" s="999"/>
      <c r="B286" s="998"/>
      <c r="C286" s="997"/>
      <c r="D286" s="996"/>
      <c r="E286" s="2313"/>
      <c r="F286" s="2316"/>
      <c r="G286" s="2304"/>
      <c r="H286" s="995" t="s">
        <v>400</v>
      </c>
      <c r="I286" s="994"/>
      <c r="J286" s="994"/>
      <c r="K286" s="993"/>
      <c r="L286" s="992"/>
      <c r="M286" s="991"/>
      <c r="N286" s="990"/>
      <c r="O286" s="990"/>
      <c r="P286" s="989"/>
    </row>
    <row r="287" spans="1:16" ht="13.8" thickBot="1" x14ac:dyDescent="0.3">
      <c r="A287" s="988"/>
      <c r="B287" s="987"/>
      <c r="C287" s="986"/>
      <c r="D287" s="985"/>
      <c r="E287" s="2314"/>
      <c r="F287" s="2317"/>
      <c r="G287" s="2305"/>
      <c r="H287" s="984" t="s">
        <v>7</v>
      </c>
      <c r="I287" s="983">
        <f>SUM(I282:I286)</f>
        <v>1128</v>
      </c>
      <c r="J287" s="983">
        <f>SUM(J282:J286)</f>
        <v>0</v>
      </c>
      <c r="K287" s="983">
        <f>SUM(K282:K286)</f>
        <v>0</v>
      </c>
      <c r="L287" s="982"/>
      <c r="M287" s="981"/>
      <c r="N287" s="980"/>
      <c r="O287" s="980"/>
      <c r="P287" s="979"/>
    </row>
    <row r="288" spans="1:16" ht="14.4" thickBot="1" x14ac:dyDescent="0.3">
      <c r="A288" s="837" t="s">
        <v>57</v>
      </c>
      <c r="B288" s="836" t="s">
        <v>51</v>
      </c>
      <c r="C288" s="2284" t="s">
        <v>33</v>
      </c>
      <c r="D288" s="2284"/>
      <c r="E288" s="2284"/>
      <c r="F288" s="2284"/>
      <c r="G288" s="2285"/>
      <c r="H288" s="835" t="s">
        <v>7</v>
      </c>
      <c r="I288" s="834">
        <f>I281*1</f>
        <v>1128</v>
      </c>
      <c r="J288" s="834">
        <f>J281*1</f>
        <v>0</v>
      </c>
      <c r="K288" s="834">
        <f>K281*1</f>
        <v>0</v>
      </c>
      <c r="L288" s="833"/>
      <c r="M288" s="833"/>
      <c r="N288" s="833"/>
      <c r="O288" s="833"/>
      <c r="P288" s="832"/>
    </row>
    <row r="289" spans="1:16" ht="14.4" thickBot="1" x14ac:dyDescent="0.3">
      <c r="A289" s="831" t="s">
        <v>57</v>
      </c>
      <c r="B289" s="831"/>
      <c r="C289" s="2286" t="s">
        <v>53</v>
      </c>
      <c r="D289" s="2286"/>
      <c r="E289" s="2286"/>
      <c r="F289" s="2286"/>
      <c r="G289" s="2287"/>
      <c r="H289" s="830" t="s">
        <v>7</v>
      </c>
      <c r="I289" s="829">
        <f>I258+I273+I288</f>
        <v>1469.4</v>
      </c>
      <c r="J289" s="829">
        <f>J258+J273+J288</f>
        <v>200</v>
      </c>
      <c r="K289" s="829">
        <f>K258+K273+K288</f>
        <v>0</v>
      </c>
      <c r="L289" s="828"/>
      <c r="M289" s="828"/>
      <c r="N289" s="828"/>
      <c r="O289" s="828"/>
      <c r="P289" s="827"/>
    </row>
    <row r="290" spans="1:16" ht="14.4" thickBot="1" x14ac:dyDescent="0.3">
      <c r="A290" s="926" t="s">
        <v>62</v>
      </c>
      <c r="B290" s="925"/>
      <c r="C290" s="1099" t="s">
        <v>468</v>
      </c>
      <c r="D290" s="922"/>
      <c r="E290" s="1098"/>
      <c r="F290" s="922"/>
      <c r="G290" s="922"/>
      <c r="H290" s="922"/>
      <c r="I290" s="922"/>
      <c r="J290" s="921"/>
      <c r="K290" s="922"/>
      <c r="L290" s="923"/>
      <c r="M290" s="923"/>
      <c r="N290" s="922"/>
      <c r="O290" s="921"/>
      <c r="P290" s="920"/>
    </row>
    <row r="291" spans="1:16" ht="83.25" customHeight="1" thickBot="1" x14ac:dyDescent="0.3">
      <c r="A291" s="961"/>
      <c r="B291" s="960"/>
      <c r="C291" s="958"/>
      <c r="D291" s="958"/>
      <c r="E291" s="959"/>
      <c r="F291" s="958"/>
      <c r="G291" s="958"/>
      <c r="H291" s="958"/>
      <c r="I291" s="958"/>
      <c r="J291" s="958"/>
      <c r="K291" s="958"/>
      <c r="L291" s="957" t="s">
        <v>467</v>
      </c>
      <c r="M291" s="902" t="s">
        <v>466</v>
      </c>
      <c r="N291" s="1097">
        <v>676315</v>
      </c>
      <c r="O291" s="1096" t="s">
        <v>465</v>
      </c>
      <c r="P291" s="899"/>
    </row>
    <row r="292" spans="1:16" ht="14.4" thickBot="1" x14ac:dyDescent="0.3">
      <c r="A292" s="910" t="s">
        <v>62</v>
      </c>
      <c r="B292" s="909" t="s">
        <v>6</v>
      </c>
      <c r="C292" s="955" t="s">
        <v>464</v>
      </c>
      <c r="D292" s="954"/>
      <c r="E292" s="954"/>
      <c r="F292" s="954"/>
      <c r="G292" s="954"/>
      <c r="H292" s="954"/>
      <c r="I292" s="954"/>
      <c r="J292" s="954"/>
      <c r="K292" s="954"/>
      <c r="L292" s="954"/>
      <c r="M292" s="954"/>
      <c r="N292" s="954"/>
      <c r="O292" s="2248"/>
      <c r="P292" s="2249"/>
    </row>
    <row r="293" spans="1:16" ht="42" thickBot="1" x14ac:dyDescent="0.3">
      <c r="A293" s="906"/>
      <c r="B293" s="905"/>
      <c r="C293" s="904"/>
      <c r="D293" s="904"/>
      <c r="E293" s="904"/>
      <c r="F293" s="904"/>
      <c r="G293" s="904"/>
      <c r="H293" s="904"/>
      <c r="I293" s="904"/>
      <c r="J293" s="904"/>
      <c r="K293" s="904"/>
      <c r="L293" s="903" t="s">
        <v>463</v>
      </c>
      <c r="M293" s="902" t="s">
        <v>73</v>
      </c>
      <c r="N293" s="900"/>
      <c r="O293" s="901">
        <v>1</v>
      </c>
      <c r="P293" s="899"/>
    </row>
    <row r="294" spans="1:16" ht="13.8" x14ac:dyDescent="0.25">
      <c r="A294" s="2345" t="s">
        <v>62</v>
      </c>
      <c r="B294" s="2348" t="s">
        <v>6</v>
      </c>
      <c r="C294" s="2339" t="s">
        <v>6</v>
      </c>
      <c r="D294" s="869"/>
      <c r="E294" s="2242" t="s">
        <v>462</v>
      </c>
      <c r="F294" s="2350" t="s">
        <v>66</v>
      </c>
      <c r="G294" s="2236" t="s">
        <v>414</v>
      </c>
      <c r="H294" s="898" t="s">
        <v>50</v>
      </c>
      <c r="I294" s="867">
        <f t="shared" ref="I294:K295" si="13">I300</f>
        <v>1.6</v>
      </c>
      <c r="J294" s="867">
        <f t="shared" si="13"/>
        <v>0</v>
      </c>
      <c r="K294" s="867">
        <f t="shared" si="13"/>
        <v>0</v>
      </c>
      <c r="L294" s="865" t="s">
        <v>413</v>
      </c>
      <c r="M294" s="864" t="s">
        <v>73</v>
      </c>
      <c r="N294" s="863"/>
      <c r="O294" s="886">
        <v>1</v>
      </c>
      <c r="P294" s="1038"/>
    </row>
    <row r="295" spans="1:16" ht="13.8" x14ac:dyDescent="0.25">
      <c r="A295" s="2346"/>
      <c r="B295" s="2240"/>
      <c r="C295" s="2340"/>
      <c r="D295" s="852"/>
      <c r="E295" s="2243"/>
      <c r="F295" s="2246"/>
      <c r="G295" s="2237"/>
      <c r="H295" s="896" t="s">
        <v>61</v>
      </c>
      <c r="I295" s="859">
        <f t="shared" si="13"/>
        <v>328.3</v>
      </c>
      <c r="J295" s="859">
        <f t="shared" si="13"/>
        <v>647.6</v>
      </c>
      <c r="K295" s="859">
        <f t="shared" si="13"/>
        <v>0</v>
      </c>
      <c r="L295" s="2352" t="s">
        <v>461</v>
      </c>
      <c r="M295" s="2353" t="s">
        <v>75</v>
      </c>
      <c r="N295" s="2329">
        <v>74</v>
      </c>
      <c r="O295" s="2329">
        <v>26</v>
      </c>
      <c r="P295" s="2331"/>
    </row>
    <row r="296" spans="1:16" ht="13.8" x14ac:dyDescent="0.25">
      <c r="A296" s="2346"/>
      <c r="B296" s="2240"/>
      <c r="C296" s="2340"/>
      <c r="D296" s="852"/>
      <c r="E296" s="2243"/>
      <c r="F296" s="2246"/>
      <c r="G296" s="2237"/>
      <c r="H296" s="896" t="s">
        <v>401</v>
      </c>
      <c r="I296" s="859">
        <f t="shared" ref="I296:J298" si="14">I302</f>
        <v>1516.5</v>
      </c>
      <c r="J296" s="859">
        <f t="shared" si="14"/>
        <v>483.5</v>
      </c>
      <c r="K296" s="859">
        <f>K303</f>
        <v>0</v>
      </c>
      <c r="L296" s="2251"/>
      <c r="M296" s="2354"/>
      <c r="N296" s="2330"/>
      <c r="O296" s="2330"/>
      <c r="P296" s="2332"/>
    </row>
    <row r="297" spans="1:16" ht="13.8" x14ac:dyDescent="0.25">
      <c r="A297" s="2346"/>
      <c r="B297" s="2240"/>
      <c r="C297" s="2340"/>
      <c r="D297" s="852"/>
      <c r="E297" s="1037"/>
      <c r="F297" s="2246"/>
      <c r="G297" s="2237"/>
      <c r="H297" s="896" t="s">
        <v>59</v>
      </c>
      <c r="I297" s="859">
        <f t="shared" si="14"/>
        <v>1844.7</v>
      </c>
      <c r="J297" s="859">
        <f t="shared" si="14"/>
        <v>155.30000000000001</v>
      </c>
      <c r="K297" s="859">
        <f>K303</f>
        <v>0</v>
      </c>
      <c r="L297" s="884"/>
      <c r="M297" s="883"/>
      <c r="N297" s="855"/>
      <c r="O297" s="855"/>
      <c r="P297" s="853"/>
    </row>
    <row r="298" spans="1:16" ht="14.4" thickBot="1" x14ac:dyDescent="0.3">
      <c r="A298" s="2346"/>
      <c r="B298" s="2240"/>
      <c r="C298" s="2340"/>
      <c r="D298" s="852"/>
      <c r="E298" s="882"/>
      <c r="F298" s="2246"/>
      <c r="G298" s="2237"/>
      <c r="H298" s="894" t="s">
        <v>400</v>
      </c>
      <c r="I298" s="881">
        <f t="shared" si="14"/>
        <v>0</v>
      </c>
      <c r="J298" s="881">
        <f t="shared" si="14"/>
        <v>0</v>
      </c>
      <c r="K298" s="881">
        <f>K304</f>
        <v>0</v>
      </c>
      <c r="L298" s="879"/>
      <c r="M298" s="878"/>
      <c r="N298" s="877"/>
      <c r="O298" s="877"/>
      <c r="P298" s="876"/>
    </row>
    <row r="299" spans="1:16" ht="14.4" thickBot="1" x14ac:dyDescent="0.3">
      <c r="A299" s="2347"/>
      <c r="B299" s="2349"/>
      <c r="C299" s="2341"/>
      <c r="D299" s="844"/>
      <c r="E299" s="893"/>
      <c r="F299" s="2351"/>
      <c r="G299" s="2238"/>
      <c r="H299" s="843" t="s">
        <v>7</v>
      </c>
      <c r="I299" s="842">
        <f>SUM(I294:I298)</f>
        <v>3691.1000000000004</v>
      </c>
      <c r="J299" s="842">
        <f>SUM(J294:J298)</f>
        <v>1286.3999999999999</v>
      </c>
      <c r="K299" s="842">
        <f>SUM(K294:K298)</f>
        <v>0</v>
      </c>
      <c r="L299" s="841"/>
      <c r="M299" s="840"/>
      <c r="N299" s="839"/>
      <c r="O299" s="839"/>
      <c r="P299" s="838"/>
    </row>
    <row r="300" spans="1:16" ht="13.8" x14ac:dyDescent="0.25">
      <c r="A300" s="2333"/>
      <c r="B300" s="2336"/>
      <c r="C300" s="2339"/>
      <c r="D300" s="869"/>
      <c r="E300" s="2252" t="s">
        <v>995</v>
      </c>
      <c r="F300" s="2342" t="s">
        <v>66</v>
      </c>
      <c r="G300" s="2236" t="s">
        <v>425</v>
      </c>
      <c r="H300" s="868" t="s">
        <v>50</v>
      </c>
      <c r="I300" s="867">
        <v>1.6</v>
      </c>
      <c r="J300" s="867"/>
      <c r="K300" s="866">
        <v>0</v>
      </c>
      <c r="L300" s="865" t="s">
        <v>411</v>
      </c>
      <c r="M300" s="864" t="s">
        <v>73</v>
      </c>
      <c r="N300" s="863"/>
      <c r="O300" s="886">
        <v>1</v>
      </c>
      <c r="P300" s="861"/>
    </row>
    <row r="301" spans="1:16" ht="13.8" x14ac:dyDescent="0.25">
      <c r="A301" s="2334"/>
      <c r="B301" s="2337"/>
      <c r="C301" s="2340"/>
      <c r="D301" s="852"/>
      <c r="E301" s="2253"/>
      <c r="F301" s="2343"/>
      <c r="G301" s="2237"/>
      <c r="H301" s="860" t="s">
        <v>61</v>
      </c>
      <c r="I301" s="859">
        <v>328.3</v>
      </c>
      <c r="J301" s="859">
        <v>647.6</v>
      </c>
      <c r="K301" s="858">
        <v>0</v>
      </c>
      <c r="L301" s="1092" t="s">
        <v>461</v>
      </c>
      <c r="M301" s="856" t="s">
        <v>75</v>
      </c>
      <c r="N301" s="854">
        <v>74</v>
      </c>
      <c r="O301" s="854">
        <v>26</v>
      </c>
      <c r="P301" s="853"/>
    </row>
    <row r="302" spans="1:16" ht="13.8" x14ac:dyDescent="0.25">
      <c r="A302" s="2334"/>
      <c r="B302" s="2337"/>
      <c r="C302" s="2340"/>
      <c r="D302" s="852"/>
      <c r="E302" s="2253"/>
      <c r="F302" s="2343"/>
      <c r="G302" s="2237"/>
      <c r="H302" s="860" t="s">
        <v>401</v>
      </c>
      <c r="I302" s="859">
        <v>1516.5</v>
      </c>
      <c r="J302" s="859">
        <v>483.5</v>
      </c>
      <c r="K302" s="858">
        <v>0</v>
      </c>
      <c r="L302" s="1091"/>
      <c r="M302" s="883"/>
      <c r="N302" s="855"/>
      <c r="O302" s="855"/>
      <c r="P302" s="853"/>
    </row>
    <row r="303" spans="1:16" ht="13.8" x14ac:dyDescent="0.25">
      <c r="A303" s="2334"/>
      <c r="B303" s="2337"/>
      <c r="C303" s="2340"/>
      <c r="D303" s="852"/>
      <c r="E303" s="2253"/>
      <c r="F303" s="2343"/>
      <c r="G303" s="2237"/>
      <c r="H303" s="860" t="s">
        <v>59</v>
      </c>
      <c r="I303" s="859">
        <v>1844.7</v>
      </c>
      <c r="J303" s="859">
        <v>155.30000000000001</v>
      </c>
      <c r="K303" s="858">
        <v>0</v>
      </c>
      <c r="L303" s="884"/>
      <c r="M303" s="883"/>
      <c r="N303" s="855"/>
      <c r="O303" s="855"/>
      <c r="P303" s="853"/>
    </row>
    <row r="304" spans="1:16" ht="14.4" thickBot="1" x14ac:dyDescent="0.3">
      <c r="A304" s="2334"/>
      <c r="B304" s="2337"/>
      <c r="C304" s="2340"/>
      <c r="D304" s="852"/>
      <c r="E304" s="2253"/>
      <c r="F304" s="2343"/>
      <c r="G304" s="2237"/>
      <c r="H304" s="851" t="s">
        <v>400</v>
      </c>
      <c r="I304" s="881"/>
      <c r="J304" s="881"/>
      <c r="K304" s="880"/>
      <c r="L304" s="879"/>
      <c r="M304" s="878"/>
      <c r="N304" s="877"/>
      <c r="O304" s="877"/>
      <c r="P304" s="876"/>
    </row>
    <row r="305" spans="1:16" ht="14.4" thickBot="1" x14ac:dyDescent="0.3">
      <c r="A305" s="2335"/>
      <c r="B305" s="2338"/>
      <c r="C305" s="2341"/>
      <c r="D305" s="844"/>
      <c r="E305" s="2254"/>
      <c r="F305" s="2344"/>
      <c r="G305" s="2238"/>
      <c r="H305" s="843" t="s">
        <v>7</v>
      </c>
      <c r="I305" s="842">
        <f>SUM(I300:I304)</f>
        <v>3691.1000000000004</v>
      </c>
      <c r="J305" s="842">
        <f>SUM(J300:J304)</f>
        <v>1286.3999999999999</v>
      </c>
      <c r="K305" s="842">
        <f>SUM(K300:K304)</f>
        <v>0</v>
      </c>
      <c r="L305" s="841"/>
      <c r="M305" s="840"/>
      <c r="N305" s="839"/>
      <c r="O305" s="839"/>
      <c r="P305" s="838"/>
    </row>
    <row r="306" spans="1:16" ht="18.600000000000001" customHeight="1" thickBot="1" x14ac:dyDescent="0.3">
      <c r="A306" s="1048" t="s">
        <v>62</v>
      </c>
      <c r="B306" s="1047" t="s">
        <v>6</v>
      </c>
      <c r="C306" s="2355" t="s">
        <v>33</v>
      </c>
      <c r="D306" s="2355"/>
      <c r="E306" s="2355"/>
      <c r="F306" s="2355"/>
      <c r="G306" s="2356"/>
      <c r="H306" s="1046" t="s">
        <v>7</v>
      </c>
      <c r="I306" s="834">
        <f>I299*1</f>
        <v>3691.1000000000004</v>
      </c>
      <c r="J306" s="834">
        <f>J299*1</f>
        <v>1286.3999999999999</v>
      </c>
      <c r="K306" s="834">
        <f>K299*1</f>
        <v>0</v>
      </c>
      <c r="L306" s="833"/>
      <c r="M306" s="833"/>
      <c r="N306" s="833"/>
      <c r="O306" s="833"/>
      <c r="P306" s="832"/>
    </row>
    <row r="307" spans="1:16" ht="24.6" customHeight="1" thickBot="1" x14ac:dyDescent="0.3">
      <c r="A307" s="1090" t="s">
        <v>62</v>
      </c>
      <c r="B307" s="1089" t="s">
        <v>8</v>
      </c>
      <c r="C307" s="955" t="s">
        <v>460</v>
      </c>
      <c r="D307" s="954"/>
      <c r="E307" s="954"/>
      <c r="F307" s="954"/>
      <c r="G307" s="954"/>
      <c r="H307" s="954"/>
      <c r="I307" s="954"/>
      <c r="J307" s="954"/>
      <c r="K307" s="954"/>
      <c r="L307" s="954"/>
      <c r="M307" s="954"/>
      <c r="N307" s="954"/>
      <c r="O307" s="2248"/>
      <c r="P307" s="2249"/>
    </row>
    <row r="308" spans="1:16" ht="24" customHeight="1" thickBot="1" x14ac:dyDescent="0.3">
      <c r="A308" s="1088"/>
      <c r="B308" s="1087"/>
      <c r="C308" s="904"/>
      <c r="D308" s="904"/>
      <c r="E308" s="904"/>
      <c r="F308" s="904"/>
      <c r="G308" s="904"/>
      <c r="H308" s="904"/>
      <c r="I308" s="904"/>
      <c r="J308" s="904"/>
      <c r="K308" s="904"/>
      <c r="L308" s="903" t="s">
        <v>459</v>
      </c>
      <c r="M308" s="902" t="s">
        <v>73</v>
      </c>
      <c r="N308" s="1036"/>
      <c r="O308" s="1036">
        <v>1</v>
      </c>
      <c r="P308" s="899"/>
    </row>
    <row r="309" spans="1:16" ht="13.8" x14ac:dyDescent="0.25">
      <c r="A309" s="2357" t="s">
        <v>62</v>
      </c>
      <c r="B309" s="2360" t="s">
        <v>8</v>
      </c>
      <c r="C309" s="2362" t="s">
        <v>6</v>
      </c>
      <c r="D309" s="1076"/>
      <c r="E309" s="2242" t="s">
        <v>458</v>
      </c>
      <c r="F309" s="2365" t="s">
        <v>66</v>
      </c>
      <c r="G309" s="2323" t="s">
        <v>414</v>
      </c>
      <c r="H309" s="898" t="s">
        <v>50</v>
      </c>
      <c r="I309" s="1074">
        <f t="shared" ref="I309:K313" si="15">I315</f>
        <v>0.5</v>
      </c>
      <c r="J309" s="1074">
        <f t="shared" si="15"/>
        <v>0.2</v>
      </c>
      <c r="K309" s="1074">
        <f t="shared" si="15"/>
        <v>0</v>
      </c>
      <c r="L309" s="1015" t="s">
        <v>413</v>
      </c>
      <c r="M309" s="1014" t="s">
        <v>73</v>
      </c>
      <c r="N309" s="1013"/>
      <c r="O309" s="1013">
        <v>1</v>
      </c>
      <c r="P309" s="1086"/>
    </row>
    <row r="310" spans="1:16" ht="13.8" x14ac:dyDescent="0.25">
      <c r="A310" s="2358"/>
      <c r="B310" s="2327"/>
      <c r="C310" s="2363"/>
      <c r="D310" s="1063"/>
      <c r="E310" s="2243"/>
      <c r="F310" s="2301"/>
      <c r="G310" s="2324"/>
      <c r="H310" s="896" t="s">
        <v>61</v>
      </c>
      <c r="I310" s="1066">
        <f t="shared" si="15"/>
        <v>278.60000000000002</v>
      </c>
      <c r="J310" s="1066">
        <f t="shared" si="15"/>
        <v>31.5</v>
      </c>
      <c r="K310" s="1066">
        <f t="shared" si="15"/>
        <v>0</v>
      </c>
      <c r="L310" s="884" t="s">
        <v>457</v>
      </c>
      <c r="M310" s="1029" t="s">
        <v>73</v>
      </c>
      <c r="N310" s="1085">
        <v>173</v>
      </c>
      <c r="O310" s="1085">
        <v>5</v>
      </c>
      <c r="P310" s="1064"/>
    </row>
    <row r="311" spans="1:16" ht="13.8" x14ac:dyDescent="0.25">
      <c r="A311" s="2358"/>
      <c r="B311" s="2327"/>
      <c r="C311" s="2363"/>
      <c r="D311" s="1063"/>
      <c r="E311" s="2243"/>
      <c r="F311" s="2301"/>
      <c r="G311" s="2324"/>
      <c r="H311" s="896" t="s">
        <v>401</v>
      </c>
      <c r="I311" s="1066">
        <f t="shared" si="15"/>
        <v>0</v>
      </c>
      <c r="J311" s="1066">
        <f t="shared" si="15"/>
        <v>0</v>
      </c>
      <c r="K311" s="1066">
        <f t="shared" si="15"/>
        <v>0</v>
      </c>
      <c r="L311" s="1030"/>
      <c r="M311" s="1029"/>
      <c r="N311" s="1084"/>
      <c r="O311" s="1084"/>
      <c r="P311" s="1064"/>
    </row>
    <row r="312" spans="1:16" ht="13.8" x14ac:dyDescent="0.25">
      <c r="A312" s="2358"/>
      <c r="B312" s="2327"/>
      <c r="C312" s="2363"/>
      <c r="D312" s="1063"/>
      <c r="E312" s="1037"/>
      <c r="F312" s="2301"/>
      <c r="G312" s="2324"/>
      <c r="H312" s="896" t="s">
        <v>59</v>
      </c>
      <c r="I312" s="1066">
        <f t="shared" si="15"/>
        <v>526</v>
      </c>
      <c r="J312" s="1066">
        <f t="shared" si="15"/>
        <v>178.5</v>
      </c>
      <c r="K312" s="1066">
        <f t="shared" si="15"/>
        <v>0</v>
      </c>
      <c r="L312" s="1030"/>
      <c r="M312" s="1029"/>
      <c r="N312" s="1084"/>
      <c r="O312" s="1084"/>
      <c r="P312" s="1064"/>
    </row>
    <row r="313" spans="1:16" ht="14.4" thickBot="1" x14ac:dyDescent="0.3">
      <c r="A313" s="2358"/>
      <c r="B313" s="2327"/>
      <c r="C313" s="2363"/>
      <c r="D313" s="1063"/>
      <c r="E313" s="882"/>
      <c r="F313" s="2301"/>
      <c r="G313" s="2324"/>
      <c r="H313" s="894" t="s">
        <v>400</v>
      </c>
      <c r="I313" s="1061">
        <f t="shared" si="15"/>
        <v>0</v>
      </c>
      <c r="J313" s="1061">
        <f t="shared" si="15"/>
        <v>0</v>
      </c>
      <c r="K313" s="1061">
        <f t="shared" si="15"/>
        <v>0</v>
      </c>
      <c r="L313" s="1059"/>
      <c r="M313" s="1058"/>
      <c r="N313" s="1057"/>
      <c r="O313" s="1057"/>
      <c r="P313" s="1056"/>
    </row>
    <row r="314" spans="1:16" ht="21" customHeight="1" thickBot="1" x14ac:dyDescent="0.3">
      <c r="A314" s="2359"/>
      <c r="B314" s="2361"/>
      <c r="C314" s="2364"/>
      <c r="D314" s="1055"/>
      <c r="E314" s="893"/>
      <c r="F314" s="2366"/>
      <c r="G314" s="2325"/>
      <c r="H314" s="1083" t="s">
        <v>7</v>
      </c>
      <c r="I314" s="1082">
        <f>SUM(I309:I313)</f>
        <v>805.1</v>
      </c>
      <c r="J314" s="1082">
        <f>SUM(J309:J313)</f>
        <v>210.2</v>
      </c>
      <c r="K314" s="1082">
        <f>SUM(K309:K313)</f>
        <v>0</v>
      </c>
      <c r="L314" s="1081"/>
      <c r="M314" s="1080"/>
      <c r="N314" s="1079"/>
      <c r="O314" s="1078"/>
      <c r="P314" s="1077"/>
    </row>
    <row r="315" spans="1:16" ht="13.8" x14ac:dyDescent="0.25">
      <c r="A315" s="2367"/>
      <c r="B315" s="2370"/>
      <c r="C315" s="2362"/>
      <c r="D315" s="1076"/>
      <c r="E315" s="2252" t="s">
        <v>996</v>
      </c>
      <c r="F315" s="2365" t="s">
        <v>66</v>
      </c>
      <c r="G315" s="2323" t="s">
        <v>425</v>
      </c>
      <c r="H315" s="1075" t="s">
        <v>50</v>
      </c>
      <c r="I315" s="1074">
        <v>0.5</v>
      </c>
      <c r="J315" s="1074">
        <v>0.2</v>
      </c>
      <c r="K315" s="1073">
        <v>0</v>
      </c>
      <c r="L315" s="1030" t="s">
        <v>411</v>
      </c>
      <c r="M315" s="1072" t="s">
        <v>73</v>
      </c>
      <c r="N315" s="1008"/>
      <c r="O315" s="1008">
        <v>1</v>
      </c>
      <c r="P315" s="1064"/>
    </row>
    <row r="316" spans="1:16" ht="27.6" x14ac:dyDescent="0.25">
      <c r="A316" s="2368"/>
      <c r="B316" s="2371"/>
      <c r="C316" s="2363"/>
      <c r="D316" s="1063"/>
      <c r="E316" s="2253"/>
      <c r="F316" s="2301"/>
      <c r="G316" s="2324"/>
      <c r="H316" s="1067" t="s">
        <v>61</v>
      </c>
      <c r="I316" s="1071">
        <v>278.60000000000002</v>
      </c>
      <c r="J316" s="1071">
        <v>31.5</v>
      </c>
      <c r="K316" s="1070">
        <v>0</v>
      </c>
      <c r="L316" s="857" t="s">
        <v>456</v>
      </c>
      <c r="M316" s="1009" t="s">
        <v>73</v>
      </c>
      <c r="N316" s="1069">
        <v>143</v>
      </c>
      <c r="O316" s="1069"/>
      <c r="P316" s="1068"/>
    </row>
    <row r="317" spans="1:16" ht="13.8" x14ac:dyDescent="0.25">
      <c r="A317" s="2368"/>
      <c r="B317" s="2371"/>
      <c r="C317" s="2363"/>
      <c r="D317" s="1063"/>
      <c r="E317" s="2253"/>
      <c r="F317" s="2301"/>
      <c r="G317" s="2324"/>
      <c r="H317" s="1067" t="s">
        <v>401</v>
      </c>
      <c r="I317" s="1066"/>
      <c r="J317" s="1066"/>
      <c r="K317" s="1065"/>
      <c r="L317" s="2373" t="s">
        <v>455</v>
      </c>
      <c r="M317" s="1029"/>
      <c r="N317" s="1008"/>
      <c r="O317" s="1008"/>
      <c r="P317" s="1064"/>
    </row>
    <row r="318" spans="1:16" ht="13.8" x14ac:dyDescent="0.25">
      <c r="A318" s="2368"/>
      <c r="B318" s="2371"/>
      <c r="C318" s="2363"/>
      <c r="D318" s="1063"/>
      <c r="E318" s="2253"/>
      <c r="F318" s="2301"/>
      <c r="G318" s="2324"/>
      <c r="H318" s="1067" t="s">
        <v>59</v>
      </c>
      <c r="I318" s="1066">
        <v>526</v>
      </c>
      <c r="J318" s="1066">
        <v>178.5</v>
      </c>
      <c r="K318" s="1065">
        <v>0</v>
      </c>
      <c r="L318" s="2374"/>
      <c r="M318" s="1029" t="s">
        <v>73</v>
      </c>
      <c r="N318" s="1008">
        <v>30</v>
      </c>
      <c r="O318" s="1008">
        <v>5</v>
      </c>
      <c r="P318" s="1064"/>
    </row>
    <row r="319" spans="1:16" ht="22.95" customHeight="1" thickBot="1" x14ac:dyDescent="0.3">
      <c r="A319" s="2368"/>
      <c r="B319" s="2371"/>
      <c r="C319" s="2363"/>
      <c r="D319" s="1063"/>
      <c r="E319" s="2253"/>
      <c r="F319" s="2301"/>
      <c r="G319" s="2324"/>
      <c r="H319" s="1062" t="s">
        <v>400</v>
      </c>
      <c r="I319" s="1061"/>
      <c r="J319" s="1061"/>
      <c r="K319" s="1060"/>
      <c r="L319" s="1059"/>
      <c r="M319" s="1058"/>
      <c r="N319" s="1057"/>
      <c r="O319" s="1057"/>
      <c r="P319" s="1056"/>
    </row>
    <row r="320" spans="1:16" ht="21" customHeight="1" thickBot="1" x14ac:dyDescent="0.3">
      <c r="A320" s="2369"/>
      <c r="B320" s="2372"/>
      <c r="C320" s="2364"/>
      <c r="D320" s="1055"/>
      <c r="E320" s="2254"/>
      <c r="F320" s="2366"/>
      <c r="G320" s="2325"/>
      <c r="H320" s="1054" t="s">
        <v>7</v>
      </c>
      <c r="I320" s="1053">
        <f>SUM(I315:I319)</f>
        <v>805.1</v>
      </c>
      <c r="J320" s="1053">
        <f>SUM(J315:J319)</f>
        <v>210.2</v>
      </c>
      <c r="K320" s="1053">
        <f>SUM(K315:K319)</f>
        <v>0</v>
      </c>
      <c r="L320" s="1052"/>
      <c r="M320" s="1051"/>
      <c r="N320" s="1050"/>
      <c r="O320" s="1050"/>
      <c r="P320" s="1049"/>
    </row>
    <row r="321" spans="1:16" ht="24.6" customHeight="1" thickBot="1" x14ac:dyDescent="0.3">
      <c r="A321" s="1048" t="s">
        <v>62</v>
      </c>
      <c r="B321" s="1047" t="s">
        <v>8</v>
      </c>
      <c r="C321" s="2355" t="s">
        <v>33</v>
      </c>
      <c r="D321" s="2355"/>
      <c r="E321" s="2355"/>
      <c r="F321" s="2355"/>
      <c r="G321" s="2356"/>
      <c r="H321" s="1046" t="s">
        <v>7</v>
      </c>
      <c r="I321" s="834">
        <f>I314*1</f>
        <v>805.1</v>
      </c>
      <c r="J321" s="834">
        <f>J314*1</f>
        <v>210.2</v>
      </c>
      <c r="K321" s="834">
        <f>K314*1</f>
        <v>0</v>
      </c>
      <c r="L321" s="833"/>
      <c r="M321" s="833"/>
      <c r="N321" s="833"/>
      <c r="O321" s="833"/>
      <c r="P321" s="832"/>
    </row>
    <row r="322" spans="1:16" ht="30" customHeight="1" thickBot="1" x14ac:dyDescent="0.3">
      <c r="A322" s="906" t="s">
        <v>62</v>
      </c>
      <c r="B322" s="956" t="s">
        <v>51</v>
      </c>
      <c r="C322" s="955" t="s">
        <v>454</v>
      </c>
      <c r="D322" s="954"/>
      <c r="E322" s="954"/>
      <c r="F322" s="954"/>
      <c r="G322" s="954"/>
      <c r="H322" s="954"/>
      <c r="I322" s="954"/>
      <c r="J322" s="954"/>
      <c r="K322" s="954"/>
      <c r="L322" s="954"/>
      <c r="M322" s="954"/>
      <c r="N322" s="954"/>
      <c r="O322" s="2248"/>
      <c r="P322" s="2249"/>
    </row>
    <row r="323" spans="1:16" ht="22.2" customHeight="1" thickBot="1" x14ac:dyDescent="0.3">
      <c r="A323" s="910"/>
      <c r="B323" s="905"/>
      <c r="C323" s="1045"/>
      <c r="D323" s="1045"/>
      <c r="E323" s="1045"/>
      <c r="F323" s="1045"/>
      <c r="G323" s="1045"/>
      <c r="H323" s="1045"/>
      <c r="I323" s="1045"/>
      <c r="J323" s="1045"/>
      <c r="K323" s="1045"/>
      <c r="L323" s="903" t="s">
        <v>453</v>
      </c>
      <c r="M323" s="902" t="s">
        <v>73</v>
      </c>
      <c r="N323" s="1036">
        <v>8</v>
      </c>
      <c r="O323" s="1036">
        <v>1</v>
      </c>
      <c r="P323" s="899"/>
    </row>
    <row r="324" spans="1:16" ht="13.8" x14ac:dyDescent="0.25">
      <c r="A324" s="952" t="s">
        <v>62</v>
      </c>
      <c r="B324" s="2239" t="s">
        <v>51</v>
      </c>
      <c r="C324" s="950" t="s">
        <v>6</v>
      </c>
      <c r="D324" s="935"/>
      <c r="E324" s="2242" t="s">
        <v>452</v>
      </c>
      <c r="F324" s="2245" t="s">
        <v>66</v>
      </c>
      <c r="G324" s="2236" t="s">
        <v>414</v>
      </c>
      <c r="H324" s="898" t="s">
        <v>50</v>
      </c>
      <c r="I324" s="867">
        <f t="shared" ref="I324:K326" si="16">I330+I336+I342+I348+I354+I360+I366+I372+I378+I384</f>
        <v>11.7</v>
      </c>
      <c r="J324" s="867">
        <f t="shared" si="16"/>
        <v>0</v>
      </c>
      <c r="K324" s="867">
        <f t="shared" si="16"/>
        <v>0</v>
      </c>
      <c r="L324" s="865" t="s">
        <v>451</v>
      </c>
      <c r="M324" s="864" t="s">
        <v>73</v>
      </c>
      <c r="N324" s="886">
        <v>9</v>
      </c>
      <c r="O324" s="886">
        <v>1</v>
      </c>
      <c r="P324" s="861"/>
    </row>
    <row r="325" spans="1:16" ht="13.8" x14ac:dyDescent="0.25">
      <c r="A325" s="949"/>
      <c r="B325" s="2240"/>
      <c r="C325" s="948"/>
      <c r="D325" s="930"/>
      <c r="E325" s="2243"/>
      <c r="F325" s="2246"/>
      <c r="G325" s="2237"/>
      <c r="H325" s="896" t="s">
        <v>61</v>
      </c>
      <c r="I325" s="859">
        <f t="shared" si="16"/>
        <v>3551</v>
      </c>
      <c r="J325" s="859">
        <f t="shared" si="16"/>
        <v>86</v>
      </c>
      <c r="K325" s="859">
        <f t="shared" si="16"/>
        <v>0</v>
      </c>
      <c r="L325" s="884" t="s">
        <v>450</v>
      </c>
      <c r="M325" s="883" t="s">
        <v>445</v>
      </c>
      <c r="N325" s="854">
        <v>676315</v>
      </c>
      <c r="O325" s="855"/>
      <c r="P325" s="853"/>
    </row>
    <row r="326" spans="1:16" ht="13.8" x14ac:dyDescent="0.25">
      <c r="A326" s="949"/>
      <c r="B326" s="2240"/>
      <c r="C326" s="948"/>
      <c r="D326" s="930"/>
      <c r="E326" s="2243"/>
      <c r="F326" s="2246"/>
      <c r="G326" s="2237"/>
      <c r="H326" s="896" t="s">
        <v>401</v>
      </c>
      <c r="I326" s="859">
        <f t="shared" si="16"/>
        <v>385.1</v>
      </c>
      <c r="J326" s="859">
        <f t="shared" si="16"/>
        <v>0</v>
      </c>
      <c r="K326" s="859">
        <f t="shared" si="16"/>
        <v>0</v>
      </c>
      <c r="L326" s="884"/>
      <c r="M326" s="883"/>
      <c r="N326" s="855"/>
      <c r="O326" s="855"/>
      <c r="P326" s="853"/>
    </row>
    <row r="327" spans="1:16" ht="13.8" x14ac:dyDescent="0.25">
      <c r="A327" s="949"/>
      <c r="B327" s="2240"/>
      <c r="C327" s="948"/>
      <c r="D327" s="930"/>
      <c r="E327" s="2243"/>
      <c r="F327" s="2246"/>
      <c r="G327" s="2237"/>
      <c r="H327" s="896" t="s">
        <v>59</v>
      </c>
      <c r="I327" s="1209">
        <f>I333+I339+I345+I351+I357+I363+I369+I375+I381+I387+I393</f>
        <v>3101.7</v>
      </c>
      <c r="J327" s="859">
        <f>J333+J339+J345+J351+J357+J363+J369+J375+J381+J387</f>
        <v>2000</v>
      </c>
      <c r="K327" s="859">
        <f>K333+K339+K345+K351+K357+K363+K369+K375+K381+K387</f>
        <v>0</v>
      </c>
      <c r="L327" s="884"/>
      <c r="M327" s="883"/>
      <c r="N327" s="855"/>
      <c r="O327" s="855"/>
      <c r="P327" s="853"/>
    </row>
    <row r="328" spans="1:16" ht="14.4" thickBot="1" x14ac:dyDescent="0.3">
      <c r="A328" s="949"/>
      <c r="B328" s="2240"/>
      <c r="C328" s="948"/>
      <c r="D328" s="930"/>
      <c r="E328" s="2243"/>
      <c r="F328" s="2246"/>
      <c r="G328" s="2237"/>
      <c r="H328" s="894" t="s">
        <v>400</v>
      </c>
      <c r="I328" s="881">
        <f>I334+I340+I346+I352+I358+I364+I370+I376+I382+I388</f>
        <v>0</v>
      </c>
      <c r="J328" s="881">
        <f>J334+J340+J346+J352+J358+J364+J370+J376+J382+J388</f>
        <v>0</v>
      </c>
      <c r="K328" s="881">
        <f>K334+K340+K346+K352+K358+K364+K370+K376+K382+K388</f>
        <v>0</v>
      </c>
      <c r="L328" s="879"/>
      <c r="M328" s="878"/>
      <c r="N328" s="877"/>
      <c r="O328" s="877"/>
      <c r="P328" s="876"/>
    </row>
    <row r="329" spans="1:16" ht="14.4" thickBot="1" x14ac:dyDescent="0.3">
      <c r="A329" s="837"/>
      <c r="B329" s="2241"/>
      <c r="C329" s="946"/>
      <c r="D329" s="945"/>
      <c r="E329" s="2244"/>
      <c r="F329" s="2247"/>
      <c r="G329" s="2238"/>
      <c r="H329" s="843" t="s">
        <v>7</v>
      </c>
      <c r="I329" s="842">
        <f>SUM(I324:I328)</f>
        <v>7049.5</v>
      </c>
      <c r="J329" s="842">
        <f>SUM(J324:J328)</f>
        <v>2086</v>
      </c>
      <c r="K329" s="842">
        <f>SUM(K324:K328)</f>
        <v>0</v>
      </c>
      <c r="L329" s="841"/>
      <c r="M329" s="840"/>
      <c r="N329" s="839"/>
      <c r="O329" s="839"/>
      <c r="P329" s="838"/>
    </row>
    <row r="330" spans="1:16" ht="13.8" x14ac:dyDescent="0.25">
      <c r="A330" s="2345"/>
      <c r="B330" s="2348"/>
      <c r="C330" s="2339"/>
      <c r="D330" s="869"/>
      <c r="E330" s="2252" t="s">
        <v>997</v>
      </c>
      <c r="F330" s="2350" t="s">
        <v>66</v>
      </c>
      <c r="G330" s="2236" t="s">
        <v>414</v>
      </c>
      <c r="H330" s="868" t="s">
        <v>50</v>
      </c>
      <c r="I330" s="867">
        <v>1.6</v>
      </c>
      <c r="J330" s="867">
        <v>0</v>
      </c>
      <c r="K330" s="866">
        <v>0</v>
      </c>
      <c r="L330" s="865" t="s">
        <v>411</v>
      </c>
      <c r="M330" s="864" t="s">
        <v>73</v>
      </c>
      <c r="N330" s="886">
        <v>1</v>
      </c>
      <c r="O330" s="886"/>
      <c r="P330" s="885"/>
    </row>
    <row r="331" spans="1:16" ht="13.8" x14ac:dyDescent="0.25">
      <c r="A331" s="2346"/>
      <c r="B331" s="2240"/>
      <c r="C331" s="2340"/>
      <c r="D331" s="852"/>
      <c r="E331" s="2253"/>
      <c r="F331" s="2246"/>
      <c r="G331" s="2237"/>
      <c r="H331" s="860" t="s">
        <v>61</v>
      </c>
      <c r="I331" s="859">
        <v>2105.3000000000002</v>
      </c>
      <c r="J331" s="859">
        <v>0</v>
      </c>
      <c r="K331" s="858">
        <v>0</v>
      </c>
      <c r="L331" s="857" t="s">
        <v>446</v>
      </c>
      <c r="M331" s="856" t="s">
        <v>445</v>
      </c>
      <c r="N331" s="854">
        <v>90305</v>
      </c>
      <c r="O331" s="854"/>
      <c r="P331" s="943"/>
    </row>
    <row r="332" spans="1:16" ht="13.8" x14ac:dyDescent="0.25">
      <c r="A332" s="2346"/>
      <c r="B332" s="2240"/>
      <c r="C332" s="2340"/>
      <c r="D332" s="852"/>
      <c r="E332" s="2253"/>
      <c r="F332" s="2246"/>
      <c r="G332" s="2237"/>
      <c r="H332" s="860" t="s">
        <v>401</v>
      </c>
      <c r="I332" s="859"/>
      <c r="J332" s="859"/>
      <c r="K332" s="858"/>
      <c r="L332" s="884"/>
      <c r="M332" s="883"/>
      <c r="N332" s="855"/>
      <c r="O332" s="855"/>
      <c r="P332" s="853"/>
    </row>
    <row r="333" spans="1:16" ht="13.8" x14ac:dyDescent="0.25">
      <c r="A333" s="2346"/>
      <c r="B333" s="2240"/>
      <c r="C333" s="2340"/>
      <c r="D333" s="852"/>
      <c r="E333" s="2253"/>
      <c r="F333" s="2246"/>
      <c r="G333" s="2237"/>
      <c r="H333" s="860" t="s">
        <v>59</v>
      </c>
      <c r="I333" s="859">
        <v>203.3</v>
      </c>
      <c r="J333" s="859">
        <v>0</v>
      </c>
      <c r="K333" s="858">
        <v>0</v>
      </c>
      <c r="L333" s="884"/>
      <c r="M333" s="883"/>
      <c r="N333" s="855"/>
      <c r="O333" s="855"/>
      <c r="P333" s="853"/>
    </row>
    <row r="334" spans="1:16" ht="14.4" thickBot="1" x14ac:dyDescent="0.3">
      <c r="A334" s="2346"/>
      <c r="B334" s="2240"/>
      <c r="C334" s="2340"/>
      <c r="D334" s="852"/>
      <c r="E334" s="2253"/>
      <c r="F334" s="2246"/>
      <c r="G334" s="2237"/>
      <c r="H334" s="851" t="s">
        <v>400</v>
      </c>
      <c r="I334" s="881"/>
      <c r="J334" s="881"/>
      <c r="K334" s="880"/>
      <c r="L334" s="879"/>
      <c r="M334" s="878"/>
      <c r="N334" s="877"/>
      <c r="O334" s="877"/>
      <c r="P334" s="876"/>
    </row>
    <row r="335" spans="1:16" ht="14.4" thickBot="1" x14ac:dyDescent="0.3">
      <c r="A335" s="2347"/>
      <c r="B335" s="2349"/>
      <c r="C335" s="2341"/>
      <c r="D335" s="844"/>
      <c r="E335" s="2254"/>
      <c r="F335" s="2351"/>
      <c r="G335" s="2238"/>
      <c r="H335" s="843" t="s">
        <v>7</v>
      </c>
      <c r="I335" s="842">
        <f>SUM(I330:I334)</f>
        <v>2310.2000000000003</v>
      </c>
      <c r="J335" s="842">
        <f>SUM(J330:J334)</f>
        <v>0</v>
      </c>
      <c r="K335" s="842">
        <f>SUM(K330:K334)</f>
        <v>0</v>
      </c>
      <c r="L335" s="841"/>
      <c r="M335" s="840"/>
      <c r="N335" s="839"/>
      <c r="O335" s="839"/>
      <c r="P335" s="838"/>
    </row>
    <row r="336" spans="1:16" ht="13.8" x14ac:dyDescent="0.25">
      <c r="A336" s="2333"/>
      <c r="B336" s="2336"/>
      <c r="C336" s="2339"/>
      <c r="D336" s="869"/>
      <c r="E336" s="2252" t="s">
        <v>998</v>
      </c>
      <c r="F336" s="2350" t="s">
        <v>66</v>
      </c>
      <c r="G336" s="2236" t="s">
        <v>414</v>
      </c>
      <c r="H336" s="868" t="s">
        <v>50</v>
      </c>
      <c r="I336" s="867">
        <v>1.6</v>
      </c>
      <c r="J336" s="867">
        <v>0</v>
      </c>
      <c r="K336" s="866">
        <v>0</v>
      </c>
      <c r="L336" s="865" t="s">
        <v>411</v>
      </c>
      <c r="M336" s="864" t="s">
        <v>73</v>
      </c>
      <c r="N336" s="886">
        <v>1</v>
      </c>
      <c r="O336" s="863"/>
      <c r="P336" s="1038"/>
    </row>
    <row r="337" spans="1:16" ht="13.8" x14ac:dyDescent="0.25">
      <c r="A337" s="2334"/>
      <c r="B337" s="2337"/>
      <c r="C337" s="2340"/>
      <c r="D337" s="852"/>
      <c r="E337" s="2253"/>
      <c r="F337" s="2246"/>
      <c r="G337" s="2237"/>
      <c r="H337" s="860" t="s">
        <v>61</v>
      </c>
      <c r="I337" s="859">
        <v>275</v>
      </c>
      <c r="J337" s="859">
        <v>0</v>
      </c>
      <c r="K337" s="858">
        <v>0</v>
      </c>
      <c r="L337" s="857" t="s">
        <v>446</v>
      </c>
      <c r="M337" s="856" t="s">
        <v>445</v>
      </c>
      <c r="N337" s="854">
        <v>297000</v>
      </c>
      <c r="O337" s="944"/>
      <c r="P337" s="1042"/>
    </row>
    <row r="338" spans="1:16" ht="13.8" x14ac:dyDescent="0.25">
      <c r="A338" s="2334"/>
      <c r="B338" s="2337"/>
      <c r="C338" s="2340"/>
      <c r="D338" s="852"/>
      <c r="E338" s="2253"/>
      <c r="F338" s="2246"/>
      <c r="G338" s="2237"/>
      <c r="H338" s="860" t="s">
        <v>401</v>
      </c>
      <c r="I338" s="859"/>
      <c r="J338" s="859"/>
      <c r="K338" s="858"/>
      <c r="L338" s="884"/>
      <c r="M338" s="883"/>
      <c r="N338" s="855"/>
      <c r="O338" s="855"/>
      <c r="P338" s="853"/>
    </row>
    <row r="339" spans="1:16" ht="13.8" x14ac:dyDescent="0.25">
      <c r="A339" s="2334"/>
      <c r="B339" s="2337"/>
      <c r="C339" s="2340"/>
      <c r="D339" s="852"/>
      <c r="E339" s="1037"/>
      <c r="F339" s="2246"/>
      <c r="G339" s="2237"/>
      <c r="H339" s="860" t="s">
        <v>59</v>
      </c>
      <c r="I339" s="859">
        <v>352.5</v>
      </c>
      <c r="J339" s="859">
        <v>0</v>
      </c>
      <c r="K339" s="858">
        <v>0</v>
      </c>
      <c r="L339" s="884"/>
      <c r="M339" s="883"/>
      <c r="N339" s="855"/>
      <c r="O339" s="855"/>
      <c r="P339" s="853"/>
    </row>
    <row r="340" spans="1:16" ht="14.4" thickBot="1" x14ac:dyDescent="0.3">
      <c r="A340" s="2334"/>
      <c r="B340" s="2337"/>
      <c r="C340" s="2340"/>
      <c r="D340" s="852"/>
      <c r="E340" s="882"/>
      <c r="F340" s="2246"/>
      <c r="G340" s="2237"/>
      <c r="H340" s="851" t="s">
        <v>400</v>
      </c>
      <c r="I340" s="881"/>
      <c r="J340" s="881"/>
      <c r="K340" s="880"/>
      <c r="L340" s="879"/>
      <c r="M340" s="878"/>
      <c r="N340" s="877"/>
      <c r="O340" s="877"/>
      <c r="P340" s="876"/>
    </row>
    <row r="341" spans="1:16" ht="24.6" customHeight="1" thickBot="1" x14ac:dyDescent="0.3">
      <c r="A341" s="2335"/>
      <c r="B341" s="2338"/>
      <c r="C341" s="2341"/>
      <c r="D341" s="844"/>
      <c r="E341" s="893"/>
      <c r="F341" s="2351"/>
      <c r="G341" s="2238"/>
      <c r="H341" s="843" t="s">
        <v>7</v>
      </c>
      <c r="I341" s="842">
        <f>SUM(I336:I340)</f>
        <v>629.1</v>
      </c>
      <c r="J341" s="842">
        <f>SUM(J336:J340)</f>
        <v>0</v>
      </c>
      <c r="K341" s="842">
        <f>SUM(K336:K340)</f>
        <v>0</v>
      </c>
      <c r="L341" s="841"/>
      <c r="M341" s="840"/>
      <c r="N341" s="839"/>
      <c r="O341" s="839"/>
      <c r="P341" s="838"/>
    </row>
    <row r="342" spans="1:16" ht="13.8" x14ac:dyDescent="0.25">
      <c r="A342" s="2333"/>
      <c r="B342" s="2336"/>
      <c r="C342" s="2339"/>
      <c r="D342" s="869"/>
      <c r="E342" s="2252" t="s">
        <v>999</v>
      </c>
      <c r="F342" s="2350" t="s">
        <v>66</v>
      </c>
      <c r="G342" s="2236" t="s">
        <v>425</v>
      </c>
      <c r="H342" s="868" t="s">
        <v>50</v>
      </c>
      <c r="I342" s="867">
        <v>2.5</v>
      </c>
      <c r="J342" s="867">
        <v>0</v>
      </c>
      <c r="K342" s="866">
        <v>0</v>
      </c>
      <c r="L342" s="865" t="s">
        <v>411</v>
      </c>
      <c r="M342" s="864" t="s">
        <v>73</v>
      </c>
      <c r="N342" s="886">
        <v>1</v>
      </c>
      <c r="O342" s="863"/>
      <c r="P342" s="1038"/>
    </row>
    <row r="343" spans="1:16" ht="13.8" x14ac:dyDescent="0.25">
      <c r="A343" s="2334"/>
      <c r="B343" s="2337"/>
      <c r="C343" s="2340"/>
      <c r="D343" s="852"/>
      <c r="E343" s="2253"/>
      <c r="F343" s="2246"/>
      <c r="G343" s="2237"/>
      <c r="H343" s="860" t="s">
        <v>61</v>
      </c>
      <c r="I343" s="859">
        <v>757.1</v>
      </c>
      <c r="J343" s="859">
        <v>0</v>
      </c>
      <c r="K343" s="858">
        <v>0</v>
      </c>
      <c r="L343" s="857" t="s">
        <v>446</v>
      </c>
      <c r="M343" s="856" t="s">
        <v>445</v>
      </c>
      <c r="N343" s="854">
        <v>32625</v>
      </c>
      <c r="O343" s="944"/>
      <c r="P343" s="1042"/>
    </row>
    <row r="344" spans="1:16" ht="13.8" x14ac:dyDescent="0.25">
      <c r="A344" s="2334"/>
      <c r="B344" s="2337"/>
      <c r="C344" s="2340"/>
      <c r="D344" s="852"/>
      <c r="E344" s="2253"/>
      <c r="F344" s="2246"/>
      <c r="G344" s="2237"/>
      <c r="H344" s="860" t="s">
        <v>401</v>
      </c>
      <c r="I344" s="859">
        <v>385.1</v>
      </c>
      <c r="J344" s="859">
        <v>0</v>
      </c>
      <c r="K344" s="858">
        <v>0</v>
      </c>
      <c r="L344" s="884"/>
      <c r="M344" s="883"/>
      <c r="N344" s="855"/>
      <c r="O344" s="855"/>
      <c r="P344" s="853"/>
    </row>
    <row r="345" spans="1:16" ht="13.8" x14ac:dyDescent="0.25">
      <c r="A345" s="2334"/>
      <c r="B345" s="2337"/>
      <c r="C345" s="2340"/>
      <c r="D345" s="852"/>
      <c r="E345" s="1037"/>
      <c r="F345" s="2246"/>
      <c r="G345" s="2237"/>
      <c r="H345" s="860" t="s">
        <v>59</v>
      </c>
      <c r="I345" s="859">
        <v>846.6</v>
      </c>
      <c r="J345" s="859">
        <v>0</v>
      </c>
      <c r="K345" s="858">
        <v>0</v>
      </c>
      <c r="L345" s="884"/>
      <c r="M345" s="883"/>
      <c r="N345" s="855"/>
      <c r="O345" s="855"/>
      <c r="P345" s="853"/>
    </row>
    <row r="346" spans="1:16" ht="14.4" thickBot="1" x14ac:dyDescent="0.3">
      <c r="A346" s="2334"/>
      <c r="B346" s="2337"/>
      <c r="C346" s="2340"/>
      <c r="D346" s="852"/>
      <c r="E346" s="1044"/>
      <c r="F346" s="2246"/>
      <c r="G346" s="2237"/>
      <c r="H346" s="851" t="s">
        <v>400</v>
      </c>
      <c r="I346" s="881"/>
      <c r="J346" s="881"/>
      <c r="K346" s="880"/>
      <c r="L346" s="879"/>
      <c r="M346" s="878"/>
      <c r="N346" s="877"/>
      <c r="O346" s="877"/>
      <c r="P346" s="876"/>
    </row>
    <row r="347" spans="1:16" ht="25.2" customHeight="1" thickBot="1" x14ac:dyDescent="0.3">
      <c r="A347" s="2335"/>
      <c r="B347" s="2338"/>
      <c r="C347" s="2341"/>
      <c r="D347" s="844"/>
      <c r="E347" s="893"/>
      <c r="F347" s="2351"/>
      <c r="G347" s="2238"/>
      <c r="H347" s="843" t="s">
        <v>7</v>
      </c>
      <c r="I347" s="842">
        <f>SUM(I342:I346)</f>
        <v>1991.3000000000002</v>
      </c>
      <c r="J347" s="842">
        <f>SUM(J342:J346)</f>
        <v>0</v>
      </c>
      <c r="K347" s="842">
        <f>SUM(K342:K346)</f>
        <v>0</v>
      </c>
      <c r="L347" s="841"/>
      <c r="M347" s="840"/>
      <c r="N347" s="839"/>
      <c r="O347" s="839"/>
      <c r="P347" s="838"/>
    </row>
    <row r="348" spans="1:16" ht="13.8" x14ac:dyDescent="0.25">
      <c r="A348" s="2333"/>
      <c r="B348" s="2336"/>
      <c r="C348" s="2339"/>
      <c r="D348" s="869"/>
      <c r="E348" s="2252" t="s">
        <v>1000</v>
      </c>
      <c r="F348" s="2350" t="s">
        <v>66</v>
      </c>
      <c r="G348" s="2236" t="s">
        <v>414</v>
      </c>
      <c r="H348" s="868" t="s">
        <v>50</v>
      </c>
      <c r="I348" s="867"/>
      <c r="J348" s="867"/>
      <c r="K348" s="866"/>
      <c r="L348" s="865" t="s">
        <v>411</v>
      </c>
      <c r="M348" s="864" t="s">
        <v>73</v>
      </c>
      <c r="N348" s="886">
        <v>1</v>
      </c>
      <c r="O348" s="863"/>
      <c r="P348" s="1038"/>
    </row>
    <row r="349" spans="1:16" ht="13.8" x14ac:dyDescent="0.25">
      <c r="A349" s="2334"/>
      <c r="B349" s="2337"/>
      <c r="C349" s="2340"/>
      <c r="D349" s="852"/>
      <c r="E349" s="2253"/>
      <c r="F349" s="2246"/>
      <c r="G349" s="2237"/>
      <c r="H349" s="860" t="s">
        <v>61</v>
      </c>
      <c r="I349" s="859">
        <v>50</v>
      </c>
      <c r="J349" s="859">
        <v>0</v>
      </c>
      <c r="K349" s="858">
        <v>0</v>
      </c>
      <c r="L349" s="857" t="s">
        <v>446</v>
      </c>
      <c r="M349" s="856" t="s">
        <v>445</v>
      </c>
      <c r="N349" s="854">
        <v>16800</v>
      </c>
      <c r="O349" s="944"/>
      <c r="P349" s="1042"/>
    </row>
    <row r="350" spans="1:16" ht="13.8" x14ac:dyDescent="0.25">
      <c r="A350" s="2334"/>
      <c r="B350" s="2337"/>
      <c r="C350" s="2340"/>
      <c r="D350" s="852"/>
      <c r="E350" s="2253"/>
      <c r="F350" s="2246"/>
      <c r="G350" s="2237"/>
      <c r="H350" s="860" t="s">
        <v>401</v>
      </c>
      <c r="I350" s="859"/>
      <c r="J350" s="859"/>
      <c r="K350" s="858"/>
      <c r="L350" s="884"/>
      <c r="M350" s="883"/>
      <c r="N350" s="855"/>
      <c r="O350" s="855"/>
      <c r="P350" s="853"/>
    </row>
    <row r="351" spans="1:16" ht="13.8" x14ac:dyDescent="0.25">
      <c r="A351" s="2334"/>
      <c r="B351" s="2337"/>
      <c r="C351" s="2340"/>
      <c r="D351" s="852"/>
      <c r="E351" s="2253"/>
      <c r="F351" s="2246"/>
      <c r="G351" s="2237"/>
      <c r="H351" s="860" t="s">
        <v>59</v>
      </c>
      <c r="I351" s="859">
        <v>500</v>
      </c>
      <c r="J351" s="859">
        <v>0</v>
      </c>
      <c r="K351" s="858">
        <v>0</v>
      </c>
      <c r="L351" s="884"/>
      <c r="M351" s="883"/>
      <c r="N351" s="855"/>
      <c r="O351" s="855"/>
      <c r="P351" s="853"/>
    </row>
    <row r="352" spans="1:16" ht="14.4" thickBot="1" x14ac:dyDescent="0.3">
      <c r="A352" s="2334"/>
      <c r="B352" s="2337"/>
      <c r="C352" s="2340"/>
      <c r="D352" s="852"/>
      <c r="E352" s="2253"/>
      <c r="F352" s="2246"/>
      <c r="G352" s="2237"/>
      <c r="H352" s="851" t="s">
        <v>400</v>
      </c>
      <c r="I352" s="881"/>
      <c r="J352" s="881"/>
      <c r="K352" s="880"/>
      <c r="L352" s="879"/>
      <c r="M352" s="878"/>
      <c r="N352" s="877"/>
      <c r="O352" s="877"/>
      <c r="P352" s="876"/>
    </row>
    <row r="353" spans="1:16" ht="24" customHeight="1" thickBot="1" x14ac:dyDescent="0.3">
      <c r="A353" s="2335"/>
      <c r="B353" s="2338"/>
      <c r="C353" s="2341"/>
      <c r="D353" s="844"/>
      <c r="E353" s="2254"/>
      <c r="F353" s="2351"/>
      <c r="G353" s="2238"/>
      <c r="H353" s="843" t="s">
        <v>7</v>
      </c>
      <c r="I353" s="842">
        <f>SUM(I348:I352)</f>
        <v>550</v>
      </c>
      <c r="J353" s="842">
        <f>SUM(J348:J352)</f>
        <v>0</v>
      </c>
      <c r="K353" s="842">
        <f>SUM(K348:K352)</f>
        <v>0</v>
      </c>
      <c r="L353" s="841"/>
      <c r="M353" s="840"/>
      <c r="N353" s="839"/>
      <c r="O353" s="839"/>
      <c r="P353" s="838"/>
    </row>
    <row r="354" spans="1:16" ht="13.8" x14ac:dyDescent="0.25">
      <c r="A354" s="2333"/>
      <c r="B354" s="2336"/>
      <c r="C354" s="2339"/>
      <c r="D354" s="869"/>
      <c r="E354" s="2252" t="s">
        <v>1001</v>
      </c>
      <c r="F354" s="2350" t="s">
        <v>66</v>
      </c>
      <c r="G354" s="2236" t="s">
        <v>414</v>
      </c>
      <c r="H354" s="868" t="s">
        <v>50</v>
      </c>
      <c r="I354" s="867"/>
      <c r="J354" s="867"/>
      <c r="K354" s="866"/>
      <c r="L354" s="865" t="s">
        <v>411</v>
      </c>
      <c r="M354" s="864" t="s">
        <v>73</v>
      </c>
      <c r="N354" s="886">
        <v>1</v>
      </c>
      <c r="O354" s="863"/>
      <c r="P354" s="1038"/>
    </row>
    <row r="355" spans="1:16" ht="13.8" x14ac:dyDescent="0.25">
      <c r="A355" s="2334"/>
      <c r="B355" s="2337"/>
      <c r="C355" s="2340"/>
      <c r="D355" s="852"/>
      <c r="E355" s="2253"/>
      <c r="F355" s="2246"/>
      <c r="G355" s="2237"/>
      <c r="H355" s="860" t="s">
        <v>61</v>
      </c>
      <c r="I355" s="859">
        <v>50</v>
      </c>
      <c r="J355" s="859">
        <v>0</v>
      </c>
      <c r="K355" s="858">
        <v>0</v>
      </c>
      <c r="L355" s="857" t="s">
        <v>446</v>
      </c>
      <c r="M355" s="856" t="s">
        <v>445</v>
      </c>
      <c r="N355" s="854">
        <v>156556</v>
      </c>
      <c r="O355" s="944"/>
      <c r="P355" s="1042"/>
    </row>
    <row r="356" spans="1:16" ht="13.8" x14ac:dyDescent="0.25">
      <c r="A356" s="2334"/>
      <c r="B356" s="2337"/>
      <c r="C356" s="2340"/>
      <c r="D356" s="852"/>
      <c r="E356" s="2253"/>
      <c r="F356" s="2246"/>
      <c r="G356" s="2237"/>
      <c r="H356" s="860" t="s">
        <v>401</v>
      </c>
      <c r="I356" s="859"/>
      <c r="J356" s="859"/>
      <c r="K356" s="858"/>
      <c r="L356" s="884"/>
      <c r="M356" s="883"/>
      <c r="N356" s="855"/>
      <c r="O356" s="855"/>
      <c r="P356" s="853"/>
    </row>
    <row r="357" spans="1:16" ht="13.8" x14ac:dyDescent="0.25">
      <c r="A357" s="2334"/>
      <c r="B357" s="2337"/>
      <c r="C357" s="2340"/>
      <c r="D357" s="852"/>
      <c r="E357" s="2253"/>
      <c r="F357" s="2246"/>
      <c r="G357" s="2237"/>
      <c r="H357" s="860" t="s">
        <v>59</v>
      </c>
      <c r="I357" s="859">
        <v>807.9</v>
      </c>
      <c r="J357" s="859">
        <v>0</v>
      </c>
      <c r="K357" s="858">
        <v>0</v>
      </c>
      <c r="L357" s="884"/>
      <c r="M357" s="883"/>
      <c r="N357" s="855"/>
      <c r="O357" s="855"/>
      <c r="P357" s="853"/>
    </row>
    <row r="358" spans="1:16" ht="14.4" thickBot="1" x14ac:dyDescent="0.3">
      <c r="A358" s="2334"/>
      <c r="B358" s="2337"/>
      <c r="C358" s="2340"/>
      <c r="D358" s="852"/>
      <c r="E358" s="2253"/>
      <c r="F358" s="2246"/>
      <c r="G358" s="2237"/>
      <c r="H358" s="851" t="s">
        <v>400</v>
      </c>
      <c r="I358" s="881"/>
      <c r="J358" s="881"/>
      <c r="K358" s="880"/>
      <c r="L358" s="879"/>
      <c r="M358" s="878"/>
      <c r="N358" s="877"/>
      <c r="O358" s="877"/>
      <c r="P358" s="876"/>
    </row>
    <row r="359" spans="1:16" ht="26.4" customHeight="1" thickBot="1" x14ac:dyDescent="0.3">
      <c r="A359" s="2335"/>
      <c r="B359" s="2338"/>
      <c r="C359" s="2341"/>
      <c r="D359" s="844"/>
      <c r="E359" s="2254"/>
      <c r="F359" s="2351"/>
      <c r="G359" s="2238"/>
      <c r="H359" s="843" t="s">
        <v>7</v>
      </c>
      <c r="I359" s="842">
        <f>SUM(I354:I358)</f>
        <v>857.9</v>
      </c>
      <c r="J359" s="842">
        <f>SUM(J354:J358)</f>
        <v>0</v>
      </c>
      <c r="K359" s="842">
        <f>SUM(K354:K358)</f>
        <v>0</v>
      </c>
      <c r="L359" s="841"/>
      <c r="M359" s="840"/>
      <c r="N359" s="839"/>
      <c r="O359" s="839"/>
      <c r="P359" s="838"/>
    </row>
    <row r="360" spans="1:16" ht="13.8" x14ac:dyDescent="0.25">
      <c r="A360" s="2333"/>
      <c r="B360" s="2336"/>
      <c r="C360" s="2339"/>
      <c r="D360" s="869"/>
      <c r="E360" s="2252" t="s">
        <v>1002</v>
      </c>
      <c r="F360" s="2350" t="s">
        <v>66</v>
      </c>
      <c r="G360" s="2236" t="s">
        <v>403</v>
      </c>
      <c r="H360" s="868" t="s">
        <v>50</v>
      </c>
      <c r="I360" s="867"/>
      <c r="J360" s="867"/>
      <c r="K360" s="866"/>
      <c r="L360" s="865" t="s">
        <v>411</v>
      </c>
      <c r="M360" s="1043" t="s">
        <v>73</v>
      </c>
      <c r="N360" s="886">
        <v>1</v>
      </c>
      <c r="O360" s="863"/>
      <c r="P360" s="1038"/>
    </row>
    <row r="361" spans="1:16" ht="13.8" x14ac:dyDescent="0.25">
      <c r="A361" s="2334"/>
      <c r="B361" s="2337"/>
      <c r="C361" s="2340"/>
      <c r="D361" s="852"/>
      <c r="E361" s="2253"/>
      <c r="F361" s="2246"/>
      <c r="G361" s="2237"/>
      <c r="H361" s="860" t="s">
        <v>61</v>
      </c>
      <c r="I361" s="859">
        <v>250</v>
      </c>
      <c r="J361" s="859">
        <v>0</v>
      </c>
      <c r="K361" s="858">
        <v>0</v>
      </c>
      <c r="L361" s="857" t="s">
        <v>446</v>
      </c>
      <c r="M361" s="856" t="s">
        <v>445</v>
      </c>
      <c r="N361" s="854">
        <v>42000</v>
      </c>
      <c r="O361" s="944"/>
      <c r="P361" s="1042"/>
    </row>
    <row r="362" spans="1:16" ht="13.8" x14ac:dyDescent="0.25">
      <c r="A362" s="2334"/>
      <c r="B362" s="2337"/>
      <c r="C362" s="2340"/>
      <c r="D362" s="852"/>
      <c r="E362" s="2253"/>
      <c r="F362" s="2246"/>
      <c r="G362" s="2237"/>
      <c r="H362" s="860" t="s">
        <v>401</v>
      </c>
      <c r="I362" s="859"/>
      <c r="J362" s="859"/>
      <c r="K362" s="858"/>
      <c r="L362" s="884"/>
      <c r="M362" s="883"/>
      <c r="N362" s="855"/>
      <c r="O362" s="855"/>
      <c r="P362" s="853"/>
    </row>
    <row r="363" spans="1:16" ht="13.8" x14ac:dyDescent="0.25">
      <c r="A363" s="2334"/>
      <c r="B363" s="2337"/>
      <c r="C363" s="2340"/>
      <c r="D363" s="852"/>
      <c r="E363" s="1037"/>
      <c r="F363" s="2246"/>
      <c r="G363" s="2237"/>
      <c r="H363" s="860" t="s">
        <v>59</v>
      </c>
      <c r="I363" s="859"/>
      <c r="J363" s="859"/>
      <c r="K363" s="858"/>
      <c r="L363" s="884"/>
      <c r="M363" s="883"/>
      <c r="N363" s="855"/>
      <c r="O363" s="855"/>
      <c r="P363" s="853"/>
    </row>
    <row r="364" spans="1:16" ht="14.4" thickBot="1" x14ac:dyDescent="0.3">
      <c r="A364" s="2334"/>
      <c r="B364" s="2337"/>
      <c r="C364" s="2340"/>
      <c r="D364" s="852"/>
      <c r="E364" s="1040"/>
      <c r="F364" s="2246"/>
      <c r="G364" s="2237"/>
      <c r="H364" s="851" t="s">
        <v>400</v>
      </c>
      <c r="I364" s="881"/>
      <c r="J364" s="881"/>
      <c r="K364" s="880"/>
      <c r="L364" s="879"/>
      <c r="M364" s="878"/>
      <c r="N364" s="877"/>
      <c r="O364" s="877"/>
      <c r="P364" s="876"/>
    </row>
    <row r="365" spans="1:16" ht="19.95" customHeight="1" thickBot="1" x14ac:dyDescent="0.3">
      <c r="A365" s="2335"/>
      <c r="B365" s="2338"/>
      <c r="C365" s="2341"/>
      <c r="D365" s="844"/>
      <c r="E365" s="893"/>
      <c r="F365" s="2351"/>
      <c r="G365" s="2238"/>
      <c r="H365" s="843" t="s">
        <v>7</v>
      </c>
      <c r="I365" s="842">
        <f>SUM(I360:I364)</f>
        <v>250</v>
      </c>
      <c r="J365" s="842">
        <f>SUM(J360:J364)</f>
        <v>0</v>
      </c>
      <c r="K365" s="842">
        <f>SUM(K360:K364)</f>
        <v>0</v>
      </c>
      <c r="L365" s="841"/>
      <c r="M365" s="840"/>
      <c r="N365" s="839"/>
      <c r="O365" s="839"/>
      <c r="P365" s="838"/>
    </row>
    <row r="366" spans="1:16" ht="13.8" x14ac:dyDescent="0.25">
      <c r="A366" s="2333"/>
      <c r="B366" s="2336"/>
      <c r="C366" s="2339"/>
      <c r="D366" s="869"/>
      <c r="E366" s="2252" t="s">
        <v>1003</v>
      </c>
      <c r="F366" s="2350" t="s">
        <v>66</v>
      </c>
      <c r="G366" s="2236" t="s">
        <v>447</v>
      </c>
      <c r="H366" s="868" t="s">
        <v>50</v>
      </c>
      <c r="I366" s="867"/>
      <c r="J366" s="867"/>
      <c r="K366" s="866"/>
      <c r="L366" s="865" t="s">
        <v>411</v>
      </c>
      <c r="M366" s="864" t="s">
        <v>73</v>
      </c>
      <c r="N366" s="886">
        <v>1</v>
      </c>
      <c r="O366" s="886">
        <v>0</v>
      </c>
      <c r="P366" s="885">
        <v>0</v>
      </c>
    </row>
    <row r="367" spans="1:16" ht="18.600000000000001" customHeight="1" x14ac:dyDescent="0.25">
      <c r="A367" s="2334"/>
      <c r="B367" s="2337"/>
      <c r="C367" s="2340"/>
      <c r="D367" s="940"/>
      <c r="E367" s="2253"/>
      <c r="F367" s="2246"/>
      <c r="G367" s="2237"/>
      <c r="H367" s="860" t="s">
        <v>61</v>
      </c>
      <c r="I367" s="859"/>
      <c r="J367" s="859"/>
      <c r="K367" s="858"/>
      <c r="L367" s="857" t="s">
        <v>446</v>
      </c>
      <c r="M367" s="856" t="s">
        <v>445</v>
      </c>
      <c r="N367" s="854">
        <v>20769</v>
      </c>
      <c r="O367" s="854"/>
      <c r="P367" s="943"/>
    </row>
    <row r="368" spans="1:16" ht="17.399999999999999" customHeight="1" x14ac:dyDescent="0.25">
      <c r="A368" s="2334"/>
      <c r="B368" s="2337"/>
      <c r="C368" s="2340"/>
      <c r="D368" s="940"/>
      <c r="E368" s="2253"/>
      <c r="F368" s="2246"/>
      <c r="G368" s="2237"/>
      <c r="H368" s="860" t="s">
        <v>401</v>
      </c>
      <c r="I368" s="859"/>
      <c r="J368" s="859"/>
      <c r="K368" s="858"/>
      <c r="L368" s="884"/>
      <c r="M368" s="883"/>
      <c r="N368" s="855"/>
      <c r="O368" s="855"/>
      <c r="P368" s="853"/>
    </row>
    <row r="369" spans="1:17" ht="13.8" x14ac:dyDescent="0.25">
      <c r="A369" s="2334"/>
      <c r="B369" s="2337"/>
      <c r="C369" s="2340"/>
      <c r="D369" s="940"/>
      <c r="E369" s="1037"/>
      <c r="F369" s="2246"/>
      <c r="G369" s="2237"/>
      <c r="H369" s="860" t="s">
        <v>59</v>
      </c>
      <c r="I369" s="859">
        <v>53</v>
      </c>
      <c r="J369" s="859">
        <v>0</v>
      </c>
      <c r="K369" s="858">
        <v>0</v>
      </c>
      <c r="L369" s="884"/>
      <c r="M369" s="883"/>
      <c r="N369" s="855"/>
      <c r="O369" s="855"/>
      <c r="P369" s="853"/>
    </row>
    <row r="370" spans="1:17" ht="14.4" thickBot="1" x14ac:dyDescent="0.3">
      <c r="A370" s="2334"/>
      <c r="B370" s="2337"/>
      <c r="C370" s="2340"/>
      <c r="D370" s="940"/>
      <c r="E370" s="882"/>
      <c r="F370" s="2246"/>
      <c r="G370" s="2237"/>
      <c r="H370" s="851" t="s">
        <v>400</v>
      </c>
      <c r="I370" s="881"/>
      <c r="J370" s="881"/>
      <c r="K370" s="880"/>
      <c r="L370" s="879"/>
      <c r="M370" s="878"/>
      <c r="N370" s="877"/>
      <c r="O370" s="877"/>
      <c r="P370" s="876"/>
    </row>
    <row r="371" spans="1:17" ht="14.4" thickBot="1" x14ac:dyDescent="0.3">
      <c r="A371" s="2335"/>
      <c r="B371" s="2338"/>
      <c r="C371" s="2341"/>
      <c r="D371" s="844"/>
      <c r="E371" s="893"/>
      <c r="F371" s="2351"/>
      <c r="G371" s="2238"/>
      <c r="H371" s="843" t="s">
        <v>7</v>
      </c>
      <c r="I371" s="842">
        <f>SUM(I366:I370)</f>
        <v>53</v>
      </c>
      <c r="J371" s="842">
        <f>SUM(J366:J370)</f>
        <v>0</v>
      </c>
      <c r="K371" s="842">
        <f>SUM(K366:K370)</f>
        <v>0</v>
      </c>
      <c r="L371" s="841"/>
      <c r="M371" s="840"/>
      <c r="N371" s="1041"/>
      <c r="O371" s="839"/>
      <c r="P371" s="838"/>
    </row>
    <row r="372" spans="1:17" ht="13.8" x14ac:dyDescent="0.25">
      <c r="A372" s="2333"/>
      <c r="B372" s="2336"/>
      <c r="C372" s="2339"/>
      <c r="D372" s="869"/>
      <c r="E372" s="2375" t="s">
        <v>1004</v>
      </c>
      <c r="F372" s="2350" t="s">
        <v>66</v>
      </c>
      <c r="G372" s="2236" t="s">
        <v>449</v>
      </c>
      <c r="H372" s="868" t="s">
        <v>50</v>
      </c>
      <c r="I372" s="867"/>
      <c r="J372" s="867"/>
      <c r="K372" s="866"/>
      <c r="L372" s="865" t="s">
        <v>411</v>
      </c>
      <c r="M372" s="864" t="s">
        <v>73</v>
      </c>
      <c r="N372" s="886">
        <v>1</v>
      </c>
      <c r="O372" s="863"/>
      <c r="P372" s="1038"/>
    </row>
    <row r="373" spans="1:17" ht="13.8" x14ac:dyDescent="0.25">
      <c r="A373" s="2334"/>
      <c r="B373" s="2337"/>
      <c r="C373" s="2340"/>
      <c r="D373" s="852"/>
      <c r="E373" s="2376"/>
      <c r="F373" s="2246"/>
      <c r="G373" s="2237"/>
      <c r="H373" s="860" t="s">
        <v>61</v>
      </c>
      <c r="I373" s="859">
        <v>0.6</v>
      </c>
      <c r="J373" s="859"/>
      <c r="K373" s="858"/>
      <c r="L373" s="857" t="s">
        <v>446</v>
      </c>
      <c r="M373" s="856" t="s">
        <v>445</v>
      </c>
      <c r="N373" s="854">
        <v>20260</v>
      </c>
      <c r="O373" s="855"/>
      <c r="P373" s="853"/>
    </row>
    <row r="374" spans="1:17" ht="13.8" x14ac:dyDescent="0.25">
      <c r="A374" s="2334"/>
      <c r="B374" s="2337"/>
      <c r="C374" s="2340"/>
      <c r="D374" s="852"/>
      <c r="E374" s="2376"/>
      <c r="F374" s="2246"/>
      <c r="G374" s="2237"/>
      <c r="H374" s="860" t="s">
        <v>401</v>
      </c>
      <c r="I374" s="859"/>
      <c r="J374" s="859"/>
      <c r="K374" s="858"/>
      <c r="L374" s="884"/>
      <c r="M374" s="883"/>
      <c r="N374" s="855"/>
      <c r="O374" s="855"/>
      <c r="P374" s="853"/>
    </row>
    <row r="375" spans="1:17" ht="13.8" x14ac:dyDescent="0.25">
      <c r="A375" s="2334"/>
      <c r="B375" s="2337"/>
      <c r="C375" s="2340"/>
      <c r="D375" s="852"/>
      <c r="E375" s="1726"/>
      <c r="F375" s="2246"/>
      <c r="G375" s="2237"/>
      <c r="H375" s="860" t="s">
        <v>59</v>
      </c>
      <c r="I375" s="1209">
        <v>73.900000000000006</v>
      </c>
      <c r="J375" s="859">
        <v>0</v>
      </c>
      <c r="K375" s="858">
        <v>0</v>
      </c>
      <c r="L375" s="884"/>
      <c r="M375" s="883"/>
      <c r="N375" s="855"/>
      <c r="O375" s="855"/>
      <c r="P375" s="853"/>
    </row>
    <row r="376" spans="1:17" ht="14.4" thickBot="1" x14ac:dyDescent="0.3">
      <c r="A376" s="2334"/>
      <c r="B376" s="2337"/>
      <c r="C376" s="2340"/>
      <c r="D376" s="852"/>
      <c r="E376" s="1727"/>
      <c r="F376" s="2246"/>
      <c r="G376" s="2237"/>
      <c r="H376" s="851" t="s">
        <v>400</v>
      </c>
      <c r="I376" s="881"/>
      <c r="J376" s="881"/>
      <c r="K376" s="880"/>
      <c r="L376" s="879"/>
      <c r="M376" s="878"/>
      <c r="N376" s="877"/>
      <c r="O376" s="877"/>
      <c r="P376" s="876"/>
    </row>
    <row r="377" spans="1:17" ht="14.4" thickBot="1" x14ac:dyDescent="0.3">
      <c r="A377" s="2335"/>
      <c r="B377" s="2338"/>
      <c r="C377" s="2341"/>
      <c r="D377" s="844"/>
      <c r="E377" s="1728"/>
      <c r="F377" s="2351"/>
      <c r="G377" s="2238"/>
      <c r="H377" s="843" t="s">
        <v>7</v>
      </c>
      <c r="I377" s="842">
        <f>SUM(I372:I376)</f>
        <v>74.5</v>
      </c>
      <c r="J377" s="842">
        <f>SUM(J372:J376)</f>
        <v>0</v>
      </c>
      <c r="K377" s="842">
        <f>SUM(K372:K376)</f>
        <v>0</v>
      </c>
      <c r="L377" s="841"/>
      <c r="M377" s="840"/>
      <c r="N377" s="839"/>
      <c r="O377" s="839"/>
      <c r="P377" s="838"/>
    </row>
    <row r="378" spans="1:17" ht="13.8" x14ac:dyDescent="0.25">
      <c r="A378" s="2333"/>
      <c r="B378" s="2336"/>
      <c r="C378" s="2339"/>
      <c r="D378" s="869"/>
      <c r="E378" s="2375" t="s">
        <v>1005</v>
      </c>
      <c r="F378" s="2377" t="s">
        <v>66</v>
      </c>
      <c r="G378" s="1039" t="s">
        <v>449</v>
      </c>
      <c r="H378" s="868" t="s">
        <v>50</v>
      </c>
      <c r="I378" s="867">
        <v>6</v>
      </c>
      <c r="J378" s="867">
        <v>0</v>
      </c>
      <c r="K378" s="866">
        <v>0</v>
      </c>
      <c r="L378" s="865" t="s">
        <v>411</v>
      </c>
      <c r="M378" s="864" t="s">
        <v>73</v>
      </c>
      <c r="N378" s="886">
        <v>1</v>
      </c>
      <c r="O378" s="863"/>
      <c r="P378" s="1038"/>
    </row>
    <row r="379" spans="1:17" ht="27.6" x14ac:dyDescent="0.25">
      <c r="A379" s="2334"/>
      <c r="B379" s="2337"/>
      <c r="C379" s="2340"/>
      <c r="D379" s="852"/>
      <c r="E379" s="2376"/>
      <c r="F379" s="2289"/>
      <c r="G379" s="938"/>
      <c r="H379" s="860" t="s">
        <v>61</v>
      </c>
      <c r="I379" s="1209">
        <v>25</v>
      </c>
      <c r="J379" s="859">
        <v>0</v>
      </c>
      <c r="K379" s="858">
        <v>0</v>
      </c>
      <c r="L379" s="857" t="s">
        <v>448</v>
      </c>
      <c r="M379" s="856" t="s">
        <v>73</v>
      </c>
      <c r="N379" s="854">
        <v>1</v>
      </c>
      <c r="O379" s="854"/>
      <c r="P379" s="853"/>
      <c r="Q379" s="1213"/>
    </row>
    <row r="380" spans="1:17" ht="13.8" x14ac:dyDescent="0.25">
      <c r="A380" s="2334"/>
      <c r="B380" s="2337"/>
      <c r="C380" s="2340"/>
      <c r="D380" s="852"/>
      <c r="E380" s="2376"/>
      <c r="F380" s="2289"/>
      <c r="G380" s="938"/>
      <c r="H380" s="860" t="s">
        <v>401</v>
      </c>
      <c r="I380" s="859"/>
      <c r="J380" s="859"/>
      <c r="K380" s="858"/>
      <c r="L380" s="884"/>
      <c r="M380" s="883"/>
      <c r="N380" s="855"/>
      <c r="O380" s="855"/>
      <c r="P380" s="853"/>
    </row>
    <row r="381" spans="1:17" ht="13.8" x14ac:dyDescent="0.25">
      <c r="A381" s="2334"/>
      <c r="B381" s="2337"/>
      <c r="C381" s="2340"/>
      <c r="D381" s="852"/>
      <c r="E381" s="1037"/>
      <c r="F381" s="2289"/>
      <c r="G381" s="938"/>
      <c r="H381" s="860" t="s">
        <v>59</v>
      </c>
      <c r="I381" s="859">
        <v>43.1</v>
      </c>
      <c r="J381" s="859">
        <v>0</v>
      </c>
      <c r="K381" s="858">
        <v>0</v>
      </c>
      <c r="L381" s="884"/>
      <c r="M381" s="883"/>
      <c r="N381" s="855"/>
      <c r="O381" s="855"/>
      <c r="P381" s="853"/>
    </row>
    <row r="382" spans="1:17" ht="14.4" thickBot="1" x14ac:dyDescent="0.3">
      <c r="A382" s="2334"/>
      <c r="B382" s="2337"/>
      <c r="C382" s="2340"/>
      <c r="D382" s="852"/>
      <c r="E382" s="882"/>
      <c r="F382" s="2289"/>
      <c r="G382" s="2237"/>
      <c r="H382" s="851" t="s">
        <v>400</v>
      </c>
      <c r="I382" s="881"/>
      <c r="J382" s="881"/>
      <c r="K382" s="880"/>
      <c r="L382" s="879"/>
      <c r="M382" s="878"/>
      <c r="N382" s="877"/>
      <c r="O382" s="877"/>
      <c r="P382" s="876"/>
    </row>
    <row r="383" spans="1:17" ht="14.4" thickBot="1" x14ac:dyDescent="0.3">
      <c r="A383" s="2335"/>
      <c r="B383" s="2338"/>
      <c r="C383" s="2341"/>
      <c r="D383" s="844"/>
      <c r="E383" s="893"/>
      <c r="F383" s="2378"/>
      <c r="G383" s="2238"/>
      <c r="H383" s="843" t="s">
        <v>7</v>
      </c>
      <c r="I383" s="842">
        <f>SUM(I378:I382)</f>
        <v>74.099999999999994</v>
      </c>
      <c r="J383" s="842">
        <f>SUM(J378:J382)</f>
        <v>0</v>
      </c>
      <c r="K383" s="842">
        <f>SUM(K378:K382)</f>
        <v>0</v>
      </c>
      <c r="L383" s="841"/>
      <c r="M383" s="840"/>
      <c r="N383" s="839"/>
      <c r="O383" s="839"/>
      <c r="P383" s="838"/>
    </row>
    <row r="384" spans="1:17" ht="13.8" x14ac:dyDescent="0.25">
      <c r="A384" s="2333"/>
      <c r="B384" s="2336"/>
      <c r="C384" s="2339"/>
      <c r="D384" s="869"/>
      <c r="E384" s="2252" t="s">
        <v>1006</v>
      </c>
      <c r="F384" s="2350" t="s">
        <v>66</v>
      </c>
      <c r="G384" s="2236" t="s">
        <v>447</v>
      </c>
      <c r="H384" s="868" t="s">
        <v>50</v>
      </c>
      <c r="I384" s="867"/>
      <c r="J384" s="867"/>
      <c r="K384" s="866"/>
      <c r="L384" s="865" t="s">
        <v>411</v>
      </c>
      <c r="M384" s="864" t="s">
        <v>73</v>
      </c>
      <c r="N384" s="863"/>
      <c r="O384" s="886">
        <v>1</v>
      </c>
      <c r="P384" s="861"/>
    </row>
    <row r="385" spans="1:16" ht="13.8" x14ac:dyDescent="0.25">
      <c r="A385" s="2334"/>
      <c r="B385" s="2337"/>
      <c r="C385" s="2340"/>
      <c r="D385" s="852"/>
      <c r="E385" s="2253"/>
      <c r="F385" s="2246"/>
      <c r="G385" s="2237"/>
      <c r="H385" s="860" t="s">
        <v>61</v>
      </c>
      <c r="I385" s="859">
        <v>38</v>
      </c>
      <c r="J385" s="859">
        <v>86</v>
      </c>
      <c r="K385" s="858"/>
      <c r="L385" s="857" t="s">
        <v>446</v>
      </c>
      <c r="M385" s="856" t="s">
        <v>445</v>
      </c>
      <c r="N385" s="855"/>
      <c r="O385" s="854">
        <v>77000</v>
      </c>
      <c r="P385" s="853"/>
    </row>
    <row r="386" spans="1:16" ht="33" customHeight="1" x14ac:dyDescent="0.25">
      <c r="A386" s="2334"/>
      <c r="B386" s="2337"/>
      <c r="C386" s="2340"/>
      <c r="D386" s="852"/>
      <c r="E386" s="2253"/>
      <c r="F386" s="2246"/>
      <c r="G386" s="2237"/>
      <c r="H386" s="860" t="s">
        <v>401</v>
      </c>
      <c r="I386" s="859"/>
      <c r="J386" s="859"/>
      <c r="K386" s="858"/>
      <c r="L386" s="884"/>
      <c r="M386" s="883"/>
      <c r="N386" s="855"/>
      <c r="O386" s="855"/>
      <c r="P386" s="853"/>
    </row>
    <row r="387" spans="1:16" ht="13.8" x14ac:dyDescent="0.25">
      <c r="A387" s="2334"/>
      <c r="B387" s="2337"/>
      <c r="C387" s="2340"/>
      <c r="D387" s="852"/>
      <c r="E387" s="1037"/>
      <c r="F387" s="2246"/>
      <c r="G387" s="2237"/>
      <c r="H387" s="860" t="s">
        <v>59</v>
      </c>
      <c r="I387" s="859">
        <v>215.2</v>
      </c>
      <c r="J387" s="859">
        <v>2000</v>
      </c>
      <c r="K387" s="858"/>
      <c r="L387" s="884"/>
      <c r="M387" s="883"/>
      <c r="N387" s="855"/>
      <c r="O387" s="855"/>
      <c r="P387" s="853"/>
    </row>
    <row r="388" spans="1:16" ht="14.4" thickBot="1" x14ac:dyDescent="0.3">
      <c r="A388" s="2334"/>
      <c r="B388" s="2337"/>
      <c r="C388" s="2340"/>
      <c r="D388" s="852"/>
      <c r="E388" s="882"/>
      <c r="F388" s="2246"/>
      <c r="G388" s="2237"/>
      <c r="H388" s="851" t="s">
        <v>400</v>
      </c>
      <c r="I388" s="881"/>
      <c r="J388" s="881"/>
      <c r="K388" s="880"/>
      <c r="L388" s="879"/>
      <c r="M388" s="878"/>
      <c r="N388" s="877"/>
      <c r="O388" s="877"/>
      <c r="P388" s="876"/>
    </row>
    <row r="389" spans="1:16" ht="14.4" thickBot="1" x14ac:dyDescent="0.3">
      <c r="A389" s="2335"/>
      <c r="B389" s="2338"/>
      <c r="C389" s="2341"/>
      <c r="D389" s="844"/>
      <c r="E389" s="893"/>
      <c r="F389" s="2351"/>
      <c r="G389" s="2238"/>
      <c r="H389" s="843" t="s">
        <v>7</v>
      </c>
      <c r="I389" s="842">
        <f>SUM(I384:I388)</f>
        <v>253.2</v>
      </c>
      <c r="J389" s="842">
        <f>SUM(J384:J388)</f>
        <v>2086</v>
      </c>
      <c r="K389" s="842">
        <f>SUM(K384:K388)</f>
        <v>0</v>
      </c>
      <c r="L389" s="1227"/>
      <c r="M389" s="1228"/>
      <c r="N389" s="1226"/>
      <c r="O389" s="839"/>
      <c r="P389" s="838"/>
    </row>
    <row r="390" spans="1:16" ht="18" customHeight="1" x14ac:dyDescent="0.25">
      <c r="A390" s="2408"/>
      <c r="B390" s="2406"/>
      <c r="C390" s="2423"/>
      <c r="D390" s="2423"/>
      <c r="E390" s="2417" t="s">
        <v>973</v>
      </c>
      <c r="F390" s="2350" t="s">
        <v>66</v>
      </c>
      <c r="G390" s="2411" t="s">
        <v>403</v>
      </c>
      <c r="H390" s="868" t="s">
        <v>50</v>
      </c>
      <c r="I390" s="1206"/>
      <c r="J390" s="1206"/>
      <c r="K390" s="1206"/>
      <c r="L390" s="1204"/>
      <c r="M390" s="1205"/>
      <c r="N390" s="1725"/>
      <c r="O390" s="1211"/>
      <c r="P390" s="1222"/>
    </row>
    <row r="391" spans="1:16" ht="13.8" x14ac:dyDescent="0.25">
      <c r="A391" s="2409"/>
      <c r="B391" s="2337"/>
      <c r="C391" s="2424"/>
      <c r="D391" s="2424"/>
      <c r="E391" s="2418"/>
      <c r="F391" s="2246"/>
      <c r="G391" s="2412"/>
      <c r="H391" s="860" t="s">
        <v>61</v>
      </c>
      <c r="I391" s="1207"/>
      <c r="J391" s="1207"/>
      <c r="K391" s="1207"/>
      <c r="L391" s="1223"/>
      <c r="M391" s="1229"/>
      <c r="N391" s="1224"/>
      <c r="O391" s="1231"/>
      <c r="P391" s="1225"/>
    </row>
    <row r="392" spans="1:16" ht="13.8" x14ac:dyDescent="0.25">
      <c r="A392" s="2409"/>
      <c r="B392" s="2337"/>
      <c r="C392" s="2424"/>
      <c r="D392" s="2424"/>
      <c r="E392" s="2418"/>
      <c r="F392" s="2246"/>
      <c r="G392" s="2412"/>
      <c r="H392" s="860" t="s">
        <v>401</v>
      </c>
      <c r="I392" s="1207"/>
      <c r="J392" s="1207"/>
      <c r="K392" s="1207"/>
      <c r="L392" s="1223"/>
      <c r="M392" s="1229"/>
      <c r="N392" s="1224"/>
      <c r="O392" s="1231"/>
      <c r="P392" s="1225"/>
    </row>
    <row r="393" spans="1:16" ht="13.8" x14ac:dyDescent="0.25">
      <c r="A393" s="2409"/>
      <c r="B393" s="2337"/>
      <c r="C393" s="2424"/>
      <c r="D393" s="2424"/>
      <c r="E393" s="2418"/>
      <c r="F393" s="2246"/>
      <c r="G393" s="2412"/>
      <c r="H393" s="860" t="s">
        <v>59</v>
      </c>
      <c r="I393" s="1208">
        <v>6.2</v>
      </c>
      <c r="J393" s="1207"/>
      <c r="K393" s="1207"/>
      <c r="L393" s="1223"/>
      <c r="M393" s="1229"/>
      <c r="N393" s="1224"/>
      <c r="O393" s="1231"/>
      <c r="P393" s="1225"/>
    </row>
    <row r="394" spans="1:16" ht="14.4" thickBot="1" x14ac:dyDescent="0.3">
      <c r="A394" s="2409"/>
      <c r="B394" s="2337"/>
      <c r="C394" s="2424"/>
      <c r="D394" s="2424"/>
      <c r="E394" s="2418"/>
      <c r="F394" s="2246"/>
      <c r="G394" s="2412"/>
      <c r="H394" s="851" t="s">
        <v>400</v>
      </c>
      <c r="I394" s="1218"/>
      <c r="J394" s="1218"/>
      <c r="K394" s="1218"/>
      <c r="L394" s="1219"/>
      <c r="M394" s="1230"/>
      <c r="N394" s="1220"/>
      <c r="O394" s="1232"/>
      <c r="P394" s="1221"/>
    </row>
    <row r="395" spans="1:16" ht="14.4" thickBot="1" x14ac:dyDescent="0.3">
      <c r="A395" s="2410"/>
      <c r="B395" s="2407"/>
      <c r="C395" s="2341"/>
      <c r="D395" s="2341"/>
      <c r="E395" s="2419"/>
      <c r="F395" s="2351"/>
      <c r="G395" s="2413"/>
      <c r="H395" s="843" t="s">
        <v>7</v>
      </c>
      <c r="I395" s="1214"/>
      <c r="J395" s="1214"/>
      <c r="K395" s="1214"/>
      <c r="L395" s="1215"/>
      <c r="M395" s="1233"/>
      <c r="N395" s="1234"/>
      <c r="O395" s="1234"/>
      <c r="P395" s="1217"/>
    </row>
    <row r="396" spans="1:16" ht="14.4" thickBot="1" x14ac:dyDescent="0.3">
      <c r="A396" s="837" t="s">
        <v>62</v>
      </c>
      <c r="B396" s="836" t="s">
        <v>51</v>
      </c>
      <c r="C396" s="2284" t="s">
        <v>33</v>
      </c>
      <c r="D396" s="2284"/>
      <c r="E396" s="2284"/>
      <c r="F396" s="2284"/>
      <c r="G396" s="2285"/>
      <c r="H396" s="835" t="s">
        <v>7</v>
      </c>
      <c r="I396" s="834">
        <f>I329*1</f>
        <v>7049.5</v>
      </c>
      <c r="J396" s="834">
        <f>J329*1</f>
        <v>2086</v>
      </c>
      <c r="K396" s="834">
        <f>K329*1</f>
        <v>0</v>
      </c>
      <c r="L396" s="833"/>
      <c r="M396" s="833"/>
      <c r="N396" s="833"/>
      <c r="O396" s="833"/>
      <c r="P396" s="832"/>
    </row>
    <row r="397" spans="1:16" ht="37.950000000000003" customHeight="1" thickBot="1" x14ac:dyDescent="0.3">
      <c r="A397" s="831" t="s">
        <v>62</v>
      </c>
      <c r="B397" s="831"/>
      <c r="C397" s="2286" t="s">
        <v>53</v>
      </c>
      <c r="D397" s="2286"/>
      <c r="E397" s="2286"/>
      <c r="F397" s="2286"/>
      <c r="G397" s="2287"/>
      <c r="H397" s="830" t="s">
        <v>7</v>
      </c>
      <c r="I397" s="829">
        <f>I306+I321+I396</f>
        <v>11545.7</v>
      </c>
      <c r="J397" s="829">
        <f>J306+J321+J396</f>
        <v>3582.6</v>
      </c>
      <c r="K397" s="829">
        <f>K306+K321+K396</f>
        <v>0</v>
      </c>
      <c r="L397" s="828"/>
      <c r="M397" s="828"/>
      <c r="N397" s="828"/>
      <c r="O397" s="828"/>
      <c r="P397" s="827"/>
    </row>
    <row r="398" spans="1:16" ht="22.2" customHeight="1" thickBot="1" x14ac:dyDescent="0.3">
      <c r="A398" s="926" t="s">
        <v>63</v>
      </c>
      <c r="B398" s="967"/>
      <c r="C398" s="966" t="s">
        <v>444</v>
      </c>
      <c r="D398" s="963"/>
      <c r="E398" s="965"/>
      <c r="F398" s="963"/>
      <c r="G398" s="963"/>
      <c r="H398" s="963"/>
      <c r="I398" s="963"/>
      <c r="J398" s="963"/>
      <c r="K398" s="963"/>
      <c r="L398" s="964"/>
      <c r="M398" s="964"/>
      <c r="N398" s="963"/>
      <c r="O398" s="963"/>
      <c r="P398" s="962"/>
    </row>
    <row r="399" spans="1:16" ht="37.950000000000003" customHeight="1" thickBot="1" x14ac:dyDescent="0.3">
      <c r="A399" s="961"/>
      <c r="B399" s="960"/>
      <c r="C399" s="958"/>
      <c r="D399" s="958"/>
      <c r="E399" s="959"/>
      <c r="F399" s="958"/>
      <c r="G399" s="958"/>
      <c r="H399" s="958"/>
      <c r="I399" s="958"/>
      <c r="J399" s="958"/>
      <c r="K399" s="958"/>
      <c r="L399" s="903" t="s">
        <v>443</v>
      </c>
      <c r="M399" s="902" t="s">
        <v>73</v>
      </c>
      <c r="N399" s="1036">
        <v>2</v>
      </c>
      <c r="O399" s="900"/>
      <c r="P399" s="899"/>
    </row>
    <row r="400" spans="1:16" ht="21.6" customHeight="1" thickBot="1" x14ac:dyDescent="0.3">
      <c r="A400" s="906" t="s">
        <v>63</v>
      </c>
      <c r="B400" s="956" t="s">
        <v>6</v>
      </c>
      <c r="C400" s="955" t="s">
        <v>442</v>
      </c>
      <c r="D400" s="954"/>
      <c r="E400" s="954"/>
      <c r="F400" s="954"/>
      <c r="G400" s="954"/>
      <c r="H400" s="954"/>
      <c r="I400" s="954"/>
      <c r="J400" s="954"/>
      <c r="K400" s="954"/>
      <c r="L400" s="954"/>
      <c r="M400" s="954"/>
      <c r="N400" s="954"/>
      <c r="O400" s="2248"/>
      <c r="P400" s="2249"/>
    </row>
    <row r="401" spans="1:16" ht="28.2" thickBot="1" x14ac:dyDescent="0.3">
      <c r="A401" s="906"/>
      <c r="B401" s="905"/>
      <c r="C401" s="904"/>
      <c r="D401" s="904"/>
      <c r="E401" s="904"/>
      <c r="F401" s="904"/>
      <c r="G401" s="904"/>
      <c r="H401" s="904"/>
      <c r="I401" s="904"/>
      <c r="J401" s="904"/>
      <c r="K401" s="904"/>
      <c r="L401" s="903" t="s">
        <v>439</v>
      </c>
      <c r="M401" s="902" t="s">
        <v>409</v>
      </c>
      <c r="N401" s="901">
        <v>1.8</v>
      </c>
      <c r="O401" s="900"/>
      <c r="P401" s="899"/>
    </row>
    <row r="402" spans="1:16" ht="13.8" x14ac:dyDescent="0.25">
      <c r="A402" s="952" t="s">
        <v>63</v>
      </c>
      <c r="B402" s="2239" t="s">
        <v>6</v>
      </c>
      <c r="C402" s="950" t="s">
        <v>6</v>
      </c>
      <c r="D402" s="935"/>
      <c r="E402" s="2252" t="s">
        <v>441</v>
      </c>
      <c r="F402" s="2245" t="s">
        <v>66</v>
      </c>
      <c r="G402" s="2236" t="s">
        <v>414</v>
      </c>
      <c r="H402" s="898" t="s">
        <v>50</v>
      </c>
      <c r="I402" s="867">
        <f t="shared" ref="I402:K406" si="17">I408</f>
        <v>0</v>
      </c>
      <c r="J402" s="867">
        <f t="shared" si="17"/>
        <v>0</v>
      </c>
      <c r="K402" s="867">
        <f t="shared" si="17"/>
        <v>0</v>
      </c>
      <c r="L402" s="865" t="s">
        <v>440</v>
      </c>
      <c r="M402" s="864" t="s">
        <v>73</v>
      </c>
      <c r="N402" s="886">
        <v>1</v>
      </c>
      <c r="O402" s="862"/>
      <c r="P402" s="861"/>
    </row>
    <row r="403" spans="1:16" ht="27.6" x14ac:dyDescent="0.25">
      <c r="A403" s="949"/>
      <c r="B403" s="2240"/>
      <c r="C403" s="1035"/>
      <c r="D403" s="930"/>
      <c r="E403" s="2253"/>
      <c r="F403" s="2246"/>
      <c r="G403" s="2237"/>
      <c r="H403" s="896" t="s">
        <v>61</v>
      </c>
      <c r="I403" s="859">
        <f t="shared" si="17"/>
        <v>286.89999999999998</v>
      </c>
      <c r="J403" s="859">
        <f t="shared" si="17"/>
        <v>0</v>
      </c>
      <c r="K403" s="859">
        <f t="shared" si="17"/>
        <v>0</v>
      </c>
      <c r="L403" s="857" t="s">
        <v>439</v>
      </c>
      <c r="M403" s="856" t="s">
        <v>409</v>
      </c>
      <c r="N403" s="854">
        <v>1.8</v>
      </c>
      <c r="O403" s="855"/>
      <c r="P403" s="853"/>
    </row>
    <row r="404" spans="1:16" ht="13.8" x14ac:dyDescent="0.25">
      <c r="A404" s="949"/>
      <c r="B404" s="2240"/>
      <c r="C404" s="1035"/>
      <c r="D404" s="930"/>
      <c r="E404" s="2253"/>
      <c r="F404" s="2246"/>
      <c r="G404" s="2237"/>
      <c r="H404" s="896" t="s">
        <v>401</v>
      </c>
      <c r="I404" s="859">
        <f t="shared" si="17"/>
        <v>0</v>
      </c>
      <c r="J404" s="859">
        <f t="shared" si="17"/>
        <v>0</v>
      </c>
      <c r="K404" s="859">
        <f t="shared" si="17"/>
        <v>0</v>
      </c>
      <c r="L404" s="884" t="s">
        <v>438</v>
      </c>
      <c r="M404" s="883" t="s">
        <v>437</v>
      </c>
      <c r="N404" s="854">
        <v>2</v>
      </c>
      <c r="O404" s="855"/>
      <c r="P404" s="853"/>
    </row>
    <row r="405" spans="1:16" ht="13.8" x14ac:dyDescent="0.25">
      <c r="A405" s="949"/>
      <c r="B405" s="2240"/>
      <c r="C405" s="1035"/>
      <c r="D405" s="930"/>
      <c r="E405" s="2253"/>
      <c r="F405" s="2246"/>
      <c r="G405" s="2237"/>
      <c r="H405" s="896" t="s">
        <v>59</v>
      </c>
      <c r="I405" s="859">
        <f t="shared" si="17"/>
        <v>0</v>
      </c>
      <c r="J405" s="859">
        <f t="shared" si="17"/>
        <v>0</v>
      </c>
      <c r="K405" s="859">
        <f t="shared" si="17"/>
        <v>0</v>
      </c>
      <c r="L405" s="884"/>
      <c r="M405" s="883"/>
      <c r="N405" s="855"/>
      <c r="O405" s="855"/>
      <c r="P405" s="853"/>
    </row>
    <row r="406" spans="1:16" ht="14.4" thickBot="1" x14ac:dyDescent="0.3">
      <c r="A406" s="949"/>
      <c r="B406" s="2240"/>
      <c r="C406" s="1035"/>
      <c r="D406" s="930"/>
      <c r="E406" s="2253"/>
      <c r="F406" s="2246"/>
      <c r="G406" s="2237"/>
      <c r="H406" s="894" t="s">
        <v>400</v>
      </c>
      <c r="I406" s="881">
        <f t="shared" si="17"/>
        <v>0</v>
      </c>
      <c r="J406" s="881">
        <f t="shared" si="17"/>
        <v>0</v>
      </c>
      <c r="K406" s="881">
        <f t="shared" si="17"/>
        <v>0</v>
      </c>
      <c r="L406" s="879"/>
      <c r="M406" s="878"/>
      <c r="N406" s="877"/>
      <c r="O406" s="877"/>
      <c r="P406" s="876"/>
    </row>
    <row r="407" spans="1:16" ht="31.95" customHeight="1" thickBot="1" x14ac:dyDescent="0.3">
      <c r="A407" s="837"/>
      <c r="B407" s="2241"/>
      <c r="C407" s="946"/>
      <c r="D407" s="945"/>
      <c r="E407" s="2254"/>
      <c r="F407" s="2247"/>
      <c r="G407" s="2238"/>
      <c r="H407" s="843" t="s">
        <v>7</v>
      </c>
      <c r="I407" s="842">
        <f>SUM(I402:I406)</f>
        <v>286.89999999999998</v>
      </c>
      <c r="J407" s="842">
        <f>SUM(J402:J406)</f>
        <v>0</v>
      </c>
      <c r="K407" s="842">
        <f>SUM(K402:K406)</f>
        <v>0</v>
      </c>
      <c r="L407" s="841"/>
      <c r="M407" s="840"/>
      <c r="N407" s="839"/>
      <c r="O407" s="839"/>
      <c r="P407" s="838"/>
    </row>
    <row r="408" spans="1:16" ht="13.8" x14ac:dyDescent="0.25">
      <c r="A408" s="937"/>
      <c r="B408" s="936"/>
      <c r="C408" s="935"/>
      <c r="D408" s="869"/>
      <c r="E408" s="2252" t="s">
        <v>1007</v>
      </c>
      <c r="F408" s="2245" t="s">
        <v>66</v>
      </c>
      <c r="G408" s="2236" t="s">
        <v>414</v>
      </c>
      <c r="H408" s="868" t="s">
        <v>50</v>
      </c>
      <c r="I408" s="867"/>
      <c r="J408" s="867"/>
      <c r="K408" s="866"/>
      <c r="L408" s="865" t="s">
        <v>411</v>
      </c>
      <c r="M408" s="864" t="s">
        <v>73</v>
      </c>
      <c r="N408" s="886">
        <v>1</v>
      </c>
      <c r="O408" s="862"/>
      <c r="P408" s="861"/>
    </row>
    <row r="409" spans="1:16" ht="27.6" x14ac:dyDescent="0.25">
      <c r="A409" s="932"/>
      <c r="B409" s="931"/>
      <c r="C409" s="930"/>
      <c r="D409" s="852"/>
      <c r="E409" s="2253"/>
      <c r="F409" s="2246"/>
      <c r="G409" s="2237"/>
      <c r="H409" s="860" t="s">
        <v>61</v>
      </c>
      <c r="I409" s="859">
        <v>286.89999999999998</v>
      </c>
      <c r="J409" s="859">
        <v>0</v>
      </c>
      <c r="K409" s="858">
        <v>0</v>
      </c>
      <c r="L409" s="857" t="s">
        <v>439</v>
      </c>
      <c r="M409" s="856" t="s">
        <v>409</v>
      </c>
      <c r="N409" s="933">
        <v>1.8</v>
      </c>
      <c r="O409" s="854"/>
      <c r="P409" s="853"/>
    </row>
    <row r="410" spans="1:16" ht="13.8" x14ac:dyDescent="0.25">
      <c r="A410" s="932"/>
      <c r="B410" s="931"/>
      <c r="C410" s="930"/>
      <c r="D410" s="852"/>
      <c r="E410" s="2253"/>
      <c r="F410" s="2246"/>
      <c r="G410" s="2237"/>
      <c r="H410" s="860" t="s">
        <v>401</v>
      </c>
      <c r="I410" s="859"/>
      <c r="J410" s="859"/>
      <c r="K410" s="858"/>
      <c r="L410" s="884" t="s">
        <v>438</v>
      </c>
      <c r="M410" s="883" t="s">
        <v>437</v>
      </c>
      <c r="N410" s="854">
        <v>2</v>
      </c>
      <c r="O410" s="855"/>
      <c r="P410" s="853"/>
    </row>
    <row r="411" spans="1:16" ht="13.8" x14ac:dyDescent="0.25">
      <c r="A411" s="932"/>
      <c r="B411" s="931"/>
      <c r="C411" s="930"/>
      <c r="D411" s="852"/>
      <c r="E411" s="2253"/>
      <c r="F411" s="2246"/>
      <c r="G411" s="2237"/>
      <c r="H411" s="860" t="s">
        <v>59</v>
      </c>
      <c r="I411" s="859"/>
      <c r="J411" s="859"/>
      <c r="K411" s="858"/>
      <c r="L411" s="884"/>
      <c r="M411" s="883"/>
      <c r="N411" s="855"/>
      <c r="O411" s="855"/>
      <c r="P411" s="853"/>
    </row>
    <row r="412" spans="1:16" ht="14.4" thickBot="1" x14ac:dyDescent="0.3">
      <c r="A412" s="932"/>
      <c r="B412" s="931"/>
      <c r="C412" s="930"/>
      <c r="D412" s="852"/>
      <c r="E412" s="2253"/>
      <c r="F412" s="2246"/>
      <c r="G412" s="2237"/>
      <c r="H412" s="851" t="s">
        <v>400</v>
      </c>
      <c r="I412" s="881"/>
      <c r="J412" s="881"/>
      <c r="K412" s="880"/>
      <c r="L412" s="879"/>
      <c r="M412" s="878"/>
      <c r="N412" s="877"/>
      <c r="O412" s="877"/>
      <c r="P412" s="876"/>
    </row>
    <row r="413" spans="1:16" ht="14.4" thickBot="1" x14ac:dyDescent="0.3">
      <c r="A413" s="929"/>
      <c r="B413" s="928"/>
      <c r="C413" s="927"/>
      <c r="D413" s="844"/>
      <c r="E413" s="2254"/>
      <c r="F413" s="1034"/>
      <c r="G413" s="2238"/>
      <c r="H413" s="843" t="s">
        <v>7</v>
      </c>
      <c r="I413" s="842">
        <f>SUM(I408:I412)</f>
        <v>286.89999999999998</v>
      </c>
      <c r="J413" s="842">
        <f>SUM(J408:J412)</f>
        <v>0</v>
      </c>
      <c r="K413" s="842">
        <f>SUM(K408:K412)</f>
        <v>0</v>
      </c>
      <c r="L413" s="841"/>
      <c r="M413" s="840"/>
      <c r="N413" s="839"/>
      <c r="O413" s="839"/>
      <c r="P413" s="838"/>
    </row>
    <row r="414" spans="1:16" ht="13.8" x14ac:dyDescent="0.25">
      <c r="A414" s="1033" t="s">
        <v>63</v>
      </c>
      <c r="B414" s="2306" t="s">
        <v>6</v>
      </c>
      <c r="C414" s="1032" t="s">
        <v>8</v>
      </c>
      <c r="D414" s="1020"/>
      <c r="E414" s="2312" t="s">
        <v>436</v>
      </c>
      <c r="F414" s="2300" t="s">
        <v>66</v>
      </c>
      <c r="G414" s="2303" t="s">
        <v>414</v>
      </c>
      <c r="H414" s="1031" t="s">
        <v>50</v>
      </c>
      <c r="I414" s="1017">
        <f t="shared" ref="I414:K418" si="18">I420</f>
        <v>0</v>
      </c>
      <c r="J414" s="1017">
        <f t="shared" si="18"/>
        <v>0</v>
      </c>
      <c r="K414" s="1017">
        <f t="shared" si="18"/>
        <v>0</v>
      </c>
      <c r="L414" s="1015" t="s">
        <v>413</v>
      </c>
      <c r="M414" s="1014" t="s">
        <v>73</v>
      </c>
      <c r="N414" s="1013">
        <v>1</v>
      </c>
      <c r="O414" s="1012"/>
      <c r="P414" s="1011"/>
    </row>
    <row r="415" spans="1:16" ht="13.8" x14ac:dyDescent="0.25">
      <c r="A415" s="1027"/>
      <c r="B415" s="2307"/>
      <c r="C415" s="1026"/>
      <c r="D415" s="997"/>
      <c r="E415" s="2313"/>
      <c r="F415" s="2301"/>
      <c r="G415" s="2304"/>
      <c r="H415" s="1028" t="s">
        <v>61</v>
      </c>
      <c r="I415" s="1005">
        <f t="shared" si="18"/>
        <v>0</v>
      </c>
      <c r="J415" s="1005">
        <f t="shared" si="18"/>
        <v>0</v>
      </c>
      <c r="K415" s="1005">
        <f t="shared" si="18"/>
        <v>0</v>
      </c>
      <c r="L415" s="1030" t="s">
        <v>435</v>
      </c>
      <c r="M415" s="1029" t="s">
        <v>409</v>
      </c>
      <c r="N415" s="1008">
        <v>1.032</v>
      </c>
      <c r="O415" s="1001"/>
      <c r="P415" s="1000"/>
    </row>
    <row r="416" spans="1:16" x14ac:dyDescent="0.25">
      <c r="A416" s="1027"/>
      <c r="B416" s="2307"/>
      <c r="C416" s="1026"/>
      <c r="D416" s="997"/>
      <c r="E416" s="2313"/>
      <c r="F416" s="2301"/>
      <c r="G416" s="2304"/>
      <c r="H416" s="1028" t="s">
        <v>401</v>
      </c>
      <c r="I416" s="1005">
        <f t="shared" si="18"/>
        <v>0</v>
      </c>
      <c r="J416" s="1005">
        <f t="shared" si="18"/>
        <v>0</v>
      </c>
      <c r="K416" s="1005">
        <f t="shared" si="18"/>
        <v>0</v>
      </c>
      <c r="L416" s="1003" t="s">
        <v>434</v>
      </c>
      <c r="M416" s="1002"/>
      <c r="N416" s="1001"/>
      <c r="O416" s="1001"/>
      <c r="P416" s="1000"/>
    </row>
    <row r="417" spans="1:16" x14ac:dyDescent="0.25">
      <c r="A417" s="1027"/>
      <c r="B417" s="2307"/>
      <c r="C417" s="1026"/>
      <c r="D417" s="997"/>
      <c r="E417" s="2313"/>
      <c r="F417" s="2301"/>
      <c r="G417" s="2304"/>
      <c r="H417" s="1028" t="s">
        <v>59</v>
      </c>
      <c r="I417" s="1005">
        <f t="shared" si="18"/>
        <v>97</v>
      </c>
      <c r="J417" s="1005">
        <f t="shared" si="18"/>
        <v>0</v>
      </c>
      <c r="K417" s="1005">
        <f t="shared" si="18"/>
        <v>0</v>
      </c>
      <c r="L417" s="1003"/>
      <c r="M417" s="1002"/>
      <c r="N417" s="1001"/>
      <c r="O417" s="1001"/>
      <c r="P417" s="1000"/>
    </row>
    <row r="418" spans="1:16" ht="13.8" thickBot="1" x14ac:dyDescent="0.3">
      <c r="A418" s="1027"/>
      <c r="B418" s="2307"/>
      <c r="C418" s="1026"/>
      <c r="D418" s="997"/>
      <c r="E418" s="2313"/>
      <c r="F418" s="2301"/>
      <c r="G418" s="2304"/>
      <c r="H418" s="1025" t="s">
        <v>400</v>
      </c>
      <c r="I418" s="994">
        <f t="shared" si="18"/>
        <v>0</v>
      </c>
      <c r="J418" s="994">
        <f t="shared" si="18"/>
        <v>0</v>
      </c>
      <c r="K418" s="994">
        <f t="shared" si="18"/>
        <v>0</v>
      </c>
      <c r="L418" s="992"/>
      <c r="M418" s="991"/>
      <c r="N418" s="990"/>
      <c r="O418" s="990"/>
      <c r="P418" s="989"/>
    </row>
    <row r="419" spans="1:16" ht="19.2" customHeight="1" thickBot="1" x14ac:dyDescent="0.3">
      <c r="A419" s="978"/>
      <c r="B419" s="2308"/>
      <c r="C419" s="1024"/>
      <c r="D419" s="1023"/>
      <c r="E419" s="2314"/>
      <c r="F419" s="2302"/>
      <c r="G419" s="2305"/>
      <c r="H419" s="984" t="s">
        <v>7</v>
      </c>
      <c r="I419" s="983">
        <f>SUM(I414:I418)</f>
        <v>97</v>
      </c>
      <c r="J419" s="983">
        <f>SUM(J414:J418)</f>
        <v>0</v>
      </c>
      <c r="K419" s="983">
        <f>SUM(K414:K418)</f>
        <v>0</v>
      </c>
      <c r="L419" s="982"/>
      <c r="M419" s="981"/>
      <c r="N419" s="980"/>
      <c r="O419" s="980"/>
      <c r="P419" s="979"/>
    </row>
    <row r="420" spans="1:16" ht="13.8" x14ac:dyDescent="0.25">
      <c r="A420" s="1022"/>
      <c r="B420" s="1021"/>
      <c r="C420" s="1020"/>
      <c r="D420" s="1019"/>
      <c r="E420" s="2312" t="s">
        <v>1008</v>
      </c>
      <c r="F420" s="2300" t="s">
        <v>66</v>
      </c>
      <c r="G420" s="2303" t="s">
        <v>403</v>
      </c>
      <c r="H420" s="1018" t="s">
        <v>50</v>
      </c>
      <c r="I420" s="1017"/>
      <c r="J420" s="1017"/>
      <c r="K420" s="1016"/>
      <c r="L420" s="1015" t="s">
        <v>411</v>
      </c>
      <c r="M420" s="1014" t="s">
        <v>73</v>
      </c>
      <c r="N420" s="1013">
        <v>1</v>
      </c>
      <c r="O420" s="1012"/>
      <c r="P420" s="1011"/>
    </row>
    <row r="421" spans="1:16" ht="13.8" x14ac:dyDescent="0.25">
      <c r="A421" s="999"/>
      <c r="B421" s="998"/>
      <c r="C421" s="997"/>
      <c r="D421" s="996"/>
      <c r="E421" s="2313"/>
      <c r="F421" s="2301"/>
      <c r="G421" s="2304"/>
      <c r="H421" s="1006" t="s">
        <v>61</v>
      </c>
      <c r="I421" s="1005"/>
      <c r="J421" s="1005"/>
      <c r="K421" s="1004"/>
      <c r="L421" s="1010" t="s">
        <v>433</v>
      </c>
      <c r="M421" s="1009" t="s">
        <v>409</v>
      </c>
      <c r="N421" s="1008">
        <v>1.032</v>
      </c>
      <c r="O421" s="1007"/>
      <c r="P421" s="1000"/>
    </row>
    <row r="422" spans="1:16" x14ac:dyDescent="0.25">
      <c r="A422" s="999"/>
      <c r="B422" s="998"/>
      <c r="C422" s="997"/>
      <c r="D422" s="996"/>
      <c r="E422" s="2313"/>
      <c r="F422" s="2301"/>
      <c r="G422" s="2304"/>
      <c r="H422" s="1006" t="s">
        <v>401</v>
      </c>
      <c r="I422" s="1005"/>
      <c r="J422" s="1005"/>
      <c r="K422" s="1004"/>
      <c r="L422" s="1003"/>
      <c r="M422" s="1002"/>
      <c r="N422" s="1001"/>
      <c r="O422" s="1001"/>
      <c r="P422" s="1000"/>
    </row>
    <row r="423" spans="1:16" x14ac:dyDescent="0.25">
      <c r="A423" s="999"/>
      <c r="B423" s="998"/>
      <c r="C423" s="997"/>
      <c r="D423" s="996"/>
      <c r="E423" s="2313"/>
      <c r="F423" s="2301"/>
      <c r="G423" s="2304"/>
      <c r="H423" s="1006" t="s">
        <v>59</v>
      </c>
      <c r="I423" s="1005">
        <v>97</v>
      </c>
      <c r="J423" s="1005">
        <v>0</v>
      </c>
      <c r="K423" s="1004">
        <v>0</v>
      </c>
      <c r="L423" s="1003"/>
      <c r="M423" s="1002"/>
      <c r="N423" s="1001"/>
      <c r="O423" s="1001"/>
      <c r="P423" s="1000"/>
    </row>
    <row r="424" spans="1:16" ht="13.8" thickBot="1" x14ac:dyDescent="0.3">
      <c r="A424" s="999"/>
      <c r="B424" s="998"/>
      <c r="C424" s="997"/>
      <c r="D424" s="996"/>
      <c r="E424" s="2313"/>
      <c r="F424" s="2301"/>
      <c r="G424" s="2304"/>
      <c r="H424" s="995" t="s">
        <v>400</v>
      </c>
      <c r="I424" s="994"/>
      <c r="J424" s="994"/>
      <c r="K424" s="993"/>
      <c r="L424" s="992"/>
      <c r="M424" s="991"/>
      <c r="N424" s="990"/>
      <c r="O424" s="990"/>
      <c r="P424" s="989"/>
    </row>
    <row r="425" spans="1:16" ht="13.8" thickBot="1" x14ac:dyDescent="0.3">
      <c r="A425" s="988"/>
      <c r="B425" s="987"/>
      <c r="C425" s="986"/>
      <c r="D425" s="985"/>
      <c r="E425" s="2314"/>
      <c r="F425" s="2302"/>
      <c r="G425" s="2305"/>
      <c r="H425" s="984" t="s">
        <v>7</v>
      </c>
      <c r="I425" s="983">
        <f>SUM(I420:I424)</f>
        <v>97</v>
      </c>
      <c r="J425" s="983">
        <f>SUM(J420:J424)</f>
        <v>0</v>
      </c>
      <c r="K425" s="983">
        <f>SUM(K420:K424)</f>
        <v>0</v>
      </c>
      <c r="L425" s="982"/>
      <c r="M425" s="981"/>
      <c r="N425" s="980"/>
      <c r="O425" s="980"/>
      <c r="P425" s="979"/>
    </row>
    <row r="426" spans="1:16" ht="13.8" thickBot="1" x14ac:dyDescent="0.3">
      <c r="A426" s="978" t="s">
        <v>63</v>
      </c>
      <c r="B426" s="977" t="s">
        <v>6</v>
      </c>
      <c r="C426" s="2291" t="s">
        <v>33</v>
      </c>
      <c r="D426" s="2291"/>
      <c r="E426" s="2291"/>
      <c r="F426" s="2291"/>
      <c r="G426" s="2292"/>
      <c r="H426" s="976" t="s">
        <v>7</v>
      </c>
      <c r="I426" s="975">
        <f>I407+I419</f>
        <v>383.9</v>
      </c>
      <c r="J426" s="975">
        <f>J407+J419</f>
        <v>0</v>
      </c>
      <c r="K426" s="975">
        <f>K407+K419</f>
        <v>0</v>
      </c>
      <c r="L426" s="974"/>
      <c r="M426" s="974"/>
      <c r="N426" s="974"/>
      <c r="O426" s="974"/>
      <c r="P426" s="973"/>
    </row>
    <row r="427" spans="1:16" ht="29.4" customHeight="1" thickBot="1" x14ac:dyDescent="0.3">
      <c r="A427" s="972" t="s">
        <v>63</v>
      </c>
      <c r="B427" s="972"/>
      <c r="C427" s="2293" t="s">
        <v>53</v>
      </c>
      <c r="D427" s="2293"/>
      <c r="E427" s="2293"/>
      <c r="F427" s="2293"/>
      <c r="G427" s="2294"/>
      <c r="H427" s="971" t="s">
        <v>7</v>
      </c>
      <c r="I427" s="970">
        <f>I426*1</f>
        <v>383.9</v>
      </c>
      <c r="J427" s="970">
        <f>J426*1</f>
        <v>0</v>
      </c>
      <c r="K427" s="970">
        <f>K426*1</f>
        <v>0</v>
      </c>
      <c r="L427" s="969"/>
      <c r="M427" s="969"/>
      <c r="N427" s="969"/>
      <c r="O427" s="969"/>
      <c r="P427" s="968"/>
    </row>
    <row r="428" spans="1:16" ht="26.4" customHeight="1" thickBot="1" x14ac:dyDescent="0.3">
      <c r="A428" s="926" t="s">
        <v>64</v>
      </c>
      <c r="B428" s="967"/>
      <c r="C428" s="966" t="s">
        <v>432</v>
      </c>
      <c r="D428" s="963"/>
      <c r="E428" s="965"/>
      <c r="F428" s="963"/>
      <c r="G428" s="963"/>
      <c r="H428" s="963"/>
      <c r="I428" s="963"/>
      <c r="J428" s="963"/>
      <c r="K428" s="963"/>
      <c r="L428" s="964"/>
      <c r="M428" s="964"/>
      <c r="N428" s="963"/>
      <c r="O428" s="963"/>
      <c r="P428" s="962"/>
    </row>
    <row r="429" spans="1:16" ht="43.95" customHeight="1" thickBot="1" x14ac:dyDescent="0.3">
      <c r="A429" s="961"/>
      <c r="B429" s="960"/>
      <c r="C429" s="958"/>
      <c r="D429" s="958"/>
      <c r="E429" s="959"/>
      <c r="F429" s="958"/>
      <c r="G429" s="958"/>
      <c r="H429" s="958"/>
      <c r="I429" s="958"/>
      <c r="J429" s="958"/>
      <c r="K429" s="958"/>
      <c r="L429" s="957" t="s">
        <v>431</v>
      </c>
      <c r="M429" s="902" t="s">
        <v>73</v>
      </c>
      <c r="N429" s="901">
        <v>4</v>
      </c>
      <c r="O429" s="900"/>
      <c r="P429" s="953"/>
    </row>
    <row r="430" spans="1:16" ht="14.4" thickBot="1" x14ac:dyDescent="0.3">
      <c r="A430" s="906" t="s">
        <v>64</v>
      </c>
      <c r="B430" s="956" t="s">
        <v>6</v>
      </c>
      <c r="C430" s="955" t="s">
        <v>430</v>
      </c>
      <c r="D430" s="954"/>
      <c r="E430" s="954"/>
      <c r="F430" s="954"/>
      <c r="G430" s="954"/>
      <c r="H430" s="954"/>
      <c r="I430" s="954"/>
      <c r="J430" s="954"/>
      <c r="K430" s="954"/>
      <c r="L430" s="954"/>
      <c r="M430" s="954"/>
      <c r="N430" s="954"/>
      <c r="O430" s="2248"/>
      <c r="P430" s="2249"/>
    </row>
    <row r="431" spans="1:16" ht="42" thickBot="1" x14ac:dyDescent="0.3">
      <c r="A431" s="906"/>
      <c r="B431" s="905"/>
      <c r="C431" s="904"/>
      <c r="D431" s="904"/>
      <c r="E431" s="904"/>
      <c r="F431" s="904"/>
      <c r="G431" s="904"/>
      <c r="H431" s="904"/>
      <c r="I431" s="904"/>
      <c r="J431" s="904"/>
      <c r="K431" s="904"/>
      <c r="L431" s="903" t="s">
        <v>429</v>
      </c>
      <c r="M431" s="902" t="s">
        <v>73</v>
      </c>
      <c r="N431" s="901">
        <v>3</v>
      </c>
      <c r="O431" s="900"/>
      <c r="P431" s="953"/>
    </row>
    <row r="432" spans="1:16" ht="13.8" x14ac:dyDescent="0.25">
      <c r="A432" s="952" t="s">
        <v>64</v>
      </c>
      <c r="B432" s="2239" t="s">
        <v>6</v>
      </c>
      <c r="C432" s="950" t="s">
        <v>6</v>
      </c>
      <c r="D432" s="935"/>
      <c r="E432" s="2252" t="s">
        <v>428</v>
      </c>
      <c r="F432" s="2382" t="s">
        <v>66</v>
      </c>
      <c r="G432" s="2236" t="s">
        <v>414</v>
      </c>
      <c r="H432" s="898" t="s">
        <v>50</v>
      </c>
      <c r="I432" s="867">
        <f t="shared" ref="I432:K436" si="19">I439+I446+I452+I458</f>
        <v>0</v>
      </c>
      <c r="J432" s="867">
        <f t="shared" si="19"/>
        <v>0</v>
      </c>
      <c r="K432" s="867">
        <f t="shared" si="19"/>
        <v>0</v>
      </c>
      <c r="L432" s="865" t="s">
        <v>413</v>
      </c>
      <c r="M432" s="864" t="s">
        <v>73</v>
      </c>
      <c r="N432" s="886">
        <v>3</v>
      </c>
      <c r="O432" s="862"/>
      <c r="P432" s="861"/>
    </row>
    <row r="433" spans="1:16" ht="13.8" x14ac:dyDescent="0.25">
      <c r="A433" s="949"/>
      <c r="B433" s="2240"/>
      <c r="C433" s="948"/>
      <c r="D433" s="930"/>
      <c r="E433" s="2253"/>
      <c r="F433" s="2383"/>
      <c r="G433" s="2237"/>
      <c r="H433" s="896" t="s">
        <v>61</v>
      </c>
      <c r="I433" s="859">
        <f t="shared" si="19"/>
        <v>211.99999999999997</v>
      </c>
      <c r="J433" s="859">
        <f t="shared" si="19"/>
        <v>0</v>
      </c>
      <c r="K433" s="859">
        <f t="shared" si="19"/>
        <v>0</v>
      </c>
      <c r="L433" s="884" t="s">
        <v>427</v>
      </c>
      <c r="M433" s="883" t="s">
        <v>73</v>
      </c>
      <c r="N433" s="854">
        <v>5</v>
      </c>
      <c r="O433" s="855"/>
      <c r="P433" s="943"/>
    </row>
    <row r="434" spans="1:16" ht="13.8" x14ac:dyDescent="0.25">
      <c r="A434" s="949"/>
      <c r="B434" s="2240"/>
      <c r="C434" s="948"/>
      <c r="D434" s="930"/>
      <c r="E434" s="2253"/>
      <c r="F434" s="2383"/>
      <c r="G434" s="2237"/>
      <c r="H434" s="896" t="s">
        <v>401</v>
      </c>
      <c r="I434" s="859">
        <f t="shared" si="19"/>
        <v>0</v>
      </c>
      <c r="J434" s="859">
        <f t="shared" si="19"/>
        <v>0</v>
      </c>
      <c r="K434" s="859">
        <f t="shared" si="19"/>
        <v>0</v>
      </c>
      <c r="L434" s="884"/>
      <c r="M434" s="883"/>
      <c r="N434" s="855"/>
      <c r="O434" s="855"/>
      <c r="P434" s="853"/>
    </row>
    <row r="435" spans="1:16" ht="13.8" x14ac:dyDescent="0.25">
      <c r="A435" s="949"/>
      <c r="B435" s="2240"/>
      <c r="C435" s="948"/>
      <c r="D435" s="930"/>
      <c r="E435" s="2253"/>
      <c r="F435" s="2383"/>
      <c r="G435" s="2237"/>
      <c r="H435" s="896" t="s">
        <v>59</v>
      </c>
      <c r="I435" s="1209">
        <f>I442+I449+I455+I461</f>
        <v>358.09000000000003</v>
      </c>
      <c r="J435" s="859">
        <f t="shared" si="19"/>
        <v>0</v>
      </c>
      <c r="K435" s="859">
        <f t="shared" si="19"/>
        <v>0</v>
      </c>
      <c r="L435" s="884"/>
      <c r="M435" s="883"/>
      <c r="N435" s="855"/>
      <c r="O435" s="855"/>
      <c r="P435" s="853"/>
    </row>
    <row r="436" spans="1:16" ht="13.8" x14ac:dyDescent="0.25">
      <c r="A436" s="949"/>
      <c r="B436" s="2240"/>
      <c r="C436" s="948"/>
      <c r="D436" s="930"/>
      <c r="E436" s="2253"/>
      <c r="F436" s="2383"/>
      <c r="G436" s="2237"/>
      <c r="H436" s="896" t="s">
        <v>400</v>
      </c>
      <c r="I436" s="942">
        <f t="shared" si="19"/>
        <v>240</v>
      </c>
      <c r="J436" s="942">
        <f t="shared" si="19"/>
        <v>0</v>
      </c>
      <c r="K436" s="942">
        <f t="shared" si="19"/>
        <v>0</v>
      </c>
      <c r="L436" s="879"/>
      <c r="M436" s="878"/>
      <c r="N436" s="877"/>
      <c r="O436" s="877"/>
      <c r="P436" s="876"/>
    </row>
    <row r="437" spans="1:16" ht="14.4" thickBot="1" x14ac:dyDescent="0.3">
      <c r="A437" s="949"/>
      <c r="B437" s="2240"/>
      <c r="C437" s="948"/>
      <c r="D437" s="930"/>
      <c r="E437" s="2253"/>
      <c r="F437" s="2383"/>
      <c r="G437" s="2237"/>
      <c r="H437" s="947"/>
      <c r="I437" s="850"/>
      <c r="J437" s="850">
        <f>J444</f>
        <v>0</v>
      </c>
      <c r="K437" s="850">
        <f>K444</f>
        <v>0</v>
      </c>
      <c r="L437" s="848"/>
      <c r="M437" s="847"/>
      <c r="N437" s="871"/>
      <c r="O437" s="871"/>
      <c r="P437" s="939"/>
    </row>
    <row r="438" spans="1:16" ht="14.4" thickBot="1" x14ac:dyDescent="0.3">
      <c r="A438" s="837"/>
      <c r="B438" s="2241"/>
      <c r="C438" s="946"/>
      <c r="D438" s="945"/>
      <c r="E438" s="2254"/>
      <c r="F438" s="2384"/>
      <c r="G438" s="2238"/>
      <c r="H438" s="843" t="s">
        <v>7</v>
      </c>
      <c r="I438" s="842">
        <f>SUM(I432:I437)</f>
        <v>810.09</v>
      </c>
      <c r="J438" s="842">
        <f>SUM(J432:J437)</f>
        <v>0</v>
      </c>
      <c r="K438" s="842">
        <f>SUM(K432:K437)</f>
        <v>0</v>
      </c>
      <c r="L438" s="841"/>
      <c r="M438" s="840"/>
      <c r="N438" s="839"/>
      <c r="O438" s="839"/>
      <c r="P438" s="838"/>
    </row>
    <row r="439" spans="1:16" ht="13.8" x14ac:dyDescent="0.25">
      <c r="A439" s="937"/>
      <c r="B439" s="936"/>
      <c r="C439" s="935"/>
      <c r="D439" s="869"/>
      <c r="E439" s="2252" t="s">
        <v>1009</v>
      </c>
      <c r="F439" s="2245" t="s">
        <v>66</v>
      </c>
      <c r="G439" s="2236" t="s">
        <v>425</v>
      </c>
      <c r="H439" s="868" t="s">
        <v>50</v>
      </c>
      <c r="I439" s="867"/>
      <c r="J439" s="867"/>
      <c r="K439" s="866"/>
      <c r="L439" s="865" t="s">
        <v>411</v>
      </c>
      <c r="M439" s="864" t="s">
        <v>73</v>
      </c>
      <c r="N439" s="863"/>
      <c r="O439" s="862"/>
      <c r="P439" s="885"/>
    </row>
    <row r="440" spans="1:16" ht="13.8" x14ac:dyDescent="0.25">
      <c r="A440" s="932"/>
      <c r="B440" s="931"/>
      <c r="C440" s="930"/>
      <c r="D440" s="940"/>
      <c r="E440" s="2253"/>
      <c r="F440" s="2246"/>
      <c r="G440" s="2237"/>
      <c r="H440" s="860" t="s">
        <v>61</v>
      </c>
      <c r="I440" s="859">
        <v>146</v>
      </c>
      <c r="J440" s="859"/>
      <c r="K440" s="858">
        <v>0</v>
      </c>
      <c r="L440" s="857" t="s">
        <v>426</v>
      </c>
      <c r="M440" s="856" t="s">
        <v>73</v>
      </c>
      <c r="N440" s="854">
        <v>1</v>
      </c>
      <c r="O440" s="944"/>
      <c r="P440" s="943"/>
    </row>
    <row r="441" spans="1:16" ht="13.8" x14ac:dyDescent="0.25">
      <c r="A441" s="932"/>
      <c r="B441" s="931"/>
      <c r="C441" s="930"/>
      <c r="D441" s="940"/>
      <c r="E441" s="2253"/>
      <c r="F441" s="2246"/>
      <c r="G441" s="2237"/>
      <c r="H441" s="860" t="s">
        <v>401</v>
      </c>
      <c r="I441" s="859"/>
      <c r="J441" s="859"/>
      <c r="K441" s="858"/>
      <c r="L441" s="884"/>
      <c r="M441" s="883"/>
      <c r="N441" s="944"/>
      <c r="O441" s="854"/>
      <c r="P441" s="943"/>
    </row>
    <row r="442" spans="1:16" ht="13.8" x14ac:dyDescent="0.25">
      <c r="A442" s="932"/>
      <c r="B442" s="931"/>
      <c r="C442" s="930"/>
      <c r="D442" s="940"/>
      <c r="E442" s="2253"/>
      <c r="F442" s="2246"/>
      <c r="G442" s="2237"/>
      <c r="H442" s="860" t="s">
        <v>59</v>
      </c>
      <c r="I442" s="859"/>
      <c r="J442" s="859"/>
      <c r="K442" s="858"/>
      <c r="L442" s="884"/>
      <c r="M442" s="883"/>
      <c r="N442" s="855"/>
      <c r="O442" s="855"/>
      <c r="P442" s="853"/>
    </row>
    <row r="443" spans="1:16" ht="13.8" x14ac:dyDescent="0.25">
      <c r="A443" s="932"/>
      <c r="B443" s="931"/>
      <c r="C443" s="930"/>
      <c r="D443" s="940"/>
      <c r="E443" s="2253"/>
      <c r="F443" s="2246"/>
      <c r="G443" s="2237"/>
      <c r="H443" s="860" t="s">
        <v>400</v>
      </c>
      <c r="I443" s="942">
        <v>240</v>
      </c>
      <c r="J443" s="942"/>
      <c r="K443" s="941">
        <v>0</v>
      </c>
      <c r="L443" s="879"/>
      <c r="M443" s="878"/>
      <c r="N443" s="877"/>
      <c r="O443" s="877"/>
      <c r="P443" s="876"/>
    </row>
    <row r="444" spans="1:16" ht="14.4" thickBot="1" x14ac:dyDescent="0.3">
      <c r="A444" s="932"/>
      <c r="B444" s="931"/>
      <c r="C444" s="930"/>
      <c r="D444" s="940"/>
      <c r="E444" s="2253"/>
      <c r="F444" s="2246"/>
      <c r="G444" s="2237"/>
      <c r="H444" s="873"/>
      <c r="I444" s="850"/>
      <c r="J444" s="850"/>
      <c r="K444" s="849"/>
      <c r="L444" s="848"/>
      <c r="M444" s="847"/>
      <c r="N444" s="871"/>
      <c r="O444" s="871"/>
      <c r="P444" s="939"/>
    </row>
    <row r="445" spans="1:16" ht="21" customHeight="1" thickBot="1" x14ac:dyDescent="0.3">
      <c r="A445" s="929"/>
      <c r="B445" s="928"/>
      <c r="C445" s="927"/>
      <c r="D445" s="844"/>
      <c r="E445" s="2254"/>
      <c r="F445" s="2247"/>
      <c r="G445" s="2238"/>
      <c r="H445" s="843" t="s">
        <v>7</v>
      </c>
      <c r="I445" s="842">
        <f>SUM(I439:I444)</f>
        <v>386</v>
      </c>
      <c r="J445" s="842">
        <f>SUM(J439:J443)</f>
        <v>0</v>
      </c>
      <c r="K445" s="842">
        <f>SUM(K439:K443)</f>
        <v>0</v>
      </c>
      <c r="L445" s="841"/>
      <c r="M445" s="840"/>
      <c r="N445" s="839"/>
      <c r="O445" s="839"/>
      <c r="P445" s="838"/>
    </row>
    <row r="446" spans="1:16" ht="13.8" x14ac:dyDescent="0.25">
      <c r="A446" s="937"/>
      <c r="B446" s="936"/>
      <c r="C446" s="935"/>
      <c r="D446" s="869"/>
      <c r="E446" s="2252" t="s">
        <v>1010</v>
      </c>
      <c r="F446" s="2245" t="s">
        <v>66</v>
      </c>
      <c r="G446" s="2236" t="s">
        <v>425</v>
      </c>
      <c r="H446" s="868" t="s">
        <v>50</v>
      </c>
      <c r="I446" s="867"/>
      <c r="J446" s="867"/>
      <c r="K446" s="866"/>
      <c r="L446" s="865" t="s">
        <v>411</v>
      </c>
      <c r="M446" s="864" t="s">
        <v>73</v>
      </c>
      <c r="N446" s="886">
        <v>1</v>
      </c>
      <c r="O446" s="862"/>
      <c r="P446" s="861"/>
    </row>
    <row r="447" spans="1:16" ht="13.8" x14ac:dyDescent="0.25">
      <c r="A447" s="932"/>
      <c r="B447" s="931"/>
      <c r="C447" s="930"/>
      <c r="D447" s="852"/>
      <c r="E447" s="2253"/>
      <c r="F447" s="2246"/>
      <c r="G447" s="2237"/>
      <c r="H447" s="860" t="s">
        <v>61</v>
      </c>
      <c r="I447" s="859">
        <v>38.200000000000003</v>
      </c>
      <c r="J447" s="859">
        <v>0</v>
      </c>
      <c r="K447" s="858">
        <v>0</v>
      </c>
      <c r="L447" s="857" t="s">
        <v>424</v>
      </c>
      <c r="M447" s="856" t="s">
        <v>73</v>
      </c>
      <c r="N447" s="854">
        <v>1</v>
      </c>
      <c r="O447" s="854"/>
      <c r="P447" s="853"/>
    </row>
    <row r="448" spans="1:16" ht="13.8" x14ac:dyDescent="0.25">
      <c r="A448" s="932"/>
      <c r="B448" s="931"/>
      <c r="C448" s="930"/>
      <c r="D448" s="852"/>
      <c r="E448" s="2253"/>
      <c r="F448" s="2246"/>
      <c r="G448" s="938"/>
      <c r="H448" s="860" t="s">
        <v>401</v>
      </c>
      <c r="I448" s="859"/>
      <c r="J448" s="859"/>
      <c r="K448" s="858"/>
      <c r="L448" s="884"/>
      <c r="M448" s="883"/>
      <c r="N448" s="855"/>
      <c r="O448" s="855"/>
      <c r="P448" s="853"/>
    </row>
    <row r="449" spans="1:16" ht="13.8" x14ac:dyDescent="0.25">
      <c r="A449" s="932"/>
      <c r="B449" s="931"/>
      <c r="C449" s="930"/>
      <c r="D449" s="852"/>
      <c r="E449" s="2253"/>
      <c r="F449" s="2246"/>
      <c r="G449" s="938"/>
      <c r="H449" s="860" t="s">
        <v>59</v>
      </c>
      <c r="I449" s="859">
        <v>61.79</v>
      </c>
      <c r="J449" s="859">
        <v>0</v>
      </c>
      <c r="K449" s="858">
        <v>0</v>
      </c>
      <c r="L449" s="884"/>
      <c r="M449" s="883"/>
      <c r="N449" s="855"/>
      <c r="O449" s="855"/>
      <c r="P449" s="853"/>
    </row>
    <row r="450" spans="1:16" ht="14.4" thickBot="1" x14ac:dyDescent="0.3">
      <c r="A450" s="932"/>
      <c r="B450" s="931"/>
      <c r="C450" s="930"/>
      <c r="D450" s="852"/>
      <c r="E450" s="2253"/>
      <c r="F450" s="2246"/>
      <c r="G450" s="2237"/>
      <c r="H450" s="851" t="s">
        <v>400</v>
      </c>
      <c r="I450" s="881"/>
      <c r="J450" s="881"/>
      <c r="K450" s="880"/>
      <c r="L450" s="879"/>
      <c r="M450" s="878"/>
      <c r="N450" s="877"/>
      <c r="O450" s="877"/>
      <c r="P450" s="876"/>
    </row>
    <row r="451" spans="1:16" ht="14.4" thickBot="1" x14ac:dyDescent="0.3">
      <c r="A451" s="929"/>
      <c r="B451" s="928"/>
      <c r="C451" s="927"/>
      <c r="D451" s="844"/>
      <c r="E451" s="2254"/>
      <c r="F451" s="2247"/>
      <c r="G451" s="2238"/>
      <c r="H451" s="843" t="s">
        <v>7</v>
      </c>
      <c r="I451" s="842">
        <f>SUM(I446:I450)</f>
        <v>99.990000000000009</v>
      </c>
      <c r="J451" s="842">
        <f>SUM(J446:J450)</f>
        <v>0</v>
      </c>
      <c r="K451" s="842">
        <f>SUM(K446:K450)</f>
        <v>0</v>
      </c>
      <c r="L451" s="841"/>
      <c r="M451" s="840"/>
      <c r="N451" s="839"/>
      <c r="O451" s="839"/>
      <c r="P451" s="838"/>
    </row>
    <row r="452" spans="1:16" ht="13.8" x14ac:dyDescent="0.25">
      <c r="A452" s="937"/>
      <c r="B452" s="936"/>
      <c r="C452" s="935"/>
      <c r="D452" s="869"/>
      <c r="E452" s="2252" t="s">
        <v>1011</v>
      </c>
      <c r="F452" s="2245" t="s">
        <v>66</v>
      </c>
      <c r="G452" s="2236" t="s">
        <v>414</v>
      </c>
      <c r="H452" s="868" t="s">
        <v>50</v>
      </c>
      <c r="I452" s="867"/>
      <c r="J452" s="867"/>
      <c r="K452" s="866"/>
      <c r="L452" s="865" t="s">
        <v>411</v>
      </c>
      <c r="M452" s="864" t="s">
        <v>73</v>
      </c>
      <c r="N452" s="886">
        <v>1</v>
      </c>
      <c r="O452" s="862"/>
      <c r="P452" s="861"/>
    </row>
    <row r="453" spans="1:16" ht="13.8" x14ac:dyDescent="0.25">
      <c r="A453" s="932"/>
      <c r="B453" s="931"/>
      <c r="C453" s="930"/>
      <c r="D453" s="852"/>
      <c r="E453" s="2253"/>
      <c r="F453" s="2246"/>
      <c r="G453" s="2237"/>
      <c r="H453" s="860" t="s">
        <v>61</v>
      </c>
      <c r="I453" s="859">
        <v>20.100000000000001</v>
      </c>
      <c r="J453" s="859">
        <v>0</v>
      </c>
      <c r="K453" s="858">
        <v>0</v>
      </c>
      <c r="L453" s="857" t="s">
        <v>423</v>
      </c>
      <c r="M453" s="856" t="s">
        <v>73</v>
      </c>
      <c r="N453" s="854">
        <v>1</v>
      </c>
      <c r="O453" s="854"/>
      <c r="P453" s="853"/>
    </row>
    <row r="454" spans="1:16" ht="13.8" x14ac:dyDescent="0.25">
      <c r="A454" s="932"/>
      <c r="B454" s="931"/>
      <c r="C454" s="930"/>
      <c r="D454" s="852"/>
      <c r="E454" s="2253"/>
      <c r="F454" s="2246"/>
      <c r="G454" s="2237"/>
      <c r="H454" s="860" t="s">
        <v>401</v>
      </c>
      <c r="I454" s="859"/>
      <c r="J454" s="859"/>
      <c r="K454" s="858"/>
      <c r="L454" s="884" t="s">
        <v>422</v>
      </c>
      <c r="M454" s="883" t="s">
        <v>73</v>
      </c>
      <c r="N454" s="854">
        <v>1</v>
      </c>
      <c r="O454" s="855"/>
      <c r="P454" s="853"/>
    </row>
    <row r="455" spans="1:16" ht="13.8" x14ac:dyDescent="0.25">
      <c r="A455" s="932"/>
      <c r="B455" s="931"/>
      <c r="C455" s="930"/>
      <c r="D455" s="852"/>
      <c r="E455" s="2253"/>
      <c r="F455" s="2246"/>
      <c r="G455" s="2237"/>
      <c r="H455" s="860" t="s">
        <v>59</v>
      </c>
      <c r="I455" s="859">
        <v>12</v>
      </c>
      <c r="J455" s="859">
        <v>0</v>
      </c>
      <c r="K455" s="858">
        <v>0</v>
      </c>
      <c r="L455" s="884"/>
      <c r="M455" s="883"/>
      <c r="N455" s="855"/>
      <c r="O455" s="855"/>
      <c r="P455" s="853"/>
    </row>
    <row r="456" spans="1:16" ht="14.4" thickBot="1" x14ac:dyDescent="0.3">
      <c r="A456" s="932"/>
      <c r="B456" s="931"/>
      <c r="C456" s="930"/>
      <c r="D456" s="852"/>
      <c r="E456" s="2253"/>
      <c r="F456" s="2246"/>
      <c r="G456" s="2237"/>
      <c r="H456" s="851" t="s">
        <v>400</v>
      </c>
      <c r="I456" s="881"/>
      <c r="J456" s="881"/>
      <c r="K456" s="880"/>
      <c r="L456" s="879"/>
      <c r="M456" s="878"/>
      <c r="N456" s="877"/>
      <c r="O456" s="877"/>
      <c r="P456" s="876"/>
    </row>
    <row r="457" spans="1:16" ht="22.95" customHeight="1" thickBot="1" x14ac:dyDescent="0.3">
      <c r="A457" s="929"/>
      <c r="B457" s="928"/>
      <c r="C457" s="927"/>
      <c r="D457" s="844"/>
      <c r="E457" s="2254"/>
      <c r="F457" s="2247"/>
      <c r="G457" s="2238"/>
      <c r="H457" s="843" t="s">
        <v>7</v>
      </c>
      <c r="I457" s="842">
        <f>SUM(I452:I456)</f>
        <v>32.1</v>
      </c>
      <c r="J457" s="842">
        <f>SUM(J452:J456)</f>
        <v>0</v>
      </c>
      <c r="K457" s="842">
        <f>SUM(K452:K456)</f>
        <v>0</v>
      </c>
      <c r="L457" s="841"/>
      <c r="M457" s="840"/>
      <c r="N457" s="839"/>
      <c r="O457" s="839"/>
      <c r="P457" s="838"/>
    </row>
    <row r="458" spans="1:16" ht="18" customHeight="1" x14ac:dyDescent="0.25">
      <c r="A458" s="937"/>
      <c r="B458" s="936"/>
      <c r="C458" s="935"/>
      <c r="D458" s="869"/>
      <c r="E458" s="2375" t="s">
        <v>1012</v>
      </c>
      <c r="F458" s="2245" t="s">
        <v>66</v>
      </c>
      <c r="G458" s="2236" t="s">
        <v>421</v>
      </c>
      <c r="H458" s="868" t="s">
        <v>50</v>
      </c>
      <c r="I458" s="867"/>
      <c r="J458" s="867"/>
      <c r="K458" s="866"/>
      <c r="L458" s="865" t="s">
        <v>411</v>
      </c>
      <c r="M458" s="864" t="s">
        <v>73</v>
      </c>
      <c r="N458" s="886">
        <v>1</v>
      </c>
      <c r="O458" s="862"/>
      <c r="P458" s="861"/>
    </row>
    <row r="459" spans="1:16" ht="41.4" x14ac:dyDescent="0.25">
      <c r="A459" s="932"/>
      <c r="B459" s="931"/>
      <c r="C459" s="930"/>
      <c r="D459" s="852"/>
      <c r="E459" s="2376"/>
      <c r="F459" s="2246"/>
      <c r="G459" s="2237"/>
      <c r="H459" s="860" t="s">
        <v>61</v>
      </c>
      <c r="I459" s="934">
        <v>7.7</v>
      </c>
      <c r="J459" s="859"/>
      <c r="K459" s="858"/>
      <c r="L459" s="857" t="s">
        <v>420</v>
      </c>
      <c r="M459" s="856" t="s">
        <v>73</v>
      </c>
      <c r="N459" s="933">
        <v>1</v>
      </c>
      <c r="O459" s="854"/>
      <c r="P459" s="853"/>
    </row>
    <row r="460" spans="1:16" ht="13.8" x14ac:dyDescent="0.25">
      <c r="A460" s="932"/>
      <c r="B460" s="931"/>
      <c r="C460" s="930"/>
      <c r="D460" s="852"/>
      <c r="E460" s="2376"/>
      <c r="F460" s="2246"/>
      <c r="G460" s="2237"/>
      <c r="H460" s="860" t="s">
        <v>401</v>
      </c>
      <c r="I460" s="859"/>
      <c r="J460" s="859"/>
      <c r="K460" s="858"/>
      <c r="L460" s="884"/>
      <c r="M460" s="883"/>
      <c r="N460" s="855"/>
      <c r="O460" s="855"/>
      <c r="P460" s="853"/>
    </row>
    <row r="461" spans="1:16" ht="13.8" x14ac:dyDescent="0.25">
      <c r="A461" s="932"/>
      <c r="B461" s="931"/>
      <c r="C461" s="930"/>
      <c r="D461" s="852"/>
      <c r="E461" s="2376"/>
      <c r="F461" s="2246"/>
      <c r="G461" s="2237"/>
      <c r="H461" s="860" t="s">
        <v>59</v>
      </c>
      <c r="I461" s="1209">
        <v>284.3</v>
      </c>
      <c r="J461" s="859"/>
      <c r="K461" s="858"/>
      <c r="L461" s="884"/>
      <c r="M461" s="883"/>
      <c r="N461" s="855"/>
      <c r="O461" s="855"/>
      <c r="P461" s="853"/>
    </row>
    <row r="462" spans="1:16" ht="14.4" thickBot="1" x14ac:dyDescent="0.3">
      <c r="A462" s="932"/>
      <c r="B462" s="931"/>
      <c r="C462" s="930"/>
      <c r="D462" s="852"/>
      <c r="E462" s="2376"/>
      <c r="F462" s="2246"/>
      <c r="G462" s="2237"/>
      <c r="H462" s="851" t="s">
        <v>400</v>
      </c>
      <c r="I462" s="881"/>
      <c r="J462" s="881"/>
      <c r="K462" s="880"/>
      <c r="L462" s="879"/>
      <c r="M462" s="878"/>
      <c r="N462" s="877"/>
      <c r="O462" s="877"/>
      <c r="P462" s="876"/>
    </row>
    <row r="463" spans="1:16" ht="19.2" customHeight="1" thickBot="1" x14ac:dyDescent="0.3">
      <c r="A463" s="929"/>
      <c r="B463" s="928"/>
      <c r="C463" s="927"/>
      <c r="D463" s="844"/>
      <c r="E463" s="2381"/>
      <c r="F463" s="2247"/>
      <c r="G463" s="2238"/>
      <c r="H463" s="843" t="s">
        <v>7</v>
      </c>
      <c r="I463" s="842">
        <f>SUM(I458:I462)</f>
        <v>292</v>
      </c>
      <c r="J463" s="842">
        <f>SUM(J458:J462)</f>
        <v>0</v>
      </c>
      <c r="K463" s="842">
        <f>SUM(K458:K462)</f>
        <v>0</v>
      </c>
      <c r="L463" s="841"/>
      <c r="M463" s="840"/>
      <c r="N463" s="839"/>
      <c r="O463" s="839"/>
      <c r="P463" s="838"/>
    </row>
    <row r="464" spans="1:16" ht="14.4" thickBot="1" x14ac:dyDescent="0.3">
      <c r="A464" s="837" t="s">
        <v>64</v>
      </c>
      <c r="B464" s="836" t="s">
        <v>6</v>
      </c>
      <c r="C464" s="2284" t="s">
        <v>33</v>
      </c>
      <c r="D464" s="2284"/>
      <c r="E464" s="2284"/>
      <c r="F464" s="2284"/>
      <c r="G464" s="2285"/>
      <c r="H464" s="835" t="s">
        <v>7</v>
      </c>
      <c r="I464" s="834">
        <f>I438*1</f>
        <v>810.09</v>
      </c>
      <c r="J464" s="834">
        <f>J438*1</f>
        <v>0</v>
      </c>
      <c r="K464" s="834">
        <f>K438*1</f>
        <v>0</v>
      </c>
      <c r="L464" s="833"/>
      <c r="M464" s="833"/>
      <c r="N464" s="833"/>
      <c r="O464" s="833"/>
      <c r="P464" s="832"/>
    </row>
    <row r="465" spans="1:16" ht="14.4" thickBot="1" x14ac:dyDescent="0.3">
      <c r="A465" s="831" t="s">
        <v>64</v>
      </c>
      <c r="B465" s="831"/>
      <c r="C465" s="2286" t="s">
        <v>53</v>
      </c>
      <c r="D465" s="2286"/>
      <c r="E465" s="2286"/>
      <c r="F465" s="2286"/>
      <c r="G465" s="2287"/>
      <c r="H465" s="830" t="s">
        <v>7</v>
      </c>
      <c r="I465" s="829">
        <f>I464*1</f>
        <v>810.09</v>
      </c>
      <c r="J465" s="829">
        <f>J464+J458</f>
        <v>0</v>
      </c>
      <c r="K465" s="829">
        <f>K464+K458</f>
        <v>0</v>
      </c>
      <c r="L465" s="828"/>
      <c r="M465" s="828"/>
      <c r="N465" s="828"/>
      <c r="O465" s="828"/>
      <c r="P465" s="827"/>
    </row>
    <row r="466" spans="1:16" ht="14.4" thickBot="1" x14ac:dyDescent="0.3">
      <c r="A466" s="926" t="s">
        <v>65</v>
      </c>
      <c r="B466" s="925"/>
      <c r="C466" s="921" t="s">
        <v>419</v>
      </c>
      <c r="D466" s="922"/>
      <c r="E466" s="924"/>
      <c r="F466" s="922"/>
      <c r="G466" s="922"/>
      <c r="H466" s="922"/>
      <c r="I466" s="922"/>
      <c r="J466" s="921"/>
      <c r="K466" s="922"/>
      <c r="L466" s="923"/>
      <c r="M466" s="923"/>
      <c r="N466" s="922"/>
      <c r="O466" s="921"/>
      <c r="P466" s="920"/>
    </row>
    <row r="467" spans="1:16" ht="38.4" customHeight="1" thickBot="1" x14ac:dyDescent="0.3">
      <c r="A467" s="919"/>
      <c r="B467" s="918"/>
      <c r="C467" s="916"/>
      <c r="D467" s="916"/>
      <c r="E467" s="917"/>
      <c r="F467" s="916"/>
      <c r="G467" s="916"/>
      <c r="H467" s="916"/>
      <c r="I467" s="915"/>
      <c r="J467" s="915"/>
      <c r="K467" s="915"/>
      <c r="L467" s="914" t="s">
        <v>418</v>
      </c>
      <c r="M467" s="902" t="s">
        <v>73</v>
      </c>
      <c r="N467" s="913"/>
      <c r="O467" s="912">
        <v>1</v>
      </c>
      <c r="P467" s="911"/>
    </row>
    <row r="468" spans="1:16" ht="24.6" customHeight="1" thickBot="1" x14ac:dyDescent="0.3">
      <c r="A468" s="910" t="s">
        <v>65</v>
      </c>
      <c r="B468" s="909" t="s">
        <v>6</v>
      </c>
      <c r="C468" s="908" t="s">
        <v>417</v>
      </c>
      <c r="D468" s="907"/>
      <c r="E468" s="907"/>
      <c r="F468" s="907"/>
      <c r="G468" s="907"/>
      <c r="H468" s="907"/>
      <c r="I468" s="907"/>
      <c r="J468" s="907"/>
      <c r="K468" s="907"/>
      <c r="L468" s="907"/>
      <c r="M468" s="907"/>
      <c r="N468" s="907"/>
      <c r="O468" s="2379"/>
      <c r="P468" s="2380"/>
    </row>
    <row r="469" spans="1:16" ht="40.200000000000003" customHeight="1" thickBot="1" x14ac:dyDescent="0.3">
      <c r="A469" s="906"/>
      <c r="B469" s="905"/>
      <c r="C469" s="904"/>
      <c r="D469" s="904"/>
      <c r="E469" s="904"/>
      <c r="F469" s="904"/>
      <c r="G469" s="904"/>
      <c r="H469" s="904"/>
      <c r="I469" s="904"/>
      <c r="J469" s="904"/>
      <c r="K469" s="904"/>
      <c r="L469" s="903" t="s">
        <v>416</v>
      </c>
      <c r="M469" s="902" t="s">
        <v>73</v>
      </c>
      <c r="N469" s="901">
        <v>2</v>
      </c>
      <c r="O469" s="900"/>
      <c r="P469" s="899"/>
    </row>
    <row r="470" spans="1:16" ht="13.8" x14ac:dyDescent="0.25">
      <c r="A470" s="2345" t="s">
        <v>65</v>
      </c>
      <c r="B470" s="2348" t="s">
        <v>6</v>
      </c>
      <c r="C470" s="2339" t="s">
        <v>6</v>
      </c>
      <c r="D470" s="869"/>
      <c r="E470" s="2252" t="s">
        <v>415</v>
      </c>
      <c r="F470" s="2350" t="s">
        <v>66</v>
      </c>
      <c r="G470" s="2236" t="s">
        <v>414</v>
      </c>
      <c r="H470" s="898" t="s">
        <v>50</v>
      </c>
      <c r="I470" s="867">
        <f t="shared" ref="I470:K472" si="20">I476+I482+I488+I493+I497</f>
        <v>37.5</v>
      </c>
      <c r="J470" s="867">
        <f t="shared" si="20"/>
        <v>45.2</v>
      </c>
      <c r="K470" s="867">
        <f t="shared" si="20"/>
        <v>49</v>
      </c>
      <c r="L470" s="865" t="s">
        <v>413</v>
      </c>
      <c r="M470" s="864" t="s">
        <v>73</v>
      </c>
      <c r="N470" s="863"/>
      <c r="O470" s="886">
        <v>1</v>
      </c>
      <c r="P470" s="861"/>
    </row>
    <row r="471" spans="1:16" ht="13.8" x14ac:dyDescent="0.25">
      <c r="A471" s="2346"/>
      <c r="B471" s="2240"/>
      <c r="C471" s="2340"/>
      <c r="D471" s="852"/>
      <c r="E471" s="2253"/>
      <c r="F471" s="2246"/>
      <c r="G471" s="2237"/>
      <c r="H471" s="896" t="s">
        <v>61</v>
      </c>
      <c r="I471" s="859">
        <f t="shared" si="20"/>
        <v>974</v>
      </c>
      <c r="J471" s="859">
        <f t="shared" si="20"/>
        <v>16.16</v>
      </c>
      <c r="K471" s="859">
        <f t="shared" si="20"/>
        <v>0</v>
      </c>
      <c r="L471" s="897"/>
      <c r="M471" s="883"/>
      <c r="N471" s="855"/>
      <c r="O471" s="855"/>
      <c r="P471" s="853"/>
    </row>
    <row r="472" spans="1:16" ht="13.8" x14ac:dyDescent="0.25">
      <c r="A472" s="2346"/>
      <c r="B472" s="2240"/>
      <c r="C472" s="2340"/>
      <c r="D472" s="852"/>
      <c r="E472" s="2253"/>
      <c r="F472" s="2246"/>
      <c r="G472" s="2237"/>
      <c r="H472" s="896" t="s">
        <v>401</v>
      </c>
      <c r="I472" s="859">
        <f t="shared" si="20"/>
        <v>483.5</v>
      </c>
      <c r="J472" s="859">
        <f t="shared" si="20"/>
        <v>0</v>
      </c>
      <c r="K472" s="859">
        <f t="shared" si="20"/>
        <v>0</v>
      </c>
      <c r="L472" s="884"/>
      <c r="M472" s="883"/>
      <c r="N472" s="855"/>
      <c r="O472" s="855"/>
      <c r="P472" s="853"/>
    </row>
    <row r="473" spans="1:16" ht="13.8" x14ac:dyDescent="0.25">
      <c r="A473" s="2346"/>
      <c r="B473" s="2240"/>
      <c r="C473" s="2340"/>
      <c r="D473" s="852"/>
      <c r="E473" s="2253"/>
      <c r="F473" s="2246"/>
      <c r="G473" s="2237"/>
      <c r="H473" s="896" t="s">
        <v>59</v>
      </c>
      <c r="I473" s="859">
        <f t="shared" ref="I473:K474" si="21">I479+I485</f>
        <v>1131</v>
      </c>
      <c r="J473" s="859">
        <f t="shared" si="21"/>
        <v>199.3</v>
      </c>
      <c r="K473" s="859">
        <f t="shared" si="21"/>
        <v>0</v>
      </c>
      <c r="L473" s="884"/>
      <c r="M473" s="883"/>
      <c r="N473" s="855"/>
      <c r="O473" s="855"/>
      <c r="P473" s="853"/>
    </row>
    <row r="474" spans="1:16" ht="14.4" thickBot="1" x14ac:dyDescent="0.3">
      <c r="A474" s="2346"/>
      <c r="B474" s="2240"/>
      <c r="C474" s="2340"/>
      <c r="D474" s="852"/>
      <c r="E474" s="2253"/>
      <c r="F474" s="2246"/>
      <c r="G474" s="2237"/>
      <c r="H474" s="894" t="s">
        <v>400</v>
      </c>
      <c r="I474" s="881">
        <f t="shared" si="21"/>
        <v>0</v>
      </c>
      <c r="J474" s="881">
        <f t="shared" si="21"/>
        <v>0</v>
      </c>
      <c r="K474" s="881">
        <f t="shared" si="21"/>
        <v>0</v>
      </c>
      <c r="L474" s="879"/>
      <c r="M474" s="878"/>
      <c r="N474" s="877"/>
      <c r="O474" s="877"/>
      <c r="P474" s="876"/>
    </row>
    <row r="475" spans="1:16" ht="32.4" customHeight="1" thickBot="1" x14ac:dyDescent="0.3">
      <c r="A475" s="2347"/>
      <c r="B475" s="2349"/>
      <c r="C475" s="2341"/>
      <c r="D475" s="844"/>
      <c r="E475" s="893"/>
      <c r="F475" s="2351"/>
      <c r="G475" s="2238"/>
      <c r="H475" s="892" t="s">
        <v>7</v>
      </c>
      <c r="I475" s="891">
        <f>SUM(I470:I474)</f>
        <v>2626</v>
      </c>
      <c r="J475" s="891">
        <f>SUM(J470:J474)</f>
        <v>260.66000000000003</v>
      </c>
      <c r="K475" s="891">
        <f>SUM(K470:K474)</f>
        <v>49</v>
      </c>
      <c r="L475" s="890"/>
      <c r="M475" s="889"/>
      <c r="N475" s="888"/>
      <c r="O475" s="888"/>
      <c r="P475" s="887"/>
    </row>
    <row r="476" spans="1:16" ht="13.8" x14ac:dyDescent="0.25">
      <c r="A476" s="2333"/>
      <c r="B476" s="2336"/>
      <c r="C476" s="2339"/>
      <c r="D476" s="869"/>
      <c r="E476" s="2252" t="s">
        <v>1013</v>
      </c>
      <c r="F476" s="2350" t="s">
        <v>66</v>
      </c>
      <c r="G476" s="2236" t="s">
        <v>403</v>
      </c>
      <c r="H476" s="868" t="s">
        <v>50</v>
      </c>
      <c r="I476" s="867">
        <v>0.3</v>
      </c>
      <c r="J476" s="867">
        <v>0.2</v>
      </c>
      <c r="K476" s="866">
        <v>0</v>
      </c>
      <c r="L476" s="865" t="s">
        <v>411</v>
      </c>
      <c r="M476" s="864" t="s">
        <v>73</v>
      </c>
      <c r="N476" s="863"/>
      <c r="O476" s="886">
        <v>1</v>
      </c>
      <c r="P476" s="861"/>
    </row>
    <row r="477" spans="1:16" ht="13.8" x14ac:dyDescent="0.25">
      <c r="A477" s="2334"/>
      <c r="B477" s="2337"/>
      <c r="C477" s="2340"/>
      <c r="D477" s="852"/>
      <c r="E477" s="2253"/>
      <c r="F477" s="2246"/>
      <c r="G477" s="2237"/>
      <c r="H477" s="860" t="s">
        <v>61</v>
      </c>
      <c r="I477" s="859">
        <v>92</v>
      </c>
      <c r="J477" s="859">
        <v>16.16</v>
      </c>
      <c r="K477" s="858">
        <v>0</v>
      </c>
      <c r="L477" s="857" t="s">
        <v>412</v>
      </c>
      <c r="M477" s="856" t="s">
        <v>73</v>
      </c>
      <c r="N477" s="855"/>
      <c r="O477" s="854">
        <v>1</v>
      </c>
      <c r="P477" s="853"/>
    </row>
    <row r="478" spans="1:16" ht="13.8" x14ac:dyDescent="0.25">
      <c r="A478" s="2334"/>
      <c r="B478" s="2337"/>
      <c r="C478" s="2340"/>
      <c r="D478" s="852"/>
      <c r="E478" s="2253"/>
      <c r="F478" s="2246"/>
      <c r="G478" s="2237"/>
      <c r="H478" s="860" t="s">
        <v>401</v>
      </c>
      <c r="I478" s="859"/>
      <c r="J478" s="859"/>
      <c r="K478" s="858"/>
      <c r="L478" s="884"/>
      <c r="M478" s="883"/>
      <c r="N478" s="855"/>
      <c r="O478" s="855"/>
      <c r="P478" s="853"/>
    </row>
    <row r="479" spans="1:16" ht="13.8" x14ac:dyDescent="0.25">
      <c r="A479" s="2334"/>
      <c r="B479" s="2337"/>
      <c r="C479" s="2340"/>
      <c r="D479" s="852"/>
      <c r="E479" s="2253"/>
      <c r="F479" s="2246"/>
      <c r="G479" s="2237"/>
      <c r="H479" s="860" t="s">
        <v>59</v>
      </c>
      <c r="I479" s="859">
        <v>1131</v>
      </c>
      <c r="J479" s="859">
        <v>199.3</v>
      </c>
      <c r="K479" s="858">
        <v>0</v>
      </c>
      <c r="L479" s="884"/>
      <c r="M479" s="883"/>
      <c r="N479" s="855"/>
      <c r="O479" s="855"/>
      <c r="P479" s="853"/>
    </row>
    <row r="480" spans="1:16" ht="14.4" thickBot="1" x14ac:dyDescent="0.3">
      <c r="A480" s="2334"/>
      <c r="B480" s="2337"/>
      <c r="C480" s="2340"/>
      <c r="D480" s="852"/>
      <c r="E480" s="2253"/>
      <c r="F480" s="2246"/>
      <c r="G480" s="2237"/>
      <c r="H480" s="851" t="s">
        <v>400</v>
      </c>
      <c r="I480" s="881"/>
      <c r="J480" s="881"/>
      <c r="K480" s="880"/>
      <c r="L480" s="879"/>
      <c r="M480" s="878"/>
      <c r="N480" s="877"/>
      <c r="O480" s="877"/>
      <c r="P480" s="876"/>
    </row>
    <row r="481" spans="1:16" ht="24" customHeight="1" thickBot="1" x14ac:dyDescent="0.3">
      <c r="A481" s="2335"/>
      <c r="B481" s="2338"/>
      <c r="C481" s="2341"/>
      <c r="D481" s="844"/>
      <c r="E481" s="2254"/>
      <c r="F481" s="2351"/>
      <c r="G481" s="2238"/>
      <c r="H481" s="843" t="s">
        <v>7</v>
      </c>
      <c r="I481" s="842">
        <f>SUM(I476:I480)</f>
        <v>1223.3</v>
      </c>
      <c r="J481" s="842">
        <f>SUM(J476:J480)</f>
        <v>215.66000000000003</v>
      </c>
      <c r="K481" s="842">
        <f>SUM(K476:K480)</f>
        <v>0</v>
      </c>
      <c r="L481" s="841"/>
      <c r="M481" s="840"/>
      <c r="N481" s="839"/>
      <c r="O481" s="839"/>
      <c r="P481" s="838"/>
    </row>
    <row r="482" spans="1:16" ht="13.8" x14ac:dyDescent="0.25">
      <c r="A482" s="2333"/>
      <c r="B482" s="2336"/>
      <c r="C482" s="2339"/>
      <c r="D482" s="869"/>
      <c r="E482" s="2252" t="s">
        <v>1014</v>
      </c>
      <c r="F482" s="2377" t="s">
        <v>66</v>
      </c>
      <c r="G482" s="2236" t="s">
        <v>403</v>
      </c>
      <c r="H482" s="868" t="s">
        <v>50</v>
      </c>
      <c r="I482" s="867"/>
      <c r="J482" s="867"/>
      <c r="K482" s="866"/>
      <c r="L482" s="865" t="s">
        <v>411</v>
      </c>
      <c r="M482" s="864" t="s">
        <v>73</v>
      </c>
      <c r="N482" s="863"/>
      <c r="O482" s="862"/>
      <c r="P482" s="885"/>
    </row>
    <row r="483" spans="1:16" ht="13.8" x14ac:dyDescent="0.25">
      <c r="A483" s="2334"/>
      <c r="B483" s="2337"/>
      <c r="C483" s="2340"/>
      <c r="D483" s="852"/>
      <c r="E483" s="2253"/>
      <c r="F483" s="2289"/>
      <c r="G483" s="2237"/>
      <c r="H483" s="860" t="s">
        <v>61</v>
      </c>
      <c r="I483" s="859">
        <v>800</v>
      </c>
      <c r="J483" s="859"/>
      <c r="K483" s="858"/>
      <c r="L483" s="857" t="s">
        <v>410</v>
      </c>
      <c r="M483" s="856" t="s">
        <v>409</v>
      </c>
      <c r="N483" s="854">
        <v>2.8490000000000002</v>
      </c>
      <c r="O483" s="854"/>
      <c r="P483" s="853"/>
    </row>
    <row r="484" spans="1:16" ht="13.8" x14ac:dyDescent="0.25">
      <c r="A484" s="2334"/>
      <c r="B484" s="2337"/>
      <c r="C484" s="2340"/>
      <c r="D484" s="852"/>
      <c r="E484" s="2253"/>
      <c r="F484" s="2289"/>
      <c r="G484" s="2237"/>
      <c r="H484" s="860" t="s">
        <v>401</v>
      </c>
      <c r="I484" s="859"/>
      <c r="J484" s="859"/>
      <c r="K484" s="858"/>
      <c r="L484" s="884" t="s">
        <v>408</v>
      </c>
      <c r="M484" s="883" t="s">
        <v>73</v>
      </c>
      <c r="N484" s="854">
        <v>2</v>
      </c>
      <c r="O484" s="855"/>
      <c r="P484" s="853"/>
    </row>
    <row r="485" spans="1:16" ht="13.8" x14ac:dyDescent="0.25">
      <c r="A485" s="2334"/>
      <c r="B485" s="2337"/>
      <c r="C485" s="2340"/>
      <c r="D485" s="852"/>
      <c r="E485" s="2253"/>
      <c r="F485" s="2289"/>
      <c r="G485" s="2237"/>
      <c r="H485" s="860" t="s">
        <v>59</v>
      </c>
      <c r="I485" s="859"/>
      <c r="J485" s="859"/>
      <c r="K485" s="858"/>
      <c r="L485" s="884"/>
      <c r="M485" s="883"/>
      <c r="N485" s="855"/>
      <c r="O485" s="855"/>
      <c r="P485" s="853"/>
    </row>
    <row r="486" spans="1:16" ht="14.4" thickBot="1" x14ac:dyDescent="0.3">
      <c r="A486" s="2334"/>
      <c r="B486" s="2337"/>
      <c r="C486" s="2340"/>
      <c r="D486" s="852"/>
      <c r="E486" s="2253"/>
      <c r="F486" s="2289"/>
      <c r="G486" s="2237"/>
      <c r="H486" s="851" t="s">
        <v>400</v>
      </c>
      <c r="I486" s="881"/>
      <c r="J486" s="881"/>
      <c r="K486" s="880"/>
      <c r="L486" s="879"/>
      <c r="M486" s="878"/>
      <c r="N486" s="877"/>
      <c r="O486" s="877"/>
      <c r="P486" s="876"/>
    </row>
    <row r="487" spans="1:16" ht="25.2" customHeight="1" thickBot="1" x14ac:dyDescent="0.3">
      <c r="A487" s="2335"/>
      <c r="B487" s="2338"/>
      <c r="C487" s="2341"/>
      <c r="D487" s="844"/>
      <c r="E487" s="2254"/>
      <c r="F487" s="2378"/>
      <c r="G487" s="2238"/>
      <c r="H487" s="843" t="s">
        <v>7</v>
      </c>
      <c r="I487" s="842">
        <f>SUM(I482:I486)</f>
        <v>800</v>
      </c>
      <c r="J487" s="842">
        <f>SUM(J482:J486)</f>
        <v>0</v>
      </c>
      <c r="K487" s="842">
        <f>SUM(K482:K486)</f>
        <v>0</v>
      </c>
      <c r="L487" s="841"/>
      <c r="M487" s="840"/>
      <c r="N487" s="839"/>
      <c r="O487" s="839"/>
      <c r="P487" s="838"/>
    </row>
    <row r="488" spans="1:16" ht="13.8" x14ac:dyDescent="0.25">
      <c r="A488" s="2333"/>
      <c r="B488" s="2336"/>
      <c r="C488" s="2339"/>
      <c r="D488" s="869"/>
      <c r="E488" s="2242" t="s">
        <v>407</v>
      </c>
      <c r="F488" s="2377" t="s">
        <v>66</v>
      </c>
      <c r="G488" s="2236" t="s">
        <v>403</v>
      </c>
      <c r="H488" s="868" t="s">
        <v>50</v>
      </c>
      <c r="I488" s="867">
        <v>25</v>
      </c>
      <c r="J488" s="867">
        <v>35</v>
      </c>
      <c r="K488" s="866">
        <v>35</v>
      </c>
      <c r="L488" s="865" t="s">
        <v>406</v>
      </c>
      <c r="M488" s="864" t="s">
        <v>73</v>
      </c>
      <c r="N488" s="886">
        <v>3</v>
      </c>
      <c r="O488" s="886">
        <v>5</v>
      </c>
      <c r="P488" s="885">
        <v>5</v>
      </c>
    </row>
    <row r="489" spans="1:16" ht="13.8" x14ac:dyDescent="0.25">
      <c r="A489" s="2334"/>
      <c r="B489" s="2337"/>
      <c r="C489" s="2340"/>
      <c r="D489" s="852"/>
      <c r="E489" s="2243"/>
      <c r="F489" s="2289"/>
      <c r="G489" s="2237"/>
      <c r="H489" s="860" t="s">
        <v>61</v>
      </c>
      <c r="I489" s="859"/>
      <c r="J489" s="859"/>
      <c r="K489" s="858"/>
      <c r="L489" s="857"/>
      <c r="M489" s="856"/>
      <c r="N489" s="855"/>
      <c r="O489" s="854"/>
      <c r="P489" s="853"/>
    </row>
    <row r="490" spans="1:16" ht="13.8" x14ac:dyDescent="0.25">
      <c r="A490" s="2334"/>
      <c r="B490" s="2337"/>
      <c r="C490" s="2340"/>
      <c r="D490" s="852"/>
      <c r="E490" s="2243"/>
      <c r="F490" s="2289"/>
      <c r="G490" s="2237"/>
      <c r="H490" s="860" t="s">
        <v>401</v>
      </c>
      <c r="I490" s="859"/>
      <c r="J490" s="859"/>
      <c r="K490" s="858"/>
      <c r="L490" s="884"/>
      <c r="M490" s="883"/>
      <c r="N490" s="855"/>
      <c r="O490" s="855"/>
      <c r="P490" s="853"/>
    </row>
    <row r="491" spans="1:16" ht="14.4" thickBot="1" x14ac:dyDescent="0.3">
      <c r="A491" s="2334"/>
      <c r="B491" s="2337"/>
      <c r="C491" s="2340"/>
      <c r="D491" s="852"/>
      <c r="E491" s="882"/>
      <c r="F491" s="2289"/>
      <c r="G491" s="2237"/>
      <c r="H491" s="851"/>
      <c r="I491" s="881"/>
      <c r="J491" s="881"/>
      <c r="K491" s="880"/>
      <c r="L491" s="879"/>
      <c r="M491" s="878"/>
      <c r="N491" s="877"/>
      <c r="O491" s="877"/>
      <c r="P491" s="876"/>
    </row>
    <row r="492" spans="1:16" ht="25.95" customHeight="1" thickBot="1" x14ac:dyDescent="0.3">
      <c r="A492" s="2335"/>
      <c r="B492" s="2338"/>
      <c r="C492" s="2341"/>
      <c r="D492" s="844"/>
      <c r="E492" s="875"/>
      <c r="F492" s="2378"/>
      <c r="G492" s="2238"/>
      <c r="H492" s="843" t="s">
        <v>7</v>
      </c>
      <c r="I492" s="842">
        <f>SUM(I488:I491)</f>
        <v>25</v>
      </c>
      <c r="J492" s="842">
        <f>SUM(J488:J491)</f>
        <v>35</v>
      </c>
      <c r="K492" s="842">
        <f>SUM(K488:K491)</f>
        <v>35</v>
      </c>
      <c r="L492" s="841"/>
      <c r="M492" s="840"/>
      <c r="N492" s="839"/>
      <c r="O492" s="839"/>
      <c r="P492" s="838"/>
    </row>
    <row r="493" spans="1:16" ht="13.8" x14ac:dyDescent="0.25">
      <c r="A493" s="2333"/>
      <c r="B493" s="2336"/>
      <c r="C493" s="2339"/>
      <c r="D493" s="869"/>
      <c r="E493" s="2242" t="s">
        <v>405</v>
      </c>
      <c r="F493" s="2350" t="s">
        <v>66</v>
      </c>
      <c r="G493" s="2236" t="s">
        <v>403</v>
      </c>
      <c r="H493" s="868" t="s">
        <v>50</v>
      </c>
      <c r="I493" s="867">
        <v>12.2</v>
      </c>
      <c r="J493" s="867">
        <v>10</v>
      </c>
      <c r="K493" s="866">
        <v>14</v>
      </c>
      <c r="L493" s="865"/>
      <c r="M493" s="864"/>
      <c r="N493" s="863"/>
      <c r="O493" s="862"/>
      <c r="P493" s="861"/>
    </row>
    <row r="494" spans="1:16" ht="13.8" x14ac:dyDescent="0.25">
      <c r="A494" s="2334"/>
      <c r="B494" s="2337"/>
      <c r="C494" s="2340"/>
      <c r="D494" s="852"/>
      <c r="E494" s="2243"/>
      <c r="F494" s="2246"/>
      <c r="G494" s="2237"/>
      <c r="H494" s="860" t="s">
        <v>61</v>
      </c>
      <c r="I494" s="859"/>
      <c r="J494" s="859"/>
      <c r="K494" s="858"/>
      <c r="L494" s="857"/>
      <c r="M494" s="856"/>
      <c r="N494" s="855"/>
      <c r="O494" s="854"/>
      <c r="P494" s="853"/>
    </row>
    <row r="495" spans="1:16" ht="14.4" thickBot="1" x14ac:dyDescent="0.3">
      <c r="A495" s="2334"/>
      <c r="B495" s="2337"/>
      <c r="C495" s="2340"/>
      <c r="D495" s="852"/>
      <c r="E495" s="874"/>
      <c r="F495" s="2246"/>
      <c r="G495" s="2237"/>
      <c r="H495" s="873" t="s">
        <v>401</v>
      </c>
      <c r="I495" s="850"/>
      <c r="J495" s="850"/>
      <c r="K495" s="849"/>
      <c r="L495" s="872"/>
      <c r="M495" s="847"/>
      <c r="N495" s="846"/>
      <c r="O495" s="871"/>
      <c r="P495" s="845"/>
    </row>
    <row r="496" spans="1:16" ht="27.6" customHeight="1" thickBot="1" x14ac:dyDescent="0.3">
      <c r="A496" s="2335"/>
      <c r="B496" s="2338"/>
      <c r="C496" s="2341"/>
      <c r="D496" s="844"/>
      <c r="E496" s="870"/>
      <c r="F496" s="2351"/>
      <c r="G496" s="2238"/>
      <c r="H496" s="843" t="s">
        <v>7</v>
      </c>
      <c r="I496" s="842">
        <f>SUM(I493:I495)</f>
        <v>12.2</v>
      </c>
      <c r="J496" s="842">
        <f>SUM(J493:J495)</f>
        <v>10</v>
      </c>
      <c r="K496" s="842">
        <f>SUM(K493:K495)</f>
        <v>14</v>
      </c>
      <c r="L496" s="841"/>
      <c r="M496" s="840"/>
      <c r="N496" s="839"/>
      <c r="O496" s="839"/>
      <c r="P496" s="838"/>
    </row>
    <row r="497" spans="1:16" ht="13.8" x14ac:dyDescent="0.25">
      <c r="A497" s="2333"/>
      <c r="B497" s="2336"/>
      <c r="C497" s="2339"/>
      <c r="D497" s="869"/>
      <c r="E497" s="2242" t="s">
        <v>404</v>
      </c>
      <c r="F497" s="2350" t="s">
        <v>66</v>
      </c>
      <c r="G497" s="2236" t="s">
        <v>403</v>
      </c>
      <c r="H497" s="868" t="s">
        <v>50</v>
      </c>
      <c r="I497" s="867"/>
      <c r="J497" s="867"/>
      <c r="K497" s="866"/>
      <c r="L497" s="865"/>
      <c r="M497" s="864"/>
      <c r="N497" s="863"/>
      <c r="O497" s="862"/>
      <c r="P497" s="861"/>
    </row>
    <row r="498" spans="1:16" ht="13.8" x14ac:dyDescent="0.25">
      <c r="A498" s="2334"/>
      <c r="B498" s="2337"/>
      <c r="C498" s="2340"/>
      <c r="D498" s="852"/>
      <c r="E498" s="2243"/>
      <c r="F498" s="2246"/>
      <c r="G498" s="2237"/>
      <c r="H498" s="860" t="s">
        <v>61</v>
      </c>
      <c r="I498" s="1209">
        <v>82</v>
      </c>
      <c r="J498" s="859"/>
      <c r="K498" s="858"/>
      <c r="L498" s="857"/>
      <c r="M498" s="856"/>
      <c r="N498" s="855"/>
      <c r="O498" s="854"/>
      <c r="P498" s="853"/>
    </row>
    <row r="499" spans="1:16" ht="14.4" thickBot="1" x14ac:dyDescent="0.3">
      <c r="A499" s="2334"/>
      <c r="B499" s="2337"/>
      <c r="C499" s="2340"/>
      <c r="D499" s="852"/>
      <c r="E499" s="2243"/>
      <c r="F499" s="2246"/>
      <c r="G499" s="2237"/>
      <c r="H499" s="851" t="s">
        <v>401</v>
      </c>
      <c r="I499" s="850">
        <v>483.5</v>
      </c>
      <c r="J499" s="850"/>
      <c r="K499" s="849"/>
      <c r="L499" s="848"/>
      <c r="M499" s="847"/>
      <c r="N499" s="846"/>
      <c r="O499" s="846"/>
      <c r="P499" s="845"/>
    </row>
    <row r="500" spans="1:16" ht="31.2" customHeight="1" thickBot="1" x14ac:dyDescent="0.3">
      <c r="A500" s="2335"/>
      <c r="B500" s="2338"/>
      <c r="C500" s="2341"/>
      <c r="D500" s="844"/>
      <c r="E500" s="2244"/>
      <c r="F500" s="2351"/>
      <c r="G500" s="2238"/>
      <c r="H500" s="843" t="s">
        <v>7</v>
      </c>
      <c r="I500" s="842">
        <f>SUM(I497:I499)</f>
        <v>565.5</v>
      </c>
      <c r="J500" s="842">
        <f>SUM(J497:J499)</f>
        <v>0</v>
      </c>
      <c r="K500" s="842">
        <f>SUM(K497:K499)</f>
        <v>0</v>
      </c>
      <c r="L500" s="841"/>
      <c r="M500" s="840"/>
      <c r="N500" s="839"/>
      <c r="O500" s="839"/>
      <c r="P500" s="838"/>
    </row>
    <row r="501" spans="1:16" ht="21" customHeight="1" thickBot="1" x14ac:dyDescent="0.3">
      <c r="A501" s="837" t="s">
        <v>65</v>
      </c>
      <c r="B501" s="836" t="s">
        <v>6</v>
      </c>
      <c r="C501" s="2284" t="s">
        <v>33</v>
      </c>
      <c r="D501" s="2284"/>
      <c r="E501" s="2284"/>
      <c r="F501" s="2284"/>
      <c r="G501" s="2285"/>
      <c r="H501" s="835" t="s">
        <v>7</v>
      </c>
      <c r="I501" s="834">
        <f>I475*1</f>
        <v>2626</v>
      </c>
      <c r="J501" s="834">
        <f>J475*1</f>
        <v>260.66000000000003</v>
      </c>
      <c r="K501" s="834">
        <f>K475*1</f>
        <v>49</v>
      </c>
      <c r="L501" s="833"/>
      <c r="M501" s="833"/>
      <c r="N501" s="833"/>
      <c r="O501" s="833"/>
      <c r="P501" s="832"/>
    </row>
    <row r="502" spans="1:16" ht="20.399999999999999" customHeight="1" thickBot="1" x14ac:dyDescent="0.3">
      <c r="A502" s="831" t="s">
        <v>65</v>
      </c>
      <c r="B502" s="831"/>
      <c r="C502" s="2286" t="s">
        <v>53</v>
      </c>
      <c r="D502" s="2286"/>
      <c r="E502" s="2286"/>
      <c r="F502" s="2286"/>
      <c r="G502" s="2287"/>
      <c r="H502" s="830" t="s">
        <v>7</v>
      </c>
      <c r="I502" s="829">
        <f>I501*1</f>
        <v>2626</v>
      </c>
      <c r="J502" s="829">
        <f>J501*1</f>
        <v>260.66000000000003</v>
      </c>
      <c r="K502" s="829">
        <f>K501*1</f>
        <v>49</v>
      </c>
      <c r="L502" s="828"/>
      <c r="M502" s="828"/>
      <c r="N502" s="828"/>
      <c r="O502" s="828"/>
      <c r="P502" s="827"/>
    </row>
    <row r="503" spans="1:16" ht="18" customHeight="1" thickBot="1" x14ac:dyDescent="0.3">
      <c r="A503" s="831"/>
      <c r="B503" s="831"/>
      <c r="C503" s="2286" t="s">
        <v>84</v>
      </c>
      <c r="D503" s="2286"/>
      <c r="E503" s="2286"/>
      <c r="F503" s="2286"/>
      <c r="G503" s="2287"/>
      <c r="H503" s="830" t="s">
        <v>7</v>
      </c>
      <c r="I503" s="829">
        <f>I504-I508</f>
        <v>23235.39</v>
      </c>
      <c r="J503" s="829">
        <f>J504-J508</f>
        <v>9858.1999999999989</v>
      </c>
      <c r="K503" s="829">
        <f>K504-K508</f>
        <v>3459.2999999999997</v>
      </c>
      <c r="L503" s="828"/>
      <c r="M503" s="828"/>
      <c r="N503" s="828"/>
      <c r="O503" s="828"/>
      <c r="P503" s="827"/>
    </row>
    <row r="504" spans="1:16" ht="22.2" customHeight="1" thickBot="1" x14ac:dyDescent="0.3">
      <c r="A504" s="826"/>
      <c r="B504" s="826"/>
      <c r="C504" s="2393" t="s">
        <v>402</v>
      </c>
      <c r="D504" s="2393"/>
      <c r="E504" s="2393"/>
      <c r="F504" s="2393"/>
      <c r="G504" s="2394"/>
      <c r="H504" s="825" t="s">
        <v>7</v>
      </c>
      <c r="I504" s="824">
        <f>I64+I118+I175+I241+I289+I397+I427+I465+I502</f>
        <v>31467.99</v>
      </c>
      <c r="J504" s="824">
        <f>J64+J118+J175+J241+J289+J397+J427+J465+J502</f>
        <v>10870.82</v>
      </c>
      <c r="K504" s="824">
        <f>K64+K118+K175+K241+K289+K397+K427+K465+K502</f>
        <v>3464.2</v>
      </c>
      <c r="L504" s="823"/>
      <c r="M504" s="823"/>
      <c r="N504" s="823"/>
      <c r="O504" s="823"/>
      <c r="P504" s="822"/>
    </row>
    <row r="505" spans="1:16" ht="13.8" x14ac:dyDescent="0.25">
      <c r="A505" s="821" t="s">
        <v>967</v>
      </c>
      <c r="B505" s="821"/>
      <c r="C505" s="821"/>
      <c r="D505" s="821"/>
      <c r="E505" s="821"/>
      <c r="F505" s="821"/>
      <c r="G505" s="821"/>
      <c r="H505" s="821"/>
      <c r="I505" s="821"/>
      <c r="J505" s="821"/>
    </row>
    <row r="506" spans="1:16" ht="13.8" x14ac:dyDescent="0.25">
      <c r="A506" s="820"/>
      <c r="B506" s="820"/>
      <c r="C506" s="820"/>
      <c r="D506" s="820"/>
      <c r="E506" s="820"/>
      <c r="F506" s="820"/>
      <c r="G506" s="820"/>
      <c r="H506" s="820"/>
      <c r="I506" s="820"/>
      <c r="J506" s="820"/>
    </row>
    <row r="507" spans="1:16" ht="14.4" x14ac:dyDescent="0.3">
      <c r="H507" s="812" t="s">
        <v>50</v>
      </c>
      <c r="I507" s="819">
        <f t="shared" ref="I507:K509" si="22">I15+I45+I69+I93+I123+I147+I162+I180+I246+I261+I276+I294+I309+I324+I402+I414+I432+I470</f>
        <v>1204.8</v>
      </c>
      <c r="J507" s="818">
        <f t="shared" si="22"/>
        <v>461.9</v>
      </c>
      <c r="K507" s="818">
        <f t="shared" si="22"/>
        <v>51.9</v>
      </c>
      <c r="L507" s="815"/>
      <c r="M507" s="814"/>
    </row>
    <row r="508" spans="1:16" ht="14.4" x14ac:dyDescent="0.3">
      <c r="A508" s="809"/>
      <c r="B508" s="809"/>
      <c r="C508" s="809"/>
      <c r="D508" s="809"/>
      <c r="E508" s="809"/>
      <c r="F508" s="809"/>
      <c r="G508" s="809"/>
      <c r="H508" s="812" t="s">
        <v>61</v>
      </c>
      <c r="I508" s="2021">
        <f t="shared" si="22"/>
        <v>8232.6</v>
      </c>
      <c r="J508" s="816">
        <f t="shared" si="22"/>
        <v>1012.62</v>
      </c>
      <c r="K508" s="816">
        <f t="shared" si="22"/>
        <v>4.9000000000000004</v>
      </c>
      <c r="L508" s="815"/>
      <c r="M508" s="814"/>
    </row>
    <row r="509" spans="1:16" ht="14.4" x14ac:dyDescent="0.3">
      <c r="A509" s="809"/>
      <c r="B509" s="809"/>
      <c r="C509" s="809"/>
      <c r="D509" s="809"/>
      <c r="E509" s="809"/>
      <c r="F509" s="809"/>
      <c r="G509" s="809"/>
      <c r="H509" s="812" t="s">
        <v>401</v>
      </c>
      <c r="I509" s="817">
        <f t="shared" si="22"/>
        <v>4100</v>
      </c>
      <c r="J509" s="816">
        <f t="shared" si="22"/>
        <v>483.5</v>
      </c>
      <c r="K509" s="816">
        <f t="shared" si="22"/>
        <v>0</v>
      </c>
      <c r="L509" s="815"/>
      <c r="M509" s="814"/>
    </row>
    <row r="510" spans="1:16" ht="14.4" x14ac:dyDescent="0.3">
      <c r="A510" s="809"/>
      <c r="B510" s="809"/>
      <c r="C510" s="809"/>
      <c r="D510" s="809"/>
      <c r="E510" s="809"/>
      <c r="F510" s="809"/>
      <c r="G510" s="809"/>
      <c r="H510" s="812" t="s">
        <v>59</v>
      </c>
      <c r="I510" s="1242">
        <f t="shared" ref="I510:K511" si="23">I18+I48+I72+I96+I126+I150+I165+I183+I249+I264+I279+I297+I312+I327+I405+I417+I435+I473</f>
        <v>12270.59</v>
      </c>
      <c r="J510" s="816">
        <f t="shared" si="23"/>
        <v>4354.8</v>
      </c>
      <c r="K510" s="816">
        <f t="shared" si="23"/>
        <v>44.4</v>
      </c>
      <c r="L510" s="815"/>
      <c r="M510" s="814"/>
    </row>
    <row r="511" spans="1:16" ht="14.4" x14ac:dyDescent="0.3">
      <c r="A511" s="809"/>
      <c r="B511" s="809"/>
      <c r="C511" s="809"/>
      <c r="D511" s="809"/>
      <c r="E511" s="809"/>
      <c r="F511" s="809"/>
      <c r="G511" s="809"/>
      <c r="H511" s="812" t="s">
        <v>400</v>
      </c>
      <c r="I511" s="1242">
        <f t="shared" si="23"/>
        <v>5660</v>
      </c>
      <c r="J511" s="816">
        <f t="shared" si="23"/>
        <v>4558</v>
      </c>
      <c r="K511" s="816">
        <f t="shared" si="23"/>
        <v>3363</v>
      </c>
      <c r="L511" s="815"/>
      <c r="M511" s="814"/>
    </row>
    <row r="512" spans="1:16" ht="13.8" x14ac:dyDescent="0.25">
      <c r="A512" s="809"/>
      <c r="B512" s="809"/>
      <c r="C512" s="809"/>
      <c r="D512" s="809"/>
      <c r="E512" s="809"/>
      <c r="F512" s="809"/>
      <c r="G512" s="809"/>
      <c r="H512" s="812"/>
      <c r="I512" s="813"/>
      <c r="J512" s="813"/>
      <c r="K512" s="813"/>
    </row>
    <row r="513" spans="1:18" ht="13.8" x14ac:dyDescent="0.25">
      <c r="A513" s="809"/>
      <c r="B513" s="809"/>
      <c r="C513" s="809"/>
      <c r="D513" s="809"/>
      <c r="E513" s="809"/>
      <c r="F513" s="809"/>
      <c r="G513" s="809"/>
      <c r="H513" s="812" t="s">
        <v>399</v>
      </c>
      <c r="I513" s="811">
        <f>SUM(I507:I512)</f>
        <v>31467.989999999998</v>
      </c>
      <c r="J513" s="811">
        <f>SUM(J507:J512)</f>
        <v>10870.82</v>
      </c>
      <c r="K513" s="811">
        <f>SUM(K507:K512)</f>
        <v>3464.2</v>
      </c>
    </row>
    <row r="514" spans="1:18" ht="13.8" x14ac:dyDescent="0.25">
      <c r="A514" s="809"/>
      <c r="B514" s="809"/>
      <c r="C514" s="809"/>
      <c r="D514" s="809"/>
      <c r="E514" s="809"/>
      <c r="F514" s="809"/>
      <c r="G514" s="809"/>
      <c r="H514" s="812"/>
      <c r="I514" s="811"/>
      <c r="J514" s="811"/>
      <c r="K514" s="811"/>
    </row>
    <row r="515" spans="1:18" ht="13.8" x14ac:dyDescent="0.25">
      <c r="A515" s="809"/>
      <c r="B515" s="809"/>
      <c r="C515" s="809"/>
      <c r="D515" s="809"/>
      <c r="E515" s="809"/>
      <c r="F515" s="809"/>
      <c r="G515" s="809"/>
      <c r="H515" s="812"/>
      <c r="I515" s="811"/>
      <c r="J515" s="811"/>
      <c r="K515" s="811"/>
    </row>
    <row r="516" spans="1:18" ht="13.8" x14ac:dyDescent="0.25">
      <c r="A516" s="809"/>
      <c r="B516" s="809"/>
      <c r="C516" s="809"/>
      <c r="D516" s="809"/>
      <c r="E516" s="809"/>
      <c r="F516" s="809"/>
      <c r="G516" s="809"/>
      <c r="H516" s="812"/>
      <c r="I516" s="811"/>
      <c r="J516" s="811"/>
      <c r="K516" s="811"/>
    </row>
    <row r="517" spans="1:18" ht="13.8" x14ac:dyDescent="0.25">
      <c r="A517" s="809"/>
      <c r="B517" s="809"/>
      <c r="C517" s="809"/>
      <c r="D517" s="809"/>
      <c r="E517" s="809"/>
      <c r="F517" s="809"/>
      <c r="G517" s="809"/>
      <c r="H517" s="812"/>
      <c r="I517" s="811"/>
      <c r="J517" s="811"/>
      <c r="K517" s="811"/>
    </row>
    <row r="518" spans="1:18" ht="13.8" x14ac:dyDescent="0.25">
      <c r="A518" s="809"/>
      <c r="B518" s="809"/>
      <c r="C518" s="809"/>
      <c r="D518" s="809"/>
      <c r="E518" s="809"/>
      <c r="F518" s="809"/>
      <c r="G518" s="809"/>
      <c r="H518" s="812"/>
      <c r="I518" s="811"/>
      <c r="J518" s="811"/>
      <c r="K518" s="811"/>
    </row>
    <row r="519" spans="1:18" ht="13.8" x14ac:dyDescent="0.25">
      <c r="A519" s="809"/>
      <c r="B519" s="809"/>
      <c r="C519" s="809"/>
      <c r="D519" s="809"/>
      <c r="E519" s="809"/>
      <c r="F519" s="809"/>
      <c r="G519" s="809"/>
      <c r="H519" s="812"/>
      <c r="I519" s="811"/>
      <c r="J519" s="811"/>
      <c r="K519" s="811"/>
    </row>
    <row r="520" spans="1:18" ht="13.8" x14ac:dyDescent="0.25">
      <c r="A520" s="809"/>
      <c r="B520" s="809"/>
      <c r="C520" s="809"/>
      <c r="D520" s="809"/>
      <c r="E520" s="809"/>
      <c r="F520" s="809"/>
      <c r="G520" s="809"/>
      <c r="H520" s="812"/>
      <c r="I520" s="811"/>
      <c r="J520" s="811"/>
      <c r="K520" s="811"/>
    </row>
    <row r="521" spans="1:18" ht="13.8" x14ac:dyDescent="0.25">
      <c r="A521" s="809"/>
      <c r="B521" s="809"/>
      <c r="C521" s="809"/>
      <c r="D521" s="809"/>
      <c r="E521" s="809"/>
      <c r="F521" s="809"/>
      <c r="G521" s="809"/>
      <c r="H521" s="809"/>
      <c r="I521" s="809"/>
      <c r="J521" s="809"/>
      <c r="K521" s="809"/>
    </row>
    <row r="522" spans="1:18" ht="13.8" x14ac:dyDescent="0.25">
      <c r="A522" s="809"/>
      <c r="B522" s="809"/>
      <c r="C522" s="809"/>
      <c r="D522" s="810"/>
      <c r="E522" s="2395" t="s">
        <v>398</v>
      </c>
      <c r="F522" s="2395"/>
      <c r="G522" s="2395"/>
      <c r="H522" s="2395"/>
      <c r="I522" s="2395"/>
      <c r="J522" s="809"/>
      <c r="K522" s="809"/>
    </row>
    <row r="523" spans="1:18" ht="14.4" thickBot="1" x14ac:dyDescent="0.3">
      <c r="A523" s="809"/>
      <c r="B523" s="809"/>
      <c r="C523" s="809"/>
      <c r="D523" s="809"/>
      <c r="E523" s="809"/>
      <c r="F523" s="809"/>
      <c r="G523" s="809"/>
      <c r="H523" s="809"/>
      <c r="I523" s="809"/>
      <c r="J523" s="809"/>
      <c r="K523" s="809"/>
    </row>
    <row r="524" spans="1:18" ht="31.2" thickBot="1" x14ac:dyDescent="0.3">
      <c r="E524" s="808"/>
      <c r="F524" s="807"/>
      <c r="G524" s="807"/>
      <c r="H524" s="806"/>
      <c r="I524" s="805" t="s">
        <v>96</v>
      </c>
      <c r="J524" s="804" t="s">
        <v>82</v>
      </c>
      <c r="K524" s="803" t="s">
        <v>83</v>
      </c>
      <c r="R524" s="1213"/>
    </row>
    <row r="525" spans="1:18" ht="14.4" thickBot="1" x14ac:dyDescent="0.3">
      <c r="E525" s="2396" t="s">
        <v>35</v>
      </c>
      <c r="F525" s="2397"/>
      <c r="G525" s="2397"/>
      <c r="H525" s="2398"/>
      <c r="I525" s="1729">
        <f>SUM(I526:I536)</f>
        <v>31468</v>
      </c>
      <c r="J525" s="802">
        <f>SUM(J526:J536)</f>
        <v>10570.800000000001</v>
      </c>
      <c r="K525" s="802">
        <f>SUM(K526:K536)</f>
        <v>3449.2000000000003</v>
      </c>
      <c r="L525" s="801"/>
    </row>
    <row r="526" spans="1:18" ht="13.8" x14ac:dyDescent="0.25">
      <c r="E526" s="2399" t="s">
        <v>397</v>
      </c>
      <c r="F526" s="2400"/>
      <c r="G526" s="2400"/>
      <c r="H526" s="2401"/>
      <c r="I526" s="799">
        <v>1204.8</v>
      </c>
      <c r="J526" s="800">
        <v>461.9</v>
      </c>
      <c r="K526" s="799">
        <v>51.9</v>
      </c>
    </row>
    <row r="527" spans="1:18" ht="13.8" x14ac:dyDescent="0.25">
      <c r="E527" s="2399" t="s">
        <v>396</v>
      </c>
      <c r="F527" s="2400"/>
      <c r="G527" s="2400"/>
      <c r="H527" s="2401"/>
      <c r="I527" s="791"/>
      <c r="J527" s="792"/>
      <c r="K527" s="791"/>
    </row>
    <row r="528" spans="1:18" ht="13.8" x14ac:dyDescent="0.25">
      <c r="E528" s="2399" t="s">
        <v>395</v>
      </c>
      <c r="F528" s="2400"/>
      <c r="G528" s="2400"/>
      <c r="H528" s="2401"/>
      <c r="I528" s="798"/>
      <c r="J528" s="792"/>
      <c r="K528" s="791"/>
    </row>
    <row r="529" spans="5:16" ht="28.95" customHeight="1" x14ac:dyDescent="0.25">
      <c r="E529" s="2399" t="s">
        <v>394</v>
      </c>
      <c r="F529" s="2400"/>
      <c r="G529" s="2400"/>
      <c r="H529" s="2401"/>
      <c r="I529" s="791"/>
      <c r="J529" s="792"/>
      <c r="K529" s="791"/>
    </row>
    <row r="530" spans="5:16" ht="13.8" x14ac:dyDescent="0.25">
      <c r="E530" s="2169" t="s">
        <v>393</v>
      </c>
      <c r="F530" s="2170"/>
      <c r="G530" s="2170"/>
      <c r="H530" s="2171"/>
      <c r="I530" s="1241">
        <v>5660</v>
      </c>
      <c r="J530" s="797">
        <v>4258</v>
      </c>
      <c r="K530" s="796">
        <v>3348</v>
      </c>
      <c r="P530" s="1213"/>
    </row>
    <row r="531" spans="5:16" ht="13.8" x14ac:dyDescent="0.25">
      <c r="E531" s="795" t="s">
        <v>392</v>
      </c>
      <c r="F531" s="794"/>
      <c r="G531" s="794"/>
      <c r="H531" s="793"/>
      <c r="I531" s="791"/>
      <c r="J531" s="792"/>
      <c r="K531" s="791"/>
    </row>
    <row r="532" spans="5:16" ht="13.8" x14ac:dyDescent="0.25">
      <c r="E532" s="2399" t="s">
        <v>391</v>
      </c>
      <c r="F532" s="2400"/>
      <c r="G532" s="2400"/>
      <c r="H532" s="2401"/>
      <c r="I532" s="791"/>
      <c r="J532" s="792"/>
      <c r="K532" s="791"/>
    </row>
    <row r="533" spans="5:16" ht="13.8" x14ac:dyDescent="0.25">
      <c r="E533" s="2399" t="s">
        <v>390</v>
      </c>
      <c r="F533" s="2400"/>
      <c r="G533" s="2400"/>
      <c r="H533" s="2401"/>
      <c r="I533" s="789"/>
      <c r="J533" s="790"/>
      <c r="K533" s="789"/>
    </row>
    <row r="534" spans="5:16" ht="13.8" x14ac:dyDescent="0.25">
      <c r="E534" s="2399" t="s">
        <v>389</v>
      </c>
      <c r="F534" s="2400"/>
      <c r="G534" s="2400"/>
      <c r="H534" s="2401"/>
      <c r="I534" s="787">
        <v>4100</v>
      </c>
      <c r="J534" s="788">
        <v>483.5</v>
      </c>
      <c r="K534" s="789"/>
    </row>
    <row r="535" spans="5:16" ht="13.8" x14ac:dyDescent="0.25">
      <c r="E535" s="2399" t="s">
        <v>388</v>
      </c>
      <c r="F535" s="2400"/>
      <c r="G535" s="2400"/>
      <c r="H535" s="2401"/>
      <c r="I535" s="1730">
        <v>12270.6</v>
      </c>
      <c r="J535" s="788">
        <v>4354.8</v>
      </c>
      <c r="K535" s="787">
        <v>44.4</v>
      </c>
      <c r="P535" s="1213"/>
    </row>
    <row r="536" spans="5:16" ht="14.4" thickBot="1" x14ac:dyDescent="0.3">
      <c r="E536" s="2402" t="s">
        <v>387</v>
      </c>
      <c r="F536" s="2403"/>
      <c r="G536" s="2403"/>
      <c r="H536" s="2404"/>
      <c r="I536" s="785">
        <v>8232.6</v>
      </c>
      <c r="J536" s="786">
        <v>1012.6</v>
      </c>
      <c r="K536" s="785">
        <v>4.9000000000000004</v>
      </c>
    </row>
    <row r="537" spans="5:16" ht="14.4" thickBot="1" x14ac:dyDescent="0.3">
      <c r="E537" s="2385" t="s">
        <v>36</v>
      </c>
      <c r="F537" s="2386"/>
      <c r="G537" s="2386"/>
      <c r="H537" s="2386"/>
      <c r="I537" s="784"/>
      <c r="J537" s="784"/>
      <c r="K537" s="783"/>
    </row>
    <row r="538" spans="5:16" ht="14.4" thickBot="1" x14ac:dyDescent="0.3">
      <c r="E538" s="2387" t="s">
        <v>386</v>
      </c>
      <c r="F538" s="2388"/>
      <c r="G538" s="2388"/>
      <c r="H538" s="2389"/>
      <c r="I538" s="782"/>
      <c r="J538" s="782"/>
      <c r="K538" s="781"/>
    </row>
    <row r="539" spans="5:16" ht="14.4" thickBot="1" x14ac:dyDescent="0.3">
      <c r="E539" s="2390"/>
      <c r="F539" s="2391"/>
      <c r="G539" s="2391"/>
      <c r="H539" s="2392"/>
      <c r="I539" s="780"/>
      <c r="J539" s="780"/>
      <c r="K539" s="779"/>
    </row>
  </sheetData>
  <mergeCells count="378">
    <mergeCell ref="E536:H536"/>
    <mergeCell ref="C111:C116"/>
    <mergeCell ref="B111:B116"/>
    <mergeCell ref="A111:A116"/>
    <mergeCell ref="G390:G395"/>
    <mergeCell ref="E141:E146"/>
    <mergeCell ref="E111:E116"/>
    <mergeCell ref="G111:G116"/>
    <mergeCell ref="F111:F116"/>
    <mergeCell ref="D111:D116"/>
    <mergeCell ref="F141:F146"/>
    <mergeCell ref="E390:E395"/>
    <mergeCell ref="D390:D395"/>
    <mergeCell ref="C390:C395"/>
    <mergeCell ref="B390:B395"/>
    <mergeCell ref="A390:A395"/>
    <mergeCell ref="F390:F395"/>
    <mergeCell ref="A366:A371"/>
    <mergeCell ref="B366:B371"/>
    <mergeCell ref="C366:C371"/>
    <mergeCell ref="E366:E368"/>
    <mergeCell ref="F366:F371"/>
    <mergeCell ref="G366:G371"/>
    <mergeCell ref="A372:A377"/>
    <mergeCell ref="E537:H537"/>
    <mergeCell ref="E538:H538"/>
    <mergeCell ref="E539:H539"/>
    <mergeCell ref="A497:A500"/>
    <mergeCell ref="B497:B500"/>
    <mergeCell ref="C497:C500"/>
    <mergeCell ref="E497:E500"/>
    <mergeCell ref="F497:F500"/>
    <mergeCell ref="G497:G500"/>
    <mergeCell ref="C501:G501"/>
    <mergeCell ref="C502:G502"/>
    <mergeCell ref="C504:G504"/>
    <mergeCell ref="E522:I522"/>
    <mergeCell ref="E525:H525"/>
    <mergeCell ref="E526:H526"/>
    <mergeCell ref="C503:G503"/>
    <mergeCell ref="E527:H527"/>
    <mergeCell ref="E528:H528"/>
    <mergeCell ref="E529:H529"/>
    <mergeCell ref="E530:H530"/>
    <mergeCell ref="E532:H532"/>
    <mergeCell ref="E533:H533"/>
    <mergeCell ref="E534:H534"/>
    <mergeCell ref="E535:H535"/>
    <mergeCell ref="G493:G496"/>
    <mergeCell ref="A488:A492"/>
    <mergeCell ref="B488:B492"/>
    <mergeCell ref="C488:C492"/>
    <mergeCell ref="E488:E490"/>
    <mergeCell ref="F488:F492"/>
    <mergeCell ref="G488:G492"/>
    <mergeCell ref="B476:B481"/>
    <mergeCell ref="C476:C481"/>
    <mergeCell ref="E476:E481"/>
    <mergeCell ref="F476:F481"/>
    <mergeCell ref="G476:G481"/>
    <mergeCell ref="A493:A496"/>
    <mergeCell ref="B493:B496"/>
    <mergeCell ref="C493:C496"/>
    <mergeCell ref="E493:E494"/>
    <mergeCell ref="F493:F496"/>
    <mergeCell ref="A482:A487"/>
    <mergeCell ref="B482:B487"/>
    <mergeCell ref="C482:C487"/>
    <mergeCell ref="E482:E487"/>
    <mergeCell ref="F482:F487"/>
    <mergeCell ref="G482:G487"/>
    <mergeCell ref="A476:A481"/>
    <mergeCell ref="A470:A475"/>
    <mergeCell ref="B470:B475"/>
    <mergeCell ref="C470:C475"/>
    <mergeCell ref="E470:E474"/>
    <mergeCell ref="F470:F475"/>
    <mergeCell ref="G470:G475"/>
    <mergeCell ref="B432:B438"/>
    <mergeCell ref="E432:E438"/>
    <mergeCell ref="F432:F438"/>
    <mergeCell ref="G432:G438"/>
    <mergeCell ref="E439:E445"/>
    <mergeCell ref="F439:F445"/>
    <mergeCell ref="G439:G445"/>
    <mergeCell ref="O468:P468"/>
    <mergeCell ref="E446:E451"/>
    <mergeCell ref="F446:F451"/>
    <mergeCell ref="G446:G447"/>
    <mergeCell ref="G450:G451"/>
    <mergeCell ref="E452:E457"/>
    <mergeCell ref="F452:F457"/>
    <mergeCell ref="G452:G457"/>
    <mergeCell ref="E458:E463"/>
    <mergeCell ref="F458:F463"/>
    <mergeCell ref="G458:G463"/>
    <mergeCell ref="C464:G464"/>
    <mergeCell ref="C465:G465"/>
    <mergeCell ref="C426:G426"/>
    <mergeCell ref="C427:G427"/>
    <mergeCell ref="O430:P430"/>
    <mergeCell ref="E408:E413"/>
    <mergeCell ref="F408:F412"/>
    <mergeCell ref="G408:G413"/>
    <mergeCell ref="O400:P400"/>
    <mergeCell ref="B402:B407"/>
    <mergeCell ref="E402:E407"/>
    <mergeCell ref="F402:F407"/>
    <mergeCell ref="G402:G407"/>
    <mergeCell ref="E420:E425"/>
    <mergeCell ref="F420:F425"/>
    <mergeCell ref="G420:G425"/>
    <mergeCell ref="B414:B419"/>
    <mergeCell ref="E414:E419"/>
    <mergeCell ref="F414:F419"/>
    <mergeCell ref="G414:G419"/>
    <mergeCell ref="C396:G396"/>
    <mergeCell ref="C397:G397"/>
    <mergeCell ref="A378:A383"/>
    <mergeCell ref="B378:B383"/>
    <mergeCell ref="C378:C383"/>
    <mergeCell ref="E378:E380"/>
    <mergeCell ref="F378:F383"/>
    <mergeCell ref="G382:G383"/>
    <mergeCell ref="A384:A389"/>
    <mergeCell ref="B384:B389"/>
    <mergeCell ref="C384:C389"/>
    <mergeCell ref="E384:E386"/>
    <mergeCell ref="F384:F389"/>
    <mergeCell ref="G384:G389"/>
    <mergeCell ref="C372:C377"/>
    <mergeCell ref="E372:E374"/>
    <mergeCell ref="F372:F377"/>
    <mergeCell ref="G372:G377"/>
    <mergeCell ref="A354:A359"/>
    <mergeCell ref="B354:B359"/>
    <mergeCell ref="C354:C359"/>
    <mergeCell ref="E354:E359"/>
    <mergeCell ref="F354:F359"/>
    <mergeCell ref="G354:G359"/>
    <mergeCell ref="A360:A365"/>
    <mergeCell ref="B360:B365"/>
    <mergeCell ref="C360:C365"/>
    <mergeCell ref="E360:E362"/>
    <mergeCell ref="F360:F365"/>
    <mergeCell ref="G360:G365"/>
    <mergeCell ref="B372:B377"/>
    <mergeCell ref="A342:A347"/>
    <mergeCell ref="B342:B347"/>
    <mergeCell ref="C342:C347"/>
    <mergeCell ref="E342:E344"/>
    <mergeCell ref="F342:F347"/>
    <mergeCell ref="G342:G347"/>
    <mergeCell ref="A348:A353"/>
    <mergeCell ref="B348:B353"/>
    <mergeCell ref="C348:C353"/>
    <mergeCell ref="E348:E353"/>
    <mergeCell ref="F348:F353"/>
    <mergeCell ref="G348:G353"/>
    <mergeCell ref="A330:A335"/>
    <mergeCell ref="B330:B335"/>
    <mergeCell ref="C330:C335"/>
    <mergeCell ref="E330:E335"/>
    <mergeCell ref="F330:F335"/>
    <mergeCell ref="G330:G335"/>
    <mergeCell ref="A336:A341"/>
    <mergeCell ref="B336:B341"/>
    <mergeCell ref="C336:C341"/>
    <mergeCell ref="E336:E338"/>
    <mergeCell ref="F336:F341"/>
    <mergeCell ref="G336:G341"/>
    <mergeCell ref="N295:N296"/>
    <mergeCell ref="B324:B329"/>
    <mergeCell ref="E324:E329"/>
    <mergeCell ref="F324:F329"/>
    <mergeCell ref="G324:G329"/>
    <mergeCell ref="G300:G305"/>
    <mergeCell ref="C306:G306"/>
    <mergeCell ref="O307:P307"/>
    <mergeCell ref="A309:A314"/>
    <mergeCell ref="B309:B314"/>
    <mergeCell ref="C309:C314"/>
    <mergeCell ref="E309:E311"/>
    <mergeCell ref="F309:F314"/>
    <mergeCell ref="G309:G314"/>
    <mergeCell ref="A315:A320"/>
    <mergeCell ref="B315:B320"/>
    <mergeCell ref="C315:C320"/>
    <mergeCell ref="E315:E320"/>
    <mergeCell ref="F315:F320"/>
    <mergeCell ref="G315:G320"/>
    <mergeCell ref="L317:L318"/>
    <mergeCell ref="C321:G321"/>
    <mergeCell ref="O322:P322"/>
    <mergeCell ref="O274:P274"/>
    <mergeCell ref="O259:P259"/>
    <mergeCell ref="B261:B266"/>
    <mergeCell ref="E261:E266"/>
    <mergeCell ref="F261:F266"/>
    <mergeCell ref="G261:G266"/>
    <mergeCell ref="O295:O296"/>
    <mergeCell ref="P295:P296"/>
    <mergeCell ref="A300:A305"/>
    <mergeCell ref="B300:B305"/>
    <mergeCell ref="C300:C305"/>
    <mergeCell ref="E300:E305"/>
    <mergeCell ref="F300:F305"/>
    <mergeCell ref="C288:G288"/>
    <mergeCell ref="C289:G289"/>
    <mergeCell ref="O292:P292"/>
    <mergeCell ref="A294:A299"/>
    <mergeCell ref="B294:B299"/>
    <mergeCell ref="C294:C299"/>
    <mergeCell ref="E294:E296"/>
    <mergeCell ref="F294:F299"/>
    <mergeCell ref="G294:G299"/>
    <mergeCell ref="L295:L296"/>
    <mergeCell ref="M295:M296"/>
    <mergeCell ref="E282:E287"/>
    <mergeCell ref="F282:F287"/>
    <mergeCell ref="G282:G287"/>
    <mergeCell ref="B276:B281"/>
    <mergeCell ref="E276:E281"/>
    <mergeCell ref="F276:F281"/>
    <mergeCell ref="G276:G281"/>
    <mergeCell ref="E252:E257"/>
    <mergeCell ref="F252:F257"/>
    <mergeCell ref="G252:G257"/>
    <mergeCell ref="C258:G258"/>
    <mergeCell ref="E267:E272"/>
    <mergeCell ref="F267:F272"/>
    <mergeCell ref="G267:G272"/>
    <mergeCell ref="C273:G273"/>
    <mergeCell ref="E216:E221"/>
    <mergeCell ref="E234:E239"/>
    <mergeCell ref="E204:E209"/>
    <mergeCell ref="E210:E215"/>
    <mergeCell ref="E222:E227"/>
    <mergeCell ref="G210:G215"/>
    <mergeCell ref="F216:F221"/>
    <mergeCell ref="G216:G221"/>
    <mergeCell ref="F222:F227"/>
    <mergeCell ref="G222:G227"/>
    <mergeCell ref="F228:F233"/>
    <mergeCell ref="G228:G233"/>
    <mergeCell ref="F204:F209"/>
    <mergeCell ref="G204:G209"/>
    <mergeCell ref="C240:G240"/>
    <mergeCell ref="C241:G241"/>
    <mergeCell ref="O244:P244"/>
    <mergeCell ref="B246:B251"/>
    <mergeCell ref="E246:E251"/>
    <mergeCell ref="F246:F251"/>
    <mergeCell ref="G246:G251"/>
    <mergeCell ref="F210:F215"/>
    <mergeCell ref="B180:B185"/>
    <mergeCell ref="E180:E185"/>
    <mergeCell ref="F180:F185"/>
    <mergeCell ref="G180:G185"/>
    <mergeCell ref="E186:E191"/>
    <mergeCell ref="F186:F191"/>
    <mergeCell ref="G188:G191"/>
    <mergeCell ref="E192:E197"/>
    <mergeCell ref="F192:F197"/>
    <mergeCell ref="G196:G197"/>
    <mergeCell ref="E198:E203"/>
    <mergeCell ref="F198:F202"/>
    <mergeCell ref="G198:G203"/>
    <mergeCell ref="E228:E233"/>
    <mergeCell ref="F234:F239"/>
    <mergeCell ref="G234:G239"/>
    <mergeCell ref="C174:G174"/>
    <mergeCell ref="C175:G175"/>
    <mergeCell ref="O178:P178"/>
    <mergeCell ref="E153:E158"/>
    <mergeCell ref="F153:F158"/>
    <mergeCell ref="G153:G158"/>
    <mergeCell ref="C159:G159"/>
    <mergeCell ref="O160:P160"/>
    <mergeCell ref="B147:B152"/>
    <mergeCell ref="E147:E152"/>
    <mergeCell ref="F147:F152"/>
    <mergeCell ref="G147:G152"/>
    <mergeCell ref="E168:E173"/>
    <mergeCell ref="F168:F173"/>
    <mergeCell ref="G168:G173"/>
    <mergeCell ref="B162:B167"/>
    <mergeCell ref="E162:E167"/>
    <mergeCell ref="F162:F167"/>
    <mergeCell ref="G162:G167"/>
    <mergeCell ref="E135:E140"/>
    <mergeCell ref="F135:F140"/>
    <mergeCell ref="G135:G140"/>
    <mergeCell ref="B123:B128"/>
    <mergeCell ref="E123:E128"/>
    <mergeCell ref="F123:F128"/>
    <mergeCell ref="G123:G128"/>
    <mergeCell ref="E129:E134"/>
    <mergeCell ref="F129:F134"/>
    <mergeCell ref="G129:G134"/>
    <mergeCell ref="E81:E86"/>
    <mergeCell ref="F81:F86"/>
    <mergeCell ref="G81:G86"/>
    <mergeCell ref="E87:E92"/>
    <mergeCell ref="F87:F92"/>
    <mergeCell ref="G91:G92"/>
    <mergeCell ref="O121:P121"/>
    <mergeCell ref="B93:B98"/>
    <mergeCell ref="E93:E98"/>
    <mergeCell ref="F93:F98"/>
    <mergeCell ref="G93:G98"/>
    <mergeCell ref="E99:E103"/>
    <mergeCell ref="F99:F104"/>
    <mergeCell ref="G99:G104"/>
    <mergeCell ref="E105:E110"/>
    <mergeCell ref="F105:F110"/>
    <mergeCell ref="G105:G110"/>
    <mergeCell ref="C117:G117"/>
    <mergeCell ref="C118:G118"/>
    <mergeCell ref="F75:F80"/>
    <mergeCell ref="G75:G80"/>
    <mergeCell ref="E57:E62"/>
    <mergeCell ref="F57:F62"/>
    <mergeCell ref="G57:G62"/>
    <mergeCell ref="C63:G63"/>
    <mergeCell ref="C64:G64"/>
    <mergeCell ref="F33:F38"/>
    <mergeCell ref="G33:G38"/>
    <mergeCell ref="E39:E44"/>
    <mergeCell ref="F39:F44"/>
    <mergeCell ref="G39:G44"/>
    <mergeCell ref="G69:G74"/>
    <mergeCell ref="E75:E80"/>
    <mergeCell ref="L1:O1"/>
    <mergeCell ref="L2:P2"/>
    <mergeCell ref="L3:N3"/>
    <mergeCell ref="A5:N5"/>
    <mergeCell ref="A6:P6"/>
    <mergeCell ref="O7:P7"/>
    <mergeCell ref="G8:G10"/>
    <mergeCell ref="H8:H10"/>
    <mergeCell ref="I8:I10"/>
    <mergeCell ref="A8:A10"/>
    <mergeCell ref="B8:B10"/>
    <mergeCell ref="C8:C10"/>
    <mergeCell ref="D8:D10"/>
    <mergeCell ref="E8:E10"/>
    <mergeCell ref="J8:J10"/>
    <mergeCell ref="K8:K10"/>
    <mergeCell ref="L8:P8"/>
    <mergeCell ref="L9:L10"/>
    <mergeCell ref="M9:M10"/>
    <mergeCell ref="N9:P9"/>
    <mergeCell ref="F8:F10"/>
    <mergeCell ref="F21:F26"/>
    <mergeCell ref="G21:G26"/>
    <mergeCell ref="B69:B74"/>
    <mergeCell ref="E69:E74"/>
    <mergeCell ref="F69:F74"/>
    <mergeCell ref="E27:E32"/>
    <mergeCell ref="F27:F32"/>
    <mergeCell ref="G27:G32"/>
    <mergeCell ref="O13:P13"/>
    <mergeCell ref="E15:E20"/>
    <mergeCell ref="F15:F20"/>
    <mergeCell ref="G15:G20"/>
    <mergeCell ref="L16:L17"/>
    <mergeCell ref="E21:E26"/>
    <mergeCell ref="O67:P67"/>
    <mergeCell ref="B45:B50"/>
    <mergeCell ref="E45:E50"/>
    <mergeCell ref="F45:F50"/>
    <mergeCell ref="G45:G50"/>
    <mergeCell ref="E51:E56"/>
    <mergeCell ref="F51:F56"/>
    <mergeCell ref="G51:G56"/>
    <mergeCell ref="B15:B20"/>
    <mergeCell ref="E33:E38"/>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4"/>
  <sheetViews>
    <sheetView workbookViewId="0">
      <selection activeCell="W8" sqref="W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1" spans="1:16" ht="51" customHeight="1" x14ac:dyDescent="0.25">
      <c r="A1" s="1360"/>
      <c r="B1" s="1360"/>
      <c r="C1" s="1360"/>
      <c r="D1" s="1360"/>
      <c r="E1" s="1360"/>
      <c r="F1" s="1360"/>
      <c r="G1" s="1360"/>
      <c r="H1" s="1360"/>
      <c r="I1" s="1360"/>
      <c r="J1" s="1360"/>
      <c r="K1" s="1360"/>
      <c r="L1" s="2225" t="s">
        <v>1063</v>
      </c>
      <c r="M1" s="2225"/>
      <c r="N1" s="2225"/>
      <c r="O1" s="2225"/>
      <c r="P1" s="643"/>
    </row>
    <row r="2" spans="1:16" ht="13.95" customHeight="1" x14ac:dyDescent="0.25">
      <c r="A2" s="2444" t="s">
        <v>1015</v>
      </c>
      <c r="B2" s="2444"/>
      <c r="C2" s="2444"/>
      <c r="D2" s="2444"/>
      <c r="E2" s="2444"/>
      <c r="F2" s="2444"/>
      <c r="G2" s="2444"/>
      <c r="H2" s="2444"/>
      <c r="I2" s="2444"/>
      <c r="J2" s="2444"/>
      <c r="K2" s="2444"/>
      <c r="L2" s="2444"/>
      <c r="M2" s="2444"/>
      <c r="N2" s="2444"/>
      <c r="O2" s="1256"/>
      <c r="P2" s="1256"/>
    </row>
    <row r="3" spans="1:16" ht="13.8" x14ac:dyDescent="0.25">
      <c r="A3" s="2445" t="s">
        <v>37</v>
      </c>
      <c r="B3" s="2445"/>
      <c r="C3" s="2445"/>
      <c r="D3" s="2445"/>
      <c r="E3" s="2445"/>
      <c r="F3" s="2445"/>
      <c r="G3" s="2445"/>
      <c r="H3" s="2445"/>
      <c r="I3" s="2445"/>
      <c r="J3" s="2445"/>
      <c r="K3" s="2445"/>
      <c r="L3" s="2445"/>
      <c r="M3" s="2445"/>
      <c r="N3" s="2445"/>
      <c r="O3" s="2445"/>
      <c r="P3" s="2445"/>
    </row>
    <row r="4" spans="1:16" ht="14.4" thickBot="1" x14ac:dyDescent="0.3">
      <c r="A4" s="766"/>
      <c r="B4" s="766"/>
      <c r="C4" s="766"/>
      <c r="D4" s="766"/>
      <c r="E4" s="766"/>
      <c r="F4" s="766"/>
      <c r="G4" s="766"/>
      <c r="H4" s="766"/>
      <c r="I4" s="766"/>
      <c r="J4" s="766"/>
      <c r="K4" s="766"/>
      <c r="L4" s="1481"/>
      <c r="M4" s="766"/>
      <c r="N4" s="1480"/>
      <c r="O4" s="2446" t="s">
        <v>958</v>
      </c>
      <c r="P4" s="2446"/>
    </row>
    <row r="5" spans="1:16" ht="14.4" customHeight="1" thickBot="1" x14ac:dyDescent="0.3">
      <c r="A5" s="2207" t="s">
        <v>0</v>
      </c>
      <c r="B5" s="2207" t="s">
        <v>1</v>
      </c>
      <c r="C5" s="2222" t="s">
        <v>2</v>
      </c>
      <c r="D5" s="2207" t="s">
        <v>34</v>
      </c>
      <c r="E5" s="2216" t="s">
        <v>58</v>
      </c>
      <c r="F5" s="2219" t="s">
        <v>3</v>
      </c>
      <c r="G5" s="2222" t="s">
        <v>4</v>
      </c>
      <c r="H5" s="2219" t="s">
        <v>5</v>
      </c>
      <c r="I5" s="2175" t="s">
        <v>95</v>
      </c>
      <c r="J5" s="2219" t="s">
        <v>82</v>
      </c>
      <c r="K5" s="2219" t="s">
        <v>72</v>
      </c>
      <c r="L5" s="2200" t="s">
        <v>11</v>
      </c>
      <c r="M5" s="2201"/>
      <c r="N5" s="2201"/>
      <c r="O5" s="2201"/>
      <c r="P5" s="2202"/>
    </row>
    <row r="6" spans="1:16" ht="13.8" x14ac:dyDescent="0.25">
      <c r="A6" s="2208"/>
      <c r="B6" s="2208"/>
      <c r="C6" s="2223"/>
      <c r="D6" s="2208"/>
      <c r="E6" s="2217"/>
      <c r="F6" s="2220"/>
      <c r="G6" s="2223"/>
      <c r="H6" s="2220"/>
      <c r="I6" s="2176"/>
      <c r="J6" s="2220"/>
      <c r="K6" s="2220"/>
      <c r="L6" s="2210" t="s">
        <v>39</v>
      </c>
      <c r="M6" s="2184" t="s">
        <v>38</v>
      </c>
      <c r="N6" s="2196" t="s">
        <v>40</v>
      </c>
      <c r="O6" s="2196"/>
      <c r="P6" s="2197"/>
    </row>
    <row r="7" spans="1:16" ht="154.94999999999999" customHeight="1" thickBot="1" x14ac:dyDescent="0.3">
      <c r="A7" s="2209"/>
      <c r="B7" s="2209"/>
      <c r="C7" s="2224"/>
      <c r="D7" s="2209"/>
      <c r="E7" s="2218"/>
      <c r="F7" s="2221"/>
      <c r="G7" s="2224"/>
      <c r="H7" s="2221"/>
      <c r="I7" s="2177"/>
      <c r="J7" s="2221"/>
      <c r="K7" s="2221"/>
      <c r="L7" s="2211"/>
      <c r="M7" s="2185"/>
      <c r="N7" s="65" t="s">
        <v>54</v>
      </c>
      <c r="O7" s="65" t="s">
        <v>55</v>
      </c>
      <c r="P7" s="66" t="s">
        <v>56</v>
      </c>
    </row>
    <row r="8" spans="1:16" ht="14.4" thickBot="1" x14ac:dyDescent="0.3">
      <c r="A8" s="67" t="s">
        <v>6</v>
      </c>
      <c r="B8" s="68"/>
      <c r="C8" s="69" t="s">
        <v>696</v>
      </c>
      <c r="D8" s="70"/>
      <c r="E8" s="1454"/>
      <c r="F8" s="70"/>
      <c r="G8" s="70"/>
      <c r="H8" s="70"/>
      <c r="I8" s="70"/>
      <c r="J8" s="69"/>
      <c r="K8" s="70"/>
      <c r="L8" s="1453"/>
      <c r="M8" s="1453"/>
      <c r="N8" s="70"/>
      <c r="O8" s="69"/>
      <c r="P8" s="1452"/>
    </row>
    <row r="9" spans="1:16" ht="47.25" customHeight="1" thickBot="1" x14ac:dyDescent="0.3">
      <c r="A9" s="1351"/>
      <c r="B9" s="71"/>
      <c r="C9" s="506"/>
      <c r="D9" s="506"/>
      <c r="E9" s="507"/>
      <c r="F9" s="506"/>
      <c r="G9" s="506"/>
      <c r="H9" s="506"/>
      <c r="I9" s="506"/>
      <c r="J9" s="506"/>
      <c r="K9" s="506"/>
      <c r="L9" s="1347" t="s">
        <v>695</v>
      </c>
      <c r="M9" s="764" t="s">
        <v>559</v>
      </c>
      <c r="N9" s="1479">
        <v>37.6</v>
      </c>
      <c r="O9" s="1479">
        <v>37.9</v>
      </c>
      <c r="P9" s="1478">
        <v>38.1</v>
      </c>
    </row>
    <row r="10" spans="1:16" ht="14.4" thickBot="1" x14ac:dyDescent="0.3">
      <c r="A10" s="72" t="s">
        <v>6</v>
      </c>
      <c r="B10" s="1304" t="s">
        <v>6</v>
      </c>
      <c r="C10" s="2189" t="s">
        <v>694</v>
      </c>
      <c r="D10" s="2190"/>
      <c r="E10" s="2190"/>
      <c r="F10" s="2190"/>
      <c r="G10" s="2190"/>
      <c r="H10" s="2190"/>
      <c r="I10" s="2190"/>
      <c r="J10" s="2190"/>
      <c r="K10" s="2190"/>
      <c r="L10" s="2190"/>
      <c r="M10" s="2190"/>
      <c r="N10" s="2190"/>
      <c r="O10" s="2190"/>
      <c r="P10" s="1342"/>
    </row>
    <row r="11" spans="1:16" ht="68.25" customHeight="1" thickBot="1" x14ac:dyDescent="0.3">
      <c r="A11" s="760"/>
      <c r="B11" s="1341"/>
      <c r="C11" s="1340"/>
      <c r="D11" s="1340"/>
      <c r="E11" s="1340"/>
      <c r="F11" s="1340"/>
      <c r="G11" s="1340"/>
      <c r="H11" s="1340"/>
      <c r="I11" s="1340"/>
      <c r="J11" s="1340"/>
      <c r="K11" s="1340"/>
      <c r="L11" s="1339" t="s">
        <v>208</v>
      </c>
      <c r="M11" s="1477" t="s">
        <v>693</v>
      </c>
      <c r="N11" s="1476">
        <v>70</v>
      </c>
      <c r="O11" s="1476">
        <v>72</v>
      </c>
      <c r="P11" s="1475">
        <v>74</v>
      </c>
    </row>
    <row r="12" spans="1:16" ht="60" customHeight="1" x14ac:dyDescent="0.25">
      <c r="A12" s="2152" t="s">
        <v>6</v>
      </c>
      <c r="B12" s="2154" t="s">
        <v>6</v>
      </c>
      <c r="C12" s="2150" t="s">
        <v>6</v>
      </c>
      <c r="D12" s="658"/>
      <c r="E12" s="2146" t="s">
        <v>692</v>
      </c>
      <c r="F12" s="2448" t="s">
        <v>66</v>
      </c>
      <c r="G12" s="2135" t="s">
        <v>421</v>
      </c>
      <c r="H12" s="1290" t="s">
        <v>50</v>
      </c>
      <c r="I12" s="1289">
        <v>0</v>
      </c>
      <c r="J12" s="1289">
        <v>15</v>
      </c>
      <c r="K12" s="1288">
        <v>15</v>
      </c>
      <c r="L12" s="1287" t="s">
        <v>691</v>
      </c>
      <c r="M12" s="1286" t="s">
        <v>576</v>
      </c>
      <c r="N12" s="73"/>
      <c r="O12" s="73">
        <v>1</v>
      </c>
      <c r="P12" s="1299">
        <v>1</v>
      </c>
    </row>
    <row r="13" spans="1:16" ht="14.4" thickBot="1" x14ac:dyDescent="0.3">
      <c r="A13" s="2153"/>
      <c r="B13" s="2155"/>
      <c r="C13" s="2447"/>
      <c r="D13" s="1386"/>
      <c r="E13" s="2147"/>
      <c r="F13" s="2449"/>
      <c r="G13" s="2136"/>
      <c r="H13" s="1441" t="s">
        <v>7</v>
      </c>
      <c r="I13" s="1395">
        <f>SUM(I12:I12)</f>
        <v>0</v>
      </c>
      <c r="J13" s="1395">
        <f>SUM(J12:J12)</f>
        <v>15</v>
      </c>
      <c r="K13" s="1395">
        <f>SUM(K12:K12)</f>
        <v>15</v>
      </c>
      <c r="L13" s="1465"/>
      <c r="M13" s="1280"/>
      <c r="N13" s="1279"/>
      <c r="O13" s="1279"/>
      <c r="P13" s="1278"/>
    </row>
    <row r="14" spans="1:16" ht="14.4" customHeight="1" thickBot="1" x14ac:dyDescent="0.3">
      <c r="A14" s="763" t="s">
        <v>6</v>
      </c>
      <c r="B14" s="74" t="s">
        <v>6</v>
      </c>
      <c r="C14" s="2214" t="s">
        <v>33</v>
      </c>
      <c r="D14" s="2214"/>
      <c r="E14" s="2214"/>
      <c r="F14" s="2214"/>
      <c r="G14" s="2215"/>
      <c r="H14" s="75" t="s">
        <v>7</v>
      </c>
      <c r="I14" s="76">
        <f>I13*1</f>
        <v>0</v>
      </c>
      <c r="J14" s="76">
        <f>J13*1</f>
        <v>15</v>
      </c>
      <c r="K14" s="76">
        <f>K13*1</f>
        <v>15</v>
      </c>
      <c r="L14" s="77"/>
      <c r="M14" s="77"/>
      <c r="N14" s="77"/>
      <c r="O14" s="77"/>
      <c r="P14" s="78"/>
    </row>
    <row r="15" spans="1:16" ht="14.4" thickBot="1" x14ac:dyDescent="0.3">
      <c r="A15" s="72" t="s">
        <v>6</v>
      </c>
      <c r="B15" s="1304" t="s">
        <v>8</v>
      </c>
      <c r="C15" s="2212" t="s">
        <v>690</v>
      </c>
      <c r="D15" s="2213"/>
      <c r="E15" s="2213"/>
      <c r="F15" s="2213"/>
      <c r="G15" s="2213"/>
      <c r="H15" s="2213"/>
      <c r="I15" s="2213"/>
      <c r="J15" s="2213"/>
      <c r="K15" s="2213"/>
      <c r="L15" s="2213"/>
      <c r="M15" s="2213"/>
      <c r="N15" s="2213"/>
      <c r="O15" s="2213"/>
      <c r="P15" s="1303"/>
    </row>
    <row r="16" spans="1:16" ht="42" thickBot="1" x14ac:dyDescent="0.3">
      <c r="A16" s="72"/>
      <c r="B16" s="1341"/>
      <c r="C16" s="1392"/>
      <c r="D16" s="1392"/>
      <c r="E16" s="1392"/>
      <c r="F16" s="1392"/>
      <c r="G16" s="1392"/>
      <c r="H16" s="1392"/>
      <c r="I16" s="1392"/>
      <c r="J16" s="1392"/>
      <c r="K16" s="1392"/>
      <c r="L16" s="1421" t="s">
        <v>689</v>
      </c>
      <c r="M16" s="79" t="s">
        <v>576</v>
      </c>
      <c r="N16" s="1461">
        <v>18</v>
      </c>
      <c r="O16" s="1461">
        <v>18</v>
      </c>
      <c r="P16" s="1474">
        <v>19</v>
      </c>
    </row>
    <row r="17" spans="1:16" ht="41.4" customHeight="1" x14ac:dyDescent="0.25">
      <c r="A17" s="2152" t="s">
        <v>6</v>
      </c>
      <c r="B17" s="2154" t="s">
        <v>8</v>
      </c>
      <c r="C17" s="2150" t="s">
        <v>6</v>
      </c>
      <c r="D17" s="658"/>
      <c r="E17" s="2146" t="s">
        <v>688</v>
      </c>
      <c r="F17" s="2448" t="s">
        <v>66</v>
      </c>
      <c r="G17" s="2135" t="s">
        <v>421</v>
      </c>
      <c r="H17" s="1290" t="s">
        <v>50</v>
      </c>
      <c r="I17" s="1289">
        <v>0</v>
      </c>
      <c r="J17" s="1289">
        <v>18</v>
      </c>
      <c r="K17" s="1288">
        <v>18</v>
      </c>
      <c r="L17" s="1473" t="s">
        <v>687</v>
      </c>
      <c r="M17" s="80" t="s">
        <v>576</v>
      </c>
      <c r="N17" s="1285"/>
      <c r="O17" s="73">
        <v>100</v>
      </c>
      <c r="P17" s="1299">
        <v>200</v>
      </c>
    </row>
    <row r="18" spans="1:16" ht="27.6" x14ac:dyDescent="0.25">
      <c r="A18" s="2193"/>
      <c r="B18" s="2194"/>
      <c r="C18" s="2195"/>
      <c r="D18" s="660"/>
      <c r="E18" s="2181"/>
      <c r="F18" s="2437"/>
      <c r="G18" s="2163"/>
      <c r="H18" s="1409"/>
      <c r="I18" s="1326"/>
      <c r="J18" s="1326"/>
      <c r="K18" s="1325"/>
      <c r="L18" s="81" t="s">
        <v>686</v>
      </c>
      <c r="M18" s="1472" t="s">
        <v>576</v>
      </c>
      <c r="N18" s="1471"/>
      <c r="O18" s="82">
        <v>1</v>
      </c>
      <c r="P18" s="1323">
        <v>1</v>
      </c>
    </row>
    <row r="19" spans="1:16" ht="27.6" x14ac:dyDescent="0.25">
      <c r="A19" s="2193"/>
      <c r="B19" s="2194"/>
      <c r="C19" s="2195"/>
      <c r="D19" s="660"/>
      <c r="E19" s="2181"/>
      <c r="F19" s="2437"/>
      <c r="G19" s="2163"/>
      <c r="H19" s="1322"/>
      <c r="I19" s="1402"/>
      <c r="J19" s="1402"/>
      <c r="K19" s="1470"/>
      <c r="L19" s="1469" t="s">
        <v>685</v>
      </c>
      <c r="M19" s="1468" t="s">
        <v>576</v>
      </c>
      <c r="N19" s="1467"/>
      <c r="O19" s="1467">
        <v>1</v>
      </c>
      <c r="P19" s="1466">
        <v>1</v>
      </c>
    </row>
    <row r="20" spans="1:16" ht="14.4" customHeight="1" thickBot="1" x14ac:dyDescent="0.3">
      <c r="A20" s="2153"/>
      <c r="B20" s="2155"/>
      <c r="C20" s="2447"/>
      <c r="D20" s="1386"/>
      <c r="E20" s="2147"/>
      <c r="F20" s="2449"/>
      <c r="G20" s="2136"/>
      <c r="H20" s="1441" t="s">
        <v>7</v>
      </c>
      <c r="I20" s="1395">
        <f>SUM(I17:I18)</f>
        <v>0</v>
      </c>
      <c r="J20" s="1395">
        <f>SUM(J17:J18)</f>
        <v>18</v>
      </c>
      <c r="K20" s="1395">
        <f>SUM(K17:K18)</f>
        <v>18</v>
      </c>
      <c r="L20" s="1465"/>
      <c r="M20" s="1280"/>
      <c r="N20" s="1279"/>
      <c r="O20" s="1279"/>
      <c r="P20" s="1278"/>
    </row>
    <row r="21" spans="1:16" ht="14.4" thickBot="1" x14ac:dyDescent="0.3">
      <c r="A21" s="763" t="s">
        <v>6</v>
      </c>
      <c r="B21" s="74" t="s">
        <v>51</v>
      </c>
      <c r="C21" s="2214" t="s">
        <v>33</v>
      </c>
      <c r="D21" s="2214"/>
      <c r="E21" s="2214"/>
      <c r="F21" s="2214"/>
      <c r="G21" s="2215"/>
      <c r="H21" s="75" t="s">
        <v>7</v>
      </c>
      <c r="I21" s="76">
        <f>I20</f>
        <v>0</v>
      </c>
      <c r="J21" s="76">
        <f>J20</f>
        <v>18</v>
      </c>
      <c r="K21" s="76">
        <f>K20</f>
        <v>18</v>
      </c>
      <c r="L21" s="77"/>
      <c r="M21" s="77"/>
      <c r="N21" s="77"/>
      <c r="O21" s="77"/>
      <c r="P21" s="78"/>
    </row>
    <row r="22" spans="1:16" ht="14.4" thickBot="1" x14ac:dyDescent="0.3">
      <c r="A22" s="83" t="s">
        <v>6</v>
      </c>
      <c r="B22" s="1464" t="s">
        <v>51</v>
      </c>
      <c r="C22" s="1463"/>
      <c r="D22" s="2213" t="s">
        <v>684</v>
      </c>
      <c r="E22" s="2213"/>
      <c r="F22" s="2213"/>
      <c r="G22" s="2213"/>
      <c r="H22" s="2213"/>
      <c r="I22" s="2213"/>
      <c r="J22" s="2213"/>
      <c r="K22" s="2213"/>
      <c r="L22" s="2213"/>
      <c r="M22" s="2213"/>
      <c r="N22" s="2213"/>
      <c r="O22" s="2213"/>
      <c r="P22" s="2450"/>
    </row>
    <row r="23" spans="1:16" ht="35.4" customHeight="1" thickBot="1" x14ac:dyDescent="0.3">
      <c r="A23" s="72"/>
      <c r="B23" s="1341"/>
      <c r="C23" s="1392"/>
      <c r="D23" s="1392"/>
      <c r="E23" s="1462"/>
      <c r="F23" s="1462"/>
      <c r="G23" s="1462"/>
      <c r="H23" s="1462"/>
      <c r="I23" s="1462"/>
      <c r="J23" s="1462"/>
      <c r="K23" s="1462"/>
      <c r="L23" s="1448" t="s">
        <v>683</v>
      </c>
      <c r="M23" s="79" t="s">
        <v>559</v>
      </c>
      <c r="N23" s="1461">
        <v>63.2</v>
      </c>
      <c r="O23" s="1461">
        <v>63.5</v>
      </c>
      <c r="P23" s="1460">
        <v>64</v>
      </c>
    </row>
    <row r="24" spans="1:16" ht="18" customHeight="1" x14ac:dyDescent="0.25">
      <c r="A24" s="2428" t="s">
        <v>6</v>
      </c>
      <c r="B24" s="2431" t="s">
        <v>51</v>
      </c>
      <c r="C24" s="2433" t="s">
        <v>6</v>
      </c>
      <c r="D24" s="2451"/>
      <c r="E24" s="2146" t="s">
        <v>682</v>
      </c>
      <c r="F24" s="2436" t="s">
        <v>66</v>
      </c>
      <c r="G24" s="2135" t="s">
        <v>421</v>
      </c>
      <c r="H24" s="1290"/>
      <c r="I24" s="1289"/>
      <c r="J24" s="1289"/>
      <c r="K24" s="1288"/>
      <c r="L24" s="1287" t="s">
        <v>681</v>
      </c>
      <c r="M24" s="80" t="s">
        <v>576</v>
      </c>
      <c r="N24" s="1285"/>
      <c r="O24" s="73">
        <v>1</v>
      </c>
      <c r="P24" s="1299">
        <v>1</v>
      </c>
    </row>
    <row r="25" spans="1:16" ht="15" customHeight="1" x14ac:dyDescent="0.25">
      <c r="A25" s="2429"/>
      <c r="B25" s="2194"/>
      <c r="C25" s="2434"/>
      <c r="D25" s="2452"/>
      <c r="E25" s="2181"/>
      <c r="F25" s="2437"/>
      <c r="G25" s="2163"/>
      <c r="H25" s="1388" t="s">
        <v>50</v>
      </c>
      <c r="I25" s="1321">
        <v>4</v>
      </c>
      <c r="J25" s="1321">
        <v>5</v>
      </c>
      <c r="K25" s="1320">
        <v>6</v>
      </c>
      <c r="L25" s="81" t="s">
        <v>680</v>
      </c>
      <c r="M25" s="84" t="s">
        <v>576</v>
      </c>
      <c r="N25" s="82">
        <v>2</v>
      </c>
      <c r="O25" s="82">
        <v>2</v>
      </c>
      <c r="P25" s="1323">
        <v>2</v>
      </c>
    </row>
    <row r="26" spans="1:16" ht="29.4" customHeight="1" thickBot="1" x14ac:dyDescent="0.3">
      <c r="A26" s="2429"/>
      <c r="B26" s="2194"/>
      <c r="C26" s="2434"/>
      <c r="D26" s="2452"/>
      <c r="E26" s="2181"/>
      <c r="F26" s="2437"/>
      <c r="G26" s="2163"/>
      <c r="H26" s="1283"/>
      <c r="I26" s="1282"/>
      <c r="J26" s="1282"/>
      <c r="K26" s="1282"/>
      <c r="L26" s="81" t="s">
        <v>679</v>
      </c>
      <c r="M26" s="1459" t="s">
        <v>559</v>
      </c>
      <c r="N26" s="1458"/>
      <c r="O26" s="1457">
        <v>60</v>
      </c>
      <c r="P26" s="1456">
        <v>64</v>
      </c>
    </row>
    <row r="27" spans="1:16" ht="57" customHeight="1" thickBot="1" x14ac:dyDescent="0.3">
      <c r="A27" s="2430"/>
      <c r="B27" s="2432"/>
      <c r="C27" s="2435"/>
      <c r="D27" s="2453"/>
      <c r="E27" s="2147"/>
      <c r="F27" s="2438"/>
      <c r="G27" s="2136"/>
      <c r="H27" s="1441" t="s">
        <v>7</v>
      </c>
      <c r="I27" s="1395">
        <f>SUM(I25:I26)</f>
        <v>4</v>
      </c>
      <c r="J27" s="1395">
        <f>SUM(J25:J26)</f>
        <v>5</v>
      </c>
      <c r="K27" s="1395">
        <f>SUM(K25:K26)</f>
        <v>6</v>
      </c>
      <c r="L27" s="1455" t="s">
        <v>678</v>
      </c>
      <c r="M27" s="500" t="s">
        <v>561</v>
      </c>
      <c r="N27" s="1317"/>
      <c r="O27" s="1317">
        <v>8</v>
      </c>
      <c r="P27" s="1316">
        <v>8</v>
      </c>
    </row>
    <row r="28" spans="1:16" ht="14.4" thickBot="1" x14ac:dyDescent="0.3">
      <c r="A28" s="763" t="s">
        <v>6</v>
      </c>
      <c r="B28" s="74" t="s">
        <v>8</v>
      </c>
      <c r="C28" s="2214" t="s">
        <v>33</v>
      </c>
      <c r="D28" s="2214"/>
      <c r="E28" s="2214"/>
      <c r="F28" s="2214"/>
      <c r="G28" s="2215"/>
      <c r="H28" s="75" t="s">
        <v>7</v>
      </c>
      <c r="I28" s="76">
        <f>I27</f>
        <v>4</v>
      </c>
      <c r="J28" s="76">
        <f>J27</f>
        <v>5</v>
      </c>
      <c r="K28" s="76">
        <f>K27</f>
        <v>6</v>
      </c>
      <c r="L28" s="77"/>
      <c r="M28" s="77"/>
      <c r="N28" s="77"/>
      <c r="O28" s="77"/>
      <c r="P28" s="78"/>
    </row>
    <row r="29" spans="1:16" ht="14.4" thickBot="1" x14ac:dyDescent="0.3">
      <c r="A29" s="763" t="s">
        <v>6</v>
      </c>
      <c r="B29" s="74"/>
      <c r="C29" s="2439" t="s">
        <v>53</v>
      </c>
      <c r="D29" s="2439"/>
      <c r="E29" s="2439"/>
      <c r="F29" s="2439"/>
      <c r="G29" s="2440"/>
      <c r="H29" s="669" t="s">
        <v>7</v>
      </c>
      <c r="I29" s="670">
        <f>I14+I21+I28</f>
        <v>4</v>
      </c>
      <c r="J29" s="670">
        <f>J28*1</f>
        <v>5</v>
      </c>
      <c r="K29" s="670">
        <f>K28*1</f>
        <v>6</v>
      </c>
      <c r="L29" s="671"/>
      <c r="M29" s="671"/>
      <c r="N29" s="671"/>
      <c r="O29" s="671"/>
      <c r="P29" s="672"/>
    </row>
    <row r="30" spans="1:16" ht="14.4" thickBot="1" x14ac:dyDescent="0.3">
      <c r="A30" s="67" t="s">
        <v>8</v>
      </c>
      <c r="B30" s="68"/>
      <c r="C30" s="69" t="s">
        <v>677</v>
      </c>
      <c r="D30" s="70"/>
      <c r="E30" s="1454"/>
      <c r="F30" s="70"/>
      <c r="G30" s="70"/>
      <c r="H30" s="70"/>
      <c r="I30" s="70"/>
      <c r="J30" s="69"/>
      <c r="K30" s="70"/>
      <c r="L30" s="1453"/>
      <c r="M30" s="1453"/>
      <c r="N30" s="70"/>
      <c r="O30" s="69"/>
      <c r="P30" s="1452"/>
    </row>
    <row r="31" spans="1:16" ht="28.2" thickBot="1" x14ac:dyDescent="0.3">
      <c r="A31" s="67"/>
      <c r="B31" s="2454"/>
      <c r="C31" s="2455"/>
      <c r="D31" s="2455"/>
      <c r="E31" s="2455"/>
      <c r="F31" s="2455"/>
      <c r="G31" s="2455"/>
      <c r="H31" s="2455"/>
      <c r="I31" s="2455"/>
      <c r="J31" s="2455"/>
      <c r="K31" s="2456"/>
      <c r="L31" s="1421" t="s">
        <v>676</v>
      </c>
      <c r="M31" s="79" t="s">
        <v>675</v>
      </c>
      <c r="N31" s="1450">
        <v>2080</v>
      </c>
      <c r="O31" s="1450">
        <v>2100</v>
      </c>
      <c r="P31" s="1451">
        <v>2200</v>
      </c>
    </row>
    <row r="32" spans="1:16" ht="42" thickBot="1" x14ac:dyDescent="0.3">
      <c r="A32" s="67"/>
      <c r="B32" s="2454"/>
      <c r="C32" s="2455"/>
      <c r="D32" s="2455"/>
      <c r="E32" s="2455"/>
      <c r="F32" s="2455"/>
      <c r="G32" s="2455"/>
      <c r="H32" s="2455"/>
      <c r="I32" s="2455"/>
      <c r="J32" s="2455"/>
      <c r="K32" s="2456"/>
      <c r="L32" s="1421" t="s">
        <v>674</v>
      </c>
      <c r="M32" s="79" t="s">
        <v>559</v>
      </c>
      <c r="N32" s="1450">
        <v>63.4</v>
      </c>
      <c r="O32" s="1420">
        <v>65</v>
      </c>
      <c r="P32" s="1419">
        <v>67</v>
      </c>
    </row>
    <row r="33" spans="1:16" ht="14.4" thickBot="1" x14ac:dyDescent="0.3">
      <c r="A33" s="1393" t="s">
        <v>8</v>
      </c>
      <c r="B33" s="1304" t="s">
        <v>6</v>
      </c>
      <c r="C33" s="2189" t="s">
        <v>673</v>
      </c>
      <c r="D33" s="2190"/>
      <c r="E33" s="2190"/>
      <c r="F33" s="2190"/>
      <c r="G33" s="2190"/>
      <c r="H33" s="2190"/>
      <c r="I33" s="2190"/>
      <c r="J33" s="2190"/>
      <c r="K33" s="2190"/>
      <c r="L33" s="2190"/>
      <c r="M33" s="2190"/>
      <c r="N33" s="2190"/>
      <c r="O33" s="2190"/>
      <c r="P33" s="1342"/>
    </row>
    <row r="34" spans="1:16" ht="13.95" customHeight="1" thickBot="1" x14ac:dyDescent="0.3">
      <c r="A34" s="762"/>
      <c r="B34" s="1341"/>
      <c r="C34" s="1392"/>
      <c r="D34" s="1392"/>
      <c r="E34" s="1392"/>
      <c r="F34" s="1392"/>
      <c r="G34" s="1392"/>
      <c r="H34" s="1392"/>
      <c r="I34" s="1392"/>
      <c r="J34" s="1392"/>
      <c r="K34" s="1392"/>
      <c r="L34" s="1421" t="s">
        <v>672</v>
      </c>
      <c r="M34" s="79" t="s">
        <v>576</v>
      </c>
      <c r="N34" s="1420">
        <v>29.7</v>
      </c>
      <c r="O34" s="1420">
        <v>30</v>
      </c>
      <c r="P34" s="1419">
        <v>30.5</v>
      </c>
    </row>
    <row r="35" spans="1:16" ht="24" customHeight="1" thickBot="1" x14ac:dyDescent="0.3">
      <c r="A35" s="763"/>
      <c r="B35" s="1341"/>
      <c r="C35" s="1340"/>
      <c r="D35" s="1340"/>
      <c r="E35" s="1340"/>
      <c r="F35" s="1340"/>
      <c r="G35" s="1340"/>
      <c r="H35" s="1340"/>
      <c r="I35" s="1340"/>
      <c r="J35" s="1340"/>
      <c r="K35" s="1340"/>
      <c r="L35" s="1339" t="s">
        <v>671</v>
      </c>
      <c r="M35" s="765" t="s">
        <v>576</v>
      </c>
      <c r="N35" s="1384">
        <v>42</v>
      </c>
      <c r="O35" s="1384">
        <v>40</v>
      </c>
      <c r="P35" s="1383">
        <v>38</v>
      </c>
    </row>
    <row r="36" spans="1:16" ht="13.8" x14ac:dyDescent="0.25">
      <c r="A36" s="2428" t="s">
        <v>8</v>
      </c>
      <c r="B36" s="2431" t="s">
        <v>6</v>
      </c>
      <c r="C36" s="2433" t="s">
        <v>6</v>
      </c>
      <c r="D36" s="658"/>
      <c r="E36" s="2146" t="s">
        <v>670</v>
      </c>
      <c r="F36" s="2436" t="s">
        <v>66</v>
      </c>
      <c r="G36" s="2135" t="s">
        <v>421</v>
      </c>
      <c r="H36" s="1290" t="s">
        <v>50</v>
      </c>
      <c r="I36" s="1289">
        <v>5</v>
      </c>
      <c r="J36" s="1289">
        <v>6</v>
      </c>
      <c r="K36" s="1288">
        <v>7</v>
      </c>
      <c r="L36" s="1443" t="s">
        <v>669</v>
      </c>
      <c r="M36" s="80" t="s">
        <v>668</v>
      </c>
      <c r="N36" s="73">
        <v>250</v>
      </c>
      <c r="O36" s="73">
        <v>250</v>
      </c>
      <c r="P36" s="1299">
        <v>250</v>
      </c>
    </row>
    <row r="37" spans="1:16" ht="45" customHeight="1" thickBot="1" x14ac:dyDescent="0.3">
      <c r="A37" s="2430"/>
      <c r="B37" s="2432"/>
      <c r="C37" s="2435"/>
      <c r="D37" s="1386"/>
      <c r="E37" s="2147"/>
      <c r="F37" s="2438"/>
      <c r="G37" s="2136"/>
      <c r="H37" s="1441" t="s">
        <v>7</v>
      </c>
      <c r="I37" s="1395">
        <f>SUM(I36:I36)</f>
        <v>5</v>
      </c>
      <c r="J37" s="1395">
        <f>SUM(J36:J36)</f>
        <v>6</v>
      </c>
      <c r="K37" s="1395">
        <f>SUM(K36:K36)</f>
        <v>7</v>
      </c>
      <c r="L37" s="1448" t="s">
        <v>667</v>
      </c>
      <c r="M37" s="1449" t="s">
        <v>576</v>
      </c>
      <c r="N37" s="1384">
        <v>220</v>
      </c>
      <c r="O37" s="1384">
        <v>230</v>
      </c>
      <c r="P37" s="1383">
        <v>240</v>
      </c>
    </row>
    <row r="38" spans="1:16" ht="27" customHeight="1" x14ac:dyDescent="0.25">
      <c r="A38" s="2428" t="s">
        <v>8</v>
      </c>
      <c r="B38" s="2431" t="s">
        <v>6</v>
      </c>
      <c r="C38" s="2433" t="s">
        <v>8</v>
      </c>
      <c r="D38" s="658"/>
      <c r="E38" s="2146" t="s">
        <v>666</v>
      </c>
      <c r="F38" s="2436" t="s">
        <v>66</v>
      </c>
      <c r="G38" s="2135" t="s">
        <v>421</v>
      </c>
      <c r="H38" s="1290" t="s">
        <v>50</v>
      </c>
      <c r="I38" s="1289"/>
      <c r="J38" s="1289">
        <v>1</v>
      </c>
      <c r="K38" s="1288">
        <v>1</v>
      </c>
      <c r="L38" s="1443" t="s">
        <v>665</v>
      </c>
      <c r="M38" s="80" t="s">
        <v>576</v>
      </c>
      <c r="N38" s="1285"/>
      <c r="O38" s="73">
        <v>5</v>
      </c>
      <c r="P38" s="1299">
        <v>5</v>
      </c>
    </row>
    <row r="39" spans="1:16" ht="21.6" customHeight="1" thickBot="1" x14ac:dyDescent="0.3">
      <c r="A39" s="2430"/>
      <c r="B39" s="2432"/>
      <c r="C39" s="2435"/>
      <c r="D39" s="1386"/>
      <c r="E39" s="2147"/>
      <c r="F39" s="2438"/>
      <c r="G39" s="2136"/>
      <c r="H39" s="1441" t="s">
        <v>7</v>
      </c>
      <c r="I39" s="1395"/>
      <c r="J39" s="1395">
        <f>SUM(J38:J38)</f>
        <v>1</v>
      </c>
      <c r="K39" s="1395">
        <f>SUM(K38:K38)</f>
        <v>1</v>
      </c>
      <c r="L39" s="1448"/>
      <c r="M39" s="1447"/>
      <c r="N39" s="1279"/>
      <c r="O39" s="1446"/>
      <c r="P39" s="1445"/>
    </row>
    <row r="40" spans="1:16" ht="14.4" thickBot="1" x14ac:dyDescent="0.3">
      <c r="A40" s="763" t="s">
        <v>8</v>
      </c>
      <c r="B40" s="74" t="s">
        <v>6</v>
      </c>
      <c r="C40" s="2214" t="s">
        <v>33</v>
      </c>
      <c r="D40" s="2214"/>
      <c r="E40" s="2214"/>
      <c r="F40" s="2214"/>
      <c r="G40" s="2215"/>
      <c r="H40" s="75" t="s">
        <v>7</v>
      </c>
      <c r="I40" s="76">
        <f>I39+I37</f>
        <v>5</v>
      </c>
      <c r="J40" s="76">
        <f>J39+J37</f>
        <v>7</v>
      </c>
      <c r="K40" s="76">
        <f>K39+K37</f>
        <v>8</v>
      </c>
      <c r="L40" s="77"/>
      <c r="M40" s="77"/>
      <c r="N40" s="77"/>
      <c r="O40" s="77"/>
      <c r="P40" s="78"/>
    </row>
    <row r="41" spans="1:16" ht="18" customHeight="1" thickBot="1" x14ac:dyDescent="0.3">
      <c r="A41" s="1393" t="s">
        <v>8</v>
      </c>
      <c r="B41" s="1304" t="s">
        <v>8</v>
      </c>
      <c r="C41" s="2189" t="s">
        <v>664</v>
      </c>
      <c r="D41" s="2190"/>
      <c r="E41" s="2190"/>
      <c r="F41" s="2190"/>
      <c r="G41" s="2190"/>
      <c r="H41" s="2190"/>
      <c r="I41" s="2190"/>
      <c r="J41" s="2190"/>
      <c r="K41" s="2190"/>
      <c r="L41" s="2190"/>
      <c r="M41" s="2190"/>
      <c r="N41" s="2190"/>
      <c r="O41" s="2190"/>
      <c r="P41" s="1342"/>
    </row>
    <row r="42" spans="1:16" ht="13.95" customHeight="1" thickBot="1" x14ac:dyDescent="0.3">
      <c r="A42" s="762"/>
      <c r="B42" s="1341"/>
      <c r="C42" s="1392"/>
      <c r="D42" s="1392"/>
      <c r="E42" s="1392"/>
      <c r="F42" s="1392"/>
      <c r="G42" s="1392"/>
      <c r="H42" s="1392"/>
      <c r="I42" s="1392"/>
      <c r="J42" s="1392"/>
      <c r="K42" s="1392"/>
      <c r="L42" s="1391" t="s">
        <v>663</v>
      </c>
      <c r="M42" s="79" t="s">
        <v>559</v>
      </c>
      <c r="N42" s="1420">
        <v>50.9</v>
      </c>
      <c r="O42" s="1420">
        <v>62</v>
      </c>
      <c r="P42" s="1419">
        <v>64</v>
      </c>
    </row>
    <row r="43" spans="1:16" ht="14.4" thickBot="1" x14ac:dyDescent="0.3">
      <c r="A43" s="763"/>
      <c r="B43" s="1341"/>
      <c r="C43" s="1340"/>
      <c r="D43" s="1340"/>
      <c r="E43" s="1340"/>
      <c r="F43" s="1340"/>
      <c r="G43" s="1340"/>
      <c r="H43" s="1340"/>
      <c r="I43" s="1340"/>
      <c r="J43" s="1340"/>
      <c r="K43" s="1340"/>
      <c r="L43" s="1444" t="s">
        <v>662</v>
      </c>
      <c r="M43" s="765" t="s">
        <v>576</v>
      </c>
      <c r="N43" s="1384">
        <v>7</v>
      </c>
      <c r="O43" s="1384">
        <v>9</v>
      </c>
      <c r="P43" s="1383">
        <v>11</v>
      </c>
    </row>
    <row r="44" spans="1:16" ht="14.4" customHeight="1" x14ac:dyDescent="0.25">
      <c r="A44" s="2428" t="s">
        <v>8</v>
      </c>
      <c r="B44" s="2431" t="s">
        <v>8</v>
      </c>
      <c r="C44" s="2433" t="s">
        <v>6</v>
      </c>
      <c r="D44" s="658"/>
      <c r="E44" s="2146" t="s">
        <v>661</v>
      </c>
      <c r="F44" s="2436" t="s">
        <v>66</v>
      </c>
      <c r="G44" s="2135" t="s">
        <v>421</v>
      </c>
      <c r="H44" s="1290" t="s">
        <v>50</v>
      </c>
      <c r="I44" s="1289">
        <v>0</v>
      </c>
      <c r="J44" s="1289">
        <v>5</v>
      </c>
      <c r="K44" s="1288">
        <v>8</v>
      </c>
      <c r="L44" s="1396" t="s">
        <v>660</v>
      </c>
      <c r="M44" s="80" t="s">
        <v>576</v>
      </c>
      <c r="N44" s="73"/>
      <c r="O44" s="73">
        <v>2</v>
      </c>
      <c r="P44" s="1299">
        <v>2</v>
      </c>
    </row>
    <row r="45" spans="1:16" ht="27.6" x14ac:dyDescent="0.25">
      <c r="A45" s="2429"/>
      <c r="B45" s="2194"/>
      <c r="C45" s="2434"/>
      <c r="D45" s="660"/>
      <c r="E45" s="2181"/>
      <c r="F45" s="2437"/>
      <c r="G45" s="2163"/>
      <c r="H45" s="1388"/>
      <c r="I45" s="1321"/>
      <c r="J45" s="1321"/>
      <c r="K45" s="1320"/>
      <c r="L45" s="1387" t="s">
        <v>659</v>
      </c>
      <c r="M45" s="84" t="s">
        <v>576</v>
      </c>
      <c r="N45" s="82"/>
      <c r="O45" s="82">
        <v>1</v>
      </c>
      <c r="P45" s="1323">
        <v>1</v>
      </c>
    </row>
    <row r="46" spans="1:16" ht="14.4" thickBot="1" x14ac:dyDescent="0.3">
      <c r="A46" s="2430"/>
      <c r="B46" s="2432"/>
      <c r="C46" s="2435"/>
      <c r="D46" s="1386"/>
      <c r="E46" s="2147"/>
      <c r="F46" s="2438"/>
      <c r="G46" s="2136"/>
      <c r="H46" s="1441" t="s">
        <v>7</v>
      </c>
      <c r="I46" s="1395">
        <f>SUM(I44:I44)</f>
        <v>0</v>
      </c>
      <c r="J46" s="1395">
        <f>SUM(J44:J44)</f>
        <v>5</v>
      </c>
      <c r="K46" s="1395">
        <f>SUM(K44:K44)</f>
        <v>8</v>
      </c>
      <c r="L46" s="1394"/>
      <c r="M46" s="1315"/>
      <c r="N46" s="1384"/>
      <c r="O46" s="1384"/>
      <c r="P46" s="1383"/>
    </row>
    <row r="47" spans="1:16" ht="25.95" customHeight="1" x14ac:dyDescent="0.25">
      <c r="A47" s="2428" t="s">
        <v>8</v>
      </c>
      <c r="B47" s="2431" t="s">
        <v>8</v>
      </c>
      <c r="C47" s="2433" t="s">
        <v>8</v>
      </c>
      <c r="D47" s="658"/>
      <c r="E47" s="2146" t="s">
        <v>658</v>
      </c>
      <c r="F47" s="2436" t="s">
        <v>66</v>
      </c>
      <c r="G47" s="2135" t="s">
        <v>421</v>
      </c>
      <c r="H47" s="1290" t="s">
        <v>50</v>
      </c>
      <c r="I47" s="1289">
        <v>150</v>
      </c>
      <c r="J47" s="1289">
        <v>160</v>
      </c>
      <c r="K47" s="1288">
        <v>180</v>
      </c>
      <c r="L47" s="1396" t="s">
        <v>657</v>
      </c>
      <c r="M47" s="80" t="s">
        <v>576</v>
      </c>
      <c r="N47" s="73">
        <v>1</v>
      </c>
      <c r="O47" s="73">
        <v>1</v>
      </c>
      <c r="P47" s="1299">
        <v>1</v>
      </c>
    </row>
    <row r="48" spans="1:16" ht="27" customHeight="1" x14ac:dyDescent="0.25">
      <c r="A48" s="2429"/>
      <c r="B48" s="2194"/>
      <c r="C48" s="2434"/>
      <c r="D48" s="660"/>
      <c r="E48" s="2181"/>
      <c r="F48" s="2437"/>
      <c r="G48" s="2163"/>
      <c r="H48" s="1322"/>
      <c r="I48" s="1321"/>
      <c r="J48" s="1321"/>
      <c r="K48" s="1320"/>
      <c r="L48" s="1387" t="s">
        <v>656</v>
      </c>
      <c r="M48" s="84" t="s">
        <v>576</v>
      </c>
      <c r="N48" s="82">
        <v>1</v>
      </c>
      <c r="O48" s="82">
        <v>1</v>
      </c>
      <c r="P48" s="1323">
        <v>1</v>
      </c>
    </row>
    <row r="49" spans="1:19" ht="14.4" thickBot="1" x14ac:dyDescent="0.3">
      <c r="A49" s="2430"/>
      <c r="B49" s="2432"/>
      <c r="C49" s="2435"/>
      <c r="D49" s="1386"/>
      <c r="E49" s="2147"/>
      <c r="F49" s="2438"/>
      <c r="G49" s="2136"/>
      <c r="H49" s="1441" t="s">
        <v>7</v>
      </c>
      <c r="I49" s="1395">
        <f>SUM(I47:I47)</f>
        <v>150</v>
      </c>
      <c r="J49" s="1395">
        <f>SUM(J47:J47)</f>
        <v>160</v>
      </c>
      <c r="K49" s="1395">
        <f>SUM(K47:K47)</f>
        <v>180</v>
      </c>
      <c r="L49" s="1394" t="s">
        <v>655</v>
      </c>
      <c r="M49" s="1315" t="s">
        <v>559</v>
      </c>
      <c r="N49" s="1384">
        <v>50</v>
      </c>
      <c r="O49" s="1384">
        <v>50</v>
      </c>
      <c r="P49" s="1383">
        <v>50</v>
      </c>
    </row>
    <row r="50" spans="1:19" ht="31.95" customHeight="1" x14ac:dyDescent="0.25">
      <c r="A50" s="85" t="s">
        <v>8</v>
      </c>
      <c r="B50" s="2431" t="s">
        <v>8</v>
      </c>
      <c r="C50" s="2433" t="s">
        <v>51</v>
      </c>
      <c r="D50" s="658"/>
      <c r="E50" s="2146" t="s">
        <v>654</v>
      </c>
      <c r="F50" s="2436" t="s">
        <v>66</v>
      </c>
      <c r="G50" s="2135" t="s">
        <v>421</v>
      </c>
      <c r="H50" s="1290" t="s">
        <v>50</v>
      </c>
      <c r="I50" s="1289">
        <v>0</v>
      </c>
      <c r="J50" s="1289">
        <v>10</v>
      </c>
      <c r="K50" s="1288">
        <v>10</v>
      </c>
      <c r="L50" s="1443" t="s">
        <v>653</v>
      </c>
      <c r="M50" s="80" t="s">
        <v>576</v>
      </c>
      <c r="N50" s="73"/>
      <c r="O50" s="73">
        <v>1</v>
      </c>
      <c r="P50" s="1299">
        <v>1</v>
      </c>
    </row>
    <row r="51" spans="1:19" ht="51" customHeight="1" x14ac:dyDescent="0.25">
      <c r="A51" s="1442"/>
      <c r="B51" s="2194"/>
      <c r="C51" s="2434"/>
      <c r="D51" s="660"/>
      <c r="E51" s="2181"/>
      <c r="F51" s="2437"/>
      <c r="G51" s="2163"/>
      <c r="H51" s="1322"/>
      <c r="I51" s="1321"/>
      <c r="J51" s="1321"/>
      <c r="K51" s="1320"/>
      <c r="L51" s="1401" t="s">
        <v>652</v>
      </c>
      <c r="M51" s="500" t="s">
        <v>576</v>
      </c>
      <c r="N51" s="1317"/>
      <c r="O51" s="1317">
        <v>1</v>
      </c>
      <c r="P51" s="1316">
        <v>1</v>
      </c>
    </row>
    <row r="52" spans="1:19" ht="16.95" customHeight="1" x14ac:dyDescent="0.25">
      <c r="A52" s="1442"/>
      <c r="B52" s="2194"/>
      <c r="C52" s="2434"/>
      <c r="D52" s="660"/>
      <c r="E52" s="2181"/>
      <c r="F52" s="2437"/>
      <c r="G52" s="2163"/>
      <c r="H52" s="1322"/>
      <c r="I52" s="1321"/>
      <c r="J52" s="1321"/>
      <c r="K52" s="1320"/>
      <c r="L52" s="1387" t="s">
        <v>651</v>
      </c>
      <c r="M52" s="84" t="s">
        <v>576</v>
      </c>
      <c r="N52" s="82"/>
      <c r="O52" s="82"/>
      <c r="P52" s="1323">
        <v>1</v>
      </c>
    </row>
    <row r="53" spans="1:19" ht="16.95" customHeight="1" thickBot="1" x14ac:dyDescent="0.3">
      <c r="A53" s="606"/>
      <c r="B53" s="2432"/>
      <c r="C53" s="2435"/>
      <c r="D53" s="1386"/>
      <c r="E53" s="2147"/>
      <c r="F53" s="2438"/>
      <c r="G53" s="2136"/>
      <c r="H53" s="1441" t="s">
        <v>7</v>
      </c>
      <c r="I53" s="1395">
        <f>SUM(I50:I50)</f>
        <v>0</v>
      </c>
      <c r="J53" s="1395">
        <f>SUM(J50:J50)</f>
        <v>10</v>
      </c>
      <c r="K53" s="1395">
        <f>SUM(K50:K50)</f>
        <v>10</v>
      </c>
      <c r="L53" s="1398" t="s">
        <v>650</v>
      </c>
      <c r="M53" s="1315" t="s">
        <v>576</v>
      </c>
      <c r="N53" s="1384">
        <v>3</v>
      </c>
      <c r="O53" s="1384">
        <v>3</v>
      </c>
      <c r="P53" s="1383">
        <v>3</v>
      </c>
    </row>
    <row r="54" spans="1:19" ht="49.2" customHeight="1" thickBot="1" x14ac:dyDescent="0.3">
      <c r="A54" s="2428" t="s">
        <v>8</v>
      </c>
      <c r="B54" s="2431" t="s">
        <v>8</v>
      </c>
      <c r="C54" s="2462" t="s">
        <v>52</v>
      </c>
      <c r="D54" s="2465"/>
      <c r="E54" s="2457" t="s">
        <v>649</v>
      </c>
      <c r="F54" s="2436" t="s">
        <v>66</v>
      </c>
      <c r="G54" s="2135" t="s">
        <v>421</v>
      </c>
      <c r="H54" s="1434" t="s">
        <v>50</v>
      </c>
      <c r="I54" s="1733">
        <v>941</v>
      </c>
      <c r="J54" s="1440">
        <v>750</v>
      </c>
      <c r="K54" s="1439">
        <v>750</v>
      </c>
      <c r="L54" s="1438" t="s">
        <v>648</v>
      </c>
      <c r="M54" s="1437" t="s">
        <v>587</v>
      </c>
      <c r="N54" s="1436">
        <v>741</v>
      </c>
      <c r="O54" s="1435">
        <v>750</v>
      </c>
      <c r="P54" s="1299">
        <v>750</v>
      </c>
      <c r="Q54" s="1734"/>
      <c r="R54" s="1734"/>
      <c r="S54" s="1734"/>
    </row>
    <row r="55" spans="1:19" ht="19.2" customHeight="1" thickBot="1" x14ac:dyDescent="0.3">
      <c r="A55" s="2429"/>
      <c r="B55" s="2194"/>
      <c r="C55" s="2463"/>
      <c r="D55" s="2466"/>
      <c r="E55" s="2458"/>
      <c r="F55" s="2437"/>
      <c r="G55" s="2163"/>
      <c r="H55" s="1434" t="s">
        <v>50</v>
      </c>
      <c r="I55" s="1433">
        <v>326</v>
      </c>
      <c r="J55" s="1433">
        <v>0</v>
      </c>
      <c r="K55" s="1432">
        <v>0</v>
      </c>
      <c r="L55" s="1431" t="s">
        <v>1016</v>
      </c>
      <c r="M55" s="1430" t="s">
        <v>587</v>
      </c>
      <c r="N55" s="1429">
        <v>326</v>
      </c>
      <c r="O55" s="1405"/>
      <c r="P55" s="1428"/>
    </row>
    <row r="56" spans="1:19" ht="14.4" customHeight="1" thickBot="1" x14ac:dyDescent="0.3">
      <c r="A56" s="2430"/>
      <c r="B56" s="2432"/>
      <c r="C56" s="2464"/>
      <c r="D56" s="2467"/>
      <c r="E56" s="2459"/>
      <c r="F56" s="2438"/>
      <c r="G56" s="2136"/>
      <c r="H56" s="1427" t="s">
        <v>7</v>
      </c>
      <c r="I56" s="1426">
        <f>SUM(I54:I55)</f>
        <v>1267</v>
      </c>
      <c r="J56" s="1426">
        <f>SUM(J54:J55)</f>
        <v>750</v>
      </c>
      <c r="K56" s="1426">
        <f>SUM(K54:K55)</f>
        <v>750</v>
      </c>
      <c r="L56" s="1425"/>
      <c r="M56" s="1424"/>
      <c r="N56" s="1423"/>
      <c r="O56" s="1384"/>
      <c r="P56" s="1422"/>
    </row>
    <row r="57" spans="1:19" ht="16.95" customHeight="1" thickBot="1" x14ac:dyDescent="0.3">
      <c r="A57" s="763" t="s">
        <v>8</v>
      </c>
      <c r="B57" s="74" t="s">
        <v>8</v>
      </c>
      <c r="C57" s="2214" t="s">
        <v>33</v>
      </c>
      <c r="D57" s="2214"/>
      <c r="E57" s="2214"/>
      <c r="F57" s="2214"/>
      <c r="G57" s="2215"/>
      <c r="H57" s="75" t="s">
        <v>7</v>
      </c>
      <c r="I57" s="76">
        <f>I53+I49+I46+I56</f>
        <v>1417</v>
      </c>
      <c r="J57" s="76">
        <f>J53+J49+J46+J56</f>
        <v>925</v>
      </c>
      <c r="K57" s="76">
        <f>K53+K49+K46+K56</f>
        <v>948</v>
      </c>
      <c r="L57" s="77"/>
      <c r="M57" s="77"/>
      <c r="N57" s="77"/>
      <c r="O57" s="77"/>
      <c r="P57" s="78"/>
    </row>
    <row r="58" spans="1:19" ht="13.95" customHeight="1" thickBot="1" x14ac:dyDescent="0.3">
      <c r="A58" s="1393" t="s">
        <v>8</v>
      </c>
      <c r="B58" s="1304" t="s">
        <v>51</v>
      </c>
      <c r="C58" s="2189" t="s">
        <v>647</v>
      </c>
      <c r="D58" s="2190"/>
      <c r="E58" s="2190"/>
      <c r="F58" s="2190"/>
      <c r="G58" s="2190"/>
      <c r="H58" s="2190"/>
      <c r="I58" s="2190"/>
      <c r="J58" s="2190"/>
      <c r="K58" s="2190"/>
      <c r="L58" s="2190"/>
      <c r="M58" s="2190"/>
      <c r="N58" s="2190"/>
      <c r="O58" s="2190"/>
      <c r="P58" s="1342"/>
    </row>
    <row r="59" spans="1:19" ht="31.95" customHeight="1" thickBot="1" x14ac:dyDescent="0.3">
      <c r="A59" s="762"/>
      <c r="B59" s="1341"/>
      <c r="C59" s="1392"/>
      <c r="D59" s="1392"/>
      <c r="E59" s="1392"/>
      <c r="F59" s="1392"/>
      <c r="G59" s="1392"/>
      <c r="H59" s="1392"/>
      <c r="I59" s="1392"/>
      <c r="J59" s="1392"/>
      <c r="K59" s="1392"/>
      <c r="L59" s="1421" t="s">
        <v>646</v>
      </c>
      <c r="M59" s="79" t="s">
        <v>559</v>
      </c>
      <c r="N59" s="1420">
        <v>20</v>
      </c>
      <c r="O59" s="1420">
        <v>25</v>
      </c>
      <c r="P59" s="1419">
        <v>30</v>
      </c>
    </row>
    <row r="60" spans="1:19" ht="33.6" customHeight="1" thickBot="1" x14ac:dyDescent="0.3">
      <c r="A60" s="763"/>
      <c r="B60" s="1341"/>
      <c r="C60" s="1340"/>
      <c r="D60" s="1340"/>
      <c r="E60" s="1340"/>
      <c r="F60" s="1340"/>
      <c r="G60" s="1340"/>
      <c r="H60" s="1340"/>
      <c r="I60" s="1340"/>
      <c r="J60" s="1340"/>
      <c r="K60" s="1340"/>
      <c r="L60" s="1339" t="s">
        <v>645</v>
      </c>
      <c r="M60" s="765" t="s">
        <v>644</v>
      </c>
      <c r="N60" s="1418">
        <v>650520</v>
      </c>
      <c r="O60" s="1384"/>
      <c r="P60" s="1383"/>
    </row>
    <row r="61" spans="1:19" ht="37.5" customHeight="1" x14ac:dyDescent="0.25">
      <c r="A61" s="2428" t="s">
        <v>8</v>
      </c>
      <c r="B61" s="2431" t="s">
        <v>51</v>
      </c>
      <c r="C61" s="2433" t="s">
        <v>6</v>
      </c>
      <c r="D61" s="658"/>
      <c r="E61" s="2146" t="s">
        <v>643</v>
      </c>
      <c r="F61" s="2436" t="s">
        <v>66</v>
      </c>
      <c r="G61" s="2135" t="s">
        <v>421</v>
      </c>
      <c r="H61" s="1290" t="s">
        <v>50</v>
      </c>
      <c r="I61" s="1289">
        <v>0</v>
      </c>
      <c r="J61" s="1289">
        <v>5</v>
      </c>
      <c r="K61" s="1288">
        <v>5</v>
      </c>
      <c r="L61" s="1396" t="s">
        <v>642</v>
      </c>
      <c r="M61" s="80" t="s">
        <v>576</v>
      </c>
      <c r="N61" s="73"/>
      <c r="O61" s="73">
        <v>120</v>
      </c>
      <c r="P61" s="1299">
        <v>120</v>
      </c>
    </row>
    <row r="62" spans="1:19" ht="60.75" customHeight="1" x14ac:dyDescent="0.25">
      <c r="A62" s="2429"/>
      <c r="B62" s="2194"/>
      <c r="C62" s="2434"/>
      <c r="D62" s="660"/>
      <c r="E62" s="2181"/>
      <c r="F62" s="2437"/>
      <c r="G62" s="2163"/>
      <c r="H62" s="1388"/>
      <c r="I62" s="1321"/>
      <c r="J62" s="1321"/>
      <c r="K62" s="1320"/>
      <c r="L62" s="1387" t="s">
        <v>641</v>
      </c>
      <c r="M62" s="84"/>
      <c r="N62" s="82"/>
      <c r="O62" s="82">
        <v>1</v>
      </c>
      <c r="P62" s="1323"/>
    </row>
    <row r="63" spans="1:19" ht="39" customHeight="1" x14ac:dyDescent="0.25">
      <c r="A63" s="2429"/>
      <c r="B63" s="2194"/>
      <c r="C63" s="2434"/>
      <c r="D63" s="660"/>
      <c r="E63" s="2181"/>
      <c r="F63" s="2437"/>
      <c r="G63" s="2163"/>
      <c r="H63" s="1388"/>
      <c r="I63" s="1321"/>
      <c r="J63" s="1321"/>
      <c r="K63" s="1320"/>
      <c r="L63" s="1401" t="s">
        <v>640</v>
      </c>
      <c r="M63" s="500" t="s">
        <v>576</v>
      </c>
      <c r="N63" s="1317"/>
      <c r="O63" s="1317"/>
      <c r="P63" s="1316">
        <v>1</v>
      </c>
    </row>
    <row r="64" spans="1:19" ht="45" customHeight="1" x14ac:dyDescent="0.25">
      <c r="A64" s="2429"/>
      <c r="B64" s="2194"/>
      <c r="C64" s="2434"/>
      <c r="D64" s="660"/>
      <c r="E64" s="2181"/>
      <c r="F64" s="2437"/>
      <c r="G64" s="2163"/>
      <c r="H64" s="1388"/>
      <c r="I64" s="1321"/>
      <c r="J64" s="1321"/>
      <c r="K64" s="1320"/>
      <c r="L64" s="1406" t="s">
        <v>639</v>
      </c>
      <c r="M64" s="1324" t="s">
        <v>576</v>
      </c>
      <c r="N64" s="1405"/>
      <c r="O64" s="1405">
        <v>3</v>
      </c>
      <c r="P64" s="1323">
        <v>3</v>
      </c>
    </row>
    <row r="65" spans="1:16" ht="14.4" thickBot="1" x14ac:dyDescent="0.3">
      <c r="A65" s="2430"/>
      <c r="B65" s="2432"/>
      <c r="C65" s="2435"/>
      <c r="D65" s="1386"/>
      <c r="E65" s="2147"/>
      <c r="F65" s="2438"/>
      <c r="G65" s="2136"/>
      <c r="H65" s="1283" t="s">
        <v>7</v>
      </c>
      <c r="I65" s="1395">
        <f>SUM(I61:I61)</f>
        <v>0</v>
      </c>
      <c r="J65" s="1395">
        <f>SUM(J61:J61)</f>
        <v>5</v>
      </c>
      <c r="K65" s="1395">
        <f>SUM(K61:K61)</f>
        <v>5</v>
      </c>
      <c r="L65" s="1394"/>
      <c r="M65" s="1315"/>
      <c r="N65" s="1384"/>
      <c r="O65" s="1384"/>
      <c r="P65" s="1383"/>
    </row>
    <row r="66" spans="1:16" ht="29.4" customHeight="1" x14ac:dyDescent="0.25">
      <c r="A66" s="2428" t="s">
        <v>8</v>
      </c>
      <c r="B66" s="2431" t="s">
        <v>51</v>
      </c>
      <c r="C66" s="2433" t="s">
        <v>8</v>
      </c>
      <c r="D66" s="658"/>
      <c r="E66" s="2146" t="s">
        <v>638</v>
      </c>
      <c r="F66" s="2436" t="s">
        <v>66</v>
      </c>
      <c r="G66" s="2135" t="s">
        <v>421</v>
      </c>
      <c r="H66" s="1290"/>
      <c r="I66" s="1289"/>
      <c r="J66" s="1289"/>
      <c r="K66" s="1288"/>
      <c r="L66" s="1396" t="s">
        <v>637</v>
      </c>
      <c r="M66" s="80" t="s">
        <v>576</v>
      </c>
      <c r="N66" s="73"/>
      <c r="O66" s="73">
        <v>25</v>
      </c>
      <c r="P66" s="1299">
        <v>25</v>
      </c>
    </row>
    <row r="67" spans="1:16" ht="13.8" x14ac:dyDescent="0.25">
      <c r="A67" s="2429"/>
      <c r="B67" s="2194"/>
      <c r="C67" s="2434"/>
      <c r="D67" s="660"/>
      <c r="E67" s="2181"/>
      <c r="F67" s="2437"/>
      <c r="G67" s="2163"/>
      <c r="H67" s="1388" t="s">
        <v>50</v>
      </c>
      <c r="I67" s="1321">
        <v>1</v>
      </c>
      <c r="J67" s="1321">
        <v>3.5</v>
      </c>
      <c r="K67" s="1320">
        <v>3.5</v>
      </c>
      <c r="L67" s="1387" t="s">
        <v>636</v>
      </c>
      <c r="M67" s="84" t="s">
        <v>576</v>
      </c>
      <c r="N67" s="82">
        <v>1</v>
      </c>
      <c r="O67" s="82">
        <v>1</v>
      </c>
      <c r="P67" s="1323">
        <v>1</v>
      </c>
    </row>
    <row r="68" spans="1:16" ht="41.4" x14ac:dyDescent="0.25">
      <c r="A68" s="2429"/>
      <c r="B68" s="2194"/>
      <c r="C68" s="2434"/>
      <c r="D68" s="660"/>
      <c r="E68" s="2181"/>
      <c r="F68" s="2437"/>
      <c r="G68" s="2163"/>
      <c r="H68" s="1388"/>
      <c r="I68" s="1321"/>
      <c r="J68" s="1321"/>
      <c r="K68" s="1320"/>
      <c r="L68" s="1387" t="s">
        <v>635</v>
      </c>
      <c r="M68" s="84"/>
      <c r="N68" s="82"/>
      <c r="O68" s="82">
        <v>5</v>
      </c>
      <c r="P68" s="1323">
        <v>5</v>
      </c>
    </row>
    <row r="69" spans="1:16" ht="7.95" customHeight="1" x14ac:dyDescent="0.25">
      <c r="A69" s="2429"/>
      <c r="B69" s="2194"/>
      <c r="C69" s="2434"/>
      <c r="D69" s="660"/>
      <c r="E69" s="2181"/>
      <c r="F69" s="2437"/>
      <c r="G69" s="2163"/>
      <c r="H69" s="1388"/>
      <c r="I69" s="1321"/>
      <c r="J69" s="1321"/>
      <c r="K69" s="1320"/>
      <c r="L69" s="1417"/>
      <c r="M69" s="1416"/>
      <c r="N69" s="1313"/>
      <c r="O69" s="1313"/>
      <c r="P69" s="1312"/>
    </row>
    <row r="70" spans="1:16" ht="16.2" customHeight="1" thickBot="1" x14ac:dyDescent="0.3">
      <c r="A70" s="2430"/>
      <c r="B70" s="2432"/>
      <c r="C70" s="2435"/>
      <c r="D70" s="1386"/>
      <c r="E70" s="2147"/>
      <c r="F70" s="2438"/>
      <c r="G70" s="2136"/>
      <c r="H70" s="1283" t="s">
        <v>7</v>
      </c>
      <c r="I70" s="1395">
        <f>SUM(I66:I67)</f>
        <v>1</v>
      </c>
      <c r="J70" s="1395">
        <f>SUM(J66:J67)</f>
        <v>3.5</v>
      </c>
      <c r="K70" s="1395">
        <f>SUM(K66:K67)</f>
        <v>3.5</v>
      </c>
      <c r="L70" s="1394"/>
      <c r="M70" s="1315"/>
      <c r="N70" s="1384"/>
      <c r="O70" s="1384"/>
      <c r="P70" s="1383"/>
    </row>
    <row r="71" spans="1:16" ht="16.2" customHeight="1" thickBot="1" x14ac:dyDescent="0.3">
      <c r="A71" s="1393" t="s">
        <v>8</v>
      </c>
      <c r="B71" s="1341" t="s">
        <v>51</v>
      </c>
      <c r="C71" s="2460" t="s">
        <v>33</v>
      </c>
      <c r="D71" s="2460"/>
      <c r="E71" s="2460"/>
      <c r="F71" s="2460"/>
      <c r="G71" s="2461"/>
      <c r="H71" s="1415" t="s">
        <v>7</v>
      </c>
      <c r="I71" s="1414">
        <f>I65+I70</f>
        <v>1</v>
      </c>
      <c r="J71" s="1414">
        <f>J65+J70</f>
        <v>8.5</v>
      </c>
      <c r="K71" s="1414">
        <f>K65+K70</f>
        <v>8.5</v>
      </c>
      <c r="L71" s="1413"/>
      <c r="M71" s="1413"/>
      <c r="N71" s="1413"/>
      <c r="O71" s="1413"/>
      <c r="P71" s="1412"/>
    </row>
    <row r="72" spans="1:16" ht="14.4" thickBot="1" x14ac:dyDescent="0.3">
      <c r="A72" s="1393" t="s">
        <v>8</v>
      </c>
      <c r="B72" s="1304" t="s">
        <v>52</v>
      </c>
      <c r="C72" s="2189" t="s">
        <v>634</v>
      </c>
      <c r="D72" s="2190"/>
      <c r="E72" s="2190"/>
      <c r="F72" s="2190"/>
      <c r="G72" s="2190"/>
      <c r="H72" s="2190"/>
      <c r="I72" s="2190"/>
      <c r="J72" s="2190"/>
      <c r="K72" s="2190"/>
      <c r="L72" s="2190"/>
      <c r="M72" s="2190"/>
      <c r="N72" s="2190"/>
      <c r="O72" s="2190"/>
      <c r="P72" s="1342"/>
    </row>
    <row r="73" spans="1:16" ht="13.95" customHeight="1" thickBot="1" x14ac:dyDescent="0.3">
      <c r="A73" s="1393"/>
      <c r="B73" s="1341"/>
      <c r="C73" s="1392"/>
      <c r="D73" s="1392"/>
      <c r="E73" s="1392"/>
      <c r="F73" s="1392"/>
      <c r="G73" s="1392"/>
      <c r="H73" s="1392"/>
      <c r="I73" s="1392"/>
      <c r="J73" s="1392"/>
      <c r="K73" s="1392"/>
      <c r="L73" s="1391" t="s">
        <v>633</v>
      </c>
      <c r="M73" s="79" t="s">
        <v>576</v>
      </c>
      <c r="N73" s="1390">
        <v>2</v>
      </c>
      <c r="O73" s="1390">
        <v>2</v>
      </c>
      <c r="P73" s="1389">
        <v>2</v>
      </c>
    </row>
    <row r="74" spans="1:16" ht="27.6" x14ac:dyDescent="0.25">
      <c r="A74" s="2428" t="s">
        <v>8</v>
      </c>
      <c r="B74" s="2431" t="s">
        <v>52</v>
      </c>
      <c r="C74" s="2433" t="s">
        <v>6</v>
      </c>
      <c r="D74" s="658"/>
      <c r="E74" s="2146" t="s">
        <v>632</v>
      </c>
      <c r="F74" s="2436" t="s">
        <v>66</v>
      </c>
      <c r="G74" s="2441" t="s">
        <v>421</v>
      </c>
      <c r="H74" s="1290" t="s">
        <v>50</v>
      </c>
      <c r="I74" s="1411"/>
      <c r="J74" s="1289"/>
      <c r="K74" s="1289"/>
      <c r="L74" s="1410" t="s">
        <v>631</v>
      </c>
      <c r="M74" s="80" t="s">
        <v>576</v>
      </c>
      <c r="N74" s="73">
        <v>3</v>
      </c>
      <c r="O74" s="73">
        <v>3</v>
      </c>
      <c r="P74" s="1299">
        <v>3</v>
      </c>
    </row>
    <row r="75" spans="1:16" ht="13.8" x14ac:dyDescent="0.25">
      <c r="A75" s="2429"/>
      <c r="B75" s="2194"/>
      <c r="C75" s="2434"/>
      <c r="D75" s="660"/>
      <c r="E75" s="2181"/>
      <c r="F75" s="2437"/>
      <c r="G75" s="2442"/>
      <c r="H75" s="1327" t="s">
        <v>50</v>
      </c>
      <c r="I75" s="1737">
        <v>12</v>
      </c>
      <c r="J75" s="1326">
        <v>9</v>
      </c>
      <c r="K75" s="1326">
        <v>10</v>
      </c>
      <c r="L75" s="1407" t="s">
        <v>630</v>
      </c>
      <c r="M75" s="84" t="s">
        <v>576</v>
      </c>
      <c r="N75" s="82">
        <v>1</v>
      </c>
      <c r="O75" s="82">
        <v>1</v>
      </c>
      <c r="P75" s="1323">
        <v>1</v>
      </c>
    </row>
    <row r="76" spans="1:16" ht="13.95" customHeight="1" x14ac:dyDescent="0.25">
      <c r="A76" s="2429"/>
      <c r="B76" s="2194"/>
      <c r="C76" s="2434"/>
      <c r="D76" s="660"/>
      <c r="E76" s="2181"/>
      <c r="F76" s="2437"/>
      <c r="G76" s="2442"/>
      <c r="H76" s="1409" t="s">
        <v>50</v>
      </c>
      <c r="I76" s="1408">
        <v>6</v>
      </c>
      <c r="J76" s="1326">
        <v>6</v>
      </c>
      <c r="K76" s="1326">
        <v>6</v>
      </c>
      <c r="L76" s="1407" t="s">
        <v>629</v>
      </c>
      <c r="M76" s="84" t="s">
        <v>576</v>
      </c>
      <c r="N76" s="82">
        <v>25</v>
      </c>
      <c r="O76" s="82">
        <v>25</v>
      </c>
      <c r="P76" s="1323">
        <v>25</v>
      </c>
    </row>
    <row r="77" spans="1:16" ht="29.4" customHeight="1" x14ac:dyDescent="0.25">
      <c r="A77" s="2429"/>
      <c r="B77" s="2194"/>
      <c r="C77" s="2434"/>
      <c r="D77" s="660"/>
      <c r="E77" s="2181"/>
      <c r="F77" s="2437"/>
      <c r="G77" s="2442"/>
      <c r="H77" s="1327"/>
      <c r="I77" s="1403"/>
      <c r="J77" s="1402"/>
      <c r="K77" s="1402"/>
      <c r="L77" s="1406" t="s">
        <v>628</v>
      </c>
      <c r="M77" s="1324" t="s">
        <v>576</v>
      </c>
      <c r="N77" s="1405">
        <v>2</v>
      </c>
      <c r="O77" s="1405">
        <v>2</v>
      </c>
      <c r="P77" s="1323">
        <v>2</v>
      </c>
    </row>
    <row r="78" spans="1:16" ht="24.6" customHeight="1" x14ac:dyDescent="0.25">
      <c r="A78" s="2429"/>
      <c r="B78" s="2194"/>
      <c r="C78" s="2434"/>
      <c r="D78" s="660"/>
      <c r="E78" s="2181"/>
      <c r="F78" s="2437"/>
      <c r="G78" s="2442"/>
      <c r="H78" s="1404"/>
      <c r="I78" s="1403"/>
      <c r="J78" s="1402"/>
      <c r="K78" s="1402"/>
      <c r="L78" s="1401" t="s">
        <v>627</v>
      </c>
      <c r="M78" s="500" t="s">
        <v>576</v>
      </c>
      <c r="N78" s="1317"/>
      <c r="O78" s="1317"/>
      <c r="P78" s="1316">
        <v>1</v>
      </c>
    </row>
    <row r="79" spans="1:16" ht="27.6" customHeight="1" thickBot="1" x14ac:dyDescent="0.3">
      <c r="A79" s="2430"/>
      <c r="B79" s="2432"/>
      <c r="C79" s="2435"/>
      <c r="D79" s="1386"/>
      <c r="E79" s="2147"/>
      <c r="F79" s="2438"/>
      <c r="G79" s="2443"/>
      <c r="H79" s="1400" t="s">
        <v>7</v>
      </c>
      <c r="I79" s="1399">
        <f>SUM(I74:I76)</f>
        <v>18</v>
      </c>
      <c r="J79" s="1395">
        <f>SUM(J74:J76)</f>
        <v>15</v>
      </c>
      <c r="K79" s="1395">
        <f>SUM(K74:K76)</f>
        <v>16</v>
      </c>
      <c r="L79" s="1398" t="s">
        <v>626</v>
      </c>
      <c r="M79" s="1397" t="s">
        <v>561</v>
      </c>
      <c r="N79" s="1384"/>
      <c r="O79" s="1384">
        <v>3</v>
      </c>
      <c r="P79" s="1383">
        <v>3</v>
      </c>
    </row>
    <row r="80" spans="1:16" ht="13.95" customHeight="1" x14ac:dyDescent="0.25">
      <c r="A80" s="2428" t="s">
        <v>8</v>
      </c>
      <c r="B80" s="2431" t="s">
        <v>52</v>
      </c>
      <c r="C80" s="2433" t="s">
        <v>8</v>
      </c>
      <c r="D80" s="658"/>
      <c r="E80" s="2146" t="s">
        <v>625</v>
      </c>
      <c r="F80" s="2436" t="s">
        <v>66</v>
      </c>
      <c r="G80" s="2135" t="s">
        <v>421</v>
      </c>
      <c r="H80" s="1290" t="s">
        <v>50</v>
      </c>
      <c r="I80" s="1289"/>
      <c r="J80" s="1289">
        <v>5</v>
      </c>
      <c r="K80" s="1288">
        <v>5</v>
      </c>
      <c r="L80" s="1396" t="s">
        <v>624</v>
      </c>
      <c r="M80" s="80" t="s">
        <v>576</v>
      </c>
      <c r="N80" s="73"/>
      <c r="O80" s="73">
        <v>10</v>
      </c>
      <c r="P80" s="1299">
        <v>10</v>
      </c>
    </row>
    <row r="81" spans="1:16" ht="42" customHeight="1" x14ac:dyDescent="0.25">
      <c r="A81" s="2429"/>
      <c r="B81" s="2194"/>
      <c r="C81" s="2434"/>
      <c r="D81" s="660"/>
      <c r="E81" s="2181"/>
      <c r="F81" s="2437"/>
      <c r="G81" s="2163"/>
      <c r="H81" s="1388"/>
      <c r="I81" s="1321"/>
      <c r="J81" s="1321"/>
      <c r="K81" s="1320"/>
      <c r="L81" s="1387" t="s">
        <v>623</v>
      </c>
      <c r="M81" s="84" t="s">
        <v>576</v>
      </c>
      <c r="N81" s="82"/>
      <c r="O81" s="82">
        <v>2</v>
      </c>
      <c r="P81" s="1323">
        <v>2</v>
      </c>
    </row>
    <row r="82" spans="1:16" ht="14.4" customHeight="1" thickBot="1" x14ac:dyDescent="0.3">
      <c r="A82" s="2430"/>
      <c r="B82" s="2432"/>
      <c r="C82" s="2435"/>
      <c r="D82" s="1386"/>
      <c r="E82" s="2147"/>
      <c r="F82" s="2438"/>
      <c r="G82" s="2136"/>
      <c r="H82" s="1283" t="s">
        <v>7</v>
      </c>
      <c r="I82" s="1395">
        <f>SUM(I80:I80)</f>
        <v>0</v>
      </c>
      <c r="J82" s="1395">
        <f>SUM(J80:J80)</f>
        <v>5</v>
      </c>
      <c r="K82" s="1395">
        <f>SUM(K80:K80)</f>
        <v>5</v>
      </c>
      <c r="L82" s="1394"/>
      <c r="M82" s="1315"/>
      <c r="N82" s="1384"/>
      <c r="O82" s="1384"/>
      <c r="P82" s="1383"/>
    </row>
    <row r="83" spans="1:16" ht="14.4" thickBot="1" x14ac:dyDescent="0.3">
      <c r="A83" s="763" t="s">
        <v>8</v>
      </c>
      <c r="B83" s="74" t="s">
        <v>52</v>
      </c>
      <c r="C83" s="2214" t="s">
        <v>33</v>
      </c>
      <c r="D83" s="2214"/>
      <c r="E83" s="2214"/>
      <c r="F83" s="2214"/>
      <c r="G83" s="2215"/>
      <c r="H83" s="75" t="s">
        <v>7</v>
      </c>
      <c r="I83" s="76">
        <f>I79+I82</f>
        <v>18</v>
      </c>
      <c r="J83" s="76">
        <f>J79+J82</f>
        <v>20</v>
      </c>
      <c r="K83" s="76">
        <f>K79+K82</f>
        <v>21</v>
      </c>
      <c r="L83" s="77"/>
      <c r="M83" s="77"/>
      <c r="N83" s="77"/>
      <c r="O83" s="77"/>
      <c r="P83" s="78"/>
    </row>
    <row r="84" spans="1:16" ht="14.4" thickBot="1" x14ac:dyDescent="0.3">
      <c r="A84" s="1393" t="s">
        <v>8</v>
      </c>
      <c r="B84" s="1304" t="s">
        <v>57</v>
      </c>
      <c r="C84" s="2189" t="s">
        <v>622</v>
      </c>
      <c r="D84" s="2190"/>
      <c r="E84" s="2190"/>
      <c r="F84" s="2190"/>
      <c r="G84" s="2190"/>
      <c r="H84" s="2190"/>
      <c r="I84" s="2190"/>
      <c r="J84" s="2190"/>
      <c r="K84" s="2190"/>
      <c r="L84" s="2190"/>
      <c r="M84" s="2190"/>
      <c r="N84" s="2190"/>
      <c r="O84" s="2190"/>
      <c r="P84" s="1342"/>
    </row>
    <row r="85" spans="1:16" ht="27.6" customHeight="1" thickBot="1" x14ac:dyDescent="0.3">
      <c r="A85" s="762"/>
      <c r="B85" s="1341"/>
      <c r="C85" s="1392"/>
      <c r="D85" s="1392"/>
      <c r="E85" s="1392"/>
      <c r="F85" s="1392"/>
      <c r="G85" s="1392"/>
      <c r="H85" s="1392"/>
      <c r="I85" s="1392"/>
      <c r="J85" s="1392"/>
      <c r="K85" s="1392"/>
      <c r="L85" s="1391" t="s">
        <v>621</v>
      </c>
      <c r="M85" s="79" t="s">
        <v>576</v>
      </c>
      <c r="N85" s="1390"/>
      <c r="O85" s="1390">
        <v>2</v>
      </c>
      <c r="P85" s="1389">
        <v>2</v>
      </c>
    </row>
    <row r="86" spans="1:16" ht="42" thickBot="1" x14ac:dyDescent="0.3">
      <c r="A86" s="2428" t="s">
        <v>8</v>
      </c>
      <c r="B86" s="2431" t="s">
        <v>57</v>
      </c>
      <c r="C86" s="2433" t="s">
        <v>6</v>
      </c>
      <c r="D86" s="658"/>
      <c r="E86" s="2146" t="s">
        <v>620</v>
      </c>
      <c r="F86" s="2436" t="s">
        <v>66</v>
      </c>
      <c r="G86" s="2135" t="s">
        <v>421</v>
      </c>
      <c r="H86" s="1290" t="s">
        <v>50</v>
      </c>
      <c r="I86" s="1289">
        <v>0</v>
      </c>
      <c r="J86" s="1289">
        <v>5</v>
      </c>
      <c r="K86" s="1288">
        <v>5</v>
      </c>
      <c r="L86" s="659" t="s">
        <v>619</v>
      </c>
      <c r="M86" s="80" t="s">
        <v>576</v>
      </c>
      <c r="N86" s="73"/>
      <c r="O86" s="73">
        <v>1</v>
      </c>
      <c r="P86" s="1299">
        <v>1</v>
      </c>
    </row>
    <row r="87" spans="1:16" ht="41.4" x14ac:dyDescent="0.25">
      <c r="A87" s="2429"/>
      <c r="B87" s="2194"/>
      <c r="C87" s="2434"/>
      <c r="D87" s="660"/>
      <c r="E87" s="2181"/>
      <c r="F87" s="2437"/>
      <c r="G87" s="2163"/>
      <c r="H87" s="1388"/>
      <c r="I87" s="1321"/>
      <c r="J87" s="1321"/>
      <c r="K87" s="1320"/>
      <c r="L87" s="1387" t="s">
        <v>618</v>
      </c>
      <c r="M87" s="80" t="s">
        <v>617</v>
      </c>
      <c r="N87" s="73"/>
      <c r="O87" s="73">
        <v>0.5</v>
      </c>
      <c r="P87" s="1299">
        <v>0.5</v>
      </c>
    </row>
    <row r="88" spans="1:16" ht="28.2" thickBot="1" x14ac:dyDescent="0.3">
      <c r="A88" s="2430"/>
      <c r="B88" s="2432"/>
      <c r="C88" s="2435"/>
      <c r="D88" s="1386"/>
      <c r="E88" s="2147"/>
      <c r="F88" s="2438"/>
      <c r="G88" s="2136"/>
      <c r="H88" s="1283" t="s">
        <v>7</v>
      </c>
      <c r="I88" s="1282">
        <f>SUM(I86:I86)</f>
        <v>0</v>
      </c>
      <c r="J88" s="1282">
        <f>SUM(J86:J86)</f>
        <v>5</v>
      </c>
      <c r="K88" s="1282">
        <f>SUM(K86:K86)</f>
        <v>5</v>
      </c>
      <c r="L88" s="1385" t="s">
        <v>616</v>
      </c>
      <c r="M88" s="1315" t="s">
        <v>576</v>
      </c>
      <c r="N88" s="1384"/>
      <c r="O88" s="1384"/>
      <c r="P88" s="1383">
        <v>1</v>
      </c>
    </row>
    <row r="89" spans="1:16" ht="14.4" thickBot="1" x14ac:dyDescent="0.3">
      <c r="A89" s="763" t="s">
        <v>8</v>
      </c>
      <c r="B89" s="74" t="s">
        <v>57</v>
      </c>
      <c r="C89" s="2214" t="s">
        <v>33</v>
      </c>
      <c r="D89" s="2214"/>
      <c r="E89" s="2214"/>
      <c r="F89" s="2214"/>
      <c r="G89" s="2215"/>
      <c r="H89" s="75" t="s">
        <v>7</v>
      </c>
      <c r="I89" s="76">
        <f>I88</f>
        <v>0</v>
      </c>
      <c r="J89" s="76">
        <f>J88</f>
        <v>5</v>
      </c>
      <c r="K89" s="76">
        <f>K88</f>
        <v>5</v>
      </c>
      <c r="L89" s="77"/>
      <c r="M89" s="77"/>
      <c r="N89" s="77"/>
      <c r="O89" s="77"/>
      <c r="P89" s="78"/>
    </row>
    <row r="90" spans="1:16" ht="13.95" customHeight="1" thickBot="1" x14ac:dyDescent="0.3">
      <c r="A90" s="763" t="s">
        <v>57</v>
      </c>
      <c r="B90" s="74"/>
      <c r="C90" s="2439" t="s">
        <v>53</v>
      </c>
      <c r="D90" s="2439"/>
      <c r="E90" s="2439"/>
      <c r="F90" s="2439"/>
      <c r="G90" s="2440"/>
      <c r="H90" s="669" t="s">
        <v>7</v>
      </c>
      <c r="I90" s="670">
        <f>I40+I57+I71+I83+I89</f>
        <v>1441</v>
      </c>
      <c r="J90" s="670">
        <f>J40+J57+J71+J83+J89</f>
        <v>965.5</v>
      </c>
      <c r="K90" s="670">
        <f>K40+K57+K71+K83+K89</f>
        <v>990.5</v>
      </c>
      <c r="L90" s="671"/>
      <c r="M90" s="671"/>
      <c r="N90" s="671"/>
      <c r="O90" s="671"/>
      <c r="P90" s="672"/>
    </row>
    <row r="91" spans="1:16" ht="13.95" customHeight="1" thickBot="1" x14ac:dyDescent="0.3">
      <c r="A91" s="2186" t="s">
        <v>9</v>
      </c>
      <c r="B91" s="2187"/>
      <c r="C91" s="2187"/>
      <c r="D91" s="2187"/>
      <c r="E91" s="2187"/>
      <c r="F91" s="2187"/>
      <c r="G91" s="2187"/>
      <c r="H91" s="2188"/>
      <c r="I91" s="1736">
        <f>I90+I29</f>
        <v>1445</v>
      </c>
      <c r="J91" s="86">
        <f>J90+J29</f>
        <v>970.5</v>
      </c>
      <c r="K91" s="86">
        <f>K90+K29</f>
        <v>996.5</v>
      </c>
      <c r="L91" s="2203"/>
      <c r="M91" s="2204"/>
      <c r="N91" s="2204"/>
      <c r="O91" s="2204"/>
      <c r="P91" s="2205"/>
    </row>
    <row r="92" spans="1:16" ht="13.8" x14ac:dyDescent="0.25">
      <c r="A92" s="1277" t="s">
        <v>967</v>
      </c>
      <c r="B92" s="1277"/>
      <c r="C92" s="1277"/>
      <c r="D92" s="1277"/>
      <c r="E92" s="1277"/>
      <c r="F92" s="1277"/>
      <c r="G92" s="1277"/>
      <c r="H92" s="1277"/>
      <c r="I92" s="1277"/>
      <c r="J92" s="1277"/>
      <c r="K92" s="1277"/>
      <c r="L92" s="1277"/>
      <c r="M92" s="1275"/>
      <c r="N92" s="1274"/>
      <c r="O92" s="1274"/>
      <c r="P92" s="1274"/>
    </row>
    <row r="93" spans="1:16" ht="13.8" x14ac:dyDescent="0.25">
      <c r="A93" s="1276"/>
      <c r="B93" s="1276"/>
      <c r="C93" s="1276"/>
      <c r="D93" s="1276"/>
      <c r="E93" s="1276"/>
      <c r="F93" s="1276"/>
      <c r="G93" s="1276"/>
      <c r="H93" s="1276"/>
      <c r="I93" s="1276"/>
      <c r="J93" s="1276"/>
      <c r="K93" s="1276"/>
      <c r="L93" s="1276"/>
      <c r="M93" s="1275"/>
      <c r="N93" s="1274"/>
      <c r="O93" s="1274"/>
      <c r="P93" s="1274"/>
    </row>
    <row r="94" spans="1:16" ht="13.8" x14ac:dyDescent="0.25">
      <c r="A94" s="1276"/>
      <c r="B94" s="1276"/>
      <c r="C94" s="1276"/>
      <c r="D94" s="1276"/>
      <c r="E94" s="1276"/>
      <c r="F94" s="1276"/>
      <c r="G94" s="1276"/>
      <c r="H94" s="1276"/>
      <c r="I94" s="1276"/>
      <c r="J94" s="1276"/>
      <c r="K94" s="1276"/>
      <c r="L94" s="1276"/>
      <c r="M94" s="1275"/>
      <c r="N94" s="1274"/>
      <c r="O94" s="1274"/>
      <c r="P94" s="1274"/>
    </row>
    <row r="95" spans="1:16" ht="13.8" x14ac:dyDescent="0.25">
      <c r="A95" s="1276"/>
      <c r="B95" s="1276"/>
      <c r="C95" s="1276"/>
      <c r="D95" s="1276"/>
      <c r="E95" s="1276"/>
      <c r="F95" s="1276"/>
      <c r="G95" s="1276"/>
      <c r="H95" s="1276"/>
      <c r="I95" s="1276"/>
      <c r="J95" s="1276"/>
      <c r="K95" s="1276"/>
      <c r="L95" s="1276"/>
      <c r="M95" s="1275"/>
      <c r="N95" s="1274"/>
      <c r="O95" s="1274"/>
      <c r="P95" s="1274"/>
    </row>
    <row r="96" spans="1:16" ht="13.8" x14ac:dyDescent="0.25">
      <c r="A96" s="1276"/>
      <c r="B96" s="1276"/>
      <c r="C96" s="1276"/>
      <c r="D96" s="1276"/>
      <c r="E96" s="1276"/>
      <c r="F96" s="1276"/>
      <c r="G96" s="1276"/>
      <c r="H96" s="1276"/>
      <c r="I96" s="1276"/>
      <c r="J96" s="1276"/>
      <c r="K96" s="1276"/>
      <c r="L96" s="1276"/>
      <c r="M96" s="1275"/>
      <c r="N96" s="1274"/>
      <c r="O96" s="1274"/>
      <c r="P96" s="1274"/>
    </row>
    <row r="97" spans="1:20" ht="13.8" x14ac:dyDescent="0.25">
      <c r="A97" s="1276"/>
      <c r="B97" s="1276"/>
      <c r="C97" s="1276"/>
      <c r="D97" s="1276"/>
      <c r="E97" s="1276"/>
      <c r="F97" s="1276"/>
      <c r="G97" s="1276"/>
      <c r="H97" s="1276"/>
      <c r="I97" s="1276"/>
      <c r="J97" s="1276"/>
      <c r="K97" s="1276"/>
      <c r="L97" s="1276"/>
      <c r="M97" s="1275"/>
      <c r="N97" s="1274"/>
      <c r="O97" s="1274"/>
      <c r="P97" s="1274"/>
    </row>
    <row r="98" spans="1:20" ht="13.8" x14ac:dyDescent="0.25">
      <c r="A98" s="1276"/>
      <c r="B98" s="1276"/>
      <c r="C98" s="1276"/>
      <c r="D98" s="1276"/>
      <c r="E98" s="1276"/>
      <c r="F98" s="1276"/>
      <c r="G98" s="1276"/>
      <c r="H98" s="1276"/>
      <c r="I98" s="1276"/>
      <c r="J98" s="1276"/>
      <c r="K98" s="1276"/>
      <c r="L98" s="1276"/>
      <c r="M98" s="1275"/>
      <c r="N98" s="1274"/>
      <c r="O98" s="1274"/>
      <c r="P98" s="1274"/>
    </row>
    <row r="99" spans="1:20" ht="13.8" x14ac:dyDescent="0.25">
      <c r="A99" s="1276"/>
      <c r="B99" s="1276"/>
      <c r="C99" s="1276"/>
      <c r="D99" s="1276"/>
      <c r="E99" s="1276"/>
      <c r="F99" s="1276"/>
      <c r="G99" s="1276"/>
      <c r="H99" s="1276"/>
      <c r="I99" s="1276"/>
      <c r="J99" s="1276"/>
      <c r="K99" s="1276"/>
      <c r="L99" s="1276"/>
      <c r="M99" s="1275"/>
      <c r="N99" s="1274"/>
      <c r="O99" s="1274"/>
      <c r="P99" s="1274"/>
    </row>
    <row r="100" spans="1:20" ht="13.8" x14ac:dyDescent="0.25">
      <c r="A100" s="1276"/>
      <c r="B100" s="1276"/>
      <c r="C100" s="1276"/>
      <c r="D100" s="1276"/>
      <c r="E100" s="1276"/>
      <c r="F100" s="1276"/>
      <c r="G100" s="1276"/>
      <c r="H100" s="1276"/>
      <c r="I100" s="1276"/>
      <c r="J100" s="1276"/>
      <c r="K100" s="1276"/>
      <c r="L100" s="1276"/>
      <c r="M100" s="1275"/>
      <c r="N100" s="1274"/>
      <c r="O100" s="1274"/>
      <c r="P100" s="1274"/>
    </row>
    <row r="101" spans="1:20" ht="13.8" x14ac:dyDescent="0.25">
      <c r="A101" s="1276"/>
      <c r="B101" s="1276"/>
      <c r="C101" s="1276"/>
      <c r="D101" s="1276"/>
      <c r="E101" s="1276"/>
      <c r="F101" s="1276"/>
      <c r="G101" s="1276"/>
      <c r="H101" s="1276"/>
      <c r="I101" s="1276"/>
      <c r="J101" s="1276"/>
      <c r="K101" s="1276"/>
      <c r="L101" s="1276"/>
      <c r="M101" s="1275"/>
      <c r="N101" s="1274"/>
      <c r="O101" s="1274"/>
      <c r="P101" s="1274"/>
    </row>
    <row r="102" spans="1:20" ht="13.8" x14ac:dyDescent="0.25">
      <c r="A102" s="1276"/>
      <c r="B102" s="1276"/>
      <c r="C102" s="1276"/>
      <c r="D102" s="1276"/>
      <c r="E102" s="1276"/>
      <c r="F102" s="1276"/>
      <c r="G102" s="1276"/>
      <c r="H102" s="1276"/>
      <c r="I102" s="1276"/>
      <c r="J102" s="1276"/>
      <c r="K102" s="1276"/>
      <c r="L102" s="1276"/>
      <c r="M102" s="1275"/>
      <c r="N102" s="1274"/>
      <c r="O102" s="1274"/>
      <c r="P102" s="1274"/>
    </row>
    <row r="103" spans="1:20" ht="13.8" x14ac:dyDescent="0.25">
      <c r="A103" s="1276"/>
      <c r="B103" s="1276"/>
      <c r="C103" s="1276"/>
      <c r="D103" s="1276"/>
      <c r="E103" s="1276"/>
      <c r="F103" s="1276"/>
      <c r="G103" s="1276"/>
      <c r="H103" s="1276"/>
      <c r="I103" s="1276"/>
      <c r="J103" s="1276"/>
      <c r="K103" s="1276"/>
      <c r="L103" s="1276"/>
      <c r="M103" s="1275"/>
      <c r="N103" s="1274"/>
      <c r="O103" s="1274"/>
      <c r="P103" s="1274"/>
    </row>
    <row r="104" spans="1:20" ht="13.8" x14ac:dyDescent="0.25">
      <c r="A104" s="1276"/>
      <c r="B104" s="1276"/>
      <c r="C104" s="1276"/>
      <c r="D104" s="1276"/>
      <c r="E104" s="1276"/>
      <c r="F104" s="1276"/>
      <c r="G104" s="1276"/>
      <c r="H104" s="1276"/>
      <c r="I104" s="1276"/>
      <c r="J104" s="1276"/>
      <c r="K104" s="1276"/>
      <c r="L104" s="1276"/>
      <c r="M104" s="1275"/>
      <c r="N104" s="1274"/>
      <c r="O104" s="1274"/>
      <c r="P104" s="1274"/>
    </row>
    <row r="105" spans="1:20" ht="13.8" x14ac:dyDescent="0.25">
      <c r="A105" s="1276"/>
      <c r="B105" s="1276"/>
      <c r="C105" s="1276"/>
      <c r="D105" s="1276"/>
      <c r="E105" s="1276"/>
      <c r="F105" s="1276"/>
      <c r="G105" s="1276"/>
      <c r="H105" s="1276"/>
      <c r="I105" s="1276"/>
      <c r="J105" s="1276"/>
      <c r="K105" s="1276"/>
      <c r="L105" s="1276"/>
      <c r="M105" s="1275"/>
      <c r="N105" s="1274"/>
      <c r="O105" s="1274"/>
      <c r="P105" s="1274"/>
    </row>
    <row r="106" spans="1:20" ht="13.95" customHeight="1" x14ac:dyDescent="0.25">
      <c r="A106" s="1275"/>
      <c r="B106" s="1275"/>
      <c r="C106" s="1275"/>
      <c r="D106" s="1275"/>
      <c r="E106" s="1275"/>
      <c r="F106" s="1275"/>
      <c r="G106" s="1275"/>
      <c r="H106" s="1275"/>
      <c r="I106" s="1275"/>
      <c r="J106" s="1275"/>
      <c r="K106" s="1275"/>
      <c r="L106" s="1275"/>
      <c r="M106" s="1275"/>
      <c r="N106" s="1274"/>
      <c r="O106" s="1274"/>
      <c r="P106" s="1274"/>
    </row>
    <row r="107" spans="1:20" ht="13.95" customHeight="1" x14ac:dyDescent="0.25">
      <c r="A107" s="1275"/>
      <c r="B107" s="1275"/>
      <c r="C107" s="1275"/>
      <c r="D107" s="1275"/>
      <c r="E107" s="1275"/>
      <c r="F107" s="1275"/>
      <c r="G107" s="1275"/>
      <c r="H107" s="1275"/>
      <c r="I107" s="1275"/>
      <c r="J107" s="1275"/>
      <c r="K107" s="1275"/>
      <c r="L107" s="1275"/>
      <c r="M107" s="1275"/>
      <c r="N107" s="1274"/>
      <c r="O107" s="1274"/>
      <c r="P107" s="1274"/>
    </row>
    <row r="108" spans="1:20" ht="14.4" thickBot="1" x14ac:dyDescent="0.3">
      <c r="A108" s="1256"/>
      <c r="B108" s="1253"/>
      <c r="C108" s="1253"/>
      <c r="D108" s="1253"/>
      <c r="E108" s="2206" t="s">
        <v>10</v>
      </c>
      <c r="F108" s="2206"/>
      <c r="G108" s="2206"/>
      <c r="H108" s="2206"/>
      <c r="I108" s="2206"/>
      <c r="J108" s="2206"/>
      <c r="K108" s="2206"/>
      <c r="L108" s="1273"/>
      <c r="M108" s="1273"/>
      <c r="N108" s="1253"/>
      <c r="O108" s="1253"/>
      <c r="P108" s="1253"/>
    </row>
    <row r="109" spans="1:20" ht="31.2" thickBot="1" x14ac:dyDescent="0.3">
      <c r="A109" s="1256"/>
      <c r="B109" s="1253"/>
      <c r="C109" s="1253"/>
      <c r="D109" s="1253"/>
      <c r="E109" s="1272"/>
      <c r="F109" s="1271"/>
      <c r="G109" s="1271"/>
      <c r="H109" s="1382"/>
      <c r="I109" s="204" t="s">
        <v>96</v>
      </c>
      <c r="J109" s="205" t="s">
        <v>82</v>
      </c>
      <c r="K109" s="206" t="s">
        <v>83</v>
      </c>
      <c r="L109" s="1256"/>
      <c r="M109" s="1256"/>
      <c r="N109" s="1253"/>
      <c r="O109" s="1253"/>
      <c r="P109" s="1253"/>
    </row>
    <row r="110" spans="1:20" ht="14.4" customHeight="1" thickBot="1" x14ac:dyDescent="0.3">
      <c r="A110" s="1256"/>
      <c r="B110" s="1253"/>
      <c r="C110" s="1253"/>
      <c r="D110" s="1253"/>
      <c r="E110" s="2178" t="s">
        <v>35</v>
      </c>
      <c r="F110" s="2179"/>
      <c r="G110" s="2179"/>
      <c r="H110" s="2180"/>
      <c r="I110" s="1381">
        <f>SUM(I111:I121)</f>
        <v>1445</v>
      </c>
      <c r="J110" s="1381">
        <f>SUM(J111:J121)</f>
        <v>970.5</v>
      </c>
      <c r="K110" s="1381">
        <f>SUM(K111:K121)</f>
        <v>996.5</v>
      </c>
      <c r="L110" s="1380"/>
      <c r="M110" s="1256"/>
      <c r="N110" s="1253"/>
      <c r="O110" s="1253"/>
      <c r="P110" s="1253"/>
    </row>
    <row r="111" spans="1:20" ht="13.8" x14ac:dyDescent="0.25">
      <c r="A111" s="1256"/>
      <c r="B111" s="1253"/>
      <c r="C111" s="1253"/>
      <c r="D111" s="1253"/>
      <c r="E111" s="2141" t="s">
        <v>397</v>
      </c>
      <c r="F111" s="2142"/>
      <c r="G111" s="2142"/>
      <c r="H111" s="2143"/>
      <c r="I111" s="1735">
        <v>1445</v>
      </c>
      <c r="J111" s="1379">
        <v>970.5</v>
      </c>
      <c r="K111" s="1378">
        <v>996.5</v>
      </c>
      <c r="L111" s="1256"/>
      <c r="M111" s="1256"/>
      <c r="N111" s="1253"/>
      <c r="O111" s="1253"/>
      <c r="P111" s="1253"/>
    </row>
    <row r="112" spans="1:20" ht="13.8" x14ac:dyDescent="0.25">
      <c r="A112" s="1256"/>
      <c r="B112" s="1253"/>
      <c r="C112" s="1253"/>
      <c r="D112" s="1253"/>
      <c r="E112" s="2141" t="s">
        <v>396</v>
      </c>
      <c r="F112" s="2142"/>
      <c r="G112" s="2142"/>
      <c r="H112" s="2143"/>
      <c r="I112" s="1376"/>
      <c r="J112" s="1377"/>
      <c r="K112" s="1376"/>
      <c r="L112" s="1256"/>
      <c r="M112" s="1256"/>
      <c r="N112" s="1253"/>
      <c r="O112" s="1253"/>
      <c r="P112" s="1253"/>
      <c r="R112" s="54"/>
      <c r="T112" s="54"/>
    </row>
    <row r="113" spans="1:16" ht="13.8" x14ac:dyDescent="0.25">
      <c r="A113" s="1256"/>
      <c r="B113" s="1253"/>
      <c r="C113" s="1253"/>
      <c r="D113" s="1253"/>
      <c r="E113" s="2141" t="s">
        <v>395</v>
      </c>
      <c r="F113" s="2142"/>
      <c r="G113" s="2142"/>
      <c r="H113" s="2143"/>
      <c r="I113" s="1372"/>
      <c r="J113" s="1373"/>
      <c r="K113" s="1372"/>
      <c r="L113" s="1256"/>
      <c r="M113" s="1256"/>
      <c r="N113" s="1253"/>
      <c r="O113" s="1253"/>
      <c r="P113" s="1253"/>
    </row>
    <row r="114" spans="1:16" ht="13.8" x14ac:dyDescent="0.25">
      <c r="A114" s="1256"/>
      <c r="B114" s="1253"/>
      <c r="C114" s="1253"/>
      <c r="D114" s="1253"/>
      <c r="E114" s="2141" t="s">
        <v>394</v>
      </c>
      <c r="F114" s="2142"/>
      <c r="G114" s="2142"/>
      <c r="H114" s="2143"/>
      <c r="I114" s="1372"/>
      <c r="J114" s="1373"/>
      <c r="K114" s="1372"/>
      <c r="L114" s="1256"/>
      <c r="M114" s="1256"/>
      <c r="N114" s="1253"/>
      <c r="O114" s="1253"/>
      <c r="P114" s="1253"/>
    </row>
    <row r="115" spans="1:16" ht="13.8" x14ac:dyDescent="0.25">
      <c r="A115" s="1256"/>
      <c r="B115" s="1253"/>
      <c r="C115" s="1253"/>
      <c r="D115" s="1253"/>
      <c r="E115" s="2169" t="s">
        <v>393</v>
      </c>
      <c r="F115" s="2170"/>
      <c r="G115" s="2170"/>
      <c r="H115" s="2171"/>
      <c r="I115" s="1374"/>
      <c r="J115" s="1375"/>
      <c r="K115" s="1374"/>
      <c r="L115" s="1256"/>
      <c r="M115" s="1256"/>
      <c r="N115" s="1253"/>
      <c r="O115" s="1253"/>
      <c r="P115" s="1253"/>
    </row>
    <row r="116" spans="1:16" ht="13.8" x14ac:dyDescent="0.25">
      <c r="A116" s="1256"/>
      <c r="B116" s="1253"/>
      <c r="C116" s="1253"/>
      <c r="D116" s="1253"/>
      <c r="E116" s="1263" t="s">
        <v>392</v>
      </c>
      <c r="F116" s="1360"/>
      <c r="G116" s="1360"/>
      <c r="H116" s="1261"/>
      <c r="I116" s="1372"/>
      <c r="J116" s="1373"/>
      <c r="K116" s="1372"/>
      <c r="L116" s="1256"/>
      <c r="M116" s="1256"/>
      <c r="N116" s="1253"/>
      <c r="O116" s="1253"/>
      <c r="P116" s="1253"/>
    </row>
    <row r="117" spans="1:16" ht="13.8" x14ac:dyDescent="0.25">
      <c r="A117" s="1256"/>
      <c r="B117" s="1253"/>
      <c r="C117" s="1253"/>
      <c r="D117" s="1253"/>
      <c r="E117" s="2141" t="s">
        <v>615</v>
      </c>
      <c r="F117" s="2142"/>
      <c r="G117" s="2142"/>
      <c r="H117" s="2143"/>
      <c r="I117" s="1372"/>
      <c r="J117" s="1373"/>
      <c r="K117" s="1372"/>
      <c r="L117" s="1256"/>
      <c r="M117" s="1256"/>
      <c r="N117" s="1371"/>
      <c r="O117" s="1371"/>
      <c r="P117" s="1371"/>
    </row>
    <row r="118" spans="1:16" ht="13.8" x14ac:dyDescent="0.25">
      <c r="A118" s="1256"/>
      <c r="B118" s="1253"/>
      <c r="C118" s="1253"/>
      <c r="D118" s="1253"/>
      <c r="E118" s="2141" t="s">
        <v>614</v>
      </c>
      <c r="F118" s="2142"/>
      <c r="G118" s="2142"/>
      <c r="H118" s="2143"/>
      <c r="I118" s="1369"/>
      <c r="J118" s="1370"/>
      <c r="K118" s="1369"/>
      <c r="L118" s="1256"/>
      <c r="M118" s="1256"/>
      <c r="N118" s="1253"/>
      <c r="O118" s="1253"/>
      <c r="P118" s="1253"/>
    </row>
    <row r="119" spans="1:16" ht="13.8" x14ac:dyDescent="0.25">
      <c r="A119" s="1256"/>
      <c r="B119" s="1253"/>
      <c r="C119" s="1253"/>
      <c r="D119" s="1253"/>
      <c r="E119" s="2141" t="s">
        <v>389</v>
      </c>
      <c r="F119" s="2142"/>
      <c r="G119" s="2142"/>
      <c r="H119" s="2143"/>
      <c r="I119" s="1369"/>
      <c r="J119" s="1370"/>
      <c r="K119" s="1369"/>
      <c r="L119" s="1256"/>
      <c r="M119" s="1256"/>
      <c r="N119" s="1253"/>
      <c r="O119" s="1253"/>
      <c r="P119" s="1253"/>
    </row>
    <row r="120" spans="1:16" ht="13.8" x14ac:dyDescent="0.25">
      <c r="A120" s="1256"/>
      <c r="B120" s="1253"/>
      <c r="C120" s="1253"/>
      <c r="D120" s="1253"/>
      <c r="E120" s="2141" t="s">
        <v>388</v>
      </c>
      <c r="F120" s="2142"/>
      <c r="G120" s="2142"/>
      <c r="H120" s="2143"/>
      <c r="I120" s="1369"/>
      <c r="J120" s="1370"/>
      <c r="K120" s="1369"/>
      <c r="L120" s="1256"/>
      <c r="M120" s="1256"/>
      <c r="N120" s="1253"/>
      <c r="O120" s="1253"/>
      <c r="P120" s="1253"/>
    </row>
    <row r="121" spans="1:16" ht="14.4" thickBot="1" x14ac:dyDescent="0.3">
      <c r="A121" s="1360"/>
      <c r="B121" s="1360"/>
      <c r="C121" s="1360"/>
      <c r="D121" s="1360"/>
      <c r="E121" s="2127" t="s">
        <v>613</v>
      </c>
      <c r="F121" s="2128"/>
      <c r="G121" s="2128"/>
      <c r="H121" s="2129"/>
      <c r="I121" s="1367"/>
      <c r="J121" s="1368"/>
      <c r="K121" s="1367"/>
      <c r="L121" s="1256"/>
      <c r="M121" s="1256"/>
      <c r="N121" s="1360"/>
      <c r="O121" s="1360"/>
      <c r="P121" s="1360"/>
    </row>
    <row r="122" spans="1:16" ht="14.4" thickBot="1" x14ac:dyDescent="0.3">
      <c r="A122" s="1360"/>
      <c r="B122" s="1360"/>
      <c r="C122" s="1360"/>
      <c r="D122" s="1360"/>
      <c r="E122" s="2167" t="s">
        <v>36</v>
      </c>
      <c r="F122" s="2168"/>
      <c r="G122" s="2168"/>
      <c r="H122" s="2168"/>
      <c r="I122" s="1366"/>
      <c r="J122" s="1366"/>
      <c r="K122" s="1365"/>
      <c r="L122" s="1256"/>
      <c r="M122" s="1256"/>
      <c r="N122" s="1360"/>
      <c r="O122" s="1360"/>
      <c r="P122" s="1360"/>
    </row>
    <row r="123" spans="1:16" ht="14.4" thickBot="1" x14ac:dyDescent="0.3">
      <c r="A123" s="1360"/>
      <c r="B123" s="1360"/>
      <c r="C123" s="1360"/>
      <c r="D123" s="1360"/>
      <c r="E123" s="2172" t="s">
        <v>612</v>
      </c>
      <c r="F123" s="2173"/>
      <c r="G123" s="2173"/>
      <c r="H123" s="2174"/>
      <c r="I123" s="1364"/>
      <c r="J123" s="1364"/>
      <c r="K123" s="1363"/>
      <c r="L123" s="1360"/>
      <c r="M123" s="1360"/>
      <c r="N123" s="1360"/>
      <c r="O123" s="1360"/>
      <c r="P123" s="1360"/>
    </row>
    <row r="124" spans="1:16" ht="14.4" thickBot="1" x14ac:dyDescent="0.3">
      <c r="A124" s="1360"/>
      <c r="B124" s="1360"/>
      <c r="C124" s="1360"/>
      <c r="D124" s="1360"/>
      <c r="E124" s="2425"/>
      <c r="F124" s="2426"/>
      <c r="G124" s="2426"/>
      <c r="H124" s="2427"/>
      <c r="I124" s="1362"/>
      <c r="J124" s="1362"/>
      <c r="K124" s="1361"/>
      <c r="L124" s="1360"/>
      <c r="M124" s="1360"/>
      <c r="N124" s="1360"/>
      <c r="O124" s="1360"/>
      <c r="P124" s="1360"/>
    </row>
  </sheetData>
  <mergeCells count="141">
    <mergeCell ref="B61:B65"/>
    <mergeCell ref="C61:C65"/>
    <mergeCell ref="E61:E65"/>
    <mergeCell ref="F61:F65"/>
    <mergeCell ref="G61:G65"/>
    <mergeCell ref="A66:A70"/>
    <mergeCell ref="B66:B70"/>
    <mergeCell ref="C66:C70"/>
    <mergeCell ref="E66:E70"/>
    <mergeCell ref="F66:F70"/>
    <mergeCell ref="G66:G70"/>
    <mergeCell ref="C71:G71"/>
    <mergeCell ref="C72:O72"/>
    <mergeCell ref="C89:G89"/>
    <mergeCell ref="A38:A39"/>
    <mergeCell ref="B38:B39"/>
    <mergeCell ref="C38:C39"/>
    <mergeCell ref="E38:E39"/>
    <mergeCell ref="F38:F39"/>
    <mergeCell ref="G38:G39"/>
    <mergeCell ref="G54:G56"/>
    <mergeCell ref="C57:G57"/>
    <mergeCell ref="C58:O58"/>
    <mergeCell ref="A47:A49"/>
    <mergeCell ref="B47:B49"/>
    <mergeCell ref="C47:C49"/>
    <mergeCell ref="E47:E49"/>
    <mergeCell ref="F47:F49"/>
    <mergeCell ref="G47:G49"/>
    <mergeCell ref="B50:B53"/>
    <mergeCell ref="A54:A56"/>
    <mergeCell ref="B54:B56"/>
    <mergeCell ref="C54:C56"/>
    <mergeCell ref="D54:D56"/>
    <mergeCell ref="A61:A65"/>
    <mergeCell ref="E54:E56"/>
    <mergeCell ref="F54:F56"/>
    <mergeCell ref="C40:G40"/>
    <mergeCell ref="C41:O41"/>
    <mergeCell ref="A44:A46"/>
    <mergeCell ref="B44:B46"/>
    <mergeCell ref="C44:C46"/>
    <mergeCell ref="E44:E46"/>
    <mergeCell ref="F44:F46"/>
    <mergeCell ref="G44:G46"/>
    <mergeCell ref="C50:C53"/>
    <mergeCell ref="E50:E53"/>
    <mergeCell ref="F50:F53"/>
    <mergeCell ref="G50:G53"/>
    <mergeCell ref="F24:F27"/>
    <mergeCell ref="G24:G27"/>
    <mergeCell ref="C29:G29"/>
    <mergeCell ref="B31:K31"/>
    <mergeCell ref="B32:K32"/>
    <mergeCell ref="C33:O33"/>
    <mergeCell ref="A36:A37"/>
    <mergeCell ref="B36:B37"/>
    <mergeCell ref="C36:C37"/>
    <mergeCell ref="E36:E37"/>
    <mergeCell ref="F36:F37"/>
    <mergeCell ref="G36:G37"/>
    <mergeCell ref="N6:P6"/>
    <mergeCell ref="C10:O10"/>
    <mergeCell ref="A12:A13"/>
    <mergeCell ref="B12:B13"/>
    <mergeCell ref="C12:C13"/>
    <mergeCell ref="F12:F13"/>
    <mergeCell ref="G12:G13"/>
    <mergeCell ref="E12:E13"/>
    <mergeCell ref="C28:G28"/>
    <mergeCell ref="C14:G14"/>
    <mergeCell ref="C15:O15"/>
    <mergeCell ref="A17:A20"/>
    <mergeCell ref="B17:B20"/>
    <mergeCell ref="C17:C20"/>
    <mergeCell ref="E17:E20"/>
    <mergeCell ref="F17:F20"/>
    <mergeCell ref="G17:G20"/>
    <mergeCell ref="C21:G21"/>
    <mergeCell ref="D22:P22"/>
    <mergeCell ref="A24:A27"/>
    <mergeCell ref="B24:B27"/>
    <mergeCell ref="C24:C27"/>
    <mergeCell ref="D24:D27"/>
    <mergeCell ref="E24:E27"/>
    <mergeCell ref="A74:A79"/>
    <mergeCell ref="B74:B79"/>
    <mergeCell ref="C74:C79"/>
    <mergeCell ref="E74:E79"/>
    <mergeCell ref="F74:F79"/>
    <mergeCell ref="G74:G79"/>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L91:P91"/>
    <mergeCell ref="E108:K108"/>
    <mergeCell ref="E112:H112"/>
    <mergeCell ref="E113:H113"/>
    <mergeCell ref="E114:H114"/>
    <mergeCell ref="A80:A82"/>
    <mergeCell ref="B80:B82"/>
    <mergeCell ref="C80:C82"/>
    <mergeCell ref="E80:E82"/>
    <mergeCell ref="F80:F82"/>
    <mergeCell ref="G80:G82"/>
    <mergeCell ref="C84:O84"/>
    <mergeCell ref="A86:A88"/>
    <mergeCell ref="B86:B88"/>
    <mergeCell ref="C86:C88"/>
    <mergeCell ref="E86:E88"/>
    <mergeCell ref="F86:F88"/>
    <mergeCell ref="G86:G88"/>
    <mergeCell ref="C90:G90"/>
    <mergeCell ref="A91:H91"/>
    <mergeCell ref="C83:G83"/>
    <mergeCell ref="E118:H118"/>
    <mergeCell ref="E119:H119"/>
    <mergeCell ref="E111:H111"/>
    <mergeCell ref="E110:H110"/>
    <mergeCell ref="E120:H120"/>
    <mergeCell ref="E121:H121"/>
    <mergeCell ref="E122:H122"/>
    <mergeCell ref="E123:H123"/>
    <mergeCell ref="E124:H124"/>
    <mergeCell ref="E115:H115"/>
    <mergeCell ref="E117:H11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4"/>
  <sheetViews>
    <sheetView workbookViewId="0">
      <selection activeCell="T8" sqref="T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x14ac:dyDescent="0.25">
      <c r="A1" s="9"/>
      <c r="B1" s="9"/>
      <c r="C1" s="9"/>
      <c r="D1" s="9"/>
      <c r="E1" s="9"/>
      <c r="F1" s="9"/>
      <c r="G1" s="9"/>
      <c r="H1" s="9"/>
      <c r="I1" s="9"/>
      <c r="J1" s="9"/>
      <c r="K1" s="9"/>
      <c r="L1" s="9"/>
      <c r="M1" s="9"/>
      <c r="N1" s="9"/>
      <c r="O1" s="9"/>
      <c r="P1" s="9"/>
    </row>
    <row r="2" spans="1:16" ht="48.6" customHeight="1" x14ac:dyDescent="0.25">
      <c r="A2" s="9"/>
      <c r="B2" s="9"/>
      <c r="C2" s="9"/>
      <c r="D2" s="9"/>
      <c r="E2" s="9"/>
      <c r="F2" s="9"/>
      <c r="G2" s="9"/>
      <c r="H2" s="9"/>
      <c r="I2" s="9"/>
      <c r="J2" s="9"/>
      <c r="K2" s="9"/>
      <c r="L2" s="2225" t="s">
        <v>1064</v>
      </c>
      <c r="M2" s="2225"/>
      <c r="N2" s="2225"/>
      <c r="O2" s="2225"/>
      <c r="P2" s="94"/>
    </row>
    <row r="3" spans="1:16" ht="13.8" x14ac:dyDescent="0.25">
      <c r="A3" s="2226" t="s">
        <v>1017</v>
      </c>
      <c r="B3" s="2226"/>
      <c r="C3" s="2226"/>
      <c r="D3" s="2226"/>
      <c r="E3" s="2226"/>
      <c r="F3" s="2226"/>
      <c r="G3" s="2226"/>
      <c r="H3" s="2226"/>
      <c r="I3" s="2226"/>
      <c r="J3" s="2226"/>
      <c r="K3" s="2226"/>
      <c r="L3" s="2226"/>
      <c r="M3" s="2226"/>
      <c r="N3" s="2226"/>
      <c r="O3" s="10"/>
      <c r="P3" s="10"/>
    </row>
    <row r="4" spans="1:16" ht="13.8" x14ac:dyDescent="0.25">
      <c r="A4" s="2445" t="s">
        <v>37</v>
      </c>
      <c r="B4" s="2445"/>
      <c r="C4" s="2445"/>
      <c r="D4" s="2445"/>
      <c r="E4" s="2445"/>
      <c r="F4" s="2445"/>
      <c r="G4" s="2445"/>
      <c r="H4" s="2445"/>
      <c r="I4" s="2445"/>
      <c r="J4" s="2445"/>
      <c r="K4" s="2445"/>
      <c r="L4" s="2445"/>
      <c r="M4" s="2445"/>
      <c r="N4" s="2445"/>
      <c r="O4" s="2445"/>
      <c r="P4" s="2445"/>
    </row>
    <row r="5" spans="1:16" ht="16.2" thickBot="1" x14ac:dyDescent="0.3">
      <c r="A5" s="503"/>
      <c r="B5" s="503"/>
      <c r="C5" s="503"/>
      <c r="D5" s="503"/>
      <c r="E5" s="503"/>
      <c r="F5" s="503"/>
      <c r="G5" s="503"/>
      <c r="H5" s="503"/>
      <c r="I5" s="503"/>
      <c r="J5" s="503"/>
      <c r="K5" s="503"/>
      <c r="L5" s="35"/>
      <c r="M5" s="503"/>
      <c r="N5" s="36"/>
      <c r="O5" s="2199" t="s">
        <v>958</v>
      </c>
      <c r="P5" s="2199"/>
    </row>
    <row r="6" spans="1:16" ht="14.4" thickBot="1" x14ac:dyDescent="0.3">
      <c r="A6" s="2207" t="s">
        <v>0</v>
      </c>
      <c r="B6" s="2207" t="s">
        <v>1</v>
      </c>
      <c r="C6" s="2222" t="s">
        <v>2</v>
      </c>
      <c r="D6" s="2207" t="s">
        <v>34</v>
      </c>
      <c r="E6" s="2216" t="s">
        <v>58</v>
      </c>
      <c r="F6" s="2219" t="s">
        <v>3</v>
      </c>
      <c r="G6" s="2222" t="s">
        <v>4</v>
      </c>
      <c r="H6" s="2219" t="s">
        <v>5</v>
      </c>
      <c r="I6" s="2175" t="s">
        <v>95</v>
      </c>
      <c r="J6" s="2219" t="s">
        <v>82</v>
      </c>
      <c r="K6" s="2219" t="s">
        <v>72</v>
      </c>
      <c r="L6" s="2200" t="s">
        <v>11</v>
      </c>
      <c r="M6" s="2201"/>
      <c r="N6" s="2201"/>
      <c r="O6" s="2201"/>
      <c r="P6" s="2202"/>
    </row>
    <row r="7" spans="1:16" ht="13.8" x14ac:dyDescent="0.25">
      <c r="A7" s="2208"/>
      <c r="B7" s="2208"/>
      <c r="C7" s="2223"/>
      <c r="D7" s="2208"/>
      <c r="E7" s="2217"/>
      <c r="F7" s="2220"/>
      <c r="G7" s="2223"/>
      <c r="H7" s="2220"/>
      <c r="I7" s="2176"/>
      <c r="J7" s="2220"/>
      <c r="K7" s="2220"/>
      <c r="L7" s="2210" t="s">
        <v>39</v>
      </c>
      <c r="M7" s="2184" t="s">
        <v>38</v>
      </c>
      <c r="N7" s="2196" t="s">
        <v>40</v>
      </c>
      <c r="O7" s="2196"/>
      <c r="P7" s="2197"/>
    </row>
    <row r="8" spans="1:16" ht="161.4" customHeight="1" thickBot="1" x14ac:dyDescent="0.3">
      <c r="A8" s="2209"/>
      <c r="B8" s="2209"/>
      <c r="C8" s="2224"/>
      <c r="D8" s="2209"/>
      <c r="E8" s="2218"/>
      <c r="F8" s="2221"/>
      <c r="G8" s="2224"/>
      <c r="H8" s="2221"/>
      <c r="I8" s="2177"/>
      <c r="J8" s="2221"/>
      <c r="K8" s="2221"/>
      <c r="L8" s="2211"/>
      <c r="M8" s="2185"/>
      <c r="N8" s="65" t="s">
        <v>54</v>
      </c>
      <c r="O8" s="65" t="s">
        <v>55</v>
      </c>
      <c r="P8" s="66" t="s">
        <v>56</v>
      </c>
    </row>
    <row r="9" spans="1:16" ht="14.4" thickBot="1" x14ac:dyDescent="0.3">
      <c r="A9" s="67" t="s">
        <v>6</v>
      </c>
      <c r="B9" s="505" t="s">
        <v>218</v>
      </c>
      <c r="C9" s="95"/>
      <c r="D9" s="96"/>
      <c r="E9" s="96"/>
      <c r="F9" s="96"/>
      <c r="G9" s="96"/>
      <c r="H9" s="96"/>
      <c r="I9" s="96"/>
      <c r="J9" s="95"/>
      <c r="K9" s="96"/>
      <c r="L9" s="97"/>
      <c r="M9" s="97"/>
      <c r="N9" s="96"/>
      <c r="O9" s="95"/>
      <c r="P9" s="98"/>
    </row>
    <row r="10" spans="1:16" ht="27.6" x14ac:dyDescent="0.25">
      <c r="A10" s="2529"/>
      <c r="B10" s="71"/>
      <c r="C10" s="506"/>
      <c r="D10" s="506"/>
      <c r="E10" s="507"/>
      <c r="F10" s="506"/>
      <c r="G10" s="506"/>
      <c r="H10" s="506"/>
      <c r="I10" s="506"/>
      <c r="J10" s="506"/>
      <c r="K10" s="508"/>
      <c r="L10" s="509" t="s">
        <v>219</v>
      </c>
      <c r="M10" s="501" t="s">
        <v>75</v>
      </c>
      <c r="N10" s="501">
        <v>5</v>
      </c>
      <c r="O10" s="501">
        <v>10</v>
      </c>
      <c r="P10" s="502">
        <v>15</v>
      </c>
    </row>
    <row r="11" spans="1:16" ht="40.200000000000003" thickBot="1" x14ac:dyDescent="0.3">
      <c r="A11" s="2530"/>
      <c r="B11" s="510"/>
      <c r="C11" s="511"/>
      <c r="D11" s="511"/>
      <c r="E11" s="512"/>
      <c r="F11" s="511"/>
      <c r="G11" s="511"/>
      <c r="H11" s="511"/>
      <c r="I11" s="511"/>
      <c r="J11" s="511"/>
      <c r="K11" s="513"/>
      <c r="L11" s="514" t="s">
        <v>220</v>
      </c>
      <c r="M11" s="515" t="s">
        <v>221</v>
      </c>
      <c r="N11" s="516" t="s">
        <v>222</v>
      </c>
      <c r="O11" s="516" t="s">
        <v>222</v>
      </c>
      <c r="P11" s="517" t="s">
        <v>222</v>
      </c>
    </row>
    <row r="12" spans="1:16" ht="14.4" thickBot="1" x14ac:dyDescent="0.3">
      <c r="A12" s="72" t="s">
        <v>6</v>
      </c>
      <c r="B12" s="74" t="s">
        <v>6</v>
      </c>
      <c r="C12" s="518" t="s">
        <v>223</v>
      </c>
      <c r="D12" s="519"/>
      <c r="E12" s="520"/>
      <c r="F12" s="521"/>
      <c r="G12" s="521"/>
      <c r="H12" s="521"/>
      <c r="I12" s="521"/>
      <c r="J12" s="521"/>
      <c r="K12" s="521"/>
      <c r="L12" s="521"/>
      <c r="M12" s="522"/>
      <c r="N12" s="522"/>
      <c r="O12" s="522"/>
      <c r="P12" s="523"/>
    </row>
    <row r="13" spans="1:16" ht="40.200000000000003" thickBot="1" x14ac:dyDescent="0.3">
      <c r="A13" s="83"/>
      <c r="B13" s="524"/>
      <c r="C13" s="525"/>
      <c r="D13" s="99"/>
      <c r="E13" s="526"/>
      <c r="F13" s="526"/>
      <c r="G13" s="526"/>
      <c r="H13" s="526"/>
      <c r="I13" s="526"/>
      <c r="J13" s="526"/>
      <c r="K13" s="527"/>
      <c r="L13" s="528" t="s">
        <v>224</v>
      </c>
      <c r="M13" s="53" t="s">
        <v>225</v>
      </c>
      <c r="N13" s="529" t="s">
        <v>226</v>
      </c>
      <c r="O13" s="529" t="s">
        <v>226</v>
      </c>
      <c r="P13" s="530" t="s">
        <v>226</v>
      </c>
    </row>
    <row r="14" spans="1:16" ht="27.6" x14ac:dyDescent="0.25">
      <c r="A14" s="2152" t="s">
        <v>6</v>
      </c>
      <c r="B14" s="2154" t="s">
        <v>6</v>
      </c>
      <c r="C14" s="2516" t="s">
        <v>6</v>
      </c>
      <c r="D14" s="494"/>
      <c r="E14" s="2491" t="s">
        <v>227</v>
      </c>
      <c r="F14" s="2494" t="s">
        <v>66</v>
      </c>
      <c r="G14" s="2497" t="s">
        <v>228</v>
      </c>
      <c r="H14" s="100" t="s">
        <v>50</v>
      </c>
      <c r="I14" s="101">
        <v>3</v>
      </c>
      <c r="J14" s="102">
        <v>3</v>
      </c>
      <c r="K14" s="103">
        <v>3</v>
      </c>
      <c r="L14" s="104" t="s">
        <v>229</v>
      </c>
      <c r="M14" s="531" t="s">
        <v>81</v>
      </c>
      <c r="N14" s="105" t="s">
        <v>74</v>
      </c>
      <c r="O14" s="105" t="s">
        <v>74</v>
      </c>
      <c r="P14" s="106" t="s">
        <v>74</v>
      </c>
    </row>
    <row r="15" spans="1:16" ht="14.4" thickBot="1" x14ac:dyDescent="0.3">
      <c r="A15" s="2153"/>
      <c r="B15" s="2155"/>
      <c r="C15" s="2140"/>
      <c r="D15" s="496"/>
      <c r="E15" s="2528"/>
      <c r="F15" s="2496"/>
      <c r="G15" s="2499"/>
      <c r="H15" s="107" t="s">
        <v>7</v>
      </c>
      <c r="I15" s="108">
        <f>SUM(I14:I14)</f>
        <v>3</v>
      </c>
      <c r="J15" s="108">
        <f>SUM(J14:J14)</f>
        <v>3</v>
      </c>
      <c r="K15" s="108">
        <f>SUM(K14:K14)</f>
        <v>3</v>
      </c>
      <c r="L15" s="109"/>
      <c r="M15" s="110"/>
      <c r="N15" s="111"/>
      <c r="O15" s="111"/>
      <c r="P15" s="112"/>
    </row>
    <row r="16" spans="1:16" ht="32.4" customHeight="1" x14ac:dyDescent="0.25">
      <c r="A16" s="2152" t="s">
        <v>6</v>
      </c>
      <c r="B16" s="2154" t="s">
        <v>6</v>
      </c>
      <c r="C16" s="2516" t="s">
        <v>8</v>
      </c>
      <c r="D16" s="494"/>
      <c r="E16" s="2491" t="s">
        <v>230</v>
      </c>
      <c r="F16" s="2494" t="s">
        <v>66</v>
      </c>
      <c r="G16" s="2497" t="s">
        <v>228</v>
      </c>
      <c r="H16" s="100" t="s">
        <v>50</v>
      </c>
      <c r="I16" s="101">
        <v>8</v>
      </c>
      <c r="J16" s="102">
        <v>9</v>
      </c>
      <c r="K16" s="103">
        <v>10</v>
      </c>
      <c r="L16" s="532" t="s">
        <v>231</v>
      </c>
      <c r="M16" s="113" t="s">
        <v>81</v>
      </c>
      <c r="N16" s="533" t="s">
        <v>145</v>
      </c>
      <c r="O16" s="533" t="s">
        <v>232</v>
      </c>
      <c r="P16" s="534" t="s">
        <v>232</v>
      </c>
    </row>
    <row r="17" spans="1:16" ht="38.4" customHeight="1" thickBot="1" x14ac:dyDescent="0.3">
      <c r="A17" s="2153"/>
      <c r="B17" s="2155"/>
      <c r="C17" s="2140"/>
      <c r="D17" s="496"/>
      <c r="E17" s="2528"/>
      <c r="F17" s="2496"/>
      <c r="G17" s="2499"/>
      <c r="H17" s="107" t="s">
        <v>7</v>
      </c>
      <c r="I17" s="108">
        <f>SUM(I16:I16)</f>
        <v>8</v>
      </c>
      <c r="J17" s="108">
        <f>SUM(J16:J16)</f>
        <v>9</v>
      </c>
      <c r="K17" s="108">
        <f>SUM(K16:K16)</f>
        <v>10</v>
      </c>
      <c r="L17" s="110"/>
      <c r="M17" s="110"/>
      <c r="N17" s="111"/>
      <c r="O17" s="111"/>
      <c r="P17" s="112"/>
    </row>
    <row r="18" spans="1:16" ht="27.6" x14ac:dyDescent="0.25">
      <c r="A18" s="2152" t="s">
        <v>6</v>
      </c>
      <c r="B18" s="2154" t="s">
        <v>6</v>
      </c>
      <c r="C18" s="2516" t="s">
        <v>51</v>
      </c>
      <c r="D18" s="494"/>
      <c r="E18" s="2491" t="s">
        <v>233</v>
      </c>
      <c r="F18" s="2494" t="s">
        <v>66</v>
      </c>
      <c r="G18" s="2497" t="s">
        <v>228</v>
      </c>
      <c r="H18" s="758" t="s">
        <v>50</v>
      </c>
      <c r="I18" s="759">
        <v>108.9</v>
      </c>
      <c r="J18" s="102">
        <v>135</v>
      </c>
      <c r="K18" s="103">
        <v>140</v>
      </c>
      <c r="L18" s="535" t="s">
        <v>234</v>
      </c>
      <c r="M18" s="114" t="s">
        <v>73</v>
      </c>
      <c r="N18" s="536" t="s">
        <v>146</v>
      </c>
      <c r="O18" s="536" t="s">
        <v>146</v>
      </c>
      <c r="P18" s="537" t="s">
        <v>146</v>
      </c>
    </row>
    <row r="19" spans="1:16" ht="27.6" x14ac:dyDescent="0.25">
      <c r="A19" s="2193"/>
      <c r="B19" s="2194"/>
      <c r="C19" s="2524"/>
      <c r="D19" s="495"/>
      <c r="E19" s="2492"/>
      <c r="F19" s="2495"/>
      <c r="G19" s="2498"/>
      <c r="H19" s="115"/>
      <c r="I19" s="220"/>
      <c r="J19" s="221"/>
      <c r="K19" s="538"/>
      <c r="L19" s="539" t="s">
        <v>235</v>
      </c>
      <c r="M19" s="114" t="s">
        <v>81</v>
      </c>
      <c r="N19" s="540" t="s">
        <v>236</v>
      </c>
      <c r="O19" s="540" t="s">
        <v>237</v>
      </c>
      <c r="P19" s="541" t="s">
        <v>238</v>
      </c>
    </row>
    <row r="20" spans="1:16" ht="13.8" x14ac:dyDescent="0.25">
      <c r="A20" s="2193"/>
      <c r="B20" s="2194"/>
      <c r="C20" s="2524"/>
      <c r="D20" s="495"/>
      <c r="E20" s="2492"/>
      <c r="F20" s="2495"/>
      <c r="G20" s="2498"/>
      <c r="H20" s="115"/>
      <c r="I20" s="220"/>
      <c r="J20" s="221"/>
      <c r="K20" s="538"/>
      <c r="L20" s="539" t="s">
        <v>239</v>
      </c>
      <c r="M20" s="114" t="s">
        <v>81</v>
      </c>
      <c r="N20" s="540" t="s">
        <v>76</v>
      </c>
      <c r="O20" s="540" t="s">
        <v>76</v>
      </c>
      <c r="P20" s="541" t="s">
        <v>76</v>
      </c>
    </row>
    <row r="21" spans="1:16" ht="14.4" thickBot="1" x14ac:dyDescent="0.3">
      <c r="A21" s="2153"/>
      <c r="B21" s="2155"/>
      <c r="C21" s="2140"/>
      <c r="D21" s="496"/>
      <c r="E21" s="2528"/>
      <c r="F21" s="2496"/>
      <c r="G21" s="2499"/>
      <c r="H21" s="107" t="s">
        <v>7</v>
      </c>
      <c r="I21" s="108">
        <f>SUM(I18:I20)</f>
        <v>108.9</v>
      </c>
      <c r="J21" s="108">
        <f>SUM(J18:J20)</f>
        <v>135</v>
      </c>
      <c r="K21" s="108">
        <f>SUM(K18:K20)</f>
        <v>140</v>
      </c>
      <c r="L21" s="110"/>
      <c r="M21" s="110"/>
      <c r="N21" s="111"/>
      <c r="O21" s="111"/>
      <c r="P21" s="112"/>
    </row>
    <row r="22" spans="1:16" ht="13.8" x14ac:dyDescent="0.25">
      <c r="A22" s="2428" t="s">
        <v>6</v>
      </c>
      <c r="B22" s="2431" t="s">
        <v>6</v>
      </c>
      <c r="C22" s="2510" t="s">
        <v>52</v>
      </c>
      <c r="D22" s="2510"/>
      <c r="E22" s="2491" t="s">
        <v>240</v>
      </c>
      <c r="F22" s="2513" t="s">
        <v>241</v>
      </c>
      <c r="G22" s="2497" t="s">
        <v>228</v>
      </c>
      <c r="H22" s="100" t="s">
        <v>50</v>
      </c>
      <c r="I22" s="101">
        <v>991.7</v>
      </c>
      <c r="J22" s="102">
        <v>1041</v>
      </c>
      <c r="K22" s="103">
        <v>1093</v>
      </c>
      <c r="L22" s="542" t="s">
        <v>242</v>
      </c>
      <c r="M22" s="543" t="s">
        <v>243</v>
      </c>
      <c r="N22" s="544">
        <v>132</v>
      </c>
      <c r="O22" s="544">
        <v>132.30000000000001</v>
      </c>
      <c r="P22" s="545">
        <v>132.5</v>
      </c>
    </row>
    <row r="23" spans="1:16" ht="24" x14ac:dyDescent="0.25">
      <c r="A23" s="2429"/>
      <c r="B23" s="2194"/>
      <c r="C23" s="2511"/>
      <c r="D23" s="2511"/>
      <c r="E23" s="2492"/>
      <c r="F23" s="2495"/>
      <c r="G23" s="2498"/>
      <c r="H23" s="115" t="s">
        <v>60</v>
      </c>
      <c r="I23" s="220">
        <v>50.6</v>
      </c>
      <c r="J23" s="221">
        <v>53</v>
      </c>
      <c r="K23" s="538">
        <v>55</v>
      </c>
      <c r="L23" s="546" t="s">
        <v>244</v>
      </c>
      <c r="M23" s="547" t="s">
        <v>245</v>
      </c>
      <c r="N23" s="116">
        <v>220</v>
      </c>
      <c r="O23" s="116">
        <v>220.3</v>
      </c>
      <c r="P23" s="117">
        <v>220.5</v>
      </c>
    </row>
    <row r="24" spans="1:16" ht="13.8" x14ac:dyDescent="0.25">
      <c r="A24" s="2429"/>
      <c r="B24" s="2194"/>
      <c r="C24" s="2511"/>
      <c r="D24" s="2511"/>
      <c r="E24" s="2492"/>
      <c r="F24" s="2495"/>
      <c r="G24" s="2498"/>
      <c r="H24" s="115" t="s">
        <v>86</v>
      </c>
      <c r="I24" s="220">
        <v>3</v>
      </c>
      <c r="J24" s="221">
        <v>3.2</v>
      </c>
      <c r="K24" s="538">
        <v>3.3</v>
      </c>
      <c r="L24" s="548" t="s">
        <v>246</v>
      </c>
      <c r="M24" s="549" t="s">
        <v>73</v>
      </c>
      <c r="N24" s="116">
        <v>400</v>
      </c>
      <c r="O24" s="116">
        <v>430</v>
      </c>
      <c r="P24" s="117">
        <v>500</v>
      </c>
    </row>
    <row r="25" spans="1:16" ht="13.8" x14ac:dyDescent="0.25">
      <c r="A25" s="2429"/>
      <c r="B25" s="2194"/>
      <c r="C25" s="2511"/>
      <c r="D25" s="2511"/>
      <c r="E25" s="2492"/>
      <c r="F25" s="2495"/>
      <c r="G25" s="2498"/>
      <c r="H25" s="115" t="s">
        <v>59</v>
      </c>
      <c r="I25" s="220"/>
      <c r="J25" s="221"/>
      <c r="K25" s="538"/>
      <c r="L25" s="548" t="s">
        <v>247</v>
      </c>
      <c r="M25" s="549" t="s">
        <v>81</v>
      </c>
      <c r="N25" s="116">
        <v>8.9</v>
      </c>
      <c r="O25" s="116">
        <v>9.1</v>
      </c>
      <c r="P25" s="117">
        <v>9.5</v>
      </c>
    </row>
    <row r="26" spans="1:16" ht="13.8" x14ac:dyDescent="0.25">
      <c r="A26" s="2429"/>
      <c r="B26" s="2194"/>
      <c r="C26" s="2511"/>
      <c r="D26" s="2511"/>
      <c r="E26" s="2492"/>
      <c r="F26" s="2495"/>
      <c r="G26" s="2498"/>
      <c r="H26" s="118" t="s">
        <v>61</v>
      </c>
      <c r="I26" s="220">
        <v>9.1</v>
      </c>
      <c r="J26" s="221"/>
      <c r="K26" s="538"/>
      <c r="L26" s="548" t="s">
        <v>248</v>
      </c>
      <c r="M26" s="549" t="s">
        <v>81</v>
      </c>
      <c r="N26" s="116">
        <v>260</v>
      </c>
      <c r="O26" s="116">
        <v>270</v>
      </c>
      <c r="P26" s="117">
        <v>300</v>
      </c>
    </row>
    <row r="27" spans="1:16" ht="13.8" x14ac:dyDescent="0.25">
      <c r="A27" s="2429"/>
      <c r="B27" s="2194"/>
      <c r="C27" s="2511"/>
      <c r="D27" s="2511"/>
      <c r="E27" s="2492"/>
      <c r="F27" s="2495"/>
      <c r="G27" s="2498"/>
      <c r="H27" s="118"/>
      <c r="I27" s="220"/>
      <c r="J27" s="221"/>
      <c r="K27" s="538"/>
      <c r="L27" s="550" t="s">
        <v>249</v>
      </c>
      <c r="M27" s="549" t="s">
        <v>81</v>
      </c>
      <c r="N27" s="116">
        <v>4000</v>
      </c>
      <c r="O27" s="116">
        <v>4100</v>
      </c>
      <c r="P27" s="117">
        <v>4200</v>
      </c>
    </row>
    <row r="28" spans="1:16" ht="27.6" x14ac:dyDescent="0.25">
      <c r="A28" s="2429"/>
      <c r="B28" s="2194"/>
      <c r="C28" s="2511"/>
      <c r="D28" s="2511"/>
      <c r="E28" s="2492"/>
      <c r="F28" s="2495"/>
      <c r="G28" s="2498"/>
      <c r="H28" s="118"/>
      <c r="I28" s="220"/>
      <c r="J28" s="221"/>
      <c r="K28" s="538"/>
      <c r="L28" s="119" t="s">
        <v>250</v>
      </c>
      <c r="M28" s="549" t="s">
        <v>75</v>
      </c>
      <c r="N28" s="116">
        <v>85</v>
      </c>
      <c r="O28" s="116">
        <v>85</v>
      </c>
      <c r="P28" s="117">
        <v>85</v>
      </c>
    </row>
    <row r="29" spans="1:16" ht="27.6" x14ac:dyDescent="0.25">
      <c r="A29" s="2429"/>
      <c r="B29" s="2194"/>
      <c r="C29" s="2511"/>
      <c r="D29" s="2511"/>
      <c r="E29" s="2492"/>
      <c r="F29" s="2495"/>
      <c r="G29" s="2498"/>
      <c r="H29" s="115"/>
      <c r="I29" s="120"/>
      <c r="J29" s="121"/>
      <c r="K29" s="122"/>
      <c r="L29" s="551" t="s">
        <v>251</v>
      </c>
      <c r="M29" s="552" t="s">
        <v>252</v>
      </c>
      <c r="N29" s="553" t="s">
        <v>226</v>
      </c>
      <c r="O29" s="553" t="s">
        <v>226</v>
      </c>
      <c r="P29" s="554" t="s">
        <v>226</v>
      </c>
    </row>
    <row r="30" spans="1:16" ht="28.2" thickBot="1" x14ac:dyDescent="0.3">
      <c r="A30" s="2429"/>
      <c r="B30" s="2194"/>
      <c r="C30" s="2511"/>
      <c r="D30" s="2511"/>
      <c r="E30" s="2492"/>
      <c r="F30" s="2495"/>
      <c r="G30" s="2498"/>
      <c r="H30" s="555"/>
      <c r="I30" s="556"/>
      <c r="J30" s="557"/>
      <c r="K30" s="558"/>
      <c r="L30" s="559" t="s">
        <v>253</v>
      </c>
      <c r="M30" s="560" t="s">
        <v>254</v>
      </c>
      <c r="N30" s="553" t="s">
        <v>226</v>
      </c>
      <c r="O30" s="553" t="s">
        <v>226</v>
      </c>
      <c r="P30" s="554" t="s">
        <v>226</v>
      </c>
    </row>
    <row r="31" spans="1:16" ht="14.4" thickBot="1" x14ac:dyDescent="0.3">
      <c r="A31" s="2430"/>
      <c r="B31" s="2432"/>
      <c r="C31" s="2512"/>
      <c r="D31" s="2512"/>
      <c r="E31" s="2183"/>
      <c r="F31" s="2515"/>
      <c r="G31" s="2499"/>
      <c r="H31" s="107" t="s">
        <v>7</v>
      </c>
      <c r="I31" s="108">
        <f>SUM(I22:I26)</f>
        <v>1054.3999999999999</v>
      </c>
      <c r="J31" s="108">
        <f t="shared" ref="J31:K31" si="0">SUM(J22:J25)</f>
        <v>1097.2</v>
      </c>
      <c r="K31" s="108">
        <f t="shared" si="0"/>
        <v>1151.3</v>
      </c>
      <c r="L31" s="561"/>
      <c r="M31" s="56"/>
      <c r="N31" s="562"/>
      <c r="O31" s="562"/>
      <c r="P31" s="563"/>
    </row>
    <row r="32" spans="1:16" ht="13.8" x14ac:dyDescent="0.25">
      <c r="A32" s="2428" t="s">
        <v>6</v>
      </c>
      <c r="B32" s="2431" t="s">
        <v>6</v>
      </c>
      <c r="C32" s="2510" t="s">
        <v>57</v>
      </c>
      <c r="D32" s="2510"/>
      <c r="E32" s="2491" t="s">
        <v>255</v>
      </c>
      <c r="F32" s="2513" t="s">
        <v>256</v>
      </c>
      <c r="G32" s="2497" t="s">
        <v>228</v>
      </c>
      <c r="H32" s="100" t="s">
        <v>50</v>
      </c>
      <c r="I32" s="101">
        <v>580.5</v>
      </c>
      <c r="J32" s="102">
        <v>607</v>
      </c>
      <c r="K32" s="103">
        <v>638</v>
      </c>
      <c r="L32" s="124" t="s">
        <v>257</v>
      </c>
      <c r="M32" s="564" t="s">
        <v>81</v>
      </c>
      <c r="N32" s="116">
        <v>15000</v>
      </c>
      <c r="O32" s="116">
        <v>17000</v>
      </c>
      <c r="P32" s="117">
        <v>19000</v>
      </c>
    </row>
    <row r="33" spans="1:16" ht="13.8" x14ac:dyDescent="0.25">
      <c r="A33" s="2429"/>
      <c r="B33" s="2194"/>
      <c r="C33" s="2511"/>
      <c r="D33" s="2511"/>
      <c r="E33" s="2492"/>
      <c r="F33" s="2495"/>
      <c r="G33" s="2498"/>
      <c r="H33" s="115" t="s">
        <v>60</v>
      </c>
      <c r="I33" s="220">
        <v>8.6999999999999993</v>
      </c>
      <c r="J33" s="221">
        <v>9.1</v>
      </c>
      <c r="K33" s="538">
        <v>9.5</v>
      </c>
      <c r="L33" s="119" t="s">
        <v>248</v>
      </c>
      <c r="M33" s="549" t="s">
        <v>81</v>
      </c>
      <c r="N33" s="116">
        <v>350</v>
      </c>
      <c r="O33" s="116">
        <v>380</v>
      </c>
      <c r="P33" s="117">
        <v>400</v>
      </c>
    </row>
    <row r="34" spans="1:16" ht="27.6" x14ac:dyDescent="0.25">
      <c r="A34" s="2429"/>
      <c r="B34" s="2194"/>
      <c r="C34" s="2511"/>
      <c r="D34" s="2511"/>
      <c r="E34" s="2492"/>
      <c r="F34" s="2495"/>
      <c r="G34" s="2498"/>
      <c r="H34" s="115" t="s">
        <v>86</v>
      </c>
      <c r="I34" s="220">
        <v>4.3</v>
      </c>
      <c r="J34" s="221">
        <v>4.5</v>
      </c>
      <c r="K34" s="538">
        <v>4.5</v>
      </c>
      <c r="L34" s="565" t="s">
        <v>258</v>
      </c>
      <c r="M34" s="549" t="s">
        <v>81</v>
      </c>
      <c r="N34" s="116">
        <v>6000</v>
      </c>
      <c r="O34" s="116">
        <v>6500</v>
      </c>
      <c r="P34" s="117">
        <v>7000</v>
      </c>
    </row>
    <row r="35" spans="1:16" ht="13.8" x14ac:dyDescent="0.25">
      <c r="A35" s="2429"/>
      <c r="B35" s="2194"/>
      <c r="C35" s="2511"/>
      <c r="D35" s="2511"/>
      <c r="E35" s="2492"/>
      <c r="F35" s="2495"/>
      <c r="G35" s="2498"/>
      <c r="H35" s="115" t="s">
        <v>59</v>
      </c>
      <c r="I35" s="220"/>
      <c r="J35" s="221"/>
      <c r="K35" s="538"/>
      <c r="L35" s="565" t="s">
        <v>246</v>
      </c>
      <c r="M35" s="549" t="s">
        <v>81</v>
      </c>
      <c r="N35" s="116">
        <v>85</v>
      </c>
      <c r="O35" s="116">
        <v>120</v>
      </c>
      <c r="P35" s="117">
        <v>150</v>
      </c>
    </row>
    <row r="36" spans="1:16" ht="13.8" x14ac:dyDescent="0.25">
      <c r="A36" s="2429"/>
      <c r="B36" s="2194"/>
      <c r="C36" s="2511"/>
      <c r="D36" s="2511"/>
      <c r="E36" s="2492"/>
      <c r="F36" s="2495"/>
      <c r="G36" s="2498"/>
      <c r="H36" s="118" t="s">
        <v>61</v>
      </c>
      <c r="I36" s="220">
        <v>5.9</v>
      </c>
      <c r="J36" s="221"/>
      <c r="K36" s="538"/>
      <c r="L36" s="565" t="s">
        <v>247</v>
      </c>
      <c r="M36" s="549" t="s">
        <v>81</v>
      </c>
      <c r="N36" s="116">
        <v>3000</v>
      </c>
      <c r="O36" s="116">
        <v>3500</v>
      </c>
      <c r="P36" s="117">
        <v>4800</v>
      </c>
    </row>
    <row r="37" spans="1:16" ht="13.8" x14ac:dyDescent="0.25">
      <c r="A37" s="2429"/>
      <c r="B37" s="2194"/>
      <c r="C37" s="2511"/>
      <c r="D37" s="2511"/>
      <c r="E37" s="2492"/>
      <c r="F37" s="2495"/>
      <c r="G37" s="2498"/>
      <c r="H37" s="118"/>
      <c r="I37" s="220"/>
      <c r="J37" s="221"/>
      <c r="K37" s="538"/>
      <c r="L37" s="125" t="s">
        <v>259</v>
      </c>
      <c r="M37" s="549" t="s">
        <v>81</v>
      </c>
      <c r="N37" s="116">
        <v>30</v>
      </c>
      <c r="O37" s="116">
        <v>30</v>
      </c>
      <c r="P37" s="117">
        <v>30</v>
      </c>
    </row>
    <row r="38" spans="1:16" ht="27.6" x14ac:dyDescent="0.25">
      <c r="A38" s="2429"/>
      <c r="B38" s="2194"/>
      <c r="C38" s="2511"/>
      <c r="D38" s="2511"/>
      <c r="E38" s="2492"/>
      <c r="F38" s="2495"/>
      <c r="G38" s="2498"/>
      <c r="H38" s="115"/>
      <c r="I38" s="220"/>
      <c r="J38" s="221"/>
      <c r="K38" s="538"/>
      <c r="L38" s="124" t="s">
        <v>260</v>
      </c>
      <c r="M38" s="549" t="s">
        <v>81</v>
      </c>
      <c r="N38" s="116" t="s">
        <v>261</v>
      </c>
      <c r="O38" s="116" t="s">
        <v>262</v>
      </c>
      <c r="P38" s="117" t="s">
        <v>263</v>
      </c>
    </row>
    <row r="39" spans="1:16" ht="27.6" x14ac:dyDescent="0.25">
      <c r="A39" s="2429"/>
      <c r="B39" s="2194"/>
      <c r="C39" s="2511"/>
      <c r="D39" s="2511"/>
      <c r="E39" s="2492"/>
      <c r="F39" s="2495"/>
      <c r="G39" s="2498"/>
      <c r="H39" s="118"/>
      <c r="I39" s="220"/>
      <c r="J39" s="221"/>
      <c r="K39" s="538"/>
      <c r="L39" s="125" t="s">
        <v>250</v>
      </c>
      <c r="M39" s="566" t="s">
        <v>75</v>
      </c>
      <c r="N39" s="116">
        <v>50</v>
      </c>
      <c r="O39" s="116">
        <v>70</v>
      </c>
      <c r="P39" s="117">
        <v>90</v>
      </c>
    </row>
    <row r="40" spans="1:16" ht="27.6" x14ac:dyDescent="0.25">
      <c r="A40" s="2429"/>
      <c r="B40" s="2194"/>
      <c r="C40" s="2511"/>
      <c r="D40" s="2511"/>
      <c r="E40" s="2492"/>
      <c r="F40" s="2495"/>
      <c r="G40" s="2498"/>
      <c r="H40" s="118"/>
      <c r="I40" s="120"/>
      <c r="J40" s="121"/>
      <c r="K40" s="122"/>
      <c r="L40" s="551" t="s">
        <v>251</v>
      </c>
      <c r="M40" s="567" t="s">
        <v>252</v>
      </c>
      <c r="N40" s="568" t="s">
        <v>226</v>
      </c>
      <c r="O40" s="568" t="s">
        <v>226</v>
      </c>
      <c r="P40" s="569" t="s">
        <v>226</v>
      </c>
    </row>
    <row r="41" spans="1:16" ht="27.6" x14ac:dyDescent="0.25">
      <c r="A41" s="2429"/>
      <c r="B41" s="2194"/>
      <c r="C41" s="2511"/>
      <c r="D41" s="2511"/>
      <c r="E41" s="2492"/>
      <c r="F41" s="2495"/>
      <c r="G41" s="2498"/>
      <c r="H41" s="118"/>
      <c r="I41" s="120"/>
      <c r="J41" s="121"/>
      <c r="K41" s="122"/>
      <c r="L41" s="570" t="s">
        <v>253</v>
      </c>
      <c r="M41" s="571" t="s">
        <v>254</v>
      </c>
      <c r="N41" s="568" t="s">
        <v>226</v>
      </c>
      <c r="O41" s="568" t="s">
        <v>226</v>
      </c>
      <c r="P41" s="569" t="s">
        <v>226</v>
      </c>
    </row>
    <row r="42" spans="1:16" ht="14.4" thickBot="1" x14ac:dyDescent="0.3">
      <c r="A42" s="2430"/>
      <c r="B42" s="2432"/>
      <c r="C42" s="2512"/>
      <c r="D42" s="2512"/>
      <c r="E42" s="2183"/>
      <c r="F42" s="2515"/>
      <c r="G42" s="2499"/>
      <c r="H42" s="572" t="s">
        <v>7</v>
      </c>
      <c r="I42" s="127">
        <f>SUM(I32:I36)</f>
        <v>599.4</v>
      </c>
      <c r="J42" s="127">
        <f t="shared" ref="J42:K42" si="1">SUM(J32:J35)</f>
        <v>620.6</v>
      </c>
      <c r="K42" s="127">
        <f t="shared" si="1"/>
        <v>652</v>
      </c>
      <c r="L42" s="573"/>
      <c r="M42" s="574"/>
      <c r="N42" s="111"/>
      <c r="O42" s="111"/>
      <c r="P42" s="112"/>
    </row>
    <row r="43" spans="1:16" ht="13.8" x14ac:dyDescent="0.25">
      <c r="A43" s="2428" t="s">
        <v>6</v>
      </c>
      <c r="B43" s="2431" t="s">
        <v>6</v>
      </c>
      <c r="C43" s="2510" t="s">
        <v>62</v>
      </c>
      <c r="D43" s="2510"/>
      <c r="E43" s="2491" t="s">
        <v>264</v>
      </c>
      <c r="F43" s="2513" t="s">
        <v>265</v>
      </c>
      <c r="G43" s="2497" t="s">
        <v>228</v>
      </c>
      <c r="H43" s="100" t="s">
        <v>50</v>
      </c>
      <c r="I43" s="101">
        <v>298.5</v>
      </c>
      <c r="J43" s="102">
        <v>313</v>
      </c>
      <c r="K43" s="103">
        <v>329</v>
      </c>
      <c r="L43" s="575" t="s">
        <v>266</v>
      </c>
      <c r="M43" s="543" t="s">
        <v>81</v>
      </c>
      <c r="N43" s="544">
        <v>20</v>
      </c>
      <c r="O43" s="544">
        <v>24</v>
      </c>
      <c r="P43" s="545">
        <v>26</v>
      </c>
    </row>
    <row r="44" spans="1:16" ht="13.8" x14ac:dyDescent="0.25">
      <c r="A44" s="2429"/>
      <c r="B44" s="2194"/>
      <c r="C44" s="2511"/>
      <c r="D44" s="2511"/>
      <c r="E44" s="2492"/>
      <c r="F44" s="2495"/>
      <c r="G44" s="2498"/>
      <c r="H44" s="115" t="s">
        <v>60</v>
      </c>
      <c r="I44" s="220">
        <v>1.2</v>
      </c>
      <c r="J44" s="221">
        <v>1.3</v>
      </c>
      <c r="K44" s="538">
        <v>1.4</v>
      </c>
      <c r="L44" s="551" t="s">
        <v>267</v>
      </c>
      <c r="M44" s="549" t="s">
        <v>81</v>
      </c>
      <c r="N44" s="116">
        <v>5500</v>
      </c>
      <c r="O44" s="116">
        <v>6000</v>
      </c>
      <c r="P44" s="117">
        <v>6500</v>
      </c>
    </row>
    <row r="45" spans="1:16" ht="27.6" x14ac:dyDescent="0.25">
      <c r="A45" s="2429"/>
      <c r="B45" s="2194"/>
      <c r="C45" s="2511"/>
      <c r="D45" s="2511"/>
      <c r="E45" s="2492"/>
      <c r="F45" s="2495"/>
      <c r="G45" s="2498"/>
      <c r="H45" s="115" t="s">
        <v>86</v>
      </c>
      <c r="I45" s="220">
        <v>5.8</v>
      </c>
      <c r="J45" s="221">
        <v>6.1</v>
      </c>
      <c r="K45" s="538">
        <v>6.4</v>
      </c>
      <c r="L45" s="551" t="s">
        <v>268</v>
      </c>
      <c r="M45" s="549" t="s">
        <v>81</v>
      </c>
      <c r="N45" s="116">
        <v>3</v>
      </c>
      <c r="O45" s="116">
        <v>4</v>
      </c>
      <c r="P45" s="117">
        <v>5</v>
      </c>
    </row>
    <row r="46" spans="1:16" ht="13.8" x14ac:dyDescent="0.25">
      <c r="A46" s="2429"/>
      <c r="B46" s="2194"/>
      <c r="C46" s="2511"/>
      <c r="D46" s="2511"/>
      <c r="E46" s="2492"/>
      <c r="F46" s="2495"/>
      <c r="G46" s="2498"/>
      <c r="H46" s="115" t="s">
        <v>59</v>
      </c>
      <c r="I46" s="220"/>
      <c r="J46" s="221"/>
      <c r="K46" s="538"/>
      <c r="L46" s="576" t="s">
        <v>249</v>
      </c>
      <c r="M46" s="549" t="s">
        <v>81</v>
      </c>
      <c r="N46" s="116">
        <v>1050</v>
      </c>
      <c r="O46" s="116">
        <v>1100</v>
      </c>
      <c r="P46" s="117">
        <v>1150</v>
      </c>
    </row>
    <row r="47" spans="1:16" ht="20.399999999999999" customHeight="1" x14ac:dyDescent="0.25">
      <c r="A47" s="2429"/>
      <c r="B47" s="2194"/>
      <c r="C47" s="2511"/>
      <c r="D47" s="2511"/>
      <c r="E47" s="2492"/>
      <c r="F47" s="2495"/>
      <c r="G47" s="2498"/>
      <c r="H47" s="118" t="s">
        <v>61</v>
      </c>
      <c r="I47" s="220">
        <v>7.5</v>
      </c>
      <c r="J47" s="221"/>
      <c r="K47" s="538"/>
      <c r="L47" s="577" t="s">
        <v>259</v>
      </c>
      <c r="M47" s="549" t="s">
        <v>81</v>
      </c>
      <c r="N47" s="116">
        <v>53</v>
      </c>
      <c r="O47" s="116">
        <v>14</v>
      </c>
      <c r="P47" s="117">
        <v>54</v>
      </c>
    </row>
    <row r="48" spans="1:16" ht="20.399999999999999" customHeight="1" x14ac:dyDescent="0.25">
      <c r="A48" s="2429"/>
      <c r="B48" s="2194"/>
      <c r="C48" s="2511"/>
      <c r="D48" s="2511"/>
      <c r="E48" s="2492"/>
      <c r="F48" s="2495"/>
      <c r="G48" s="2498"/>
      <c r="H48" s="578"/>
      <c r="I48" s="220"/>
      <c r="J48" s="221"/>
      <c r="K48" s="538"/>
      <c r="L48" s="579" t="s">
        <v>269</v>
      </c>
      <c r="M48" s="564" t="s">
        <v>73</v>
      </c>
      <c r="N48" s="116">
        <v>3</v>
      </c>
      <c r="O48" s="116">
        <v>1</v>
      </c>
      <c r="P48" s="117">
        <v>2</v>
      </c>
    </row>
    <row r="49" spans="1:18" ht="27.6" x14ac:dyDescent="0.25">
      <c r="A49" s="2429"/>
      <c r="B49" s="2194"/>
      <c r="C49" s="2511"/>
      <c r="D49" s="2511"/>
      <c r="E49" s="2492"/>
      <c r="F49" s="2495"/>
      <c r="G49" s="2498"/>
      <c r="H49" s="578"/>
      <c r="I49" s="128"/>
      <c r="J49" s="129"/>
      <c r="K49" s="128"/>
      <c r="L49" s="119" t="s">
        <v>250</v>
      </c>
      <c r="M49" s="566" t="s">
        <v>75</v>
      </c>
      <c r="N49" s="116">
        <v>100</v>
      </c>
      <c r="O49" s="116">
        <v>100</v>
      </c>
      <c r="P49" s="117">
        <v>100</v>
      </c>
    </row>
    <row r="50" spans="1:18" ht="27.6" x14ac:dyDescent="0.25">
      <c r="A50" s="2429"/>
      <c r="B50" s="2194"/>
      <c r="C50" s="2511"/>
      <c r="D50" s="2511"/>
      <c r="E50" s="2492"/>
      <c r="F50" s="2495"/>
      <c r="G50" s="2498"/>
      <c r="H50" s="118"/>
      <c r="I50" s="120"/>
      <c r="J50" s="121"/>
      <c r="K50" s="122"/>
      <c r="L50" s="551" t="s">
        <v>251</v>
      </c>
      <c r="M50" s="567" t="s">
        <v>252</v>
      </c>
      <c r="N50" s="568" t="s">
        <v>226</v>
      </c>
      <c r="O50" s="568" t="s">
        <v>226</v>
      </c>
      <c r="P50" s="569" t="s">
        <v>226</v>
      </c>
    </row>
    <row r="51" spans="1:18" ht="27.6" x14ac:dyDescent="0.25">
      <c r="A51" s="2429"/>
      <c r="B51" s="2194"/>
      <c r="C51" s="2511"/>
      <c r="D51" s="2511"/>
      <c r="E51" s="2492"/>
      <c r="F51" s="2495"/>
      <c r="G51" s="2498"/>
      <c r="H51" s="118"/>
      <c r="I51" s="120"/>
      <c r="J51" s="121"/>
      <c r="K51" s="122"/>
      <c r="L51" s="580" t="s">
        <v>253</v>
      </c>
      <c r="M51" s="571" t="s">
        <v>254</v>
      </c>
      <c r="N51" s="568" t="s">
        <v>226</v>
      </c>
      <c r="O51" s="568" t="s">
        <v>226</v>
      </c>
      <c r="P51" s="569" t="s">
        <v>226</v>
      </c>
    </row>
    <row r="52" spans="1:18" ht="14.4" thickBot="1" x14ac:dyDescent="0.3">
      <c r="A52" s="2430"/>
      <c r="B52" s="2432"/>
      <c r="C52" s="2512"/>
      <c r="D52" s="2512"/>
      <c r="E52" s="2493"/>
      <c r="F52" s="2515"/>
      <c r="G52" s="2499"/>
      <c r="H52" s="572" t="s">
        <v>7</v>
      </c>
      <c r="I52" s="127">
        <f>SUM(I43:I47)</f>
        <v>313</v>
      </c>
      <c r="J52" s="127">
        <f t="shared" ref="J52:K52" si="2">SUM(J43:J46)</f>
        <v>320.40000000000003</v>
      </c>
      <c r="K52" s="127">
        <f t="shared" si="2"/>
        <v>336.79999999999995</v>
      </c>
      <c r="L52" s="573"/>
      <c r="M52" s="581"/>
      <c r="N52" s="111"/>
      <c r="O52" s="111"/>
      <c r="P52" s="112"/>
    </row>
    <row r="53" spans="1:18" ht="27.6" x14ac:dyDescent="0.25">
      <c r="A53" s="2428" t="s">
        <v>6</v>
      </c>
      <c r="B53" s="2431" t="s">
        <v>6</v>
      </c>
      <c r="C53" s="2510" t="s">
        <v>63</v>
      </c>
      <c r="D53" s="2510"/>
      <c r="E53" s="2491" t="s">
        <v>270</v>
      </c>
      <c r="F53" s="2513" t="s">
        <v>271</v>
      </c>
      <c r="G53" s="2497" t="s">
        <v>228</v>
      </c>
      <c r="H53" s="100" t="s">
        <v>50</v>
      </c>
      <c r="I53" s="1195">
        <v>181.8</v>
      </c>
      <c r="J53" s="102">
        <v>169</v>
      </c>
      <c r="K53" s="103">
        <v>177</v>
      </c>
      <c r="L53" s="582" t="s">
        <v>272</v>
      </c>
      <c r="M53" s="543" t="s">
        <v>73</v>
      </c>
      <c r="N53" s="544">
        <v>2</v>
      </c>
      <c r="O53" s="544">
        <v>2</v>
      </c>
      <c r="P53" s="545">
        <v>2</v>
      </c>
      <c r="Q53" s="1194"/>
      <c r="R53" s="1194"/>
    </row>
    <row r="54" spans="1:18" ht="13.8" x14ac:dyDescent="0.25">
      <c r="A54" s="2429"/>
      <c r="B54" s="2194"/>
      <c r="C54" s="2511"/>
      <c r="D54" s="2511"/>
      <c r="E54" s="2492"/>
      <c r="F54" s="2495"/>
      <c r="G54" s="2498"/>
      <c r="H54" s="115" t="s">
        <v>60</v>
      </c>
      <c r="I54" s="220"/>
      <c r="J54" s="221"/>
      <c r="K54" s="538"/>
      <c r="L54" s="583" t="s">
        <v>248</v>
      </c>
      <c r="M54" s="549" t="s">
        <v>73</v>
      </c>
      <c r="N54" s="116">
        <v>30</v>
      </c>
      <c r="O54" s="116">
        <v>50</v>
      </c>
      <c r="P54" s="117">
        <v>50</v>
      </c>
    </row>
    <row r="55" spans="1:18" ht="13.8" x14ac:dyDescent="0.25">
      <c r="A55" s="2429"/>
      <c r="B55" s="2194"/>
      <c r="C55" s="2511"/>
      <c r="D55" s="2511"/>
      <c r="E55" s="2492"/>
      <c r="F55" s="2495"/>
      <c r="G55" s="2498"/>
      <c r="H55" s="115" t="s">
        <v>86</v>
      </c>
      <c r="I55" s="220"/>
      <c r="J55" s="221"/>
      <c r="K55" s="538"/>
      <c r="L55" s="583" t="s">
        <v>273</v>
      </c>
      <c r="M55" s="549" t="s">
        <v>73</v>
      </c>
      <c r="N55" s="116">
        <v>1</v>
      </c>
      <c r="O55" s="116">
        <v>2</v>
      </c>
      <c r="P55" s="117">
        <v>2</v>
      </c>
    </row>
    <row r="56" spans="1:18" ht="27.6" x14ac:dyDescent="0.25">
      <c r="A56" s="2429"/>
      <c r="B56" s="2194"/>
      <c r="C56" s="2511"/>
      <c r="D56" s="2511"/>
      <c r="E56" s="2492"/>
      <c r="F56" s="2495"/>
      <c r="G56" s="2498"/>
      <c r="H56" s="115" t="s">
        <v>59</v>
      </c>
      <c r="I56" s="220"/>
      <c r="J56" s="221"/>
      <c r="K56" s="538"/>
      <c r="L56" s="583" t="s">
        <v>274</v>
      </c>
      <c r="M56" s="549" t="s">
        <v>73</v>
      </c>
      <c r="N56" s="116">
        <v>1</v>
      </c>
      <c r="O56" s="116">
        <v>1</v>
      </c>
      <c r="P56" s="117">
        <v>1</v>
      </c>
    </row>
    <row r="57" spans="1:18" ht="27.6" x14ac:dyDescent="0.25">
      <c r="A57" s="2429"/>
      <c r="B57" s="2194"/>
      <c r="C57" s="2511"/>
      <c r="D57" s="2511"/>
      <c r="E57" s="2492"/>
      <c r="F57" s="2495"/>
      <c r="G57" s="2498"/>
      <c r="H57" s="584" t="s">
        <v>61</v>
      </c>
      <c r="I57" s="220">
        <v>0.2</v>
      </c>
      <c r="J57" s="221"/>
      <c r="K57" s="538"/>
      <c r="L57" s="81" t="s">
        <v>275</v>
      </c>
      <c r="M57" s="585" t="s">
        <v>73</v>
      </c>
      <c r="N57" s="116">
        <v>100</v>
      </c>
      <c r="O57" s="116">
        <v>100</v>
      </c>
      <c r="P57" s="117">
        <v>100</v>
      </c>
    </row>
    <row r="58" spans="1:18" ht="27.6" x14ac:dyDescent="0.25">
      <c r="A58" s="2429"/>
      <c r="B58" s="2194"/>
      <c r="C58" s="2511"/>
      <c r="D58" s="2511"/>
      <c r="E58" s="2492"/>
      <c r="F58" s="2495"/>
      <c r="G58" s="2498"/>
      <c r="H58" s="578"/>
      <c r="I58" s="220"/>
      <c r="J58" s="221"/>
      <c r="K58" s="538"/>
      <c r="L58" s="130" t="s">
        <v>276</v>
      </c>
      <c r="M58" s="564" t="s">
        <v>73</v>
      </c>
      <c r="N58" s="116">
        <v>3</v>
      </c>
      <c r="O58" s="116">
        <v>5</v>
      </c>
      <c r="P58" s="117">
        <v>7</v>
      </c>
    </row>
    <row r="59" spans="1:18" ht="13.8" x14ac:dyDescent="0.25">
      <c r="A59" s="2429"/>
      <c r="B59" s="2194"/>
      <c r="C59" s="2511"/>
      <c r="D59" s="2511"/>
      <c r="E59" s="2492"/>
      <c r="F59" s="2495"/>
      <c r="G59" s="2498"/>
      <c r="H59" s="578"/>
      <c r="I59" s="220"/>
      <c r="J59" s="221"/>
      <c r="K59" s="538"/>
      <c r="L59" s="81" t="s">
        <v>269</v>
      </c>
      <c r="M59" s="564" t="s">
        <v>73</v>
      </c>
      <c r="N59" s="116"/>
      <c r="O59" s="116">
        <v>2</v>
      </c>
      <c r="P59" s="117">
        <v>2</v>
      </c>
    </row>
    <row r="60" spans="1:18" ht="27.6" x14ac:dyDescent="0.25">
      <c r="A60" s="2429"/>
      <c r="B60" s="2194"/>
      <c r="C60" s="2511"/>
      <c r="D60" s="2511"/>
      <c r="E60" s="2492"/>
      <c r="F60" s="2495"/>
      <c r="G60" s="2498"/>
      <c r="H60" s="586"/>
      <c r="I60" s="587"/>
      <c r="J60" s="588"/>
      <c r="K60" s="587"/>
      <c r="L60" s="81" t="s">
        <v>277</v>
      </c>
      <c r="M60" s="564" t="s">
        <v>73</v>
      </c>
      <c r="N60" s="116"/>
      <c r="O60" s="116">
        <v>2</v>
      </c>
      <c r="P60" s="117">
        <v>2</v>
      </c>
    </row>
    <row r="61" spans="1:18" ht="27.6" x14ac:dyDescent="0.25">
      <c r="A61" s="2429"/>
      <c r="B61" s="2194"/>
      <c r="C61" s="2511"/>
      <c r="D61" s="2511"/>
      <c r="E61" s="2492"/>
      <c r="F61" s="2495"/>
      <c r="G61" s="2498"/>
      <c r="H61" s="589"/>
      <c r="I61" s="590"/>
      <c r="J61" s="591"/>
      <c r="K61" s="590"/>
      <c r="L61" s="81" t="s">
        <v>250</v>
      </c>
      <c r="M61" s="566" t="s">
        <v>75</v>
      </c>
      <c r="N61" s="116">
        <v>50</v>
      </c>
      <c r="O61" s="116">
        <v>50</v>
      </c>
      <c r="P61" s="117">
        <v>50</v>
      </c>
    </row>
    <row r="62" spans="1:18" ht="27.6" x14ac:dyDescent="0.25">
      <c r="A62" s="2429"/>
      <c r="B62" s="2194"/>
      <c r="C62" s="2511"/>
      <c r="D62" s="2511"/>
      <c r="E62" s="2492"/>
      <c r="F62" s="2495"/>
      <c r="G62" s="2498"/>
      <c r="H62" s="118"/>
      <c r="I62" s="120"/>
      <c r="J62" s="121"/>
      <c r="K62" s="122"/>
      <c r="L62" s="499" t="s">
        <v>253</v>
      </c>
      <c r="M62" s="592" t="s">
        <v>254</v>
      </c>
      <c r="N62" s="568" t="s">
        <v>226</v>
      </c>
      <c r="O62" s="568" t="s">
        <v>226</v>
      </c>
      <c r="P62" s="569" t="s">
        <v>226</v>
      </c>
    </row>
    <row r="63" spans="1:18" ht="27.6" x14ac:dyDescent="0.25">
      <c r="A63" s="2429"/>
      <c r="B63" s="2194"/>
      <c r="C63" s="2511"/>
      <c r="D63" s="2511"/>
      <c r="E63" s="2492"/>
      <c r="F63" s="2514"/>
      <c r="G63" s="2503"/>
      <c r="H63" s="118"/>
      <c r="I63" s="120"/>
      <c r="J63" s="121"/>
      <c r="K63" s="122"/>
      <c r="L63" s="593" t="s">
        <v>251</v>
      </c>
      <c r="M63" s="567" t="s">
        <v>252</v>
      </c>
      <c r="N63" s="568" t="s">
        <v>226</v>
      </c>
      <c r="O63" s="568" t="s">
        <v>226</v>
      </c>
      <c r="P63" s="569" t="s">
        <v>226</v>
      </c>
    </row>
    <row r="64" spans="1:18" ht="14.4" thickBot="1" x14ac:dyDescent="0.3">
      <c r="A64" s="2430"/>
      <c r="B64" s="2432"/>
      <c r="C64" s="2512"/>
      <c r="D64" s="2512"/>
      <c r="E64" s="2493"/>
      <c r="F64" s="594"/>
      <c r="G64" s="595"/>
      <c r="H64" s="572" t="s">
        <v>7</v>
      </c>
      <c r="I64" s="127">
        <f>SUM(I53:I57)</f>
        <v>182</v>
      </c>
      <c r="J64" s="127">
        <f t="shared" ref="J64:K64" si="3">SUM(J53:J56)</f>
        <v>169</v>
      </c>
      <c r="K64" s="127">
        <f t="shared" si="3"/>
        <v>177</v>
      </c>
      <c r="L64" s="596"/>
      <c r="M64" s="597"/>
      <c r="N64" s="598"/>
      <c r="O64" s="598"/>
      <c r="P64" s="599"/>
    </row>
    <row r="65" spans="1:16" ht="13.8" x14ac:dyDescent="0.25">
      <c r="A65" s="2428" t="s">
        <v>6</v>
      </c>
      <c r="B65" s="2431" t="s">
        <v>6</v>
      </c>
      <c r="C65" s="2510" t="s">
        <v>64</v>
      </c>
      <c r="D65" s="2510"/>
      <c r="E65" s="2491" t="s">
        <v>278</v>
      </c>
      <c r="F65" s="2513" t="s">
        <v>279</v>
      </c>
      <c r="G65" s="2497" t="s">
        <v>228</v>
      </c>
      <c r="H65" s="100" t="s">
        <v>50</v>
      </c>
      <c r="I65" s="101">
        <v>930.5</v>
      </c>
      <c r="J65" s="102">
        <v>977</v>
      </c>
      <c r="K65" s="103">
        <v>1026</v>
      </c>
      <c r="L65" s="575" t="s">
        <v>246</v>
      </c>
      <c r="M65" s="543" t="s">
        <v>73</v>
      </c>
      <c r="N65" s="544">
        <v>189</v>
      </c>
      <c r="O65" s="544">
        <v>190</v>
      </c>
      <c r="P65" s="545">
        <v>191</v>
      </c>
    </row>
    <row r="66" spans="1:16" ht="13.8" x14ac:dyDescent="0.25">
      <c r="A66" s="2429"/>
      <c r="B66" s="2194"/>
      <c r="C66" s="2511"/>
      <c r="D66" s="2511"/>
      <c r="E66" s="2492"/>
      <c r="F66" s="2495"/>
      <c r="G66" s="2498"/>
      <c r="H66" s="115" t="s">
        <v>60</v>
      </c>
      <c r="I66" s="220">
        <v>5.5</v>
      </c>
      <c r="J66" s="221">
        <v>5.7</v>
      </c>
      <c r="K66" s="538">
        <v>5.9</v>
      </c>
      <c r="L66" s="600" t="s">
        <v>280</v>
      </c>
      <c r="M66" s="549" t="s">
        <v>73</v>
      </c>
      <c r="N66" s="116">
        <v>65</v>
      </c>
      <c r="O66" s="116">
        <v>66</v>
      </c>
      <c r="P66" s="117">
        <v>67</v>
      </c>
    </row>
    <row r="67" spans="1:16" ht="27.6" x14ac:dyDescent="0.25">
      <c r="A67" s="2429"/>
      <c r="B67" s="2194"/>
      <c r="C67" s="2511"/>
      <c r="D67" s="2511"/>
      <c r="E67" s="2492"/>
      <c r="F67" s="2495"/>
      <c r="G67" s="2498"/>
      <c r="H67" s="115" t="s">
        <v>86</v>
      </c>
      <c r="I67" s="220">
        <v>70</v>
      </c>
      <c r="J67" s="221">
        <v>73</v>
      </c>
      <c r="K67" s="538">
        <v>77</v>
      </c>
      <c r="L67" s="600" t="s">
        <v>281</v>
      </c>
      <c r="M67" s="549" t="s">
        <v>73</v>
      </c>
      <c r="N67" s="116">
        <v>9</v>
      </c>
      <c r="O67" s="116">
        <v>9</v>
      </c>
      <c r="P67" s="117">
        <v>9</v>
      </c>
    </row>
    <row r="68" spans="1:16" ht="13.8" x14ac:dyDescent="0.25">
      <c r="A68" s="2429"/>
      <c r="B68" s="2194"/>
      <c r="C68" s="2511"/>
      <c r="D68" s="2511"/>
      <c r="E68" s="2492"/>
      <c r="F68" s="2495"/>
      <c r="G68" s="2498"/>
      <c r="H68" s="115" t="s">
        <v>59</v>
      </c>
      <c r="I68" s="220"/>
      <c r="J68" s="221"/>
      <c r="K68" s="538"/>
      <c r="L68" s="600" t="s">
        <v>282</v>
      </c>
      <c r="M68" s="549" t="s">
        <v>243</v>
      </c>
      <c r="N68" s="500">
        <v>16.899999999999999</v>
      </c>
      <c r="O68" s="500">
        <v>17.5</v>
      </c>
      <c r="P68" s="131">
        <v>18.8</v>
      </c>
    </row>
    <row r="69" spans="1:16" ht="13.8" x14ac:dyDescent="0.25">
      <c r="A69" s="2429"/>
      <c r="B69" s="2194"/>
      <c r="C69" s="2511"/>
      <c r="D69" s="2511"/>
      <c r="E69" s="2492"/>
      <c r="F69" s="2495"/>
      <c r="G69" s="2498"/>
      <c r="H69" s="118" t="s">
        <v>61</v>
      </c>
      <c r="I69" s="220">
        <v>13.9</v>
      </c>
      <c r="J69" s="221"/>
      <c r="K69" s="538"/>
      <c r="L69" s="601" t="s">
        <v>283</v>
      </c>
      <c r="M69" s="549" t="s">
        <v>81</v>
      </c>
      <c r="N69" s="116">
        <v>27</v>
      </c>
      <c r="O69" s="116">
        <v>28</v>
      </c>
      <c r="P69" s="117">
        <v>29</v>
      </c>
    </row>
    <row r="70" spans="1:16" ht="27.6" x14ac:dyDescent="0.25">
      <c r="A70" s="2429"/>
      <c r="B70" s="2194"/>
      <c r="C70" s="2511"/>
      <c r="D70" s="2511"/>
      <c r="E70" s="2492"/>
      <c r="F70" s="2495"/>
      <c r="G70" s="2498"/>
      <c r="H70" s="118"/>
      <c r="I70" s="220"/>
      <c r="J70" s="221"/>
      <c r="K70" s="538"/>
      <c r="L70" s="602" t="s">
        <v>284</v>
      </c>
      <c r="M70" s="549" t="s">
        <v>81</v>
      </c>
      <c r="N70" s="116">
        <v>323</v>
      </c>
      <c r="O70" s="116">
        <v>332</v>
      </c>
      <c r="P70" s="117">
        <v>348</v>
      </c>
    </row>
    <row r="71" spans="1:16" ht="13.8" x14ac:dyDescent="0.25">
      <c r="A71" s="2429"/>
      <c r="B71" s="2194"/>
      <c r="C71" s="2511"/>
      <c r="D71" s="2511"/>
      <c r="E71" s="2492"/>
      <c r="F71" s="2495"/>
      <c r="G71" s="2498"/>
      <c r="H71" s="118"/>
      <c r="I71" s="220"/>
      <c r="J71" s="221"/>
      <c r="K71" s="538"/>
      <c r="L71" s="601" t="s">
        <v>248</v>
      </c>
      <c r="M71" s="549" t="s">
        <v>81</v>
      </c>
      <c r="N71" s="500">
        <v>43</v>
      </c>
      <c r="O71" s="500">
        <v>44</v>
      </c>
      <c r="P71" s="131">
        <v>45</v>
      </c>
    </row>
    <row r="72" spans="1:16" ht="13.8" x14ac:dyDescent="0.25">
      <c r="A72" s="2429"/>
      <c r="B72" s="2194"/>
      <c r="C72" s="2511"/>
      <c r="D72" s="2511"/>
      <c r="E72" s="2492"/>
      <c r="F72" s="2495"/>
      <c r="G72" s="2498"/>
      <c r="H72" s="118"/>
      <c r="I72" s="220"/>
      <c r="J72" s="221"/>
      <c r="K72" s="538"/>
      <c r="L72" s="601" t="s">
        <v>285</v>
      </c>
      <c r="M72" s="549" t="s">
        <v>81</v>
      </c>
      <c r="N72" s="116">
        <v>6103</v>
      </c>
      <c r="O72" s="116">
        <v>6105</v>
      </c>
      <c r="P72" s="117">
        <v>6108</v>
      </c>
    </row>
    <row r="73" spans="1:16" ht="27.6" x14ac:dyDescent="0.25">
      <c r="A73" s="2429"/>
      <c r="B73" s="2194"/>
      <c r="C73" s="2511"/>
      <c r="D73" s="2511"/>
      <c r="E73" s="2492"/>
      <c r="F73" s="2495"/>
      <c r="G73" s="2498"/>
      <c r="H73" s="118"/>
      <c r="I73" s="220"/>
      <c r="J73" s="221"/>
      <c r="K73" s="538"/>
      <c r="L73" s="81" t="s">
        <v>250</v>
      </c>
      <c r="M73" s="566" t="s">
        <v>75</v>
      </c>
      <c r="N73" s="116">
        <v>33</v>
      </c>
      <c r="O73" s="116">
        <v>35</v>
      </c>
      <c r="P73" s="117">
        <v>37</v>
      </c>
    </row>
    <row r="74" spans="1:16" ht="27.6" x14ac:dyDescent="0.25">
      <c r="A74" s="2429"/>
      <c r="B74" s="2194"/>
      <c r="C74" s="2511"/>
      <c r="D74" s="2511"/>
      <c r="E74" s="2492"/>
      <c r="F74" s="2495"/>
      <c r="G74" s="2498"/>
      <c r="H74" s="118"/>
      <c r="I74" s="220"/>
      <c r="J74" s="221"/>
      <c r="K74" s="538"/>
      <c r="L74" s="603" t="s">
        <v>253</v>
      </c>
      <c r="M74" s="604" t="s">
        <v>254</v>
      </c>
      <c r="N74" s="568" t="s">
        <v>226</v>
      </c>
      <c r="O74" s="568" t="s">
        <v>226</v>
      </c>
      <c r="P74" s="569" t="s">
        <v>226</v>
      </c>
    </row>
    <row r="75" spans="1:16" ht="27.6" x14ac:dyDescent="0.25">
      <c r="A75" s="2429"/>
      <c r="B75" s="2194"/>
      <c r="C75" s="2511"/>
      <c r="D75" s="2511"/>
      <c r="E75" s="2492"/>
      <c r="F75" s="2514"/>
      <c r="G75" s="2498"/>
      <c r="H75" s="118"/>
      <c r="I75" s="220"/>
      <c r="J75" s="221"/>
      <c r="K75" s="538"/>
      <c r="L75" s="551" t="s">
        <v>251</v>
      </c>
      <c r="M75" s="605" t="s">
        <v>252</v>
      </c>
      <c r="N75" s="568" t="s">
        <v>226</v>
      </c>
      <c r="O75" s="568" t="s">
        <v>226</v>
      </c>
      <c r="P75" s="569" t="s">
        <v>226</v>
      </c>
    </row>
    <row r="76" spans="1:16" ht="14.4" thickBot="1" x14ac:dyDescent="0.3">
      <c r="A76" s="606"/>
      <c r="B76" s="607"/>
      <c r="C76" s="608"/>
      <c r="D76" s="496"/>
      <c r="E76" s="2493"/>
      <c r="F76" s="609"/>
      <c r="G76" s="595"/>
      <c r="H76" s="572" t="s">
        <v>7</v>
      </c>
      <c r="I76" s="127">
        <f>SUM(I65:I69)</f>
        <v>1019.9</v>
      </c>
      <c r="J76" s="127">
        <f t="shared" ref="J76:K76" si="4">SUM(J65:J68)</f>
        <v>1055.7</v>
      </c>
      <c r="K76" s="127">
        <f t="shared" si="4"/>
        <v>1108.9000000000001</v>
      </c>
      <c r="L76" s="596"/>
      <c r="M76" s="574"/>
      <c r="N76" s="111"/>
      <c r="O76" s="111"/>
      <c r="P76" s="112"/>
    </row>
    <row r="77" spans="1:16" ht="13.8" x14ac:dyDescent="0.25">
      <c r="A77" s="2428" t="s">
        <v>6</v>
      </c>
      <c r="B77" s="2431" t="s">
        <v>6</v>
      </c>
      <c r="C77" s="2510" t="s">
        <v>65</v>
      </c>
      <c r="D77" s="2510"/>
      <c r="E77" s="2491" t="s">
        <v>286</v>
      </c>
      <c r="F77" s="2513" t="s">
        <v>287</v>
      </c>
      <c r="G77" s="2497" t="s">
        <v>228</v>
      </c>
      <c r="H77" s="100" t="s">
        <v>50</v>
      </c>
      <c r="I77" s="101">
        <v>308.3</v>
      </c>
      <c r="J77" s="102">
        <v>324</v>
      </c>
      <c r="K77" s="103">
        <v>340</v>
      </c>
      <c r="L77" s="610" t="s">
        <v>288</v>
      </c>
      <c r="M77" s="611" t="s">
        <v>75</v>
      </c>
      <c r="N77" s="612">
        <v>72</v>
      </c>
      <c r="O77" s="612">
        <v>73</v>
      </c>
      <c r="P77" s="613">
        <v>74</v>
      </c>
    </row>
    <row r="78" spans="1:16" ht="13.8" x14ac:dyDescent="0.25">
      <c r="A78" s="2429"/>
      <c r="B78" s="2194"/>
      <c r="C78" s="2511"/>
      <c r="D78" s="2511"/>
      <c r="E78" s="2492"/>
      <c r="F78" s="2495"/>
      <c r="G78" s="2498"/>
      <c r="H78" s="115" t="s">
        <v>60</v>
      </c>
      <c r="I78" s="220"/>
      <c r="J78" s="221"/>
      <c r="K78" s="538"/>
      <c r="L78" s="614" t="s">
        <v>289</v>
      </c>
      <c r="M78" s="615" t="s">
        <v>73</v>
      </c>
      <c r="N78" s="612">
        <v>27</v>
      </c>
      <c r="O78" s="612">
        <v>28</v>
      </c>
      <c r="P78" s="613">
        <v>29</v>
      </c>
    </row>
    <row r="79" spans="1:16" ht="13.8" x14ac:dyDescent="0.25">
      <c r="A79" s="2429"/>
      <c r="B79" s="2194"/>
      <c r="C79" s="2511"/>
      <c r="D79" s="2511"/>
      <c r="E79" s="2492"/>
      <c r="F79" s="2495"/>
      <c r="G79" s="2498"/>
      <c r="H79" s="115" t="s">
        <v>86</v>
      </c>
      <c r="I79" s="220">
        <v>35</v>
      </c>
      <c r="J79" s="221">
        <v>37</v>
      </c>
      <c r="K79" s="538">
        <v>39</v>
      </c>
      <c r="L79" s="616" t="s">
        <v>290</v>
      </c>
      <c r="M79" s="615" t="s">
        <v>73</v>
      </c>
      <c r="N79" s="612">
        <v>95</v>
      </c>
      <c r="O79" s="612">
        <v>100</v>
      </c>
      <c r="P79" s="613">
        <v>105</v>
      </c>
    </row>
    <row r="80" spans="1:16" ht="13.8" x14ac:dyDescent="0.25">
      <c r="A80" s="2429"/>
      <c r="B80" s="2194"/>
      <c r="C80" s="2511"/>
      <c r="D80" s="2511"/>
      <c r="E80" s="2492"/>
      <c r="F80" s="2495"/>
      <c r="G80" s="2498"/>
      <c r="H80" s="115" t="s">
        <v>59</v>
      </c>
      <c r="I80" s="220"/>
      <c r="J80" s="221"/>
      <c r="K80" s="538"/>
      <c r="L80" s="614" t="s">
        <v>291</v>
      </c>
      <c r="M80" s="615" t="s">
        <v>243</v>
      </c>
      <c r="N80" s="612">
        <v>20</v>
      </c>
      <c r="O80" s="612">
        <v>21</v>
      </c>
      <c r="P80" s="613">
        <v>22</v>
      </c>
    </row>
    <row r="81" spans="1:16" ht="13.8" x14ac:dyDescent="0.25">
      <c r="A81" s="2429"/>
      <c r="B81" s="2194"/>
      <c r="C81" s="2511"/>
      <c r="D81" s="2511"/>
      <c r="E81" s="2492"/>
      <c r="F81" s="2495"/>
      <c r="G81" s="2498"/>
      <c r="H81" s="118" t="s">
        <v>61</v>
      </c>
      <c r="I81" s="220">
        <v>11.6</v>
      </c>
      <c r="J81" s="221"/>
      <c r="K81" s="538"/>
      <c r="L81" s="617" t="s">
        <v>280</v>
      </c>
      <c r="M81" s="615" t="s">
        <v>81</v>
      </c>
      <c r="N81" s="612">
        <v>20</v>
      </c>
      <c r="O81" s="612">
        <v>22</v>
      </c>
      <c r="P81" s="613">
        <v>24</v>
      </c>
    </row>
    <row r="82" spans="1:16" ht="27.6" x14ac:dyDescent="0.25">
      <c r="A82" s="2429"/>
      <c r="B82" s="2194"/>
      <c r="C82" s="2511"/>
      <c r="D82" s="2511"/>
      <c r="E82" s="2492"/>
      <c r="F82" s="2495"/>
      <c r="G82" s="2498"/>
      <c r="H82" s="118"/>
      <c r="I82" s="220"/>
      <c r="J82" s="221"/>
      <c r="K82" s="538"/>
      <c r="L82" s="535" t="s">
        <v>292</v>
      </c>
      <c r="M82" s="615" t="s">
        <v>73</v>
      </c>
      <c r="N82" s="612">
        <v>1</v>
      </c>
      <c r="O82" s="612">
        <v>2</v>
      </c>
      <c r="P82" s="613">
        <v>2</v>
      </c>
    </row>
    <row r="83" spans="1:16" ht="13.8" x14ac:dyDescent="0.25">
      <c r="A83" s="2429"/>
      <c r="B83" s="2194"/>
      <c r="C83" s="2511"/>
      <c r="D83" s="2511"/>
      <c r="E83" s="2492"/>
      <c r="F83" s="2495"/>
      <c r="G83" s="2498"/>
      <c r="H83" s="2519"/>
      <c r="I83" s="2506"/>
      <c r="J83" s="2508"/>
      <c r="K83" s="2506"/>
      <c r="L83" s="535" t="s">
        <v>293</v>
      </c>
      <c r="M83" s="615" t="s">
        <v>75</v>
      </c>
      <c r="N83" s="612">
        <v>5</v>
      </c>
      <c r="O83" s="612">
        <v>5</v>
      </c>
      <c r="P83" s="613">
        <v>5</v>
      </c>
    </row>
    <row r="84" spans="1:16" ht="13.8" x14ac:dyDescent="0.25">
      <c r="A84" s="2429"/>
      <c r="B84" s="2194"/>
      <c r="C84" s="2511"/>
      <c r="D84" s="2511"/>
      <c r="E84" s="2492"/>
      <c r="F84" s="2495"/>
      <c r="G84" s="2498"/>
      <c r="H84" s="2520"/>
      <c r="I84" s="2521"/>
      <c r="J84" s="2523"/>
      <c r="K84" s="2521"/>
      <c r="L84" s="618" t="s">
        <v>294</v>
      </c>
      <c r="M84" s="611" t="s">
        <v>73</v>
      </c>
      <c r="N84" s="612">
        <v>1</v>
      </c>
      <c r="O84" s="612">
        <v>1</v>
      </c>
      <c r="P84" s="613">
        <v>1</v>
      </c>
    </row>
    <row r="85" spans="1:16" ht="27.6" x14ac:dyDescent="0.25">
      <c r="A85" s="2429"/>
      <c r="B85" s="2194"/>
      <c r="C85" s="2511"/>
      <c r="D85" s="2511"/>
      <c r="E85" s="2492"/>
      <c r="F85" s="2495"/>
      <c r="G85" s="2498"/>
      <c r="H85" s="120"/>
      <c r="I85" s="128"/>
      <c r="J85" s="129"/>
      <c r="K85" s="128"/>
      <c r="L85" s="133" t="s">
        <v>250</v>
      </c>
      <c r="M85" s="619" t="s">
        <v>75</v>
      </c>
      <c r="N85" s="612">
        <v>50</v>
      </c>
      <c r="O85" s="612">
        <v>50</v>
      </c>
      <c r="P85" s="613">
        <v>50</v>
      </c>
    </row>
    <row r="86" spans="1:16" ht="27.6" x14ac:dyDescent="0.25">
      <c r="A86" s="2429"/>
      <c r="B86" s="2194"/>
      <c r="C86" s="2511"/>
      <c r="D86" s="2511"/>
      <c r="E86" s="2492"/>
      <c r="F86" s="2495"/>
      <c r="G86" s="2498"/>
      <c r="H86" s="118"/>
      <c r="I86" s="120"/>
      <c r="J86" s="121"/>
      <c r="K86" s="122"/>
      <c r="L86" s="614" t="s">
        <v>251</v>
      </c>
      <c r="M86" s="620" t="s">
        <v>252</v>
      </c>
      <c r="N86" s="568" t="s">
        <v>226</v>
      </c>
      <c r="O86" s="568" t="s">
        <v>226</v>
      </c>
      <c r="P86" s="569" t="s">
        <v>226</v>
      </c>
    </row>
    <row r="87" spans="1:16" ht="27.6" x14ac:dyDescent="0.25">
      <c r="A87" s="2525"/>
      <c r="B87" s="2526"/>
      <c r="C87" s="2527"/>
      <c r="D87" s="2527"/>
      <c r="E87" s="2492"/>
      <c r="F87" s="2514"/>
      <c r="G87" s="2503"/>
      <c r="H87" s="118"/>
      <c r="I87" s="120"/>
      <c r="J87" s="121"/>
      <c r="K87" s="122"/>
      <c r="L87" s="133" t="s">
        <v>253</v>
      </c>
      <c r="M87" s="134" t="s">
        <v>254</v>
      </c>
      <c r="N87" s="568" t="s">
        <v>226</v>
      </c>
      <c r="O87" s="568" t="s">
        <v>226</v>
      </c>
      <c r="P87" s="569" t="s">
        <v>226</v>
      </c>
    </row>
    <row r="88" spans="1:16" ht="14.4" thickBot="1" x14ac:dyDescent="0.3">
      <c r="A88" s="606"/>
      <c r="B88" s="607"/>
      <c r="C88" s="621"/>
      <c r="D88" s="496"/>
      <c r="E88" s="2493"/>
      <c r="F88" s="594"/>
      <c r="G88" s="595"/>
      <c r="H88" s="572" t="s">
        <v>7</v>
      </c>
      <c r="I88" s="127">
        <f>SUM(I77:I81)</f>
        <v>354.90000000000003</v>
      </c>
      <c r="J88" s="127">
        <f>SUM(J77:J80)</f>
        <v>361</v>
      </c>
      <c r="K88" s="127">
        <f t="shared" ref="K88" si="5">SUM(K77:K80)</f>
        <v>379</v>
      </c>
      <c r="L88" s="596"/>
      <c r="M88" s="574"/>
      <c r="N88" s="111"/>
      <c r="O88" s="111"/>
      <c r="P88" s="112"/>
    </row>
    <row r="89" spans="1:16" ht="14.4" thickBot="1" x14ac:dyDescent="0.3">
      <c r="A89" s="622" t="s">
        <v>6</v>
      </c>
      <c r="B89" s="498" t="s">
        <v>6</v>
      </c>
      <c r="C89" s="623"/>
      <c r="D89" s="624"/>
      <c r="E89" s="2191" t="s">
        <v>33</v>
      </c>
      <c r="F89" s="2191"/>
      <c r="G89" s="2192"/>
      <c r="H89" s="625" t="s">
        <v>7</v>
      </c>
      <c r="I89" s="626">
        <f>SUM(I15+I17+I21+I31+I42+I52+I64+I76+I88)</f>
        <v>3643.5</v>
      </c>
      <c r="J89" s="626">
        <f>SUM(J15+J17+J21+J31+J42+J52+J64+J76+J88)</f>
        <v>3770.9000000000005</v>
      </c>
      <c r="K89" s="626">
        <f>SUM(K15+K17+K21+K31+K42+K52+K64+K76+K88)</f>
        <v>3958</v>
      </c>
      <c r="L89" s="627"/>
      <c r="M89" s="628"/>
      <c r="N89" s="629"/>
      <c r="O89" s="629"/>
      <c r="P89" s="630"/>
    </row>
    <row r="90" spans="1:16" ht="14.4" thickBot="1" x14ac:dyDescent="0.3">
      <c r="A90" s="72" t="s">
        <v>6</v>
      </c>
      <c r="B90" s="135" t="s">
        <v>8</v>
      </c>
      <c r="C90" s="631" t="s">
        <v>295</v>
      </c>
      <c r="D90" s="519"/>
      <c r="E90" s="632"/>
      <c r="F90" s="632"/>
      <c r="G90" s="632"/>
      <c r="H90" s="632"/>
      <c r="I90" s="632"/>
      <c r="J90" s="632"/>
      <c r="K90" s="632"/>
      <c r="L90" s="633"/>
      <c r="M90" s="633"/>
      <c r="N90" s="633"/>
      <c r="O90" s="633"/>
      <c r="P90" s="634"/>
    </row>
    <row r="91" spans="1:16" ht="28.2" thickBot="1" x14ac:dyDescent="0.3">
      <c r="A91" s="83"/>
      <c r="B91" s="497"/>
      <c r="C91" s="136"/>
      <c r="D91" s="635"/>
      <c r="E91" s="636"/>
      <c r="F91" s="636"/>
      <c r="G91" s="636"/>
      <c r="H91" s="636"/>
      <c r="I91" s="636"/>
      <c r="J91" s="636"/>
      <c r="K91" s="637"/>
      <c r="L91" s="638" t="s">
        <v>296</v>
      </c>
      <c r="M91" s="137" t="s">
        <v>75</v>
      </c>
      <c r="N91" s="79">
        <v>2</v>
      </c>
      <c r="O91" s="79">
        <v>2</v>
      </c>
      <c r="P91" s="639">
        <v>2</v>
      </c>
    </row>
    <row r="92" spans="1:16" ht="41.4" x14ac:dyDescent="0.25">
      <c r="A92" s="2152" t="s">
        <v>6</v>
      </c>
      <c r="B92" s="2154" t="s">
        <v>8</v>
      </c>
      <c r="C92" s="2516" t="s">
        <v>6</v>
      </c>
      <c r="D92" s="494"/>
      <c r="E92" s="2491" t="s">
        <v>297</v>
      </c>
      <c r="F92" s="2494" t="s">
        <v>66</v>
      </c>
      <c r="G92" s="2497" t="s">
        <v>228</v>
      </c>
      <c r="H92" s="100" t="s">
        <v>50</v>
      </c>
      <c r="I92" s="101">
        <v>20</v>
      </c>
      <c r="J92" s="102">
        <v>22</v>
      </c>
      <c r="K92" s="103">
        <v>24</v>
      </c>
      <c r="L92" s="492" t="s">
        <v>298</v>
      </c>
      <c r="M92" s="126" t="s">
        <v>75</v>
      </c>
      <c r="N92" s="73">
        <v>22.6</v>
      </c>
      <c r="O92" s="73">
        <v>23</v>
      </c>
      <c r="P92" s="640">
        <v>24</v>
      </c>
    </row>
    <row r="93" spans="1:16" ht="13.8" x14ac:dyDescent="0.25">
      <c r="A93" s="2193"/>
      <c r="B93" s="2194"/>
      <c r="C93" s="2524"/>
      <c r="D93" s="495"/>
      <c r="E93" s="2492"/>
      <c r="F93" s="2495"/>
      <c r="G93" s="2498"/>
      <c r="H93" s="115"/>
      <c r="I93" s="220"/>
      <c r="J93" s="221"/>
      <c r="K93" s="538"/>
      <c r="L93" s="492" t="s">
        <v>299</v>
      </c>
      <c r="M93" s="126" t="s">
        <v>73</v>
      </c>
      <c r="N93" s="82">
        <v>3</v>
      </c>
      <c r="O93" s="82">
        <v>3</v>
      </c>
      <c r="P93" s="641">
        <v>3</v>
      </c>
    </row>
    <row r="94" spans="1:16" ht="27.6" x14ac:dyDescent="0.25">
      <c r="A94" s="2193"/>
      <c r="B94" s="2194"/>
      <c r="C94" s="2524"/>
      <c r="D94" s="495"/>
      <c r="E94" s="2492"/>
      <c r="F94" s="2495"/>
      <c r="G94" s="2498"/>
      <c r="H94" s="115"/>
      <c r="I94" s="220"/>
      <c r="J94" s="221"/>
      <c r="K94" s="538"/>
      <c r="L94" s="642" t="s">
        <v>300</v>
      </c>
      <c r="M94" s="116" t="s">
        <v>87</v>
      </c>
      <c r="N94" s="82">
        <v>9</v>
      </c>
      <c r="O94" s="82">
        <v>10</v>
      </c>
      <c r="P94" s="641">
        <v>11</v>
      </c>
    </row>
    <row r="95" spans="1:16" ht="14.4" thickBot="1" x14ac:dyDescent="0.3">
      <c r="A95" s="2153"/>
      <c r="B95" s="2155"/>
      <c r="C95" s="2140"/>
      <c r="D95" s="496"/>
      <c r="E95" s="2493"/>
      <c r="F95" s="2496"/>
      <c r="G95" s="2499"/>
      <c r="H95" s="138" t="s">
        <v>7</v>
      </c>
      <c r="I95" s="127">
        <f>SUM(I92:I94)</f>
        <v>20</v>
      </c>
      <c r="J95" s="127">
        <f>SUM(J92:J94)</f>
        <v>22</v>
      </c>
      <c r="K95" s="127">
        <f>SUM(K92:K94)</f>
        <v>24</v>
      </c>
      <c r="L95" s="597"/>
      <c r="M95" s="139"/>
      <c r="N95" s="581"/>
      <c r="O95" s="581"/>
      <c r="P95" s="112"/>
    </row>
    <row r="96" spans="1:16" ht="13.8" x14ac:dyDescent="0.25">
      <c r="A96" s="2152" t="s">
        <v>6</v>
      </c>
      <c r="B96" s="2154" t="s">
        <v>8</v>
      </c>
      <c r="C96" s="2516" t="s">
        <v>8</v>
      </c>
      <c r="D96" s="494"/>
      <c r="E96" s="2517" t="s">
        <v>301</v>
      </c>
      <c r="F96" s="2494" t="s">
        <v>66</v>
      </c>
      <c r="G96" s="2497" t="s">
        <v>228</v>
      </c>
      <c r="H96" s="100" t="s">
        <v>50</v>
      </c>
      <c r="I96" s="101"/>
      <c r="J96" s="102"/>
      <c r="K96" s="103"/>
      <c r="L96" s="643" t="s">
        <v>302</v>
      </c>
      <c r="M96" s="531" t="s">
        <v>87</v>
      </c>
      <c r="N96" s="80">
        <v>1</v>
      </c>
      <c r="O96" s="80">
        <v>2</v>
      </c>
      <c r="P96" s="140">
        <v>3</v>
      </c>
    </row>
    <row r="97" spans="1:16" ht="14.4" thickBot="1" x14ac:dyDescent="0.3">
      <c r="A97" s="2153"/>
      <c r="B97" s="2155"/>
      <c r="C97" s="2140"/>
      <c r="D97" s="496"/>
      <c r="E97" s="2518"/>
      <c r="F97" s="2496"/>
      <c r="G97" s="2499"/>
      <c r="H97" s="572" t="s">
        <v>7</v>
      </c>
      <c r="I97" s="127">
        <f>SUM(I96:I96)</f>
        <v>0</v>
      </c>
      <c r="J97" s="127">
        <f>SUM(J96:J96)</f>
        <v>0</v>
      </c>
      <c r="K97" s="127">
        <f>SUM(K96:K96)</f>
        <v>0</v>
      </c>
      <c r="L97" s="109"/>
      <c r="M97" s="141"/>
      <c r="N97" s="111"/>
      <c r="O97" s="111"/>
      <c r="P97" s="112"/>
    </row>
    <row r="98" spans="1:16" ht="13.8" x14ac:dyDescent="0.25">
      <c r="A98" s="85" t="s">
        <v>6</v>
      </c>
      <c r="B98" s="2431" t="s">
        <v>8</v>
      </c>
      <c r="C98" s="2510" t="s">
        <v>51</v>
      </c>
      <c r="D98" s="2510"/>
      <c r="E98" s="2491" t="s">
        <v>303</v>
      </c>
      <c r="F98" s="2513" t="s">
        <v>304</v>
      </c>
      <c r="G98" s="2497" t="s">
        <v>228</v>
      </c>
      <c r="H98" s="100" t="s">
        <v>50</v>
      </c>
      <c r="I98" s="101">
        <v>534.20000000000005</v>
      </c>
      <c r="J98" s="102">
        <v>561</v>
      </c>
      <c r="K98" s="103">
        <v>588</v>
      </c>
      <c r="L98" s="644" t="s">
        <v>305</v>
      </c>
      <c r="M98" s="645" t="s">
        <v>73</v>
      </c>
      <c r="N98" s="544">
        <v>148</v>
      </c>
      <c r="O98" s="544">
        <v>148</v>
      </c>
      <c r="P98" s="545">
        <v>148</v>
      </c>
    </row>
    <row r="99" spans="1:16" ht="13.8" x14ac:dyDescent="0.25">
      <c r="A99" s="2429"/>
      <c r="B99" s="2194"/>
      <c r="C99" s="2511"/>
      <c r="D99" s="2511"/>
      <c r="E99" s="2492"/>
      <c r="F99" s="2495"/>
      <c r="G99" s="2498"/>
      <c r="H99" s="115" t="s">
        <v>60</v>
      </c>
      <c r="I99" s="220">
        <v>5</v>
      </c>
      <c r="J99" s="221">
        <v>5.2</v>
      </c>
      <c r="K99" s="538">
        <v>5.4</v>
      </c>
      <c r="L99" s="646" t="s">
        <v>306</v>
      </c>
      <c r="M99" s="567" t="s">
        <v>73</v>
      </c>
      <c r="N99" s="116">
        <v>4</v>
      </c>
      <c r="O99" s="116">
        <v>4</v>
      </c>
      <c r="P99" s="117">
        <v>4</v>
      </c>
    </row>
    <row r="100" spans="1:16" ht="13.8" x14ac:dyDescent="0.25">
      <c r="A100" s="2429"/>
      <c r="B100" s="2194"/>
      <c r="C100" s="2511"/>
      <c r="D100" s="2511"/>
      <c r="E100" s="2492"/>
      <c r="F100" s="2495"/>
      <c r="G100" s="2498"/>
      <c r="H100" s="115" t="s">
        <v>86</v>
      </c>
      <c r="I100" s="220">
        <v>30</v>
      </c>
      <c r="J100" s="221">
        <v>31</v>
      </c>
      <c r="K100" s="538">
        <v>32</v>
      </c>
      <c r="L100" s="551" t="s">
        <v>248</v>
      </c>
      <c r="M100" s="567" t="s">
        <v>73</v>
      </c>
      <c r="N100" s="116">
        <v>13</v>
      </c>
      <c r="O100" s="116">
        <v>14</v>
      </c>
      <c r="P100" s="117">
        <v>15</v>
      </c>
    </row>
    <row r="101" spans="1:16" ht="13.8" x14ac:dyDescent="0.25">
      <c r="A101" s="2429"/>
      <c r="B101" s="2194"/>
      <c r="C101" s="2511"/>
      <c r="D101" s="2511"/>
      <c r="E101" s="2492"/>
      <c r="F101" s="2495"/>
      <c r="G101" s="2498"/>
      <c r="H101" s="115" t="s">
        <v>59</v>
      </c>
      <c r="I101" s="220"/>
      <c r="J101" s="221"/>
      <c r="K101" s="538"/>
      <c r="L101" s="551" t="s">
        <v>307</v>
      </c>
      <c r="M101" s="564" t="s">
        <v>243</v>
      </c>
      <c r="N101" s="116">
        <v>11</v>
      </c>
      <c r="O101" s="116">
        <v>11</v>
      </c>
      <c r="P101" s="117">
        <v>11</v>
      </c>
    </row>
    <row r="102" spans="1:16" ht="13.8" x14ac:dyDescent="0.25">
      <c r="A102" s="2429"/>
      <c r="B102" s="2194"/>
      <c r="C102" s="2511"/>
      <c r="D102" s="2511"/>
      <c r="E102" s="2492"/>
      <c r="F102" s="2495"/>
      <c r="G102" s="2498"/>
      <c r="H102" s="118" t="s">
        <v>61</v>
      </c>
      <c r="I102" s="220">
        <v>12.6</v>
      </c>
      <c r="J102" s="221"/>
      <c r="K102" s="538"/>
      <c r="L102" s="81" t="s">
        <v>269</v>
      </c>
      <c r="M102" s="564" t="s">
        <v>73</v>
      </c>
      <c r="N102" s="116">
        <v>1</v>
      </c>
      <c r="O102" s="116">
        <v>1</v>
      </c>
      <c r="P102" s="117">
        <v>1</v>
      </c>
    </row>
    <row r="103" spans="1:16" ht="27.6" x14ac:dyDescent="0.25">
      <c r="A103" s="2429"/>
      <c r="B103" s="2194"/>
      <c r="C103" s="2511"/>
      <c r="D103" s="2511"/>
      <c r="E103" s="2492"/>
      <c r="F103" s="2495"/>
      <c r="G103" s="2498"/>
      <c r="H103" s="118"/>
      <c r="I103" s="220"/>
      <c r="J103" s="221"/>
      <c r="K103" s="538"/>
      <c r="L103" s="81" t="s">
        <v>277</v>
      </c>
      <c r="M103" s="567" t="s">
        <v>73</v>
      </c>
      <c r="N103" s="116"/>
      <c r="O103" s="116">
        <v>1</v>
      </c>
      <c r="P103" s="117">
        <v>1</v>
      </c>
    </row>
    <row r="104" spans="1:16" ht="27.6" x14ac:dyDescent="0.25">
      <c r="A104" s="2429"/>
      <c r="B104" s="2194"/>
      <c r="C104" s="2511"/>
      <c r="D104" s="2511"/>
      <c r="E104" s="2492"/>
      <c r="F104" s="2495"/>
      <c r="G104" s="2498"/>
      <c r="H104" s="118"/>
      <c r="I104" s="220"/>
      <c r="J104" s="221"/>
      <c r="K104" s="538"/>
      <c r="L104" s="81" t="s">
        <v>250</v>
      </c>
      <c r="M104" s="566" t="s">
        <v>75</v>
      </c>
      <c r="N104" s="116">
        <v>7</v>
      </c>
      <c r="O104" s="116">
        <v>7</v>
      </c>
      <c r="P104" s="117">
        <v>7</v>
      </c>
    </row>
    <row r="105" spans="1:16" ht="27.6" x14ac:dyDescent="0.25">
      <c r="A105" s="2429"/>
      <c r="B105" s="2194"/>
      <c r="C105" s="2511"/>
      <c r="D105" s="2511"/>
      <c r="E105" s="2492"/>
      <c r="F105" s="2495"/>
      <c r="G105" s="2498"/>
      <c r="H105" s="118"/>
      <c r="I105" s="220"/>
      <c r="J105" s="221"/>
      <c r="K105" s="538"/>
      <c r="L105" s="551" t="s">
        <v>251</v>
      </c>
      <c r="M105" s="647" t="s">
        <v>252</v>
      </c>
      <c r="N105" s="568" t="s">
        <v>226</v>
      </c>
      <c r="O105" s="568" t="s">
        <v>226</v>
      </c>
      <c r="P105" s="569" t="s">
        <v>226</v>
      </c>
    </row>
    <row r="106" spans="1:16" ht="27.6" x14ac:dyDescent="0.25">
      <c r="A106" s="2429"/>
      <c r="B106" s="2194"/>
      <c r="C106" s="2511"/>
      <c r="D106" s="2511"/>
      <c r="E106" s="2492"/>
      <c r="F106" s="2495"/>
      <c r="G106" s="2498"/>
      <c r="H106" s="118"/>
      <c r="I106" s="120"/>
      <c r="J106" s="121"/>
      <c r="K106" s="122"/>
      <c r="L106" s="499" t="s">
        <v>253</v>
      </c>
      <c r="M106" s="648" t="s">
        <v>254</v>
      </c>
      <c r="N106" s="568" t="s">
        <v>226</v>
      </c>
      <c r="O106" s="568" t="s">
        <v>226</v>
      </c>
      <c r="P106" s="569" t="s">
        <v>226</v>
      </c>
    </row>
    <row r="107" spans="1:16" ht="14.4" thickBot="1" x14ac:dyDescent="0.3">
      <c r="A107" s="2430"/>
      <c r="B107" s="2432"/>
      <c r="C107" s="2512"/>
      <c r="D107" s="2512"/>
      <c r="E107" s="2493"/>
      <c r="F107" s="2515"/>
      <c r="G107" s="2499"/>
      <c r="H107" s="572" t="s">
        <v>7</v>
      </c>
      <c r="I107" s="127">
        <f>SUM(I98:I102)</f>
        <v>581.80000000000007</v>
      </c>
      <c r="J107" s="127">
        <f t="shared" ref="J107:K107" si="6">SUM(J98:J101)</f>
        <v>597.20000000000005</v>
      </c>
      <c r="K107" s="127">
        <f t="shared" si="6"/>
        <v>625.4</v>
      </c>
      <c r="L107" s="596"/>
      <c r="M107" s="574"/>
      <c r="N107" s="111"/>
      <c r="O107" s="111"/>
      <c r="P107" s="112"/>
    </row>
    <row r="108" spans="1:16" ht="13.8" x14ac:dyDescent="0.25">
      <c r="A108" s="2428" t="s">
        <v>6</v>
      </c>
      <c r="B108" s="2431" t="s">
        <v>8</v>
      </c>
      <c r="C108" s="2510" t="s">
        <v>52</v>
      </c>
      <c r="D108" s="2510"/>
      <c r="E108" s="2491" t="s">
        <v>308</v>
      </c>
      <c r="F108" s="2513" t="s">
        <v>309</v>
      </c>
      <c r="G108" s="2497" t="s">
        <v>228</v>
      </c>
      <c r="H108" s="100" t="s">
        <v>50</v>
      </c>
      <c r="I108" s="101">
        <v>432</v>
      </c>
      <c r="J108" s="102">
        <v>453</v>
      </c>
      <c r="K108" s="103">
        <v>476</v>
      </c>
      <c r="L108" s="644" t="s">
        <v>305</v>
      </c>
      <c r="M108" s="645" t="s">
        <v>73</v>
      </c>
      <c r="N108" s="544">
        <v>190</v>
      </c>
      <c r="O108" s="544">
        <v>195</v>
      </c>
      <c r="P108" s="545">
        <v>195</v>
      </c>
    </row>
    <row r="109" spans="1:16" ht="13.8" x14ac:dyDescent="0.25">
      <c r="A109" s="2429"/>
      <c r="B109" s="2194"/>
      <c r="C109" s="2511"/>
      <c r="D109" s="2511"/>
      <c r="E109" s="2492"/>
      <c r="F109" s="2495"/>
      <c r="G109" s="2498"/>
      <c r="H109" s="115" t="s">
        <v>60</v>
      </c>
      <c r="I109" s="220">
        <v>1.7</v>
      </c>
      <c r="J109" s="221">
        <v>1.8</v>
      </c>
      <c r="K109" s="538">
        <v>1.9</v>
      </c>
      <c r="L109" s="646" t="s">
        <v>306</v>
      </c>
      <c r="M109" s="567" t="s">
        <v>73</v>
      </c>
      <c r="N109" s="116">
        <v>2</v>
      </c>
      <c r="O109" s="116">
        <v>2</v>
      </c>
      <c r="P109" s="117">
        <v>2</v>
      </c>
    </row>
    <row r="110" spans="1:16" ht="13.8" x14ac:dyDescent="0.25">
      <c r="A110" s="2429"/>
      <c r="B110" s="2194"/>
      <c r="C110" s="2511"/>
      <c r="D110" s="2511"/>
      <c r="E110" s="2492"/>
      <c r="F110" s="2495"/>
      <c r="G110" s="2498"/>
      <c r="H110" s="115" t="s">
        <v>86</v>
      </c>
      <c r="I110" s="220">
        <v>23.5</v>
      </c>
      <c r="J110" s="221">
        <v>24.6</v>
      </c>
      <c r="K110" s="538">
        <v>25.9</v>
      </c>
      <c r="L110" s="551" t="s">
        <v>248</v>
      </c>
      <c r="M110" s="567" t="s">
        <v>73</v>
      </c>
      <c r="N110" s="116">
        <v>30</v>
      </c>
      <c r="O110" s="116">
        <v>30</v>
      </c>
      <c r="P110" s="117">
        <v>30</v>
      </c>
    </row>
    <row r="111" spans="1:16" ht="13.8" x14ac:dyDescent="0.25">
      <c r="A111" s="2429"/>
      <c r="B111" s="2194"/>
      <c r="C111" s="2511"/>
      <c r="D111" s="2511"/>
      <c r="E111" s="2492"/>
      <c r="F111" s="2495"/>
      <c r="G111" s="2498"/>
      <c r="H111" s="115" t="s">
        <v>59</v>
      </c>
      <c r="I111" s="220"/>
      <c r="J111" s="221"/>
      <c r="K111" s="538"/>
      <c r="L111" s="551" t="s">
        <v>307</v>
      </c>
      <c r="M111" s="567" t="s">
        <v>73</v>
      </c>
      <c r="N111" s="116">
        <v>14000</v>
      </c>
      <c r="O111" s="116">
        <v>14000</v>
      </c>
      <c r="P111" s="117">
        <v>14000</v>
      </c>
    </row>
    <row r="112" spans="1:16" ht="13.8" x14ac:dyDescent="0.25">
      <c r="A112" s="2429"/>
      <c r="B112" s="2194"/>
      <c r="C112" s="2511"/>
      <c r="D112" s="2511"/>
      <c r="E112" s="2492"/>
      <c r="F112" s="2495"/>
      <c r="G112" s="2498"/>
      <c r="H112" s="118" t="s">
        <v>61</v>
      </c>
      <c r="I112" s="220">
        <v>12.2</v>
      </c>
      <c r="J112" s="221"/>
      <c r="K112" s="538"/>
      <c r="L112" s="649" t="s">
        <v>269</v>
      </c>
      <c r="M112" s="564" t="s">
        <v>73</v>
      </c>
      <c r="N112" s="116"/>
      <c r="O112" s="116">
        <v>1</v>
      </c>
      <c r="P112" s="117"/>
    </row>
    <row r="113" spans="1:16" ht="27.6" x14ac:dyDescent="0.25">
      <c r="A113" s="2429"/>
      <c r="B113" s="2194"/>
      <c r="C113" s="2511"/>
      <c r="D113" s="2511"/>
      <c r="E113" s="2492"/>
      <c r="F113" s="2495"/>
      <c r="G113" s="2498"/>
      <c r="H113" s="118"/>
      <c r="I113" s="220"/>
      <c r="J113" s="221"/>
      <c r="K113" s="538"/>
      <c r="L113" s="649" t="s">
        <v>277</v>
      </c>
      <c r="M113" s="564" t="s">
        <v>73</v>
      </c>
      <c r="N113" s="116">
        <v>2</v>
      </c>
      <c r="O113" s="116">
        <v>2</v>
      </c>
      <c r="P113" s="117">
        <v>2</v>
      </c>
    </row>
    <row r="114" spans="1:16" ht="27.6" x14ac:dyDescent="0.25">
      <c r="A114" s="2429"/>
      <c r="B114" s="2194"/>
      <c r="C114" s="2511"/>
      <c r="D114" s="2511"/>
      <c r="E114" s="2492"/>
      <c r="F114" s="2495"/>
      <c r="G114" s="2498"/>
      <c r="H114" s="650"/>
      <c r="I114" s="587"/>
      <c r="J114" s="588"/>
      <c r="K114" s="587"/>
      <c r="L114" s="81" t="s">
        <v>250</v>
      </c>
      <c r="M114" s="566" t="s">
        <v>75</v>
      </c>
      <c r="N114" s="116">
        <v>25</v>
      </c>
      <c r="O114" s="116">
        <v>25</v>
      </c>
      <c r="P114" s="117">
        <v>25</v>
      </c>
    </row>
    <row r="115" spans="1:16" ht="27.6" x14ac:dyDescent="0.25">
      <c r="A115" s="2429"/>
      <c r="B115" s="2194"/>
      <c r="C115" s="2511"/>
      <c r="D115" s="2511"/>
      <c r="E115" s="2492"/>
      <c r="F115" s="2495"/>
      <c r="G115" s="2498"/>
      <c r="H115" s="2519"/>
      <c r="I115" s="2506"/>
      <c r="J115" s="2508"/>
      <c r="K115" s="2506"/>
      <c r="L115" s="551" t="s">
        <v>251</v>
      </c>
      <c r="M115" s="647" t="s">
        <v>252</v>
      </c>
      <c r="N115" s="568" t="s">
        <v>226</v>
      </c>
      <c r="O115" s="568" t="s">
        <v>226</v>
      </c>
      <c r="P115" s="569" t="s">
        <v>226</v>
      </c>
    </row>
    <row r="116" spans="1:16" ht="27.6" x14ac:dyDescent="0.25">
      <c r="A116" s="2429"/>
      <c r="B116" s="2194"/>
      <c r="C116" s="2511"/>
      <c r="D116" s="2511"/>
      <c r="E116" s="2492"/>
      <c r="F116" s="2514"/>
      <c r="G116" s="2503"/>
      <c r="H116" s="2522"/>
      <c r="I116" s="2507"/>
      <c r="J116" s="2509"/>
      <c r="K116" s="2507"/>
      <c r="L116" s="603" t="s">
        <v>253</v>
      </c>
      <c r="M116" s="648" t="s">
        <v>254</v>
      </c>
      <c r="N116" s="568" t="s">
        <v>226</v>
      </c>
      <c r="O116" s="568" t="s">
        <v>226</v>
      </c>
      <c r="P116" s="569" t="s">
        <v>226</v>
      </c>
    </row>
    <row r="117" spans="1:16" ht="14.4" thickBot="1" x14ac:dyDescent="0.3">
      <c r="A117" s="2430"/>
      <c r="B117" s="2432"/>
      <c r="C117" s="2512"/>
      <c r="D117" s="2512"/>
      <c r="E117" s="2493"/>
      <c r="F117" s="609"/>
      <c r="G117" s="594"/>
      <c r="H117" s="107" t="s">
        <v>7</v>
      </c>
      <c r="I117" s="108">
        <f>SUM(I108:I112)</f>
        <v>469.4</v>
      </c>
      <c r="J117" s="108">
        <f t="shared" ref="J117:K117" si="7">SUM(J108:J111)</f>
        <v>479.40000000000003</v>
      </c>
      <c r="K117" s="108">
        <f t="shared" si="7"/>
        <v>503.79999999999995</v>
      </c>
      <c r="L117" s="573"/>
      <c r="M117" s="651"/>
      <c r="N117" s="111"/>
      <c r="O117" s="111"/>
      <c r="P117" s="112"/>
    </row>
    <row r="118" spans="1:16" ht="13.8" x14ac:dyDescent="0.25">
      <c r="A118" s="2428" t="s">
        <v>6</v>
      </c>
      <c r="B118" s="2431" t="s">
        <v>8</v>
      </c>
      <c r="C118" s="2510" t="s">
        <v>57</v>
      </c>
      <c r="D118" s="2510"/>
      <c r="E118" s="2491" t="s">
        <v>310</v>
      </c>
      <c r="F118" s="2513" t="s">
        <v>311</v>
      </c>
      <c r="G118" s="2497" t="s">
        <v>228</v>
      </c>
      <c r="H118" s="100" t="s">
        <v>50</v>
      </c>
      <c r="I118" s="101">
        <v>1581.2</v>
      </c>
      <c r="J118" s="102">
        <v>1660</v>
      </c>
      <c r="K118" s="103">
        <v>1743</v>
      </c>
      <c r="L118" s="652" t="s">
        <v>305</v>
      </c>
      <c r="M118" s="645" t="s">
        <v>73</v>
      </c>
      <c r="N118" s="544">
        <v>13</v>
      </c>
      <c r="O118" s="544">
        <v>16</v>
      </c>
      <c r="P118" s="545">
        <v>18</v>
      </c>
    </row>
    <row r="119" spans="1:16" ht="13.8" x14ac:dyDescent="0.25">
      <c r="A119" s="2429"/>
      <c r="B119" s="2194"/>
      <c r="C119" s="2511"/>
      <c r="D119" s="2511"/>
      <c r="E119" s="2492"/>
      <c r="F119" s="2495"/>
      <c r="G119" s="2498"/>
      <c r="H119" s="115" t="s">
        <v>60</v>
      </c>
      <c r="I119" s="220">
        <v>1.8</v>
      </c>
      <c r="J119" s="221">
        <v>1.9</v>
      </c>
      <c r="K119" s="538">
        <v>2</v>
      </c>
      <c r="L119" s="653" t="s">
        <v>306</v>
      </c>
      <c r="M119" s="567" t="s">
        <v>73</v>
      </c>
      <c r="N119" s="116">
        <v>1</v>
      </c>
      <c r="O119" s="116">
        <v>2</v>
      </c>
      <c r="P119" s="117">
        <v>3</v>
      </c>
    </row>
    <row r="120" spans="1:16" ht="13.8" x14ac:dyDescent="0.25">
      <c r="A120" s="2429"/>
      <c r="B120" s="2194"/>
      <c r="C120" s="2511"/>
      <c r="D120" s="2511"/>
      <c r="E120" s="2492"/>
      <c r="F120" s="2495"/>
      <c r="G120" s="2498"/>
      <c r="H120" s="115" t="s">
        <v>86</v>
      </c>
      <c r="I120" s="220">
        <v>75</v>
      </c>
      <c r="J120" s="221">
        <v>78</v>
      </c>
      <c r="K120" s="538">
        <v>80</v>
      </c>
      <c r="L120" s="654" t="s">
        <v>312</v>
      </c>
      <c r="M120" s="567" t="s">
        <v>73</v>
      </c>
      <c r="N120" s="116">
        <v>52</v>
      </c>
      <c r="O120" s="116">
        <v>59</v>
      </c>
      <c r="P120" s="117">
        <v>65</v>
      </c>
    </row>
    <row r="121" spans="1:16" ht="27.6" x14ac:dyDescent="0.25">
      <c r="A121" s="2429"/>
      <c r="B121" s="2194"/>
      <c r="C121" s="2511"/>
      <c r="D121" s="2511"/>
      <c r="E121" s="2492"/>
      <c r="F121" s="2495"/>
      <c r="G121" s="2498"/>
      <c r="H121" s="115" t="s">
        <v>59</v>
      </c>
      <c r="I121" s="220"/>
      <c r="J121" s="221"/>
      <c r="K121" s="538"/>
      <c r="L121" s="593" t="s">
        <v>313</v>
      </c>
      <c r="M121" s="567" t="s">
        <v>73</v>
      </c>
      <c r="N121" s="116">
        <v>6</v>
      </c>
      <c r="O121" s="116">
        <v>10</v>
      </c>
      <c r="P121" s="117">
        <v>10</v>
      </c>
    </row>
    <row r="122" spans="1:16" ht="13.8" x14ac:dyDescent="0.25">
      <c r="A122" s="2429"/>
      <c r="B122" s="2194"/>
      <c r="C122" s="2511"/>
      <c r="D122" s="2511"/>
      <c r="E122" s="2492"/>
      <c r="F122" s="2495"/>
      <c r="G122" s="2498"/>
      <c r="H122" s="118" t="s">
        <v>61</v>
      </c>
      <c r="I122" s="220">
        <v>19.7</v>
      </c>
      <c r="J122" s="221"/>
      <c r="K122" s="538"/>
      <c r="L122" s="593" t="s">
        <v>307</v>
      </c>
      <c r="M122" s="567" t="s">
        <v>73</v>
      </c>
      <c r="N122" s="116">
        <v>13000</v>
      </c>
      <c r="O122" s="116">
        <v>14000</v>
      </c>
      <c r="P122" s="117">
        <v>16000</v>
      </c>
    </row>
    <row r="123" spans="1:16" ht="13.8" x14ac:dyDescent="0.25">
      <c r="A123" s="2429"/>
      <c r="B123" s="2194"/>
      <c r="C123" s="2511"/>
      <c r="D123" s="2511"/>
      <c r="E123" s="2492"/>
      <c r="F123" s="2495"/>
      <c r="G123" s="2498"/>
      <c r="H123" s="118"/>
      <c r="I123" s="220"/>
      <c r="J123" s="221"/>
      <c r="K123" s="538"/>
      <c r="L123" s="593" t="s">
        <v>290</v>
      </c>
      <c r="M123" s="567" t="s">
        <v>73</v>
      </c>
      <c r="N123" s="116">
        <v>12</v>
      </c>
      <c r="O123" s="116">
        <v>16</v>
      </c>
      <c r="P123" s="117">
        <v>20</v>
      </c>
    </row>
    <row r="124" spans="1:16" ht="27.6" x14ac:dyDescent="0.25">
      <c r="A124" s="2429"/>
      <c r="B124" s="2194"/>
      <c r="C124" s="2511"/>
      <c r="D124" s="2511"/>
      <c r="E124" s="2492"/>
      <c r="F124" s="2495"/>
      <c r="G124" s="2498"/>
      <c r="H124" s="118"/>
      <c r="I124" s="220"/>
      <c r="J124" s="221"/>
      <c r="K124" s="538"/>
      <c r="L124" s="649" t="s">
        <v>277</v>
      </c>
      <c r="M124" s="564" t="s">
        <v>73</v>
      </c>
      <c r="N124" s="116"/>
      <c r="O124" s="116">
        <v>1</v>
      </c>
      <c r="P124" s="117">
        <v>1</v>
      </c>
    </row>
    <row r="125" spans="1:16" ht="13.8" x14ac:dyDescent="0.25">
      <c r="A125" s="2429"/>
      <c r="B125" s="2194"/>
      <c r="C125" s="2511"/>
      <c r="D125" s="2511"/>
      <c r="E125" s="2492"/>
      <c r="F125" s="2495"/>
      <c r="G125" s="2498"/>
      <c r="H125" s="2504"/>
      <c r="I125" s="2506"/>
      <c r="J125" s="2508"/>
      <c r="K125" s="2506"/>
      <c r="L125" s="649" t="s">
        <v>269</v>
      </c>
      <c r="M125" s="564" t="s">
        <v>73</v>
      </c>
      <c r="N125" s="116">
        <v>1</v>
      </c>
      <c r="O125" s="116">
        <v>2</v>
      </c>
      <c r="P125" s="117">
        <v>3</v>
      </c>
    </row>
    <row r="126" spans="1:16" ht="27.6" x14ac:dyDescent="0.25">
      <c r="A126" s="2429"/>
      <c r="B126" s="2194"/>
      <c r="C126" s="2511"/>
      <c r="D126" s="2511"/>
      <c r="E126" s="2492"/>
      <c r="F126" s="2495"/>
      <c r="G126" s="2498"/>
      <c r="H126" s="2505"/>
      <c r="I126" s="2507"/>
      <c r="J126" s="2509"/>
      <c r="K126" s="2507"/>
      <c r="L126" s="81" t="s">
        <v>250</v>
      </c>
      <c r="M126" s="566" t="s">
        <v>75</v>
      </c>
      <c r="N126" s="116">
        <v>30</v>
      </c>
      <c r="O126" s="116">
        <v>40</v>
      </c>
      <c r="P126" s="117">
        <v>45</v>
      </c>
    </row>
    <row r="127" spans="1:16" ht="27.6" x14ac:dyDescent="0.25">
      <c r="A127" s="2429"/>
      <c r="B127" s="2194"/>
      <c r="C127" s="2511"/>
      <c r="D127" s="2511"/>
      <c r="E127" s="2492"/>
      <c r="F127" s="2495"/>
      <c r="G127" s="2498"/>
      <c r="H127" s="118"/>
      <c r="I127" s="120"/>
      <c r="J127" s="121"/>
      <c r="K127" s="122"/>
      <c r="L127" s="593" t="s">
        <v>251</v>
      </c>
      <c r="M127" s="647" t="s">
        <v>252</v>
      </c>
      <c r="N127" s="568" t="s">
        <v>226</v>
      </c>
      <c r="O127" s="568" t="s">
        <v>226</v>
      </c>
      <c r="P127" s="569" t="s">
        <v>226</v>
      </c>
    </row>
    <row r="128" spans="1:16" ht="27.6" x14ac:dyDescent="0.25">
      <c r="A128" s="2429"/>
      <c r="B128" s="2194"/>
      <c r="C128" s="2511"/>
      <c r="D128" s="2511"/>
      <c r="E128" s="2492"/>
      <c r="F128" s="2514"/>
      <c r="G128" s="2503"/>
      <c r="H128" s="118"/>
      <c r="I128" s="120"/>
      <c r="J128" s="121"/>
      <c r="K128" s="122"/>
      <c r="L128" s="603" t="s">
        <v>253</v>
      </c>
      <c r="M128" s="648" t="s">
        <v>254</v>
      </c>
      <c r="N128" s="568" t="s">
        <v>226</v>
      </c>
      <c r="O128" s="568" t="s">
        <v>226</v>
      </c>
      <c r="P128" s="569" t="s">
        <v>226</v>
      </c>
    </row>
    <row r="129" spans="1:16" ht="14.4" thickBot="1" x14ac:dyDescent="0.3">
      <c r="A129" s="2430"/>
      <c r="B129" s="2432"/>
      <c r="C129" s="2512"/>
      <c r="D129" s="2512"/>
      <c r="E129" s="2493"/>
      <c r="F129" s="594"/>
      <c r="G129" s="595"/>
      <c r="H129" s="107" t="s">
        <v>7</v>
      </c>
      <c r="I129" s="108">
        <f>SUM(I118:I122)</f>
        <v>1677.7</v>
      </c>
      <c r="J129" s="108">
        <f t="shared" ref="J129:K129" si="8">SUM(J118:J121)</f>
        <v>1739.9</v>
      </c>
      <c r="K129" s="108">
        <f t="shared" si="8"/>
        <v>1825</v>
      </c>
      <c r="L129" s="597"/>
      <c r="M129" s="597"/>
      <c r="N129" s="111"/>
      <c r="O129" s="111"/>
      <c r="P129" s="112"/>
    </row>
    <row r="130" spans="1:16" ht="14.4" thickBot="1" x14ac:dyDescent="0.3">
      <c r="A130" s="72" t="s">
        <v>6</v>
      </c>
      <c r="B130" s="135" t="s">
        <v>8</v>
      </c>
      <c r="C130" s="2460" t="s">
        <v>33</v>
      </c>
      <c r="D130" s="2460"/>
      <c r="E130" s="2460"/>
      <c r="F130" s="2460"/>
      <c r="G130" s="2461"/>
      <c r="H130" s="142" t="s">
        <v>7</v>
      </c>
      <c r="I130" s="143">
        <f>SUM(I95+I97+I107+I117+I129)</f>
        <v>2748.9</v>
      </c>
      <c r="J130" s="143">
        <f>SUM(J95+J97+J107+J117+J129)</f>
        <v>2838.5</v>
      </c>
      <c r="K130" s="143">
        <f>SUM(K95+K97+K107+K117+K129)</f>
        <v>2978.2</v>
      </c>
      <c r="L130" s="2500"/>
      <c r="M130" s="2501"/>
      <c r="N130" s="2501"/>
      <c r="O130" s="2501"/>
      <c r="P130" s="2502"/>
    </row>
    <row r="131" spans="1:16" ht="14.4" thickBot="1" x14ac:dyDescent="0.3">
      <c r="A131" s="72" t="s">
        <v>6</v>
      </c>
      <c r="B131" s="135" t="s">
        <v>51</v>
      </c>
      <c r="C131" s="655" t="s">
        <v>314</v>
      </c>
      <c r="D131" s="519"/>
      <c r="E131" s="632"/>
      <c r="F131" s="632"/>
      <c r="G131" s="632"/>
      <c r="H131" s="632"/>
      <c r="I131" s="632"/>
      <c r="J131" s="632"/>
      <c r="K131" s="632"/>
      <c r="L131" s="632"/>
      <c r="M131" s="632"/>
      <c r="N131" s="632"/>
      <c r="O131" s="632"/>
      <c r="P131" s="656"/>
    </row>
    <row r="132" spans="1:16" ht="36.6" thickBot="1" x14ac:dyDescent="0.3">
      <c r="A132" s="83"/>
      <c r="B132" s="497"/>
      <c r="C132" s="657"/>
      <c r="D132" s="635"/>
      <c r="E132" s="636"/>
      <c r="F132" s="636"/>
      <c r="G132" s="636"/>
      <c r="H132" s="636"/>
      <c r="I132" s="636"/>
      <c r="J132" s="636"/>
      <c r="K132" s="637"/>
      <c r="L132" s="638" t="s">
        <v>315</v>
      </c>
      <c r="M132" s="529" t="s">
        <v>225</v>
      </c>
      <c r="N132" s="529" t="s">
        <v>226</v>
      </c>
      <c r="O132" s="529" t="s">
        <v>226</v>
      </c>
      <c r="P132" s="530" t="s">
        <v>226</v>
      </c>
    </row>
    <row r="133" spans="1:16" ht="41.4" x14ac:dyDescent="0.25">
      <c r="A133" s="2152" t="s">
        <v>6</v>
      </c>
      <c r="B133" s="2154" t="s">
        <v>51</v>
      </c>
      <c r="C133" s="2150" t="s">
        <v>6</v>
      </c>
      <c r="D133" s="658"/>
      <c r="E133" s="2491" t="s">
        <v>316</v>
      </c>
      <c r="F133" s="2494" t="s">
        <v>66</v>
      </c>
      <c r="G133" s="2497" t="s">
        <v>228</v>
      </c>
      <c r="H133" s="100" t="s">
        <v>50</v>
      </c>
      <c r="I133" s="101"/>
      <c r="J133" s="102"/>
      <c r="K133" s="103"/>
      <c r="L133" s="659" t="s">
        <v>317</v>
      </c>
      <c r="M133" s="113" t="s">
        <v>73</v>
      </c>
      <c r="N133" s="80"/>
      <c r="O133" s="80">
        <v>1</v>
      </c>
      <c r="P133" s="140"/>
    </row>
    <row r="134" spans="1:16" ht="41.4" x14ac:dyDescent="0.25">
      <c r="A134" s="2193"/>
      <c r="B134" s="2194"/>
      <c r="C134" s="2195"/>
      <c r="D134" s="660"/>
      <c r="E134" s="2492"/>
      <c r="F134" s="2495"/>
      <c r="G134" s="2498"/>
      <c r="H134" s="115" t="s">
        <v>60</v>
      </c>
      <c r="I134" s="120"/>
      <c r="J134" s="121"/>
      <c r="K134" s="538"/>
      <c r="L134" s="661" t="s">
        <v>318</v>
      </c>
      <c r="M134" s="531" t="s">
        <v>73</v>
      </c>
      <c r="N134" s="84"/>
      <c r="O134" s="84"/>
      <c r="P134" s="662">
        <v>1</v>
      </c>
    </row>
    <row r="135" spans="1:16" ht="14.4" thickBot="1" x14ac:dyDescent="0.3">
      <c r="A135" s="2153"/>
      <c r="B135" s="2155"/>
      <c r="C135" s="2151"/>
      <c r="D135" s="663"/>
      <c r="E135" s="2493"/>
      <c r="F135" s="2496"/>
      <c r="G135" s="2499"/>
      <c r="H135" s="572" t="s">
        <v>7</v>
      </c>
      <c r="I135" s="127"/>
      <c r="J135" s="127"/>
      <c r="K135" s="127"/>
      <c r="L135" s="493"/>
      <c r="M135" s="664"/>
      <c r="N135" s="111"/>
      <c r="O135" s="111"/>
      <c r="P135" s="112"/>
    </row>
    <row r="136" spans="1:16" ht="13.8" x14ac:dyDescent="0.25">
      <c r="A136" s="2152" t="s">
        <v>6</v>
      </c>
      <c r="B136" s="2154" t="s">
        <v>51</v>
      </c>
      <c r="C136" s="2150" t="s">
        <v>8</v>
      </c>
      <c r="D136" s="658"/>
      <c r="E136" s="2146" t="s">
        <v>319</v>
      </c>
      <c r="F136" s="2494" t="s">
        <v>66</v>
      </c>
      <c r="G136" s="2497" t="s">
        <v>228</v>
      </c>
      <c r="H136" s="100" t="s">
        <v>50</v>
      </c>
      <c r="I136" s="101"/>
      <c r="J136" s="102"/>
      <c r="K136" s="103"/>
      <c r="L136" s="2489" t="s">
        <v>320</v>
      </c>
      <c r="M136" s="113" t="s">
        <v>73</v>
      </c>
      <c r="N136" s="80">
        <v>4</v>
      </c>
      <c r="O136" s="80">
        <v>5</v>
      </c>
      <c r="P136" s="140">
        <v>4</v>
      </c>
    </row>
    <row r="137" spans="1:16" ht="31.5" customHeight="1" thickBot="1" x14ac:dyDescent="0.3">
      <c r="A137" s="2153"/>
      <c r="B137" s="2155"/>
      <c r="C137" s="2151"/>
      <c r="D137" s="663"/>
      <c r="E137" s="2147"/>
      <c r="F137" s="2496"/>
      <c r="G137" s="2499"/>
      <c r="H137" s="572" t="s">
        <v>7</v>
      </c>
      <c r="I137" s="127"/>
      <c r="J137" s="127"/>
      <c r="K137" s="127"/>
      <c r="L137" s="2490"/>
      <c r="M137" s="110"/>
      <c r="N137" s="111"/>
      <c r="O137" s="111"/>
      <c r="P137" s="112"/>
    </row>
    <row r="138" spans="1:16" ht="13.8" x14ac:dyDescent="0.25">
      <c r="A138" s="2152" t="s">
        <v>6</v>
      </c>
      <c r="B138" s="2154" t="s">
        <v>51</v>
      </c>
      <c r="C138" s="2150" t="s">
        <v>51</v>
      </c>
      <c r="D138" s="658"/>
      <c r="E138" s="2491" t="s">
        <v>321</v>
      </c>
      <c r="F138" s="2494" t="s">
        <v>66</v>
      </c>
      <c r="G138" s="2497" t="s">
        <v>228</v>
      </c>
      <c r="H138" s="100" t="s">
        <v>50</v>
      </c>
      <c r="I138" s="101">
        <v>28</v>
      </c>
      <c r="J138" s="102"/>
      <c r="K138" s="103"/>
      <c r="L138" s="659" t="s">
        <v>322</v>
      </c>
      <c r="M138" s="531" t="s">
        <v>73</v>
      </c>
      <c r="N138" s="80">
        <v>1</v>
      </c>
      <c r="O138" s="80"/>
      <c r="P138" s="140"/>
    </row>
    <row r="139" spans="1:16" ht="41.4" x14ac:dyDescent="0.25">
      <c r="A139" s="2193"/>
      <c r="B139" s="2194"/>
      <c r="C139" s="2195"/>
      <c r="D139" s="660"/>
      <c r="E139" s="2492"/>
      <c r="F139" s="2495"/>
      <c r="G139" s="2498"/>
      <c r="H139" s="115"/>
      <c r="I139" s="120"/>
      <c r="J139" s="121"/>
      <c r="K139" s="122"/>
      <c r="L139" s="665" t="s">
        <v>323</v>
      </c>
      <c r="M139" s="531" t="s">
        <v>73</v>
      </c>
      <c r="N139" s="84"/>
      <c r="O139" s="84">
        <v>1</v>
      </c>
      <c r="P139" s="662"/>
    </row>
    <row r="140" spans="1:16" ht="27.6" x14ac:dyDescent="0.25">
      <c r="A140" s="2193"/>
      <c r="B140" s="2194"/>
      <c r="C140" s="2195"/>
      <c r="D140" s="660"/>
      <c r="E140" s="2492"/>
      <c r="F140" s="2495"/>
      <c r="G140" s="2498"/>
      <c r="H140" s="115"/>
      <c r="I140" s="120"/>
      <c r="J140" s="121"/>
      <c r="K140" s="122"/>
      <c r="L140" s="666" t="s">
        <v>324</v>
      </c>
      <c r="M140" s="667" t="s">
        <v>73</v>
      </c>
      <c r="N140" s="618">
        <v>1</v>
      </c>
      <c r="O140" s="618"/>
      <c r="P140" s="668"/>
    </row>
    <row r="141" spans="1:16" ht="14.4" thickBot="1" x14ac:dyDescent="0.3">
      <c r="A141" s="2153"/>
      <c r="B141" s="2155"/>
      <c r="C141" s="2151"/>
      <c r="D141" s="663"/>
      <c r="E141" s="2493"/>
      <c r="F141" s="2496"/>
      <c r="G141" s="2499"/>
      <c r="H141" s="572" t="s">
        <v>7</v>
      </c>
      <c r="I141" s="127">
        <f>SUM(I138:I140)</f>
        <v>28</v>
      </c>
      <c r="J141" s="127">
        <f>SUM(J138:J140)</f>
        <v>0</v>
      </c>
      <c r="K141" s="127">
        <f>SUM(K138:K140)</f>
        <v>0</v>
      </c>
      <c r="L141" s="109"/>
      <c r="M141" s="110"/>
      <c r="N141" s="111"/>
      <c r="O141" s="111"/>
      <c r="P141" s="112"/>
    </row>
    <row r="142" spans="1:16" ht="14.4" thickBot="1" x14ac:dyDescent="0.3">
      <c r="A142" s="504" t="s">
        <v>6</v>
      </c>
      <c r="B142" s="74" t="s">
        <v>8</v>
      </c>
      <c r="C142" s="2191" t="s">
        <v>33</v>
      </c>
      <c r="D142" s="2191"/>
      <c r="E142" s="2191"/>
      <c r="F142" s="2191"/>
      <c r="G142" s="2192"/>
      <c r="H142" s="75" t="s">
        <v>7</v>
      </c>
      <c r="I142" s="76">
        <f>SUM(I135+I137+I141)</f>
        <v>28</v>
      </c>
      <c r="J142" s="76">
        <f>SUM(J135+J137+J141)</f>
        <v>0</v>
      </c>
      <c r="K142" s="76">
        <f>SUM(K135+K137+K141)</f>
        <v>0</v>
      </c>
      <c r="L142" s="77"/>
      <c r="M142" s="77"/>
      <c r="N142" s="77"/>
      <c r="O142" s="77"/>
      <c r="P142" s="78"/>
    </row>
    <row r="143" spans="1:16" ht="14.4" thickBot="1" x14ac:dyDescent="0.3">
      <c r="A143" s="504" t="s">
        <v>6</v>
      </c>
      <c r="B143" s="74"/>
      <c r="C143" s="2144" t="s">
        <v>53</v>
      </c>
      <c r="D143" s="2144"/>
      <c r="E143" s="2144"/>
      <c r="F143" s="2144"/>
      <c r="G143" s="2145"/>
      <c r="H143" s="669" t="s">
        <v>7</v>
      </c>
      <c r="I143" s="670">
        <f>I89+I130+I142</f>
        <v>6420.4</v>
      </c>
      <c r="J143" s="670">
        <f>J89+J130+J142</f>
        <v>6609.4000000000005</v>
      </c>
      <c r="K143" s="670">
        <f>K89+K130+K142</f>
        <v>6936.2</v>
      </c>
      <c r="L143" s="671"/>
      <c r="M143" s="671"/>
      <c r="N143" s="671"/>
      <c r="O143" s="671"/>
      <c r="P143" s="672"/>
    </row>
    <row r="144" spans="1:16" ht="14.4" thickBot="1" x14ac:dyDescent="0.3">
      <c r="A144" s="504"/>
      <c r="B144" s="74"/>
      <c r="C144" s="2144" t="s">
        <v>84</v>
      </c>
      <c r="D144" s="2144"/>
      <c r="E144" s="2144"/>
      <c r="F144" s="2144"/>
      <c r="G144" s="2145"/>
      <c r="H144" s="669" t="s">
        <v>7</v>
      </c>
      <c r="I144" s="670">
        <f>I145-I26-I36-I47-I57-I69-I81-I102-I112-I122</f>
        <v>6327.7</v>
      </c>
      <c r="J144" s="670">
        <f t="shared" ref="J144:K144" si="9">J145-J26-J36-J47-J57-J69-J81-J102-J112-J122</f>
        <v>6609.4000000000005</v>
      </c>
      <c r="K144" s="670">
        <f t="shared" si="9"/>
        <v>6936.2</v>
      </c>
      <c r="L144" s="671"/>
      <c r="M144" s="671"/>
      <c r="N144" s="671"/>
      <c r="O144" s="671"/>
      <c r="P144" s="672"/>
    </row>
    <row r="145" spans="1:16" ht="14.4" thickBot="1" x14ac:dyDescent="0.3">
      <c r="A145" s="2186" t="s">
        <v>9</v>
      </c>
      <c r="B145" s="2187"/>
      <c r="C145" s="2187"/>
      <c r="D145" s="2187"/>
      <c r="E145" s="2187"/>
      <c r="F145" s="2187"/>
      <c r="G145" s="2187"/>
      <c r="H145" s="2188"/>
      <c r="I145" s="86">
        <f>I143*1</f>
        <v>6420.4</v>
      </c>
      <c r="J145" s="86">
        <f t="shared" ref="J145:K145" si="10">J143*1</f>
        <v>6609.4000000000005</v>
      </c>
      <c r="K145" s="86">
        <f t="shared" si="10"/>
        <v>6936.2</v>
      </c>
      <c r="L145" s="2203"/>
      <c r="M145" s="2204"/>
      <c r="N145" s="2204"/>
      <c r="O145" s="2204"/>
      <c r="P145" s="2205"/>
    </row>
    <row r="146" spans="1:16" x14ac:dyDescent="0.25">
      <c r="A146" s="16" t="s">
        <v>967</v>
      </c>
      <c r="B146" s="16"/>
      <c r="C146" s="16"/>
      <c r="D146" s="16"/>
      <c r="E146" s="16"/>
      <c r="F146" s="16"/>
      <c r="G146" s="16"/>
      <c r="H146" s="16"/>
      <c r="I146" s="16"/>
      <c r="J146" s="16"/>
      <c r="K146" s="16"/>
      <c r="L146" s="16"/>
      <c r="M146" s="12"/>
      <c r="N146" s="14"/>
      <c r="O146" s="14"/>
      <c r="P146" s="14"/>
    </row>
    <row r="147" spans="1:16" x14ac:dyDescent="0.25">
      <c r="A147" s="12"/>
      <c r="B147" s="12"/>
      <c r="C147" s="12"/>
      <c r="D147" s="12"/>
      <c r="E147" s="12"/>
      <c r="F147" s="12"/>
      <c r="G147" s="12"/>
      <c r="H147" s="12"/>
      <c r="I147" s="12"/>
      <c r="J147" s="12"/>
      <c r="K147" s="12"/>
      <c r="L147" s="12"/>
      <c r="M147" s="12"/>
      <c r="N147" s="14"/>
      <c r="O147" s="14"/>
      <c r="P147" s="14"/>
    </row>
    <row r="148" spans="1:16" ht="16.2" thickBot="1" x14ac:dyDescent="0.3">
      <c r="A148" s="10"/>
      <c r="B148" s="13"/>
      <c r="C148" s="13"/>
      <c r="D148" s="13"/>
      <c r="E148" s="2488" t="s">
        <v>10</v>
      </c>
      <c r="F148" s="2488"/>
      <c r="G148" s="2488"/>
      <c r="H148" s="2488"/>
      <c r="I148" s="2488"/>
      <c r="J148" s="2488"/>
      <c r="K148" s="2488"/>
      <c r="L148" s="26"/>
      <c r="M148" s="26"/>
      <c r="N148" s="15"/>
      <c r="O148" s="13"/>
      <c r="P148" s="13"/>
    </row>
    <row r="149" spans="1:16" ht="31.2" thickBot="1" x14ac:dyDescent="0.3">
      <c r="A149" s="10"/>
      <c r="B149" s="13"/>
      <c r="C149" s="13"/>
      <c r="D149" s="13"/>
      <c r="E149" s="17"/>
      <c r="F149" s="18"/>
      <c r="G149" s="18"/>
      <c r="H149" s="25"/>
      <c r="I149" s="204" t="s">
        <v>96</v>
      </c>
      <c r="J149" s="205" t="s">
        <v>82</v>
      </c>
      <c r="K149" s="206" t="s">
        <v>83</v>
      </c>
      <c r="L149" s="10"/>
      <c r="M149" s="10"/>
      <c r="N149" s="15"/>
      <c r="O149" s="13"/>
      <c r="P149" s="13"/>
    </row>
    <row r="150" spans="1:16" ht="13.8" thickBot="1" x14ac:dyDescent="0.3">
      <c r="A150" s="10"/>
      <c r="B150" s="13"/>
      <c r="C150" s="13"/>
      <c r="D150" s="13"/>
      <c r="E150" s="2482" t="s">
        <v>35</v>
      </c>
      <c r="F150" s="2483"/>
      <c r="G150" s="2483"/>
      <c r="H150" s="2484"/>
      <c r="I150" s="39">
        <f>SUM(I151:I161)</f>
        <v>6420.4000000000005</v>
      </c>
      <c r="J150" s="39">
        <f t="shared" ref="J150:K150" si="11">SUM(J151:J161)</f>
        <v>6609.4</v>
      </c>
      <c r="K150" s="39">
        <f t="shared" si="11"/>
        <v>6936.2000000000007</v>
      </c>
      <c r="L150" s="62"/>
      <c r="M150" s="10"/>
      <c r="N150" s="15"/>
      <c r="O150" s="13"/>
      <c r="P150" s="13"/>
    </row>
    <row r="151" spans="1:16" x14ac:dyDescent="0.25">
      <c r="A151" s="10"/>
      <c r="B151" s="13"/>
      <c r="C151" s="13"/>
      <c r="D151" s="13"/>
      <c r="E151" s="2474" t="s">
        <v>41</v>
      </c>
      <c r="F151" s="2475"/>
      <c r="G151" s="2475"/>
      <c r="H151" s="2476"/>
      <c r="I151" s="40">
        <v>6006.6</v>
      </c>
      <c r="J151" s="41">
        <f>J14+J16+J18+J22+J32+J43+J53+J65+J77+J92+J98+J108+J118+J133+J136+J138</f>
        <v>6274</v>
      </c>
      <c r="K151" s="40">
        <f>K14+K16+K18+K22+K32+K43+K53+K65+K77+K92+K98+K108+K118+K133+K136+K138</f>
        <v>6587</v>
      </c>
      <c r="L151" s="378"/>
      <c r="M151" s="62"/>
      <c r="N151" s="15"/>
      <c r="O151" s="13"/>
      <c r="P151" s="13"/>
    </row>
    <row r="152" spans="1:16" x14ac:dyDescent="0.25">
      <c r="A152" s="10"/>
      <c r="B152" s="13"/>
      <c r="C152" s="13"/>
      <c r="D152" s="13"/>
      <c r="E152" s="2474" t="s">
        <v>42</v>
      </c>
      <c r="F152" s="2475"/>
      <c r="G152" s="2475"/>
      <c r="H152" s="2476"/>
      <c r="I152" s="42">
        <v>246.6</v>
      </c>
      <c r="J152" s="43">
        <f>J24+J34+J45+J55+J67+J79+J100+J110+J120</f>
        <v>257.39999999999998</v>
      </c>
      <c r="K152" s="42">
        <f>K24+K34+K45+K55+K67+K79+K100+K110+K120</f>
        <v>268.10000000000002</v>
      </c>
      <c r="L152" s="10"/>
      <c r="M152" s="10"/>
      <c r="N152" s="15"/>
      <c r="O152" s="13"/>
      <c r="P152" s="13"/>
    </row>
    <row r="153" spans="1:16" x14ac:dyDescent="0.25">
      <c r="A153" s="10"/>
      <c r="B153" s="13"/>
      <c r="C153" s="13"/>
      <c r="D153" s="13"/>
      <c r="E153" s="2474" t="s">
        <v>43</v>
      </c>
      <c r="F153" s="2475"/>
      <c r="G153" s="2475"/>
      <c r="H153" s="2476"/>
      <c r="I153" s="42">
        <v>74.5</v>
      </c>
      <c r="J153" s="43">
        <f>J23+J33+J44+J66+J78+J99+J109+J119+J134</f>
        <v>78</v>
      </c>
      <c r="K153" s="42">
        <f>K23+K33+K44+K66+K78+K99+K109+K119+K134</f>
        <v>81.100000000000023</v>
      </c>
      <c r="L153" s="10"/>
      <c r="M153" s="10"/>
      <c r="N153" s="15"/>
      <c r="O153" s="13"/>
      <c r="P153" s="13"/>
    </row>
    <row r="154" spans="1:16" x14ac:dyDescent="0.25">
      <c r="A154" s="10"/>
      <c r="B154" s="13"/>
      <c r="C154" s="13"/>
      <c r="D154" s="13"/>
      <c r="E154" s="2474" t="s">
        <v>44</v>
      </c>
      <c r="F154" s="2475"/>
      <c r="G154" s="2475"/>
      <c r="H154" s="2476"/>
      <c r="I154" s="88"/>
      <c r="J154" s="89"/>
      <c r="K154" s="88"/>
      <c r="L154" s="10"/>
      <c r="M154" s="10"/>
      <c r="N154" s="15"/>
      <c r="O154" s="13"/>
      <c r="P154" s="13"/>
    </row>
    <row r="155" spans="1:16" x14ac:dyDescent="0.25">
      <c r="A155" s="10"/>
      <c r="B155" s="13"/>
      <c r="C155" s="13"/>
      <c r="D155" s="13"/>
      <c r="E155" s="2485" t="s">
        <v>45</v>
      </c>
      <c r="F155" s="2486"/>
      <c r="G155" s="2486"/>
      <c r="H155" s="2487"/>
      <c r="I155" s="90"/>
      <c r="J155" s="91"/>
      <c r="K155" s="673"/>
      <c r="L155" s="10"/>
      <c r="M155" s="10"/>
      <c r="N155" s="15"/>
      <c r="O155" s="13"/>
      <c r="P155" s="13"/>
    </row>
    <row r="156" spans="1:16" x14ac:dyDescent="0.25">
      <c r="A156" s="10"/>
      <c r="B156" s="13"/>
      <c r="C156" s="13"/>
      <c r="D156" s="13"/>
      <c r="E156" s="30" t="s">
        <v>46</v>
      </c>
      <c r="F156" s="63"/>
      <c r="G156" s="63"/>
      <c r="H156" s="31"/>
      <c r="I156" s="88"/>
      <c r="J156" s="89"/>
      <c r="K156" s="88"/>
      <c r="L156" s="10"/>
      <c r="M156" s="10"/>
      <c r="N156" s="15"/>
      <c r="O156" s="13"/>
      <c r="P156" s="13"/>
    </row>
    <row r="157" spans="1:16" x14ac:dyDescent="0.25">
      <c r="A157" s="10"/>
      <c r="B157" s="13"/>
      <c r="C157" s="13"/>
      <c r="D157" s="13"/>
      <c r="E157" s="2474" t="s">
        <v>67</v>
      </c>
      <c r="F157" s="2475"/>
      <c r="G157" s="2475"/>
      <c r="H157" s="2476"/>
      <c r="I157" s="88"/>
      <c r="J157" s="89"/>
      <c r="K157" s="88"/>
      <c r="L157" s="10"/>
      <c r="M157" s="10"/>
      <c r="N157" s="64"/>
      <c r="O157" s="64"/>
      <c r="P157" s="64"/>
    </row>
    <row r="158" spans="1:16" x14ac:dyDescent="0.25">
      <c r="A158" s="10"/>
      <c r="B158" s="13"/>
      <c r="C158" s="13"/>
      <c r="D158" s="13"/>
      <c r="E158" s="2474" t="s">
        <v>68</v>
      </c>
      <c r="F158" s="2475"/>
      <c r="G158" s="2475"/>
      <c r="H158" s="2476"/>
      <c r="I158" s="92"/>
      <c r="J158" s="93"/>
      <c r="K158" s="92"/>
      <c r="L158" s="10"/>
      <c r="M158" s="10"/>
      <c r="N158" s="15"/>
      <c r="O158" s="13"/>
      <c r="P158" s="13"/>
    </row>
    <row r="159" spans="1:16" x14ac:dyDescent="0.25">
      <c r="A159" s="10"/>
      <c r="B159" s="13"/>
      <c r="C159" s="13"/>
      <c r="D159" s="13"/>
      <c r="E159" s="2474" t="s">
        <v>49</v>
      </c>
      <c r="F159" s="2475"/>
      <c r="G159" s="2475"/>
      <c r="H159" s="2476"/>
      <c r="I159" s="92"/>
      <c r="J159" s="93"/>
      <c r="K159" s="92"/>
      <c r="L159" s="10"/>
      <c r="M159" s="10"/>
      <c r="N159" s="15"/>
      <c r="O159" s="13"/>
      <c r="P159" s="13"/>
    </row>
    <row r="160" spans="1:16" x14ac:dyDescent="0.25">
      <c r="A160" s="10"/>
      <c r="B160" s="13"/>
      <c r="C160" s="13"/>
      <c r="D160" s="13"/>
      <c r="E160" s="2474" t="s">
        <v>47</v>
      </c>
      <c r="F160" s="2475"/>
      <c r="G160" s="2475"/>
      <c r="H160" s="2476"/>
      <c r="I160" s="92"/>
      <c r="J160" s="93"/>
      <c r="K160" s="92"/>
      <c r="L160" s="10"/>
      <c r="M160" s="10"/>
      <c r="N160" s="15"/>
      <c r="O160" s="13"/>
      <c r="P160" s="13"/>
    </row>
    <row r="161" spans="1:16" ht="13.8" thickBot="1" x14ac:dyDescent="0.3">
      <c r="A161" s="9"/>
      <c r="B161" s="9"/>
      <c r="C161" s="9"/>
      <c r="D161" s="9"/>
      <c r="E161" s="2477" t="s">
        <v>69</v>
      </c>
      <c r="F161" s="2478"/>
      <c r="G161" s="2478"/>
      <c r="H161" s="2479"/>
      <c r="I161" s="48">
        <v>92.7</v>
      </c>
      <c r="J161" s="49"/>
      <c r="K161" s="48"/>
      <c r="L161" s="10"/>
      <c r="M161" s="10"/>
      <c r="N161" s="9"/>
      <c r="O161" s="9"/>
      <c r="P161" s="9"/>
    </row>
    <row r="162" spans="1:16" ht="13.8" thickBot="1" x14ac:dyDescent="0.3">
      <c r="A162" s="9"/>
      <c r="B162" s="9"/>
      <c r="C162" s="9"/>
      <c r="D162" s="9"/>
      <c r="E162" s="2480" t="s">
        <v>36</v>
      </c>
      <c r="F162" s="2481"/>
      <c r="G162" s="2481"/>
      <c r="H162" s="2481"/>
      <c r="I162" s="21"/>
      <c r="J162" s="21"/>
      <c r="K162" s="19"/>
      <c r="L162" s="10"/>
      <c r="M162" s="10"/>
      <c r="N162" s="9"/>
      <c r="O162" s="9"/>
      <c r="P162" s="9"/>
    </row>
    <row r="163" spans="1:16" ht="13.8" thickBot="1" x14ac:dyDescent="0.3">
      <c r="A163" s="9"/>
      <c r="B163" s="9"/>
      <c r="C163" s="9"/>
      <c r="D163" s="9"/>
      <c r="E163" s="2468" t="s">
        <v>48</v>
      </c>
      <c r="F163" s="2469"/>
      <c r="G163" s="2469"/>
      <c r="H163" s="2470"/>
      <c r="I163" s="22"/>
      <c r="J163" s="22"/>
      <c r="K163" s="20"/>
      <c r="L163" s="9"/>
      <c r="M163" s="9"/>
      <c r="N163" s="9"/>
      <c r="O163" s="9"/>
      <c r="P163" s="9"/>
    </row>
    <row r="164" spans="1:16" ht="13.8" thickBot="1" x14ac:dyDescent="0.3">
      <c r="A164" s="9"/>
      <c r="B164" s="9"/>
      <c r="C164" s="9"/>
      <c r="D164" s="9"/>
      <c r="E164" s="2471"/>
      <c r="F164" s="2472"/>
      <c r="G164" s="2472"/>
      <c r="H164" s="2473"/>
      <c r="I164" s="24"/>
      <c r="J164" s="24"/>
      <c r="K164" s="23"/>
      <c r="L164" s="9"/>
      <c r="M164" s="9"/>
      <c r="N164" s="9"/>
      <c r="O164" s="9"/>
      <c r="P164" s="9"/>
    </row>
  </sheetData>
  <mergeCells count="167">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 ref="A10:A11"/>
    <mergeCell ref="A14:A15"/>
    <mergeCell ref="B14:B15"/>
    <mergeCell ref="C14:C15"/>
    <mergeCell ref="E14:E15"/>
    <mergeCell ref="F14:F15"/>
    <mergeCell ref="G6:G8"/>
    <mergeCell ref="H6:H8"/>
    <mergeCell ref="I6:I8"/>
    <mergeCell ref="A18:A21"/>
    <mergeCell ref="B18:B21"/>
    <mergeCell ref="C18:C21"/>
    <mergeCell ref="E18:E21"/>
    <mergeCell ref="F18:F21"/>
    <mergeCell ref="G18:G21"/>
    <mergeCell ref="G14:G15"/>
    <mergeCell ref="A16:A17"/>
    <mergeCell ref="B16:B17"/>
    <mergeCell ref="C16:C17"/>
    <mergeCell ref="E16:E17"/>
    <mergeCell ref="F16:F17"/>
    <mergeCell ref="G16:G17"/>
    <mergeCell ref="G22:G31"/>
    <mergeCell ref="A32:A42"/>
    <mergeCell ref="B32:B42"/>
    <mergeCell ref="C32:C42"/>
    <mergeCell ref="D32:D42"/>
    <mergeCell ref="E32:E42"/>
    <mergeCell ref="F32:F42"/>
    <mergeCell ref="G32:G42"/>
    <mergeCell ref="A22:A31"/>
    <mergeCell ref="B22:B31"/>
    <mergeCell ref="C22:C31"/>
    <mergeCell ref="D22:D31"/>
    <mergeCell ref="E22:E31"/>
    <mergeCell ref="F22:F31"/>
    <mergeCell ref="G43:G52"/>
    <mergeCell ref="A53:A64"/>
    <mergeCell ref="B53:B64"/>
    <mergeCell ref="C53:C64"/>
    <mergeCell ref="D53:D64"/>
    <mergeCell ref="E53:E64"/>
    <mergeCell ref="F53:F63"/>
    <mergeCell ref="G53:G63"/>
    <mergeCell ref="A43:A52"/>
    <mergeCell ref="B43:B52"/>
    <mergeCell ref="C43:C52"/>
    <mergeCell ref="D43:D52"/>
    <mergeCell ref="E43:E52"/>
    <mergeCell ref="F43:F52"/>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A96:A97"/>
    <mergeCell ref="B96:B97"/>
    <mergeCell ref="C96:C97"/>
    <mergeCell ref="E96:E97"/>
    <mergeCell ref="F96:F97"/>
    <mergeCell ref="G96:G97"/>
    <mergeCell ref="H83:H84"/>
    <mergeCell ref="I83:I84"/>
    <mergeCell ref="F108:F116"/>
    <mergeCell ref="G108:G116"/>
    <mergeCell ref="H115:H116"/>
    <mergeCell ref="I115:I116"/>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L130:P130"/>
    <mergeCell ref="A133:A135"/>
    <mergeCell ref="B133:B135"/>
    <mergeCell ref="C133:C135"/>
    <mergeCell ref="E133:E135"/>
    <mergeCell ref="F133:F135"/>
    <mergeCell ref="G133:G135"/>
    <mergeCell ref="G118:G128"/>
    <mergeCell ref="H125:H126"/>
    <mergeCell ref="I125:I126"/>
    <mergeCell ref="J125:J126"/>
    <mergeCell ref="K125:K126"/>
    <mergeCell ref="C130:G130"/>
    <mergeCell ref="A118:A129"/>
    <mergeCell ref="B118:B129"/>
    <mergeCell ref="C118:C129"/>
    <mergeCell ref="D118:D129"/>
    <mergeCell ref="E118:E129"/>
    <mergeCell ref="F118:F128"/>
    <mergeCell ref="C142:G142"/>
    <mergeCell ref="C143:G143"/>
    <mergeCell ref="C144:G144"/>
    <mergeCell ref="A145:H145"/>
    <mergeCell ref="L145:P145"/>
    <mergeCell ref="E148:K148"/>
    <mergeCell ref="L136:L137"/>
    <mergeCell ref="A138:A141"/>
    <mergeCell ref="B138:B141"/>
    <mergeCell ref="C138:C141"/>
    <mergeCell ref="E138:E141"/>
    <mergeCell ref="F138:F141"/>
    <mergeCell ref="G138:G141"/>
    <mergeCell ref="A136:A137"/>
    <mergeCell ref="B136:B137"/>
    <mergeCell ref="C136:C137"/>
    <mergeCell ref="E136:E137"/>
    <mergeCell ref="F136:F137"/>
    <mergeCell ref="G136:G137"/>
    <mergeCell ref="E163:H163"/>
    <mergeCell ref="E164:H164"/>
    <mergeCell ref="E157:H157"/>
    <mergeCell ref="E158:H158"/>
    <mergeCell ref="E159:H159"/>
    <mergeCell ref="E160:H160"/>
    <mergeCell ref="E161:H161"/>
    <mergeCell ref="E162:H162"/>
    <mergeCell ref="E150:H150"/>
    <mergeCell ref="E151:H151"/>
    <mergeCell ref="E152:H152"/>
    <mergeCell ref="E153:H153"/>
    <mergeCell ref="E154:H154"/>
    <mergeCell ref="E155:H155"/>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57"/>
  <sheetViews>
    <sheetView workbookViewId="0">
      <selection activeCell="V8" sqref="V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8" ht="47.4" customHeight="1" x14ac:dyDescent="0.25">
      <c r="L2" s="2225" t="s">
        <v>1065</v>
      </c>
      <c r="M2" s="2225"/>
      <c r="N2" s="2225"/>
      <c r="O2" s="2225"/>
      <c r="P2" s="94"/>
    </row>
    <row r="3" spans="1:18" ht="13.8" x14ac:dyDescent="0.25">
      <c r="A3" s="2226" t="s">
        <v>1018</v>
      </c>
      <c r="B3" s="2226"/>
      <c r="C3" s="2226"/>
      <c r="D3" s="2226"/>
      <c r="E3" s="2226"/>
      <c r="F3" s="2226"/>
      <c r="G3" s="2226"/>
      <c r="H3" s="2226"/>
      <c r="I3" s="2226"/>
      <c r="J3" s="2226"/>
      <c r="K3" s="2226"/>
      <c r="L3" s="2226"/>
      <c r="M3" s="2226"/>
      <c r="N3" s="2226"/>
      <c r="O3" s="10"/>
      <c r="P3" s="10"/>
    </row>
    <row r="4" spans="1:18" ht="13.8" x14ac:dyDescent="0.25">
      <c r="A4" s="2445" t="s">
        <v>37</v>
      </c>
      <c r="B4" s="2445"/>
      <c r="C4" s="2445"/>
      <c r="D4" s="2445"/>
      <c r="E4" s="2445"/>
      <c r="F4" s="2445"/>
      <c r="G4" s="2445"/>
      <c r="H4" s="2445"/>
      <c r="I4" s="2445"/>
      <c r="J4" s="2445"/>
      <c r="K4" s="2445"/>
      <c r="L4" s="2445"/>
      <c r="M4" s="2445"/>
      <c r="N4" s="2445"/>
      <c r="O4" s="2445"/>
      <c r="P4" s="2445"/>
    </row>
    <row r="5" spans="1:18" ht="16.2" thickBot="1" x14ac:dyDescent="0.3">
      <c r="A5" s="675"/>
      <c r="B5" s="675"/>
      <c r="C5" s="675"/>
      <c r="D5" s="675"/>
      <c r="E5" s="675"/>
      <c r="F5" s="675"/>
      <c r="G5" s="675"/>
      <c r="H5" s="675"/>
      <c r="I5" s="675"/>
      <c r="J5" s="675"/>
      <c r="K5" s="675"/>
      <c r="L5" s="35"/>
      <c r="M5" s="675"/>
      <c r="N5" s="36"/>
      <c r="O5" s="2199" t="s">
        <v>958</v>
      </c>
      <c r="P5" s="2199"/>
    </row>
    <row r="6" spans="1:18" ht="13.95" customHeight="1" thickBot="1" x14ac:dyDescent="0.3">
      <c r="A6" s="2207" t="s">
        <v>0</v>
      </c>
      <c r="B6" s="2207" t="s">
        <v>1</v>
      </c>
      <c r="C6" s="2222" t="s">
        <v>2</v>
      </c>
      <c r="D6" s="2207" t="s">
        <v>34</v>
      </c>
      <c r="E6" s="2216" t="s">
        <v>58</v>
      </c>
      <c r="F6" s="2219" t="s">
        <v>3</v>
      </c>
      <c r="G6" s="2222" t="s">
        <v>4</v>
      </c>
      <c r="H6" s="2219" t="s">
        <v>5</v>
      </c>
      <c r="I6" s="2175" t="s">
        <v>95</v>
      </c>
      <c r="J6" s="2219" t="s">
        <v>82</v>
      </c>
      <c r="K6" s="2219" t="s">
        <v>72</v>
      </c>
      <c r="L6" s="2200" t="s">
        <v>11</v>
      </c>
      <c r="M6" s="2201"/>
      <c r="N6" s="2201"/>
      <c r="O6" s="2201"/>
      <c r="P6" s="2202"/>
    </row>
    <row r="7" spans="1:18" ht="13.8" x14ac:dyDescent="0.25">
      <c r="A7" s="2208"/>
      <c r="B7" s="2208"/>
      <c r="C7" s="2223"/>
      <c r="D7" s="2208"/>
      <c r="E7" s="2217"/>
      <c r="F7" s="2220"/>
      <c r="G7" s="2223"/>
      <c r="H7" s="2220"/>
      <c r="I7" s="2176"/>
      <c r="J7" s="2220"/>
      <c r="K7" s="2220"/>
      <c r="L7" s="2210" t="s">
        <v>39</v>
      </c>
      <c r="M7" s="2184" t="s">
        <v>38</v>
      </c>
      <c r="N7" s="2196" t="s">
        <v>40</v>
      </c>
      <c r="O7" s="2196"/>
      <c r="P7" s="2197"/>
    </row>
    <row r="8" spans="1:18" ht="168" customHeight="1" thickBot="1" x14ac:dyDescent="0.3">
      <c r="A8" s="2209"/>
      <c r="B8" s="2209"/>
      <c r="C8" s="2224"/>
      <c r="D8" s="2209"/>
      <c r="E8" s="2218"/>
      <c r="F8" s="2221"/>
      <c r="G8" s="2224"/>
      <c r="H8" s="2221"/>
      <c r="I8" s="2177"/>
      <c r="J8" s="2221"/>
      <c r="K8" s="2221"/>
      <c r="L8" s="2211"/>
      <c r="M8" s="2185"/>
      <c r="N8" s="65" t="s">
        <v>54</v>
      </c>
      <c r="O8" s="65" t="s">
        <v>55</v>
      </c>
      <c r="P8" s="66" t="s">
        <v>56</v>
      </c>
    </row>
    <row r="9" spans="1:18" ht="16.2" thickBot="1" x14ac:dyDescent="0.35">
      <c r="A9" s="34" t="s">
        <v>6</v>
      </c>
      <c r="B9" s="1534" t="s">
        <v>721</v>
      </c>
      <c r="C9" s="216"/>
      <c r="D9" s="50"/>
      <c r="E9" s="216"/>
      <c r="F9" s="50"/>
      <c r="G9" s="50"/>
      <c r="H9" s="50"/>
      <c r="I9" s="50"/>
      <c r="J9" s="216"/>
      <c r="K9" s="50"/>
      <c r="L9" s="184"/>
      <c r="M9" s="185"/>
      <c r="N9" s="144"/>
      <c r="O9" s="145"/>
      <c r="P9" s="186"/>
    </row>
    <row r="10" spans="1:18" ht="27" thickBot="1" x14ac:dyDescent="0.3">
      <c r="A10" s="772"/>
      <c r="B10" s="188"/>
      <c r="C10" s="147"/>
      <c r="D10" s="147"/>
      <c r="E10" s="148"/>
      <c r="F10" s="147"/>
      <c r="G10" s="147"/>
      <c r="H10" s="147"/>
      <c r="I10" s="149"/>
      <c r="J10" s="149"/>
      <c r="K10" s="150"/>
      <c r="L10" s="1533" t="s">
        <v>720</v>
      </c>
      <c r="M10" s="777" t="s">
        <v>704</v>
      </c>
      <c r="N10" s="1532">
        <v>17000</v>
      </c>
      <c r="O10" s="1532">
        <v>25000</v>
      </c>
      <c r="P10" s="1531">
        <v>19000</v>
      </c>
    </row>
    <row r="11" spans="1:18" ht="13.8" thickBot="1" x14ac:dyDescent="0.3">
      <c r="A11" s="11" t="s">
        <v>6</v>
      </c>
      <c r="B11" s="28" t="s">
        <v>6</v>
      </c>
      <c r="C11" s="1530" t="s">
        <v>91</v>
      </c>
      <c r="D11" s="168"/>
      <c r="E11" s="181"/>
      <c r="F11" s="190"/>
      <c r="G11" s="190"/>
      <c r="H11" s="190"/>
      <c r="I11" s="190"/>
      <c r="J11" s="190"/>
      <c r="K11" s="190"/>
      <c r="L11" s="190"/>
      <c r="M11" s="190"/>
      <c r="N11" s="190"/>
      <c r="O11" s="190"/>
      <c r="P11" s="191"/>
    </row>
    <row r="12" spans="1:18" ht="18" customHeight="1" thickBot="1" x14ac:dyDescent="0.3">
      <c r="A12" s="767"/>
      <c r="B12" s="1529"/>
      <c r="C12" s="2537"/>
      <c r="D12" s="2538"/>
      <c r="E12" s="2538"/>
      <c r="F12" s="2538"/>
      <c r="G12" s="2538"/>
      <c r="H12" s="2538"/>
      <c r="I12" s="2538"/>
      <c r="J12" s="2538"/>
      <c r="K12" s="2539"/>
      <c r="L12" s="1528" t="s">
        <v>719</v>
      </c>
      <c r="M12" s="1503" t="s">
        <v>89</v>
      </c>
      <c r="N12" s="182">
        <v>1000</v>
      </c>
      <c r="O12" s="182">
        <v>1200</v>
      </c>
      <c r="P12" s="183">
        <v>1500</v>
      </c>
    </row>
    <row r="13" spans="1:18" ht="26.4" x14ac:dyDescent="0.25">
      <c r="A13" s="2540" t="s">
        <v>6</v>
      </c>
      <c r="B13" s="2543" t="s">
        <v>6</v>
      </c>
      <c r="C13" s="2546" t="s">
        <v>6</v>
      </c>
      <c r="D13" s="769"/>
      <c r="E13" s="2561" t="s">
        <v>718</v>
      </c>
      <c r="F13" s="2548" t="s">
        <v>717</v>
      </c>
      <c r="G13" s="2531" t="s">
        <v>953</v>
      </c>
      <c r="H13" s="776"/>
      <c r="I13" s="1497"/>
      <c r="J13" s="1496"/>
      <c r="K13" s="1495"/>
      <c r="L13" s="771" t="s">
        <v>716</v>
      </c>
      <c r="M13" s="207" t="s">
        <v>366</v>
      </c>
      <c r="N13" s="1494">
        <v>0</v>
      </c>
      <c r="O13" s="1494">
        <v>1</v>
      </c>
      <c r="P13" s="1493">
        <v>1</v>
      </c>
    </row>
    <row r="14" spans="1:18" x14ac:dyDescent="0.25">
      <c r="A14" s="2541"/>
      <c r="B14" s="2544"/>
      <c r="C14" s="2546"/>
      <c r="D14" s="769"/>
      <c r="E14" s="2582"/>
      <c r="F14" s="2549"/>
      <c r="G14" s="2532"/>
      <c r="H14" s="776" t="s">
        <v>50</v>
      </c>
      <c r="I14" s="1732">
        <v>2650.6</v>
      </c>
      <c r="J14" s="1527">
        <v>2570</v>
      </c>
      <c r="K14" s="1526">
        <v>2700</v>
      </c>
      <c r="L14" s="123" t="s">
        <v>715</v>
      </c>
      <c r="M14" s="1525" t="s">
        <v>704</v>
      </c>
      <c r="N14" s="1494">
        <v>1200</v>
      </c>
      <c r="O14" s="1494">
        <v>1230</v>
      </c>
      <c r="P14" s="1493">
        <v>1250</v>
      </c>
      <c r="R14" s="54"/>
    </row>
    <row r="15" spans="1:18" ht="26.4" x14ac:dyDescent="0.25">
      <c r="A15" s="2541"/>
      <c r="B15" s="2544"/>
      <c r="C15" s="2546"/>
      <c r="D15" s="769"/>
      <c r="E15" s="2582"/>
      <c r="F15" s="2549"/>
      <c r="G15" s="2532"/>
      <c r="H15" s="776" t="s">
        <v>50</v>
      </c>
      <c r="I15" s="1497">
        <v>400</v>
      </c>
      <c r="J15" s="1496">
        <v>420</v>
      </c>
      <c r="K15" s="1524">
        <v>440</v>
      </c>
      <c r="L15" s="123" t="s">
        <v>714</v>
      </c>
      <c r="M15" s="207" t="s">
        <v>704</v>
      </c>
      <c r="N15" s="1494">
        <v>430</v>
      </c>
      <c r="O15" s="1494">
        <v>450</v>
      </c>
      <c r="P15" s="1493">
        <v>470</v>
      </c>
    </row>
    <row r="16" spans="1:18" x14ac:dyDescent="0.25">
      <c r="A16" s="2541"/>
      <c r="B16" s="2544"/>
      <c r="C16" s="2546"/>
      <c r="D16" s="769"/>
      <c r="E16" s="2582"/>
      <c r="F16" s="2549"/>
      <c r="G16" s="2532"/>
      <c r="H16" s="154" t="s">
        <v>60</v>
      </c>
      <c r="I16" s="1522">
        <v>3</v>
      </c>
      <c r="J16" s="1515"/>
      <c r="K16" s="1514"/>
      <c r="L16" s="1523" t="s">
        <v>713</v>
      </c>
      <c r="M16" s="198"/>
      <c r="N16" s="1518"/>
      <c r="O16" s="1518"/>
      <c r="P16" s="1517"/>
    </row>
    <row r="17" spans="1:18" ht="26.4" x14ac:dyDescent="0.25">
      <c r="A17" s="2541"/>
      <c r="B17" s="2544"/>
      <c r="C17" s="2546"/>
      <c r="D17" s="769"/>
      <c r="E17" s="2582"/>
      <c r="F17" s="2549"/>
      <c r="G17" s="2532"/>
      <c r="H17" s="154" t="s">
        <v>86</v>
      </c>
      <c r="I17" s="1522">
        <v>130</v>
      </c>
      <c r="J17" s="1521">
        <v>143</v>
      </c>
      <c r="K17" s="1520">
        <v>157</v>
      </c>
      <c r="L17" s="1519" t="s">
        <v>712</v>
      </c>
      <c r="M17" s="200"/>
      <c r="N17" s="1518"/>
      <c r="O17" s="1518"/>
      <c r="P17" s="1517"/>
    </row>
    <row r="18" spans="1:18" x14ac:dyDescent="0.25">
      <c r="A18" s="2541"/>
      <c r="B18" s="2544"/>
      <c r="C18" s="2546"/>
      <c r="D18" s="769"/>
      <c r="E18" s="2582"/>
      <c r="F18" s="2549"/>
      <c r="G18" s="2532"/>
      <c r="H18" s="154" t="s">
        <v>61</v>
      </c>
      <c r="I18" s="1516">
        <v>41</v>
      </c>
      <c r="J18" s="1515"/>
      <c r="K18" s="1514"/>
      <c r="L18" s="1513"/>
      <c r="M18" s="1513"/>
      <c r="N18" s="1512"/>
      <c r="O18" s="1512"/>
      <c r="P18" s="1511"/>
    </row>
    <row r="19" spans="1:18" ht="13.8" thickBot="1" x14ac:dyDescent="0.3">
      <c r="A19" s="2542"/>
      <c r="B19" s="2545"/>
      <c r="C19" s="2547"/>
      <c r="D19" s="158"/>
      <c r="E19" s="2562"/>
      <c r="F19" s="2550"/>
      <c r="G19" s="2533"/>
      <c r="H19" s="161" t="s">
        <v>7</v>
      </c>
      <c r="I19" s="162">
        <f>SUM(I14:I18)</f>
        <v>3224.6</v>
      </c>
      <c r="J19" s="162">
        <f>SUM(J14:J17)</f>
        <v>3133</v>
      </c>
      <c r="K19" s="369">
        <f>SUM(K14:K17)</f>
        <v>3297</v>
      </c>
      <c r="L19" s="163"/>
      <c r="M19" s="163"/>
      <c r="N19" s="164"/>
      <c r="O19" s="164"/>
      <c r="P19" s="38"/>
    </row>
    <row r="20" spans="1:18" ht="13.2" customHeight="1" x14ac:dyDescent="0.25">
      <c r="A20" s="2551" t="s">
        <v>6</v>
      </c>
      <c r="B20" s="2543" t="s">
        <v>6</v>
      </c>
      <c r="C20" s="2546" t="s">
        <v>8</v>
      </c>
      <c r="D20" s="769"/>
      <c r="E20" s="2561" t="s">
        <v>711</v>
      </c>
      <c r="F20" s="2552" t="s">
        <v>66</v>
      </c>
      <c r="G20" s="2534" t="s">
        <v>698</v>
      </c>
      <c r="H20" s="776" t="s">
        <v>50</v>
      </c>
      <c r="I20" s="283">
        <v>0</v>
      </c>
      <c r="J20" s="153">
        <v>450</v>
      </c>
      <c r="K20" s="266">
        <v>450</v>
      </c>
      <c r="L20" s="2553" t="s">
        <v>710</v>
      </c>
      <c r="M20" s="1508" t="s">
        <v>89</v>
      </c>
      <c r="N20" s="195" t="s">
        <v>140</v>
      </c>
      <c r="O20" s="195" t="s">
        <v>74</v>
      </c>
      <c r="P20" s="194" t="s">
        <v>76</v>
      </c>
      <c r="R20" s="54"/>
    </row>
    <row r="21" spans="1:18" x14ac:dyDescent="0.25">
      <c r="A21" s="2541"/>
      <c r="B21" s="2544"/>
      <c r="C21" s="2546"/>
      <c r="D21" s="769"/>
      <c r="E21" s="2582"/>
      <c r="F21" s="2549"/>
      <c r="G21" s="2535"/>
      <c r="H21" s="154" t="s">
        <v>60</v>
      </c>
      <c r="I21" s="155"/>
      <c r="J21" s="156"/>
      <c r="K21" s="157"/>
      <c r="L21" s="2554"/>
      <c r="M21" s="1508"/>
      <c r="N21" s="1510"/>
      <c r="O21" s="1510"/>
      <c r="P21" s="1509"/>
    </row>
    <row r="22" spans="1:18" ht="26.4" x14ac:dyDescent="0.25">
      <c r="A22" s="2541"/>
      <c r="B22" s="2544"/>
      <c r="C22" s="2546"/>
      <c r="D22" s="769"/>
      <c r="E22" s="2582"/>
      <c r="F22" s="2549"/>
      <c r="G22" s="2535"/>
      <c r="H22" s="154" t="s">
        <v>86</v>
      </c>
      <c r="I22" s="155"/>
      <c r="J22" s="156"/>
      <c r="K22" s="157"/>
      <c r="L22" s="247" t="s">
        <v>709</v>
      </c>
      <c r="M22" s="1508" t="s">
        <v>89</v>
      </c>
      <c r="N22" s="159" t="s">
        <v>140</v>
      </c>
      <c r="O22" s="159" t="s">
        <v>74</v>
      </c>
      <c r="P22" s="194" t="s">
        <v>74</v>
      </c>
    </row>
    <row r="23" spans="1:18" ht="13.8" thickBot="1" x14ac:dyDescent="0.3">
      <c r="A23" s="2542"/>
      <c r="B23" s="2545"/>
      <c r="C23" s="2547"/>
      <c r="D23" s="158"/>
      <c r="E23" s="2562"/>
      <c r="F23" s="2550"/>
      <c r="G23" s="2536"/>
      <c r="H23" s="344" t="s">
        <v>7</v>
      </c>
      <c r="I23" s="172">
        <f>SUM(I20:I22)</f>
        <v>0</v>
      </c>
      <c r="J23" s="172">
        <f>SUM(J20:J22)</f>
        <v>450</v>
      </c>
      <c r="K23" s="172">
        <f>SUM(K20:K22)</f>
        <v>450</v>
      </c>
      <c r="L23" s="1483"/>
      <c r="M23" s="199"/>
      <c r="N23" s="1507"/>
      <c r="O23" s="1507"/>
      <c r="P23" s="1506"/>
    </row>
    <row r="24" spans="1:18" ht="26.4" x14ac:dyDescent="0.25">
      <c r="A24" s="2555" t="s">
        <v>6</v>
      </c>
      <c r="B24" s="2557" t="s">
        <v>6</v>
      </c>
      <c r="C24" s="2559" t="s">
        <v>51</v>
      </c>
      <c r="D24" s="768"/>
      <c r="E24" s="2561" t="s">
        <v>708</v>
      </c>
      <c r="F24" s="2563" t="s">
        <v>66</v>
      </c>
      <c r="G24" s="2534" t="s">
        <v>698</v>
      </c>
      <c r="H24" s="152" t="s">
        <v>50</v>
      </c>
      <c r="I24" s="169">
        <v>40</v>
      </c>
      <c r="J24" s="170">
        <v>45</v>
      </c>
      <c r="K24" s="256">
        <v>50</v>
      </c>
      <c r="L24" s="770" t="s">
        <v>707</v>
      </c>
      <c r="M24" s="1505" t="s">
        <v>89</v>
      </c>
      <c r="N24" s="201">
        <v>20</v>
      </c>
      <c r="O24" s="201">
        <v>25</v>
      </c>
      <c r="P24" s="202">
        <v>30</v>
      </c>
    </row>
    <row r="25" spans="1:18" ht="13.8" thickBot="1" x14ac:dyDescent="0.3">
      <c r="A25" s="2556"/>
      <c r="B25" s="2558"/>
      <c r="C25" s="2560"/>
      <c r="D25" s="158"/>
      <c r="E25" s="2562"/>
      <c r="F25" s="2564"/>
      <c r="G25" s="2536"/>
      <c r="H25" s="161" t="s">
        <v>7</v>
      </c>
      <c r="I25" s="162">
        <f>SUM(I24:I24)</f>
        <v>40</v>
      </c>
      <c r="J25" s="162">
        <v>45</v>
      </c>
      <c r="K25" s="369">
        <v>50</v>
      </c>
      <c r="L25" s="285"/>
      <c r="M25" s="163"/>
      <c r="N25" s="164"/>
      <c r="O25" s="164"/>
      <c r="P25" s="38"/>
    </row>
    <row r="26" spans="1:18" ht="13.8" thickBot="1" x14ac:dyDescent="0.3">
      <c r="A26" s="11" t="s">
        <v>6</v>
      </c>
      <c r="B26" s="52" t="s">
        <v>6</v>
      </c>
      <c r="C26" s="296"/>
      <c r="D26" s="297"/>
      <c r="E26" s="2565" t="s">
        <v>33</v>
      </c>
      <c r="F26" s="2565"/>
      <c r="G26" s="2566"/>
      <c r="H26" s="298" t="s">
        <v>7</v>
      </c>
      <c r="I26" s="299">
        <f>I19+I23+I25</f>
        <v>3264.6</v>
      </c>
      <c r="J26" s="299">
        <f>J19+J23+J25</f>
        <v>3628</v>
      </c>
      <c r="K26" s="299">
        <f>K19+K23+K25</f>
        <v>3797</v>
      </c>
      <c r="L26" s="300"/>
      <c r="M26" s="301"/>
      <c r="N26" s="722"/>
      <c r="O26" s="722"/>
      <c r="P26" s="723"/>
    </row>
    <row r="27" spans="1:18" ht="13.8" thickBot="1" x14ac:dyDescent="0.3">
      <c r="A27" s="11" t="s">
        <v>6</v>
      </c>
      <c r="B27" s="52" t="s">
        <v>8</v>
      </c>
      <c r="C27" s="302" t="s">
        <v>706</v>
      </c>
      <c r="D27" s="168"/>
      <c r="E27" s="303"/>
      <c r="F27" s="303"/>
      <c r="G27" s="303"/>
      <c r="H27" s="303"/>
      <c r="I27" s="303"/>
      <c r="J27" s="303"/>
      <c r="K27" s="303"/>
      <c r="L27" s="303"/>
      <c r="M27" s="303"/>
      <c r="N27" s="303"/>
      <c r="O27" s="303"/>
      <c r="P27" s="726"/>
    </row>
    <row r="28" spans="1:18" ht="13.8" thickBot="1" x14ac:dyDescent="0.3">
      <c r="A28" s="11"/>
      <c r="B28" s="52"/>
      <c r="C28" s="304"/>
      <c r="D28" s="305"/>
      <c r="E28" s="306"/>
      <c r="F28" s="306"/>
      <c r="G28" s="306"/>
      <c r="H28" s="306"/>
      <c r="I28" s="306"/>
      <c r="J28" s="306"/>
      <c r="K28" s="307"/>
      <c r="L28" s="1504" t="s">
        <v>705</v>
      </c>
      <c r="M28" s="1503" t="s">
        <v>704</v>
      </c>
      <c r="N28" s="1502">
        <v>280</v>
      </c>
      <c r="O28" s="1502">
        <v>290</v>
      </c>
      <c r="P28" s="1501">
        <v>300</v>
      </c>
    </row>
    <row r="29" spans="1:18" ht="63.6" customHeight="1" x14ac:dyDescent="0.25">
      <c r="A29" s="2551" t="s">
        <v>6</v>
      </c>
      <c r="B29" s="2567" t="s">
        <v>8</v>
      </c>
      <c r="C29" s="2568" t="s">
        <v>6</v>
      </c>
      <c r="D29" s="768"/>
      <c r="E29" s="2561" t="s">
        <v>703</v>
      </c>
      <c r="F29" s="2569" t="s">
        <v>66</v>
      </c>
      <c r="G29" s="2534" t="s">
        <v>698</v>
      </c>
      <c r="H29" s="152" t="s">
        <v>50</v>
      </c>
      <c r="I29" s="169">
        <v>80</v>
      </c>
      <c r="J29" s="170">
        <v>85</v>
      </c>
      <c r="K29" s="256">
        <v>90</v>
      </c>
      <c r="L29" s="208" t="s">
        <v>702</v>
      </c>
      <c r="M29" s="201" t="s">
        <v>89</v>
      </c>
      <c r="N29" s="317">
        <v>30</v>
      </c>
      <c r="O29" s="317">
        <v>40</v>
      </c>
      <c r="P29" s="732">
        <v>50</v>
      </c>
    </row>
    <row r="30" spans="1:18" ht="13.8" thickBot="1" x14ac:dyDescent="0.3">
      <c r="A30" s="2542"/>
      <c r="B30" s="2545"/>
      <c r="C30" s="2547"/>
      <c r="D30" s="158"/>
      <c r="E30" s="2562"/>
      <c r="F30" s="2550"/>
      <c r="G30" s="2536"/>
      <c r="H30" s="315" t="s">
        <v>7</v>
      </c>
      <c r="I30" s="162">
        <f>I29*1</f>
        <v>80</v>
      </c>
      <c r="J30" s="162">
        <f>J29*1</f>
        <v>85</v>
      </c>
      <c r="K30" s="162">
        <f>K29*1</f>
        <v>90</v>
      </c>
      <c r="L30" s="1500"/>
      <c r="M30" s="1499"/>
      <c r="N30" s="1498"/>
      <c r="O30" s="1498"/>
      <c r="P30" s="38"/>
    </row>
    <row r="31" spans="1:18" ht="26.4" x14ac:dyDescent="0.25">
      <c r="A31" s="2540" t="s">
        <v>6</v>
      </c>
      <c r="B31" s="2543" t="s">
        <v>8</v>
      </c>
      <c r="C31" s="2546" t="s">
        <v>8</v>
      </c>
      <c r="D31" s="769"/>
      <c r="E31" s="2561" t="s">
        <v>701</v>
      </c>
      <c r="F31" s="2552" t="s">
        <v>66</v>
      </c>
      <c r="G31" s="2534" t="s">
        <v>698</v>
      </c>
      <c r="H31" s="776" t="s">
        <v>50</v>
      </c>
      <c r="I31" s="1497">
        <v>55</v>
      </c>
      <c r="J31" s="1496">
        <v>60</v>
      </c>
      <c r="K31" s="1495">
        <v>65</v>
      </c>
      <c r="L31" s="771" t="s">
        <v>700</v>
      </c>
      <c r="M31" s="258" t="s">
        <v>89</v>
      </c>
      <c r="N31" s="1494">
        <v>10</v>
      </c>
      <c r="O31" s="1494">
        <v>12</v>
      </c>
      <c r="P31" s="1493">
        <v>14</v>
      </c>
    </row>
    <row r="32" spans="1:18" ht="13.8" thickBot="1" x14ac:dyDescent="0.3">
      <c r="A32" s="2542"/>
      <c r="B32" s="2545"/>
      <c r="C32" s="2547"/>
      <c r="D32" s="158"/>
      <c r="E32" s="2562"/>
      <c r="F32" s="2550"/>
      <c r="G32" s="2536"/>
      <c r="H32" s="1492" t="s">
        <v>7</v>
      </c>
      <c r="I32" s="1491">
        <f>I31*1</f>
        <v>55</v>
      </c>
      <c r="J32" s="1491">
        <f>J31*1</f>
        <v>60</v>
      </c>
      <c r="K32" s="1491">
        <f>K31*1</f>
        <v>65</v>
      </c>
      <c r="L32" s="285"/>
      <c r="M32" s="163"/>
      <c r="N32" s="164"/>
      <c r="O32" s="164"/>
      <c r="P32" s="38"/>
    </row>
    <row r="33" spans="1:16" ht="66" x14ac:dyDescent="0.25">
      <c r="A33" s="2551" t="s">
        <v>6</v>
      </c>
      <c r="B33" s="2567" t="s">
        <v>8</v>
      </c>
      <c r="C33" s="2568" t="s">
        <v>51</v>
      </c>
      <c r="D33" s="768"/>
      <c r="E33" s="1490" t="s">
        <v>699</v>
      </c>
      <c r="F33" s="2569" t="s">
        <v>66</v>
      </c>
      <c r="G33" s="2534" t="s">
        <v>698</v>
      </c>
      <c r="H33" s="1489" t="s">
        <v>50</v>
      </c>
      <c r="I33" s="1488">
        <v>850</v>
      </c>
      <c r="J33" s="1487">
        <v>860</v>
      </c>
      <c r="K33" s="1486">
        <v>870</v>
      </c>
      <c r="L33" s="1485" t="s">
        <v>697</v>
      </c>
      <c r="M33" s="258" t="s">
        <v>89</v>
      </c>
      <c r="N33" s="201">
        <v>29</v>
      </c>
      <c r="O33" s="201">
        <v>32</v>
      </c>
      <c r="P33" s="202">
        <v>35</v>
      </c>
    </row>
    <row r="34" spans="1:16" ht="13.8" thickBot="1" x14ac:dyDescent="0.3">
      <c r="A34" s="2542"/>
      <c r="B34" s="2545"/>
      <c r="C34" s="2547"/>
      <c r="D34" s="158"/>
      <c r="E34" s="1484"/>
      <c r="F34" s="2550"/>
      <c r="G34" s="2536"/>
      <c r="H34" s="161" t="s">
        <v>7</v>
      </c>
      <c r="I34" s="162">
        <f>I33*1</f>
        <v>850</v>
      </c>
      <c r="J34" s="162">
        <f>J33*1</f>
        <v>860</v>
      </c>
      <c r="K34" s="162">
        <f>K33*1</f>
        <v>870</v>
      </c>
      <c r="L34" s="1483"/>
      <c r="M34" s="1482"/>
      <c r="N34" s="164"/>
      <c r="O34" s="164"/>
      <c r="P34" s="38"/>
    </row>
    <row r="35" spans="1:16" ht="13.8" thickBot="1" x14ac:dyDescent="0.3">
      <c r="A35" s="11" t="s">
        <v>6</v>
      </c>
      <c r="B35" s="52" t="s">
        <v>8</v>
      </c>
      <c r="C35" s="2565" t="s">
        <v>33</v>
      </c>
      <c r="D35" s="2565"/>
      <c r="E35" s="2565"/>
      <c r="F35" s="2565"/>
      <c r="G35" s="2566"/>
      <c r="H35" s="298" t="s">
        <v>7</v>
      </c>
      <c r="I35" s="299">
        <f>I30+I32+I34</f>
        <v>985</v>
      </c>
      <c r="J35" s="299">
        <f>J30+J32+J34</f>
        <v>1005</v>
      </c>
      <c r="K35" s="299">
        <f>K30+K32+K34</f>
        <v>1025</v>
      </c>
      <c r="L35" s="2570"/>
      <c r="M35" s="2571"/>
      <c r="N35" s="2571"/>
      <c r="O35" s="2571"/>
      <c r="P35" s="2572"/>
    </row>
    <row r="36" spans="1:16" ht="13.8" thickBot="1" x14ac:dyDescent="0.3">
      <c r="A36" s="203" t="s">
        <v>6</v>
      </c>
      <c r="B36" s="2573" t="s">
        <v>80</v>
      </c>
      <c r="C36" s="2574"/>
      <c r="D36" s="2574"/>
      <c r="E36" s="2574"/>
      <c r="F36" s="2574"/>
      <c r="G36" s="2574"/>
      <c r="H36" s="2575"/>
      <c r="I36" s="178">
        <f>I26+I35</f>
        <v>4249.6000000000004</v>
      </c>
      <c r="J36" s="178">
        <f>J26+J35</f>
        <v>4633</v>
      </c>
      <c r="K36" s="178">
        <f>K26+K35</f>
        <v>4822</v>
      </c>
      <c r="L36" s="179"/>
      <c r="M36" s="179"/>
      <c r="N36" s="179"/>
      <c r="O36" s="179"/>
      <c r="P36" s="180"/>
    </row>
    <row r="37" spans="1:16" ht="13.8" thickBot="1" x14ac:dyDescent="0.3">
      <c r="A37" s="203"/>
      <c r="B37" s="2573" t="s">
        <v>85</v>
      </c>
      <c r="C37" s="2574"/>
      <c r="D37" s="2574"/>
      <c r="E37" s="2574"/>
      <c r="F37" s="2574"/>
      <c r="G37" s="2574"/>
      <c r="H37" s="2575"/>
      <c r="I37" s="178">
        <f>I38-I18</f>
        <v>4208.6000000000004</v>
      </c>
      <c r="J37" s="178">
        <f>J38-J18</f>
        <v>4633</v>
      </c>
      <c r="K37" s="178">
        <f>K38-K18</f>
        <v>4822</v>
      </c>
      <c r="L37" s="179"/>
      <c r="M37" s="179"/>
      <c r="N37" s="179"/>
      <c r="O37" s="179"/>
      <c r="P37" s="180"/>
    </row>
    <row r="38" spans="1:16" ht="13.8" thickBot="1" x14ac:dyDescent="0.3">
      <c r="A38" s="2576" t="s">
        <v>9</v>
      </c>
      <c r="B38" s="2577"/>
      <c r="C38" s="2577"/>
      <c r="D38" s="2577"/>
      <c r="E38" s="2577"/>
      <c r="F38" s="2577"/>
      <c r="G38" s="2577"/>
      <c r="H38" s="2578"/>
      <c r="I38" s="29">
        <f>I36*1</f>
        <v>4249.6000000000004</v>
      </c>
      <c r="J38" s="29">
        <f>J36*1</f>
        <v>4633</v>
      </c>
      <c r="K38" s="29">
        <f>K36*1</f>
        <v>4822</v>
      </c>
      <c r="L38" s="2579"/>
      <c r="M38" s="2580"/>
      <c r="N38" s="2580"/>
      <c r="O38" s="2580"/>
      <c r="P38" s="2581"/>
    </row>
    <row r="39" spans="1:16" x14ac:dyDescent="0.25">
      <c r="A39" s="16" t="s">
        <v>967</v>
      </c>
      <c r="B39" s="16"/>
      <c r="C39" s="16"/>
      <c r="D39" s="16"/>
      <c r="E39" s="16"/>
      <c r="F39" s="16"/>
      <c r="G39" s="16"/>
      <c r="H39" s="16"/>
      <c r="I39" s="16"/>
      <c r="J39" s="16"/>
      <c r="K39" s="16"/>
      <c r="L39" s="16"/>
      <c r="M39" s="12"/>
      <c r="N39" s="14"/>
      <c r="O39" s="14"/>
      <c r="P39" s="14"/>
    </row>
    <row r="40" spans="1:16" x14ac:dyDescent="0.25">
      <c r="A40" s="12"/>
      <c r="B40" s="12"/>
      <c r="C40" s="12"/>
      <c r="D40" s="12"/>
      <c r="E40" s="12"/>
      <c r="F40" s="12"/>
      <c r="G40" s="12"/>
      <c r="H40" s="12"/>
      <c r="I40" s="12"/>
      <c r="J40" s="12"/>
      <c r="K40" s="12"/>
      <c r="L40" s="12"/>
      <c r="M40" s="12"/>
      <c r="N40" s="14"/>
      <c r="O40" s="14"/>
      <c r="P40" s="14"/>
    </row>
    <row r="41" spans="1:16" ht="16.2" thickBot="1" x14ac:dyDescent="0.3">
      <c r="A41" s="10"/>
      <c r="B41" s="13"/>
      <c r="C41" s="13"/>
      <c r="D41" s="13"/>
      <c r="E41" s="2488" t="s">
        <v>10</v>
      </c>
      <c r="F41" s="2488"/>
      <c r="G41" s="2488"/>
      <c r="H41" s="2488"/>
      <c r="I41" s="2488"/>
      <c r="J41" s="2488"/>
      <c r="K41" s="2488"/>
      <c r="L41" s="26"/>
      <c r="M41" s="26"/>
      <c r="N41" s="15"/>
      <c r="O41" s="13"/>
      <c r="P41" s="13"/>
    </row>
    <row r="42" spans="1:16" ht="31.2" thickBot="1" x14ac:dyDescent="0.3">
      <c r="A42" s="10"/>
      <c r="B42" s="13"/>
      <c r="C42" s="13"/>
      <c r="D42" s="13"/>
      <c r="E42" s="17"/>
      <c r="F42" s="18"/>
      <c r="G42" s="18"/>
      <c r="H42" s="25"/>
      <c r="I42" s="204" t="s">
        <v>96</v>
      </c>
      <c r="J42" s="205" t="s">
        <v>82</v>
      </c>
      <c r="K42" s="206" t="s">
        <v>83</v>
      </c>
      <c r="L42" s="10"/>
      <c r="M42" s="10"/>
      <c r="N42" s="15"/>
      <c r="O42" s="13"/>
      <c r="P42" s="13"/>
    </row>
    <row r="43" spans="1:16" ht="13.8" thickBot="1" x14ac:dyDescent="0.3">
      <c r="A43" s="10"/>
      <c r="B43" s="13"/>
      <c r="C43" s="13"/>
      <c r="D43" s="13"/>
      <c r="E43" s="2482" t="s">
        <v>35</v>
      </c>
      <c r="F43" s="2483"/>
      <c r="G43" s="2483"/>
      <c r="H43" s="2484"/>
      <c r="I43" s="39">
        <f>SUM(I44:I54)</f>
        <v>4249.6000000000004</v>
      </c>
      <c r="J43" s="219">
        <f>SUM(J44:J54)</f>
        <v>4633</v>
      </c>
      <c r="K43" s="39">
        <f>SUM(K44:K54)</f>
        <v>4822</v>
      </c>
      <c r="L43" s="62"/>
      <c r="M43" s="10"/>
      <c r="N43" s="15"/>
      <c r="O43" s="13"/>
      <c r="P43" s="13"/>
    </row>
    <row r="44" spans="1:16" x14ac:dyDescent="0.25">
      <c r="A44" s="10"/>
      <c r="B44" s="13"/>
      <c r="C44" s="13"/>
      <c r="D44" s="13"/>
      <c r="E44" s="2474" t="s">
        <v>41</v>
      </c>
      <c r="F44" s="2475"/>
      <c r="G44" s="2475"/>
      <c r="H44" s="2476"/>
      <c r="I44" s="40">
        <v>4075.6</v>
      </c>
      <c r="J44" s="41">
        <f>J14+J15+J20+J24+J29+J31+J33</f>
        <v>4490</v>
      </c>
      <c r="K44" s="40">
        <f>K14+K15+K20+K29+K24+K31+K33</f>
        <v>4665</v>
      </c>
      <c r="L44" s="10"/>
      <c r="M44" s="62"/>
      <c r="N44" s="15"/>
      <c r="O44" s="13"/>
      <c r="P44" s="13"/>
    </row>
    <row r="45" spans="1:16" x14ac:dyDescent="0.25">
      <c r="A45" s="10"/>
      <c r="B45" s="13"/>
      <c r="C45" s="13"/>
      <c r="D45" s="13"/>
      <c r="E45" s="2474" t="s">
        <v>42</v>
      </c>
      <c r="F45" s="2475"/>
      <c r="G45" s="2475"/>
      <c r="H45" s="2476"/>
      <c r="I45" s="42">
        <v>130</v>
      </c>
      <c r="J45" s="43">
        <v>143</v>
      </c>
      <c r="K45" s="42">
        <v>157</v>
      </c>
      <c r="L45" s="10"/>
      <c r="M45" s="10"/>
      <c r="N45" s="15"/>
      <c r="O45" s="13"/>
      <c r="P45" s="13"/>
    </row>
    <row r="46" spans="1:16" x14ac:dyDescent="0.25">
      <c r="A46" s="10"/>
      <c r="B46" s="13"/>
      <c r="C46" s="13"/>
      <c r="D46" s="13"/>
      <c r="E46" s="2474" t="s">
        <v>43</v>
      </c>
      <c r="F46" s="2475"/>
      <c r="G46" s="2475"/>
      <c r="H46" s="2476"/>
      <c r="I46" s="42">
        <v>3</v>
      </c>
      <c r="J46" s="43"/>
      <c r="K46" s="42"/>
      <c r="L46" s="10"/>
      <c r="M46" s="10"/>
      <c r="N46" s="15"/>
      <c r="O46" s="13"/>
      <c r="P46" s="13"/>
    </row>
    <row r="47" spans="1:16" x14ac:dyDescent="0.25">
      <c r="A47" s="10"/>
      <c r="B47" s="13"/>
      <c r="C47" s="13"/>
      <c r="D47" s="13"/>
      <c r="E47" s="2474" t="s">
        <v>44</v>
      </c>
      <c r="F47" s="2475"/>
      <c r="G47" s="2475"/>
      <c r="H47" s="2476"/>
      <c r="I47" s="42"/>
      <c r="J47" s="43"/>
      <c r="K47" s="42"/>
      <c r="L47" s="10"/>
      <c r="M47" s="10"/>
      <c r="N47" s="15"/>
      <c r="O47" s="13"/>
      <c r="P47" s="13"/>
    </row>
    <row r="48" spans="1:16" x14ac:dyDescent="0.25">
      <c r="A48" s="10"/>
      <c r="B48" s="13"/>
      <c r="C48" s="13"/>
      <c r="D48" s="13"/>
      <c r="E48" s="2485" t="s">
        <v>45</v>
      </c>
      <c r="F48" s="2486"/>
      <c r="G48" s="2486"/>
      <c r="H48" s="2487"/>
      <c r="I48" s="44"/>
      <c r="J48" s="45"/>
      <c r="K48" s="44"/>
      <c r="L48" s="10"/>
      <c r="M48" s="10"/>
      <c r="N48" s="15"/>
      <c r="O48" s="13"/>
      <c r="P48" s="13"/>
    </row>
    <row r="49" spans="1:16" x14ac:dyDescent="0.25">
      <c r="A49" s="10"/>
      <c r="B49" s="13"/>
      <c r="C49" s="13"/>
      <c r="D49" s="13"/>
      <c r="E49" s="30" t="s">
        <v>46</v>
      </c>
      <c r="F49" s="63"/>
      <c r="G49" s="63"/>
      <c r="H49" s="31"/>
      <c r="I49" s="42"/>
      <c r="J49" s="43"/>
      <c r="K49" s="42"/>
      <c r="L49" s="10"/>
      <c r="M49" s="10"/>
      <c r="N49" s="15"/>
      <c r="O49" s="13"/>
      <c r="P49" s="13"/>
    </row>
    <row r="50" spans="1:16" x14ac:dyDescent="0.25">
      <c r="A50" s="10"/>
      <c r="B50" s="13"/>
      <c r="C50" s="13"/>
      <c r="D50" s="13"/>
      <c r="E50" s="2474" t="s">
        <v>67</v>
      </c>
      <c r="F50" s="2475"/>
      <c r="G50" s="2475"/>
      <c r="H50" s="2476"/>
      <c r="I50" s="42"/>
      <c r="J50" s="43"/>
      <c r="K50" s="42"/>
      <c r="L50" s="10"/>
      <c r="M50" s="10"/>
      <c r="N50" s="64"/>
      <c r="O50" s="64"/>
      <c r="P50" s="64"/>
    </row>
    <row r="51" spans="1:16" x14ac:dyDescent="0.25">
      <c r="A51" s="10"/>
      <c r="B51" s="13"/>
      <c r="C51" s="13"/>
      <c r="D51" s="13"/>
      <c r="E51" s="2474" t="s">
        <v>68</v>
      </c>
      <c r="F51" s="2475"/>
      <c r="G51" s="2475"/>
      <c r="H51" s="2476"/>
      <c r="I51" s="46"/>
      <c r="J51" s="47"/>
      <c r="K51" s="46"/>
      <c r="L51" s="10"/>
      <c r="M51" s="10"/>
      <c r="N51" s="15"/>
      <c r="O51" s="13"/>
      <c r="P51" s="13"/>
    </row>
    <row r="52" spans="1:16" x14ac:dyDescent="0.25">
      <c r="A52" s="10"/>
      <c r="B52" s="13"/>
      <c r="C52" s="13"/>
      <c r="D52" s="13"/>
      <c r="E52" s="2474" t="s">
        <v>49</v>
      </c>
      <c r="F52" s="2475"/>
      <c r="G52" s="2475"/>
      <c r="H52" s="2476"/>
      <c r="I52" s="46"/>
      <c r="J52" s="47"/>
      <c r="K52" s="46"/>
      <c r="L52" s="10"/>
      <c r="M52" s="10"/>
      <c r="N52" s="15"/>
      <c r="O52" s="13"/>
      <c r="P52" s="13"/>
    </row>
    <row r="53" spans="1:16" x14ac:dyDescent="0.25">
      <c r="A53" s="10"/>
      <c r="B53" s="13"/>
      <c r="C53" s="13"/>
      <c r="D53" s="13"/>
      <c r="E53" s="2474" t="s">
        <v>47</v>
      </c>
      <c r="F53" s="2475"/>
      <c r="G53" s="2475"/>
      <c r="H53" s="2476"/>
      <c r="I53" s="46"/>
      <c r="J53" s="47"/>
      <c r="K53" s="46"/>
      <c r="L53" s="10"/>
      <c r="M53" s="10"/>
      <c r="N53" s="15"/>
      <c r="O53" s="13"/>
      <c r="P53" s="13"/>
    </row>
    <row r="54" spans="1:16" ht="13.8" thickBot="1" x14ac:dyDescent="0.3">
      <c r="E54" s="2477" t="s">
        <v>69</v>
      </c>
      <c r="F54" s="2478"/>
      <c r="G54" s="2478"/>
      <c r="H54" s="2479"/>
      <c r="I54" s="48">
        <v>41</v>
      </c>
      <c r="J54" s="49"/>
      <c r="K54" s="48"/>
      <c r="L54" s="10"/>
      <c r="M54" s="10"/>
    </row>
    <row r="55" spans="1:16" ht="13.8" thickBot="1" x14ac:dyDescent="0.3">
      <c r="E55" s="2480" t="s">
        <v>36</v>
      </c>
      <c r="F55" s="2481"/>
      <c r="G55" s="2481"/>
      <c r="H55" s="2481"/>
      <c r="I55" s="21"/>
      <c r="J55" s="21"/>
      <c r="K55" s="19"/>
      <c r="L55" s="10"/>
      <c r="M55" s="10"/>
    </row>
    <row r="56" spans="1:16" ht="13.8" thickBot="1" x14ac:dyDescent="0.3">
      <c r="E56" s="2468" t="s">
        <v>48</v>
      </c>
      <c r="F56" s="2469"/>
      <c r="G56" s="2469"/>
      <c r="H56" s="2470"/>
      <c r="I56" s="22"/>
      <c r="J56" s="22"/>
      <c r="K56" s="20"/>
    </row>
    <row r="57" spans="1:16" ht="13.8" thickBot="1" x14ac:dyDescent="0.3">
      <c r="E57" s="2471"/>
      <c r="F57" s="2472"/>
      <c r="G57" s="2472"/>
      <c r="H57" s="2473"/>
      <c r="I57" s="24"/>
      <c r="J57" s="24"/>
      <c r="K57" s="23"/>
    </row>
  </sheetData>
  <mergeCells count="78">
    <mergeCell ref="E57:H57"/>
    <mergeCell ref="E13:E19"/>
    <mergeCell ref="E20:E23"/>
    <mergeCell ref="E31:E32"/>
    <mergeCell ref="B37:H37"/>
    <mergeCell ref="E51:H51"/>
    <mergeCell ref="E52:H52"/>
    <mergeCell ref="E53:H53"/>
    <mergeCell ref="E54:H54"/>
    <mergeCell ref="E55:H55"/>
    <mergeCell ref="E43:H43"/>
    <mergeCell ref="E56:H56"/>
    <mergeCell ref="E44:H44"/>
    <mergeCell ref="E45:H45"/>
    <mergeCell ref="E46:H46"/>
    <mergeCell ref="E47:H47"/>
    <mergeCell ref="E48:H48"/>
    <mergeCell ref="E50:H50"/>
    <mergeCell ref="L35:P35"/>
    <mergeCell ref="B36:H36"/>
    <mergeCell ref="A38:H38"/>
    <mergeCell ref="L38:P38"/>
    <mergeCell ref="E41:K41"/>
    <mergeCell ref="A33:A34"/>
    <mergeCell ref="B33:B34"/>
    <mergeCell ref="C33:C34"/>
    <mergeCell ref="F33:F34"/>
    <mergeCell ref="C35:G35"/>
    <mergeCell ref="G33:G34"/>
    <mergeCell ref="A31:A32"/>
    <mergeCell ref="B31:B32"/>
    <mergeCell ref="C31:C32"/>
    <mergeCell ref="F31:F32"/>
    <mergeCell ref="E26:G26"/>
    <mergeCell ref="A29:A30"/>
    <mergeCell ref="B29:B30"/>
    <mergeCell ref="C29:C30"/>
    <mergeCell ref="E29:E30"/>
    <mergeCell ref="F29:F30"/>
    <mergeCell ref="G29:G30"/>
    <mergeCell ref="G31:G32"/>
    <mergeCell ref="L20:L21"/>
    <mergeCell ref="A24:A25"/>
    <mergeCell ref="B24:B25"/>
    <mergeCell ref="C24:C25"/>
    <mergeCell ref="E24:E25"/>
    <mergeCell ref="F24:F25"/>
    <mergeCell ref="G24:G25"/>
    <mergeCell ref="A13:A19"/>
    <mergeCell ref="B13:B19"/>
    <mergeCell ref="C13:C19"/>
    <mergeCell ref="F13:F19"/>
    <mergeCell ref="A20:A23"/>
    <mergeCell ref="B20:B23"/>
    <mergeCell ref="C20:C23"/>
    <mergeCell ref="F20:F23"/>
    <mergeCell ref="L6:P6"/>
    <mergeCell ref="L7:L8"/>
    <mergeCell ref="M7:M8"/>
    <mergeCell ref="N7:P7"/>
    <mergeCell ref="L2:O2"/>
    <mergeCell ref="A3:N3"/>
    <mergeCell ref="A4:P4"/>
    <mergeCell ref="O5:P5"/>
    <mergeCell ref="A6:A8"/>
    <mergeCell ref="K6:K8"/>
    <mergeCell ref="G13:G19"/>
    <mergeCell ref="G20:G23"/>
    <mergeCell ref="B6:B8"/>
    <mergeCell ref="C6:C8"/>
    <mergeCell ref="D6:D8"/>
    <mergeCell ref="E6:E8"/>
    <mergeCell ref="F6:F8"/>
    <mergeCell ref="G6:G8"/>
    <mergeCell ref="C12:K12"/>
    <mergeCell ref="H6:H8"/>
    <mergeCell ref="I6:I8"/>
    <mergeCell ref="J6:J8"/>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102" zoomScaleNormal="102" workbookViewId="0">
      <selection activeCell="W12" sqref="W12"/>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2225" t="s">
        <v>1066</v>
      </c>
      <c r="M1" s="2225"/>
      <c r="N1" s="2225"/>
      <c r="O1" s="2225"/>
      <c r="P1" s="386"/>
    </row>
    <row r="2" spans="1:16" ht="13.8" x14ac:dyDescent="0.25">
      <c r="A2" s="2226" t="s">
        <v>1019</v>
      </c>
      <c r="B2" s="2226"/>
      <c r="C2" s="2226"/>
      <c r="D2" s="2226"/>
      <c r="E2" s="2226"/>
      <c r="F2" s="2226"/>
      <c r="G2" s="2226"/>
      <c r="H2" s="2226"/>
      <c r="I2" s="2226"/>
      <c r="J2" s="2226"/>
      <c r="K2" s="2226"/>
      <c r="L2" s="2226"/>
      <c r="M2" s="2226"/>
      <c r="N2" s="2226"/>
      <c r="O2" s="378"/>
      <c r="P2" s="378"/>
    </row>
    <row r="3" spans="1:16" ht="13.8" x14ac:dyDescent="0.25">
      <c r="A3" s="2445" t="s">
        <v>37</v>
      </c>
      <c r="B3" s="2445"/>
      <c r="C3" s="2445"/>
      <c r="D3" s="2445"/>
      <c r="E3" s="2445"/>
      <c r="F3" s="2445"/>
      <c r="G3" s="2445"/>
      <c r="H3" s="2445"/>
      <c r="I3" s="2445"/>
      <c r="J3" s="2445"/>
      <c r="K3" s="2445"/>
      <c r="L3" s="2445"/>
      <c r="M3" s="2445"/>
      <c r="N3" s="2445"/>
      <c r="O3" s="2445"/>
      <c r="P3" s="2445"/>
    </row>
    <row r="4" spans="1:16" ht="16.2" thickBot="1" x14ac:dyDescent="0.3">
      <c r="A4" s="222"/>
      <c r="B4" s="222"/>
      <c r="C4" s="222"/>
      <c r="D4" s="222"/>
      <c r="E4" s="222"/>
      <c r="F4" s="222"/>
      <c r="G4" s="222"/>
      <c r="H4" s="222"/>
      <c r="I4" s="222"/>
      <c r="J4" s="222"/>
      <c r="K4" s="222"/>
      <c r="L4" s="35"/>
      <c r="M4" s="222"/>
      <c r="N4" s="387"/>
      <c r="O4" s="2627" t="s">
        <v>958</v>
      </c>
      <c r="P4" s="2627"/>
    </row>
    <row r="5" spans="1:16" ht="14.4" thickBot="1" x14ac:dyDescent="0.3">
      <c r="A5" s="2207" t="s">
        <v>0</v>
      </c>
      <c r="B5" s="2207" t="s">
        <v>1</v>
      </c>
      <c r="C5" s="2222" t="s">
        <v>2</v>
      </c>
      <c r="D5" s="2207" t="s">
        <v>34</v>
      </c>
      <c r="E5" s="2216" t="s">
        <v>58</v>
      </c>
      <c r="F5" s="2219" t="s">
        <v>3</v>
      </c>
      <c r="G5" s="2222" t="s">
        <v>4</v>
      </c>
      <c r="H5" s="2219" t="s">
        <v>5</v>
      </c>
      <c r="I5" s="2175" t="s">
        <v>97</v>
      </c>
      <c r="J5" s="2219" t="s">
        <v>82</v>
      </c>
      <c r="K5" s="2219" t="s">
        <v>72</v>
      </c>
      <c r="L5" s="2200" t="s">
        <v>11</v>
      </c>
      <c r="M5" s="2201"/>
      <c r="N5" s="2201"/>
      <c r="O5" s="2201"/>
      <c r="P5" s="2202"/>
    </row>
    <row r="6" spans="1:16" ht="13.8" x14ac:dyDescent="0.25">
      <c r="A6" s="2208"/>
      <c r="B6" s="2208"/>
      <c r="C6" s="2223"/>
      <c r="D6" s="2208"/>
      <c r="E6" s="2217"/>
      <c r="F6" s="2220"/>
      <c r="G6" s="2223"/>
      <c r="H6" s="2220"/>
      <c r="I6" s="2176"/>
      <c r="J6" s="2220"/>
      <c r="K6" s="2220"/>
      <c r="L6" s="2210" t="s">
        <v>39</v>
      </c>
      <c r="M6" s="2184" t="s">
        <v>38</v>
      </c>
      <c r="N6" s="2625" t="s">
        <v>40</v>
      </c>
      <c r="O6" s="2625"/>
      <c r="P6" s="2626"/>
    </row>
    <row r="7" spans="1:16" ht="145.19999999999999" customHeight="1" thickBot="1" x14ac:dyDescent="0.3">
      <c r="A7" s="2209"/>
      <c r="B7" s="2209"/>
      <c r="C7" s="2224"/>
      <c r="D7" s="2209"/>
      <c r="E7" s="2218"/>
      <c r="F7" s="2221"/>
      <c r="G7" s="2224"/>
      <c r="H7" s="2221"/>
      <c r="I7" s="2177"/>
      <c r="J7" s="2221"/>
      <c r="K7" s="2221"/>
      <c r="L7" s="2211"/>
      <c r="M7" s="2185"/>
      <c r="N7" s="388" t="s">
        <v>54</v>
      </c>
      <c r="O7" s="388" t="s">
        <v>55</v>
      </c>
      <c r="P7" s="389" t="s">
        <v>56</v>
      </c>
    </row>
    <row r="8" spans="1:16" ht="14.4" thickBot="1" x14ac:dyDescent="0.3">
      <c r="A8" s="34" t="s">
        <v>6</v>
      </c>
      <c r="B8" s="226" t="s">
        <v>98</v>
      </c>
      <c r="C8" s="227"/>
      <c r="D8" s="228"/>
      <c r="E8" s="229"/>
      <c r="F8" s="228"/>
      <c r="G8" s="228"/>
      <c r="H8" s="228"/>
      <c r="I8" s="144"/>
      <c r="J8" s="145"/>
      <c r="K8" s="144"/>
      <c r="L8" s="33"/>
      <c r="M8" s="33"/>
      <c r="N8" s="390"/>
      <c r="O8" s="391"/>
      <c r="P8" s="392"/>
    </row>
    <row r="9" spans="1:16" ht="26.4" x14ac:dyDescent="0.25">
      <c r="A9" s="2621"/>
      <c r="B9" s="2623"/>
      <c r="C9" s="57"/>
      <c r="D9" s="57"/>
      <c r="E9" s="58"/>
      <c r="F9" s="57"/>
      <c r="G9" s="57"/>
      <c r="H9" s="57"/>
      <c r="I9" s="59"/>
      <c r="J9" s="59"/>
      <c r="K9" s="146"/>
      <c r="L9" s="230" t="s">
        <v>99</v>
      </c>
      <c r="M9" s="231" t="s">
        <v>75</v>
      </c>
      <c r="N9" s="393">
        <v>17.5</v>
      </c>
      <c r="O9" s="393">
        <v>17.600000000000001</v>
      </c>
      <c r="P9" s="394">
        <v>17.7</v>
      </c>
    </row>
    <row r="10" spans="1:16" ht="27" thickBot="1" x14ac:dyDescent="0.3">
      <c r="A10" s="2622"/>
      <c r="B10" s="2624"/>
      <c r="C10" s="147"/>
      <c r="D10" s="147"/>
      <c r="E10" s="148"/>
      <c r="F10" s="147"/>
      <c r="G10" s="147"/>
      <c r="H10" s="147"/>
      <c r="I10" s="149"/>
      <c r="J10" s="149"/>
      <c r="K10" s="150"/>
      <c r="L10" s="151" t="s">
        <v>100</v>
      </c>
      <c r="M10" s="232" t="s">
        <v>101</v>
      </c>
      <c r="N10" s="395" t="s">
        <v>102</v>
      </c>
      <c r="O10" s="395" t="s">
        <v>103</v>
      </c>
      <c r="P10" s="396" t="s">
        <v>104</v>
      </c>
    </row>
    <row r="11" spans="1:16" ht="13.8" thickBot="1" x14ac:dyDescent="0.3">
      <c r="A11" s="11" t="s">
        <v>6</v>
      </c>
      <c r="B11" s="28" t="s">
        <v>6</v>
      </c>
      <c r="C11" s="233" t="s">
        <v>105</v>
      </c>
      <c r="D11" s="234"/>
      <c r="E11" s="235"/>
      <c r="F11" s="235"/>
      <c r="G11" s="235"/>
      <c r="H11" s="235"/>
      <c r="I11" s="235"/>
      <c r="J11" s="235"/>
      <c r="K11" s="235"/>
      <c r="L11" s="236"/>
      <c r="M11" s="236"/>
      <c r="N11" s="397"/>
      <c r="O11" s="397"/>
      <c r="P11" s="398"/>
    </row>
    <row r="12" spans="1:16" ht="26.4" x14ac:dyDescent="0.25">
      <c r="A12" s="2555"/>
      <c r="B12" s="237"/>
      <c r="C12" s="238"/>
      <c r="D12" s="239"/>
      <c r="E12" s="240"/>
      <c r="F12" s="240"/>
      <c r="G12" s="240"/>
      <c r="H12" s="240"/>
      <c r="I12" s="240"/>
      <c r="J12" s="240"/>
      <c r="K12" s="241"/>
      <c r="L12" s="242" t="s">
        <v>106</v>
      </c>
      <c r="M12" s="231" t="s">
        <v>75</v>
      </c>
      <c r="N12" s="399">
        <v>97.9</v>
      </c>
      <c r="O12" s="399">
        <v>98</v>
      </c>
      <c r="P12" s="400">
        <v>98.1</v>
      </c>
    </row>
    <row r="13" spans="1:16" ht="30.6" x14ac:dyDescent="0.25">
      <c r="A13" s="2597"/>
      <c r="B13" s="237"/>
      <c r="C13" s="243"/>
      <c r="D13" s="244"/>
      <c r="E13" s="245"/>
      <c r="F13" s="245"/>
      <c r="G13" s="245"/>
      <c r="H13" s="245"/>
      <c r="I13" s="245"/>
      <c r="J13" s="245"/>
      <c r="K13" s="246"/>
      <c r="L13" s="247" t="s">
        <v>107</v>
      </c>
      <c r="M13" s="132" t="s">
        <v>75</v>
      </c>
      <c r="N13" s="401" t="s">
        <v>108</v>
      </c>
      <c r="O13" s="401" t="s">
        <v>109</v>
      </c>
      <c r="P13" s="401" t="s">
        <v>110</v>
      </c>
    </row>
    <row r="14" spans="1:16" ht="26.4" x14ac:dyDescent="0.25">
      <c r="A14" s="2597"/>
      <c r="B14" s="237"/>
      <c r="C14" s="243"/>
      <c r="D14" s="244"/>
      <c r="E14" s="245"/>
      <c r="F14" s="245"/>
      <c r="G14" s="245"/>
      <c r="H14" s="245"/>
      <c r="I14" s="245"/>
      <c r="J14" s="245"/>
      <c r="K14" s="246"/>
      <c r="L14" s="248" t="s">
        <v>111</v>
      </c>
      <c r="M14" s="132" t="s">
        <v>87</v>
      </c>
      <c r="N14" s="402">
        <v>16.399999999999999</v>
      </c>
      <c r="O14" s="402">
        <v>16.7</v>
      </c>
      <c r="P14" s="403">
        <v>17</v>
      </c>
    </row>
    <row r="15" spans="1:16" ht="26.4" x14ac:dyDescent="0.25">
      <c r="A15" s="2597"/>
      <c r="B15" s="237"/>
      <c r="C15" s="243"/>
      <c r="D15" s="244"/>
      <c r="E15" s="245"/>
      <c r="F15" s="245"/>
      <c r="G15" s="245"/>
      <c r="H15" s="245"/>
      <c r="I15" s="245"/>
      <c r="J15" s="245"/>
      <c r="K15" s="246"/>
      <c r="L15" s="249" t="s">
        <v>112</v>
      </c>
      <c r="M15" s="132" t="s">
        <v>73</v>
      </c>
      <c r="N15" s="402">
        <v>16</v>
      </c>
      <c r="O15" s="402">
        <v>16</v>
      </c>
      <c r="P15" s="403">
        <v>17</v>
      </c>
    </row>
    <row r="16" spans="1:16" ht="26.4" x14ac:dyDescent="0.25">
      <c r="A16" s="2597"/>
      <c r="B16" s="237"/>
      <c r="C16" s="243"/>
      <c r="D16" s="244"/>
      <c r="E16" s="245"/>
      <c r="F16" s="245"/>
      <c r="G16" s="245"/>
      <c r="H16" s="245"/>
      <c r="I16" s="245"/>
      <c r="J16" s="245"/>
      <c r="K16" s="246"/>
      <c r="L16" s="250" t="s">
        <v>113</v>
      </c>
      <c r="M16" s="132" t="s">
        <v>114</v>
      </c>
      <c r="N16" s="402">
        <v>35000</v>
      </c>
      <c r="O16" s="402">
        <v>40000</v>
      </c>
      <c r="P16" s="403">
        <v>45000</v>
      </c>
    </row>
    <row r="17" spans="1:21" ht="27" thickBot="1" x14ac:dyDescent="0.3">
      <c r="A17" s="2556"/>
      <c r="B17" s="237"/>
      <c r="C17" s="251"/>
      <c r="D17" s="252"/>
      <c r="E17" s="253"/>
      <c r="F17" s="253"/>
      <c r="G17" s="253"/>
      <c r="H17" s="253"/>
      <c r="I17" s="253"/>
      <c r="J17" s="253"/>
      <c r="K17" s="254"/>
      <c r="L17" s="255" t="s">
        <v>115</v>
      </c>
      <c r="M17" s="232" t="s">
        <v>75</v>
      </c>
      <c r="N17" s="404">
        <v>39</v>
      </c>
      <c r="O17" s="404">
        <v>50</v>
      </c>
      <c r="P17" s="405">
        <v>60</v>
      </c>
    </row>
    <row r="18" spans="1:21" x14ac:dyDescent="0.25">
      <c r="A18" s="2551" t="s">
        <v>6</v>
      </c>
      <c r="B18" s="2567" t="s">
        <v>6</v>
      </c>
      <c r="C18" s="2568" t="s">
        <v>6</v>
      </c>
      <c r="D18" s="223"/>
      <c r="E18" s="2607" t="s">
        <v>116</v>
      </c>
      <c r="F18" s="2569" t="s">
        <v>66</v>
      </c>
      <c r="G18" s="2534" t="s">
        <v>90</v>
      </c>
      <c r="H18" s="152" t="s">
        <v>50</v>
      </c>
      <c r="I18" s="169">
        <v>13051</v>
      </c>
      <c r="J18" s="170">
        <v>13703</v>
      </c>
      <c r="K18" s="256">
        <v>14388</v>
      </c>
      <c r="L18" s="257" t="s">
        <v>117</v>
      </c>
      <c r="M18" s="258" t="s">
        <v>73</v>
      </c>
      <c r="N18" s="486">
        <v>29</v>
      </c>
      <c r="O18" s="484" t="s">
        <v>79</v>
      </c>
      <c r="P18" s="488">
        <v>29</v>
      </c>
    </row>
    <row r="19" spans="1:21" ht="26.4" x14ac:dyDescent="0.25">
      <c r="A19" s="2541"/>
      <c r="B19" s="2544"/>
      <c r="C19" s="2546"/>
      <c r="D19" s="224"/>
      <c r="E19" s="2608"/>
      <c r="F19" s="2549"/>
      <c r="G19" s="2535"/>
      <c r="H19" s="154" t="s">
        <v>86</v>
      </c>
      <c r="I19" s="155">
        <v>1765.3</v>
      </c>
      <c r="J19" s="156">
        <v>1853</v>
      </c>
      <c r="K19" s="157">
        <v>1946</v>
      </c>
      <c r="L19" s="259" t="s">
        <v>118</v>
      </c>
      <c r="M19" s="260" t="s">
        <v>87</v>
      </c>
      <c r="N19" s="477">
        <v>4500</v>
      </c>
      <c r="O19" s="440" t="s">
        <v>119</v>
      </c>
      <c r="P19" s="487">
        <v>4600</v>
      </c>
    </row>
    <row r="20" spans="1:21" ht="26.4" x14ac:dyDescent="0.25">
      <c r="A20" s="2541"/>
      <c r="B20" s="2544"/>
      <c r="C20" s="2546"/>
      <c r="D20" s="224"/>
      <c r="E20" s="2608"/>
      <c r="F20" s="2549"/>
      <c r="G20" s="2535"/>
      <c r="H20" s="154" t="s">
        <v>120</v>
      </c>
      <c r="I20" s="155">
        <v>9120.5</v>
      </c>
      <c r="J20" s="156">
        <v>9576</v>
      </c>
      <c r="K20" s="157">
        <v>10055</v>
      </c>
      <c r="L20" s="261" t="s">
        <v>121</v>
      </c>
      <c r="M20" s="260" t="s">
        <v>87</v>
      </c>
      <c r="N20" s="440" t="s">
        <v>122</v>
      </c>
      <c r="O20" s="440" t="s">
        <v>123</v>
      </c>
      <c r="P20" s="487">
        <v>1400</v>
      </c>
    </row>
    <row r="21" spans="1:21" x14ac:dyDescent="0.25">
      <c r="A21" s="2541"/>
      <c r="B21" s="2544"/>
      <c r="C21" s="2546"/>
      <c r="D21" s="224"/>
      <c r="E21" s="2608"/>
      <c r="F21" s="2549"/>
      <c r="G21" s="2535"/>
      <c r="H21" s="154" t="s">
        <v>61</v>
      </c>
      <c r="I21" s="155">
        <v>298.10000000000002</v>
      </c>
      <c r="J21" s="156"/>
      <c r="K21" s="157"/>
      <c r="L21" s="262" t="s">
        <v>124</v>
      </c>
      <c r="M21" s="263" t="s">
        <v>87</v>
      </c>
      <c r="N21" s="440" t="s">
        <v>125</v>
      </c>
      <c r="O21" s="477">
        <v>780</v>
      </c>
      <c r="P21" s="487">
        <v>790</v>
      </c>
    </row>
    <row r="22" spans="1:21" x14ac:dyDescent="0.25">
      <c r="A22" s="2541"/>
      <c r="B22" s="2544"/>
      <c r="C22" s="2546"/>
      <c r="D22" s="224"/>
      <c r="E22" s="2608"/>
      <c r="F22" s="2549"/>
      <c r="G22" s="2535"/>
      <c r="H22" s="776" t="s">
        <v>60</v>
      </c>
      <c r="I22" s="774">
        <v>560.4</v>
      </c>
      <c r="J22" s="153">
        <v>586</v>
      </c>
      <c r="K22" s="266">
        <v>616</v>
      </c>
      <c r="L22" s="267"/>
      <c r="M22" s="268"/>
      <c r="N22" s="408"/>
      <c r="O22" s="408"/>
      <c r="P22" s="409"/>
    </row>
    <row r="23" spans="1:21" x14ac:dyDescent="0.25">
      <c r="A23" s="2541"/>
      <c r="B23" s="2544"/>
      <c r="C23" s="2546"/>
      <c r="D23" s="224"/>
      <c r="E23" s="2608"/>
      <c r="F23" s="2549"/>
      <c r="G23" s="2535"/>
      <c r="H23" s="264" t="s">
        <v>71</v>
      </c>
      <c r="I23" s="265"/>
      <c r="J23" s="269"/>
      <c r="K23" s="270"/>
      <c r="L23" s="267"/>
      <c r="M23" s="268"/>
      <c r="N23" s="408"/>
      <c r="O23" s="408"/>
      <c r="P23" s="409"/>
    </row>
    <row r="24" spans="1:21" ht="21" customHeight="1" thickBot="1" x14ac:dyDescent="0.3">
      <c r="A24" s="2542"/>
      <c r="B24" s="2545"/>
      <c r="C24" s="2547"/>
      <c r="D24" s="158"/>
      <c r="E24" s="2593"/>
      <c r="F24" s="2550"/>
      <c r="G24" s="2536"/>
      <c r="H24" s="196" t="s">
        <v>7</v>
      </c>
      <c r="I24" s="172">
        <f>SUM(I18:I23)</f>
        <v>24795.3</v>
      </c>
      <c r="J24" s="172">
        <f t="shared" ref="J24:K24" si="0">SUM(J18:J23)</f>
        <v>25718</v>
      </c>
      <c r="K24" s="172">
        <f t="shared" si="0"/>
        <v>27005</v>
      </c>
      <c r="L24" s="271"/>
      <c r="M24" s="272"/>
      <c r="N24" s="410"/>
      <c r="O24" s="410"/>
      <c r="P24" s="411"/>
    </row>
    <row r="25" spans="1:21" ht="17.399999999999999" customHeight="1" x14ac:dyDescent="0.25">
      <c r="A25" s="2551" t="s">
        <v>6</v>
      </c>
      <c r="B25" s="2567" t="s">
        <v>6</v>
      </c>
      <c r="C25" s="2568" t="s">
        <v>8</v>
      </c>
      <c r="D25" s="380"/>
      <c r="E25" s="2607" t="s">
        <v>126</v>
      </c>
      <c r="F25" s="2619">
        <v>288724610</v>
      </c>
      <c r="G25" s="2534" t="s">
        <v>90</v>
      </c>
      <c r="H25" s="152" t="s">
        <v>120</v>
      </c>
      <c r="I25" s="169">
        <v>84.3</v>
      </c>
      <c r="J25" s="170">
        <v>88</v>
      </c>
      <c r="K25" s="256">
        <v>93</v>
      </c>
      <c r="L25" s="2615" t="s">
        <v>127</v>
      </c>
      <c r="M25" s="258" t="s">
        <v>73</v>
      </c>
      <c r="N25" s="475" t="s">
        <v>74</v>
      </c>
      <c r="O25" s="475" t="s">
        <v>74</v>
      </c>
      <c r="P25" s="476">
        <v>2</v>
      </c>
    </row>
    <row r="26" spans="1:21" s="9" customFormat="1" ht="17.399999999999999" customHeight="1" x14ac:dyDescent="0.25">
      <c r="A26" s="2541"/>
      <c r="B26" s="2544"/>
      <c r="C26" s="2606"/>
      <c r="D26" s="677"/>
      <c r="E26" s="2608"/>
      <c r="F26" s="2620"/>
      <c r="G26" s="2535"/>
      <c r="H26" s="775" t="s">
        <v>60</v>
      </c>
      <c r="I26" s="773">
        <v>0.1</v>
      </c>
      <c r="J26" s="280"/>
      <c r="K26" s="281"/>
      <c r="L26" s="2616"/>
      <c r="M26" s="754"/>
      <c r="N26" s="755"/>
      <c r="O26" s="755"/>
      <c r="P26" s="756"/>
    </row>
    <row r="27" spans="1:21" ht="23.4" customHeight="1" thickBot="1" x14ac:dyDescent="0.3">
      <c r="A27" s="2542"/>
      <c r="B27" s="2545"/>
      <c r="C27" s="2547"/>
      <c r="D27" s="158"/>
      <c r="E27" s="2593"/>
      <c r="F27" s="2550"/>
      <c r="G27" s="2536"/>
      <c r="H27" s="196" t="s">
        <v>7</v>
      </c>
      <c r="I27" s="172">
        <f>I25+I26</f>
        <v>84.399999999999991</v>
      </c>
      <c r="J27" s="172">
        <f t="shared" ref="J27:K27" si="1">J25+J26</f>
        <v>88</v>
      </c>
      <c r="K27" s="172">
        <f t="shared" si="1"/>
        <v>93</v>
      </c>
      <c r="L27" s="2617"/>
      <c r="M27" s="272"/>
      <c r="N27" s="412"/>
      <c r="O27" s="412"/>
      <c r="P27" s="413"/>
    </row>
    <row r="28" spans="1:21" x14ac:dyDescent="0.25">
      <c r="A28" s="2551" t="s">
        <v>6</v>
      </c>
      <c r="B28" s="2618" t="s">
        <v>6</v>
      </c>
      <c r="C28" s="2568" t="s">
        <v>51</v>
      </c>
      <c r="D28" s="380"/>
      <c r="E28" s="2607" t="s">
        <v>128</v>
      </c>
      <c r="F28" s="2619">
        <v>288724610</v>
      </c>
      <c r="G28" s="2534" t="s">
        <v>90</v>
      </c>
      <c r="H28" s="152" t="s">
        <v>50</v>
      </c>
      <c r="I28" s="169">
        <v>6507.7</v>
      </c>
      <c r="J28" s="170">
        <v>6833</v>
      </c>
      <c r="K28" s="256">
        <v>7174</v>
      </c>
      <c r="L28" s="257" t="s">
        <v>129</v>
      </c>
      <c r="M28" s="317" t="s">
        <v>73</v>
      </c>
      <c r="N28" s="472">
        <v>22</v>
      </c>
      <c r="O28" s="473" t="s">
        <v>130</v>
      </c>
      <c r="P28" s="474" t="s">
        <v>130</v>
      </c>
    </row>
    <row r="29" spans="1:21" x14ac:dyDescent="0.25">
      <c r="A29" s="2541"/>
      <c r="B29" s="2544"/>
      <c r="C29" s="2606"/>
      <c r="D29" s="381"/>
      <c r="E29" s="2608"/>
      <c r="F29" s="2549"/>
      <c r="G29" s="2535"/>
      <c r="H29" s="154" t="s">
        <v>61</v>
      </c>
      <c r="I29" s="155">
        <v>191.3</v>
      </c>
      <c r="J29" s="156"/>
      <c r="K29" s="157"/>
      <c r="L29" s="261" t="s">
        <v>131</v>
      </c>
      <c r="M29" s="260" t="s">
        <v>87</v>
      </c>
      <c r="N29" s="440" t="s">
        <v>132</v>
      </c>
      <c r="O29" s="477">
        <v>9600</v>
      </c>
      <c r="P29" s="441" t="s">
        <v>133</v>
      </c>
    </row>
    <row r="30" spans="1:21" ht="26.4" x14ac:dyDescent="0.25">
      <c r="A30" s="2541"/>
      <c r="B30" s="2544"/>
      <c r="C30" s="2606"/>
      <c r="D30" s="381"/>
      <c r="E30" s="2608"/>
      <c r="F30" s="2549"/>
      <c r="G30" s="2535"/>
      <c r="H30" s="154" t="s">
        <v>86</v>
      </c>
      <c r="I30" s="155">
        <v>347.8</v>
      </c>
      <c r="J30" s="156">
        <v>365</v>
      </c>
      <c r="K30" s="157">
        <v>383</v>
      </c>
      <c r="L30" s="262" t="s">
        <v>134</v>
      </c>
      <c r="M30" s="263" t="s">
        <v>87</v>
      </c>
      <c r="N30" s="440" t="s">
        <v>135</v>
      </c>
      <c r="O30" s="440" t="s">
        <v>136</v>
      </c>
      <c r="P30" s="441" t="s">
        <v>137</v>
      </c>
    </row>
    <row r="31" spans="1:21" x14ac:dyDescent="0.25">
      <c r="A31" s="2541"/>
      <c r="B31" s="2544"/>
      <c r="C31" s="2606"/>
      <c r="D31" s="381"/>
      <c r="E31" s="2608"/>
      <c r="F31" s="2549"/>
      <c r="G31" s="2535"/>
      <c r="H31" s="154" t="s">
        <v>120</v>
      </c>
      <c r="I31" s="155">
        <v>22196.1</v>
      </c>
      <c r="J31" s="156">
        <v>23305</v>
      </c>
      <c r="K31" s="157">
        <v>24471</v>
      </c>
      <c r="L31" s="383" t="s">
        <v>149</v>
      </c>
      <c r="M31" s="384" t="s">
        <v>75</v>
      </c>
      <c r="N31" s="478" t="s">
        <v>150</v>
      </c>
      <c r="O31" s="479" t="s">
        <v>151</v>
      </c>
      <c r="P31" s="480" t="s">
        <v>152</v>
      </c>
    </row>
    <row r="32" spans="1:21" ht="26.4" x14ac:dyDescent="0.25">
      <c r="A32" s="2541"/>
      <c r="B32" s="2544"/>
      <c r="C32" s="2606"/>
      <c r="D32" s="381"/>
      <c r="E32" s="2608"/>
      <c r="F32" s="2549"/>
      <c r="G32" s="2535"/>
      <c r="H32" s="752" t="s">
        <v>60</v>
      </c>
      <c r="I32" s="757">
        <v>255.3</v>
      </c>
      <c r="J32" s="156">
        <v>77</v>
      </c>
      <c r="K32" s="157">
        <v>81</v>
      </c>
      <c r="L32" s="274" t="s">
        <v>139</v>
      </c>
      <c r="M32" s="132" t="s">
        <v>73</v>
      </c>
      <c r="N32" s="477">
        <v>1</v>
      </c>
      <c r="O32" s="440" t="s">
        <v>70</v>
      </c>
      <c r="P32" s="441" t="s">
        <v>70</v>
      </c>
      <c r="R32" s="54"/>
      <c r="U32" s="1302"/>
    </row>
    <row r="33" spans="1:16" ht="26.4" x14ac:dyDescent="0.25">
      <c r="A33" s="2541"/>
      <c r="B33" s="2544"/>
      <c r="C33" s="2606"/>
      <c r="D33" s="381"/>
      <c r="E33" s="2608"/>
      <c r="F33" s="2549"/>
      <c r="G33" s="2535"/>
      <c r="H33" s="154" t="s">
        <v>71</v>
      </c>
      <c r="I33" s="155"/>
      <c r="J33" s="156"/>
      <c r="K33" s="157"/>
      <c r="L33" s="275" t="s">
        <v>141</v>
      </c>
      <c r="M33" s="276" t="s">
        <v>73</v>
      </c>
      <c r="N33" s="481">
        <v>1</v>
      </c>
      <c r="O33" s="482" t="s">
        <v>70</v>
      </c>
      <c r="P33" s="483" t="s">
        <v>70</v>
      </c>
    </row>
    <row r="34" spans="1:16" ht="39.6" x14ac:dyDescent="0.25">
      <c r="A34" s="2541"/>
      <c r="B34" s="2544"/>
      <c r="C34" s="2606"/>
      <c r="D34" s="381"/>
      <c r="E34" s="2608"/>
      <c r="F34" s="2549"/>
      <c r="G34" s="2535"/>
      <c r="H34" s="154" t="s">
        <v>142</v>
      </c>
      <c r="I34" s="155">
        <v>2222.5</v>
      </c>
      <c r="J34" s="156">
        <v>2333</v>
      </c>
      <c r="K34" s="157">
        <v>2450</v>
      </c>
      <c r="L34" s="277" t="s">
        <v>143</v>
      </c>
      <c r="M34" s="160" t="s">
        <v>73</v>
      </c>
      <c r="N34" s="482" t="s">
        <v>140</v>
      </c>
      <c r="O34" s="482" t="s">
        <v>70</v>
      </c>
      <c r="P34" s="483" t="s">
        <v>70</v>
      </c>
    </row>
    <row r="35" spans="1:16" ht="39.6" x14ac:dyDescent="0.25">
      <c r="A35" s="2541"/>
      <c r="B35" s="2544"/>
      <c r="C35" s="2606"/>
      <c r="D35" s="381"/>
      <c r="E35" s="2608"/>
      <c r="F35" s="2549"/>
      <c r="G35" s="2535"/>
      <c r="H35" s="278"/>
      <c r="I35" s="279"/>
      <c r="J35" s="280"/>
      <c r="K35" s="281"/>
      <c r="L35" s="250" t="s">
        <v>144</v>
      </c>
      <c r="M35" s="160" t="s">
        <v>75</v>
      </c>
      <c r="N35" s="477">
        <v>10</v>
      </c>
      <c r="O35" s="477">
        <v>20</v>
      </c>
      <c r="P35" s="441" t="s">
        <v>146</v>
      </c>
    </row>
    <row r="36" spans="1:16" ht="39.6" x14ac:dyDescent="0.25">
      <c r="A36" s="2541"/>
      <c r="B36" s="2544"/>
      <c r="C36" s="2606"/>
      <c r="D36" s="381"/>
      <c r="E36" s="2608"/>
      <c r="F36" s="2549"/>
      <c r="G36" s="2535"/>
      <c r="H36" s="264"/>
      <c r="I36" s="265"/>
      <c r="J36" s="153"/>
      <c r="K36" s="266"/>
      <c r="L36" s="274" t="s">
        <v>147</v>
      </c>
      <c r="M36" s="134" t="s">
        <v>75</v>
      </c>
      <c r="N36" s="440" t="s">
        <v>148</v>
      </c>
      <c r="O36" s="477">
        <v>9</v>
      </c>
      <c r="P36" s="441" t="s">
        <v>145</v>
      </c>
    </row>
    <row r="37" spans="1:16" ht="13.8" thickBot="1" x14ac:dyDescent="0.3">
      <c r="A37" s="2542"/>
      <c r="B37" s="2545"/>
      <c r="C37" s="2547"/>
      <c r="D37" s="158"/>
      <c r="E37" s="2593"/>
      <c r="F37" s="2550"/>
      <c r="G37" s="2536"/>
      <c r="H37" s="196" t="s">
        <v>7</v>
      </c>
      <c r="I37" s="172">
        <f>I28+I29+I30+I31+I32+I33+I34</f>
        <v>31720.699999999997</v>
      </c>
      <c r="J37" s="172">
        <f t="shared" ref="J37:K37" si="2">J28+J29+J30+J31+J32+J33+J34</f>
        <v>32913</v>
      </c>
      <c r="K37" s="172">
        <f t="shared" si="2"/>
        <v>34559</v>
      </c>
      <c r="L37" s="326"/>
      <c r="M37" s="193"/>
      <c r="N37" s="410"/>
      <c r="O37" s="410"/>
      <c r="P37" s="411"/>
    </row>
    <row r="38" spans="1:16" x14ac:dyDescent="0.25">
      <c r="A38" s="2540" t="s">
        <v>6</v>
      </c>
      <c r="B38" s="2543" t="s">
        <v>6</v>
      </c>
      <c r="C38" s="2612" t="s">
        <v>52</v>
      </c>
      <c r="D38" s="381"/>
      <c r="E38" s="2582" t="s">
        <v>1020</v>
      </c>
      <c r="F38" s="2552" t="s">
        <v>66</v>
      </c>
      <c r="G38" s="2535" t="s">
        <v>90</v>
      </c>
      <c r="H38" s="264" t="s">
        <v>120</v>
      </c>
      <c r="I38" s="265">
        <v>1986.5</v>
      </c>
      <c r="J38" s="153">
        <v>2085</v>
      </c>
      <c r="K38" s="266">
        <v>2190</v>
      </c>
      <c r="L38" s="277"/>
      <c r="M38" s="160"/>
      <c r="N38" s="416"/>
      <c r="O38" s="416"/>
      <c r="P38" s="417"/>
    </row>
    <row r="39" spans="1:16" x14ac:dyDescent="0.25">
      <c r="A39" s="2541"/>
      <c r="B39" s="2544"/>
      <c r="C39" s="2613"/>
      <c r="D39" s="224"/>
      <c r="E39" s="2582"/>
      <c r="F39" s="2549"/>
      <c r="G39" s="2535"/>
      <c r="H39" s="264" t="s">
        <v>50</v>
      </c>
      <c r="I39" s="283"/>
      <c r="J39" s="269"/>
      <c r="K39" s="270"/>
      <c r="L39" s="275"/>
      <c r="M39" s="160"/>
      <c r="N39" s="416"/>
      <c r="O39" s="416"/>
      <c r="P39" s="417"/>
    </row>
    <row r="40" spans="1:16" x14ac:dyDescent="0.25">
      <c r="A40" s="2541"/>
      <c r="B40" s="2544"/>
      <c r="C40" s="2613"/>
      <c r="D40" s="224"/>
      <c r="E40" s="2582"/>
      <c r="F40" s="2549"/>
      <c r="G40" s="2535"/>
      <c r="H40" s="154" t="s">
        <v>60</v>
      </c>
      <c r="I40" s="155">
        <v>4.4000000000000004</v>
      </c>
      <c r="J40" s="156"/>
      <c r="K40" s="157"/>
      <c r="L40" s="284"/>
      <c r="M40" s="132"/>
      <c r="N40" s="418"/>
      <c r="O40" s="418"/>
      <c r="P40" s="419"/>
    </row>
    <row r="41" spans="1:16" ht="13.8" thickBot="1" x14ac:dyDescent="0.3">
      <c r="A41" s="2542"/>
      <c r="B41" s="2545"/>
      <c r="C41" s="2614"/>
      <c r="D41" s="158"/>
      <c r="E41" s="2593"/>
      <c r="F41" s="2550"/>
      <c r="G41" s="2536"/>
      <c r="H41" s="161" t="s">
        <v>7</v>
      </c>
      <c r="I41" s="162">
        <f>I38+I40+I39</f>
        <v>1990.9</v>
      </c>
      <c r="J41" s="162">
        <f t="shared" ref="J41:K41" si="3">J38+J40+J39</f>
        <v>2085</v>
      </c>
      <c r="K41" s="162">
        <f t="shared" si="3"/>
        <v>2190</v>
      </c>
      <c r="L41" s="285"/>
      <c r="M41" s="163"/>
      <c r="N41" s="420"/>
      <c r="O41" s="420"/>
      <c r="P41" s="421"/>
    </row>
    <row r="42" spans="1:16" ht="39.6" x14ac:dyDescent="0.25">
      <c r="A42" s="2611" t="s">
        <v>6</v>
      </c>
      <c r="B42" s="2567" t="s">
        <v>6</v>
      </c>
      <c r="C42" s="2568" t="s">
        <v>57</v>
      </c>
      <c r="D42" s="223"/>
      <c r="E42" s="2561" t="s">
        <v>1021</v>
      </c>
      <c r="F42" s="2569" t="s">
        <v>66</v>
      </c>
      <c r="G42" s="2534" t="s">
        <v>90</v>
      </c>
      <c r="H42" s="264" t="s">
        <v>50</v>
      </c>
      <c r="I42" s="265">
        <v>2206.4</v>
      </c>
      <c r="J42" s="153">
        <v>2316</v>
      </c>
      <c r="K42" s="256">
        <v>2432</v>
      </c>
      <c r="L42" s="282" t="s">
        <v>153</v>
      </c>
      <c r="M42" s="231" t="s">
        <v>75</v>
      </c>
      <c r="N42" s="489">
        <v>20</v>
      </c>
      <c r="O42" s="489">
        <v>21</v>
      </c>
      <c r="P42" s="490">
        <v>22</v>
      </c>
    </row>
    <row r="43" spans="1:16" ht="26.4" x14ac:dyDescent="0.25">
      <c r="A43" s="2541"/>
      <c r="B43" s="2544"/>
      <c r="C43" s="2546"/>
      <c r="D43" s="224"/>
      <c r="E43" s="2582"/>
      <c r="F43" s="2549"/>
      <c r="G43" s="2535"/>
      <c r="H43" s="154" t="s">
        <v>60</v>
      </c>
      <c r="I43" s="155">
        <v>170.3</v>
      </c>
      <c r="J43" s="156">
        <v>178</v>
      </c>
      <c r="K43" s="157">
        <v>187</v>
      </c>
      <c r="L43" s="284" t="s">
        <v>154</v>
      </c>
      <c r="M43" s="132" t="s">
        <v>75</v>
      </c>
      <c r="N43" s="491">
        <v>10</v>
      </c>
      <c r="O43" s="491">
        <v>12</v>
      </c>
      <c r="P43" s="423">
        <v>14</v>
      </c>
    </row>
    <row r="44" spans="1:16" ht="26.4" x14ac:dyDescent="0.25">
      <c r="A44" s="2541"/>
      <c r="B44" s="2544"/>
      <c r="C44" s="2546"/>
      <c r="D44" s="224"/>
      <c r="E44" s="2582"/>
      <c r="F44" s="2549"/>
      <c r="G44" s="2535"/>
      <c r="H44" s="154" t="s">
        <v>71</v>
      </c>
      <c r="I44" s="165"/>
      <c r="J44" s="156"/>
      <c r="K44" s="157"/>
      <c r="L44" s="274" t="s">
        <v>155</v>
      </c>
      <c r="M44" s="286" t="s">
        <v>89</v>
      </c>
      <c r="N44" s="422">
        <v>1</v>
      </c>
      <c r="O44" s="422">
        <v>1</v>
      </c>
      <c r="P44" s="423">
        <v>1</v>
      </c>
    </row>
    <row r="45" spans="1:16" ht="26.4" x14ac:dyDescent="0.25">
      <c r="A45" s="2541"/>
      <c r="B45" s="2544"/>
      <c r="C45" s="2546"/>
      <c r="D45" s="224"/>
      <c r="E45" s="287"/>
      <c r="F45" s="2549"/>
      <c r="G45" s="2535"/>
      <c r="H45" s="288" t="s">
        <v>120</v>
      </c>
      <c r="I45" s="289">
        <v>229.8</v>
      </c>
      <c r="J45" s="153">
        <v>241</v>
      </c>
      <c r="K45" s="266">
        <v>253</v>
      </c>
      <c r="L45" s="290" t="s">
        <v>156</v>
      </c>
      <c r="M45" s="286" t="s">
        <v>73</v>
      </c>
      <c r="N45" s="424">
        <v>4</v>
      </c>
      <c r="O45" s="424">
        <v>4</v>
      </c>
      <c r="P45" s="425">
        <v>4</v>
      </c>
    </row>
    <row r="46" spans="1:16" ht="39.6" x14ac:dyDescent="0.25">
      <c r="A46" s="2541"/>
      <c r="B46" s="2544"/>
      <c r="C46" s="2546"/>
      <c r="D46" s="224"/>
      <c r="E46" s="287"/>
      <c r="F46" s="2549"/>
      <c r="G46" s="2535"/>
      <c r="H46" s="291" t="s">
        <v>86</v>
      </c>
      <c r="I46" s="165">
        <v>192</v>
      </c>
      <c r="J46" s="156">
        <v>201</v>
      </c>
      <c r="K46" s="157">
        <v>211</v>
      </c>
      <c r="L46" s="292" t="s">
        <v>157</v>
      </c>
      <c r="M46" s="286" t="s">
        <v>87</v>
      </c>
      <c r="N46" s="422">
        <v>93</v>
      </c>
      <c r="O46" s="422">
        <v>93</v>
      </c>
      <c r="P46" s="423">
        <v>94</v>
      </c>
    </row>
    <row r="47" spans="1:16" ht="26.4" x14ac:dyDescent="0.25">
      <c r="A47" s="2541"/>
      <c r="B47" s="2544"/>
      <c r="C47" s="2546"/>
      <c r="D47" s="224"/>
      <c r="E47" s="287"/>
      <c r="F47" s="2549"/>
      <c r="G47" s="2535"/>
      <c r="H47" s="291" t="s">
        <v>60</v>
      </c>
      <c r="I47" s="165">
        <v>561.70000000000005</v>
      </c>
      <c r="J47" s="156">
        <v>589</v>
      </c>
      <c r="K47" s="157">
        <v>619</v>
      </c>
      <c r="L47" s="292" t="s">
        <v>158</v>
      </c>
      <c r="M47" s="286" t="s">
        <v>87</v>
      </c>
      <c r="N47" s="422">
        <v>3800</v>
      </c>
      <c r="O47" s="422">
        <v>4100</v>
      </c>
      <c r="P47" s="423">
        <v>4200</v>
      </c>
    </row>
    <row r="48" spans="1:16" ht="26.4" x14ac:dyDescent="0.25">
      <c r="A48" s="2541"/>
      <c r="B48" s="2544"/>
      <c r="C48" s="2546"/>
      <c r="D48" s="224"/>
      <c r="E48" s="287"/>
      <c r="F48" s="2549"/>
      <c r="G48" s="2535"/>
      <c r="H48" s="291"/>
      <c r="I48" s="165"/>
      <c r="J48" s="156"/>
      <c r="K48" s="157"/>
      <c r="L48" s="292" t="s">
        <v>159</v>
      </c>
      <c r="M48" s="286" t="s">
        <v>73</v>
      </c>
      <c r="N48" s="422">
        <v>110</v>
      </c>
      <c r="O48" s="422">
        <v>120</v>
      </c>
      <c r="P48" s="423">
        <v>125</v>
      </c>
    </row>
    <row r="49" spans="1:24" ht="13.8" thickBot="1" x14ac:dyDescent="0.3">
      <c r="A49" s="2542"/>
      <c r="B49" s="2545"/>
      <c r="C49" s="2547"/>
      <c r="D49" s="158"/>
      <c r="E49" s="293"/>
      <c r="F49" s="2550"/>
      <c r="G49" s="2536"/>
      <c r="H49" s="161" t="s">
        <v>7</v>
      </c>
      <c r="I49" s="162">
        <f>I42+I43+I44+I45+I46+I47</f>
        <v>3360.2000000000007</v>
      </c>
      <c r="J49" s="162">
        <f>J42+J43+J44+J45+J46+J47</f>
        <v>3525</v>
      </c>
      <c r="K49" s="162">
        <f>K42+K43+K44+K45+K46+K47</f>
        <v>3702</v>
      </c>
      <c r="L49" s="294"/>
      <c r="M49" s="295"/>
      <c r="N49" s="420"/>
      <c r="O49" s="420"/>
      <c r="P49" s="426"/>
    </row>
    <row r="50" spans="1:24" ht="13.8" thickBot="1" x14ac:dyDescent="0.3">
      <c r="A50" s="11" t="s">
        <v>6</v>
      </c>
      <c r="B50" s="485">
        <v>1</v>
      </c>
      <c r="C50" s="296"/>
      <c r="D50" s="297"/>
      <c r="E50" s="2565" t="s">
        <v>33</v>
      </c>
      <c r="F50" s="2565"/>
      <c r="G50" s="2566"/>
      <c r="H50" s="298" t="s">
        <v>7</v>
      </c>
      <c r="I50" s="299">
        <f>I24+I27+I37+I41+I49</f>
        <v>61951.5</v>
      </c>
      <c r="J50" s="299">
        <f t="shared" ref="J50:K50" si="4">J24+J27+J37+J41+J49</f>
        <v>64329</v>
      </c>
      <c r="K50" s="299">
        <f t="shared" si="4"/>
        <v>67549</v>
      </c>
      <c r="L50" s="300"/>
      <c r="M50" s="301"/>
      <c r="N50" s="427"/>
      <c r="O50" s="427"/>
      <c r="P50" s="428"/>
    </row>
    <row r="51" spans="1:24" ht="13.8" thickBot="1" x14ac:dyDescent="0.3">
      <c r="A51" s="11" t="s">
        <v>6</v>
      </c>
      <c r="B51" s="52" t="s">
        <v>8</v>
      </c>
      <c r="C51" s="302" t="s">
        <v>160</v>
      </c>
      <c r="D51" s="168"/>
      <c r="E51" s="303"/>
      <c r="F51" s="303"/>
      <c r="G51" s="303"/>
      <c r="H51" s="303"/>
      <c r="I51" s="303"/>
      <c r="J51" s="303"/>
      <c r="K51" s="303"/>
      <c r="L51" s="303"/>
      <c r="M51" s="303"/>
      <c r="N51" s="429"/>
      <c r="O51" s="429"/>
      <c r="P51" s="430"/>
    </row>
    <row r="52" spans="1:24" ht="40.200000000000003" thickBot="1" x14ac:dyDescent="0.3">
      <c r="A52" s="11"/>
      <c r="B52" s="52"/>
      <c r="C52" s="304"/>
      <c r="D52" s="305"/>
      <c r="E52" s="306"/>
      <c r="F52" s="306"/>
      <c r="G52" s="306"/>
      <c r="H52" s="306"/>
      <c r="I52" s="306"/>
      <c r="J52" s="306"/>
      <c r="K52" s="307"/>
      <c r="L52" s="308" t="s">
        <v>161</v>
      </c>
      <c r="M52" s="217" t="s">
        <v>89</v>
      </c>
      <c r="N52" s="431">
        <v>1</v>
      </c>
      <c r="O52" s="431">
        <v>1</v>
      </c>
      <c r="P52" s="432">
        <v>1</v>
      </c>
    </row>
    <row r="53" spans="1:24" ht="43.2" customHeight="1" thickBot="1" x14ac:dyDescent="0.3">
      <c r="A53" s="11"/>
      <c r="B53" s="52"/>
      <c r="C53" s="309"/>
      <c r="D53" s="305"/>
      <c r="E53" s="306"/>
      <c r="F53" s="306"/>
      <c r="G53" s="306"/>
      <c r="H53" s="306"/>
      <c r="I53" s="306"/>
      <c r="J53" s="306"/>
      <c r="K53" s="307"/>
      <c r="L53" s="310" t="s">
        <v>162</v>
      </c>
      <c r="M53" s="217"/>
      <c r="N53" s="431"/>
      <c r="O53" s="431"/>
      <c r="P53" s="432"/>
      <c r="Q53" s="2113"/>
      <c r="R53" s="2113"/>
      <c r="S53" s="2113"/>
      <c r="T53" s="2113"/>
      <c r="U53" s="2113"/>
      <c r="V53" s="2114"/>
      <c r="W53" s="2113"/>
      <c r="X53" s="2113"/>
    </row>
    <row r="54" spans="1:24" ht="39.6" x14ac:dyDescent="0.25">
      <c r="A54" s="2551" t="s">
        <v>6</v>
      </c>
      <c r="B54" s="2567" t="s">
        <v>8</v>
      </c>
      <c r="C54" s="2568" t="s">
        <v>6</v>
      </c>
      <c r="D54" s="223"/>
      <c r="E54" s="2607" t="s">
        <v>163</v>
      </c>
      <c r="F54" s="2569" t="s">
        <v>66</v>
      </c>
      <c r="G54" s="2534" t="s">
        <v>164</v>
      </c>
      <c r="H54" s="152" t="s">
        <v>50</v>
      </c>
      <c r="I54" s="1758">
        <v>208</v>
      </c>
      <c r="J54" s="170">
        <v>375</v>
      </c>
      <c r="K54" s="256">
        <v>394</v>
      </c>
      <c r="L54" s="311" t="s">
        <v>165</v>
      </c>
      <c r="M54" s="231"/>
      <c r="N54" s="433"/>
      <c r="O54" s="433" t="s">
        <v>70</v>
      </c>
      <c r="P54" s="434" t="s">
        <v>70</v>
      </c>
      <c r="Q54" s="2115"/>
      <c r="R54" s="2116"/>
      <c r="S54" s="2117"/>
      <c r="T54" s="2113"/>
      <c r="U54" s="2117"/>
      <c r="V54" s="2117"/>
      <c r="W54" s="2117"/>
      <c r="X54" s="2113"/>
    </row>
    <row r="55" spans="1:24" ht="26.4" x14ac:dyDescent="0.25">
      <c r="A55" s="2541"/>
      <c r="B55" s="2544"/>
      <c r="C55" s="2546"/>
      <c r="D55" s="224"/>
      <c r="E55" s="2608"/>
      <c r="F55" s="2549"/>
      <c r="G55" s="2535"/>
      <c r="H55" s="154" t="s">
        <v>60</v>
      </c>
      <c r="I55" s="155"/>
      <c r="J55" s="156"/>
      <c r="K55" s="157"/>
      <c r="L55" s="312" t="s">
        <v>166</v>
      </c>
      <c r="M55" s="134" t="s">
        <v>73</v>
      </c>
      <c r="N55" s="422">
        <v>3600</v>
      </c>
      <c r="O55" s="422">
        <v>3700</v>
      </c>
      <c r="P55" s="435">
        <v>3800</v>
      </c>
    </row>
    <row r="56" spans="1:24" ht="39.6" x14ac:dyDescent="0.25">
      <c r="A56" s="2541"/>
      <c r="B56" s="2544"/>
      <c r="C56" s="2546"/>
      <c r="D56" s="224"/>
      <c r="E56" s="2608"/>
      <c r="F56" s="2549"/>
      <c r="G56" s="2535"/>
      <c r="H56" s="154" t="s">
        <v>59</v>
      </c>
      <c r="I56" s="155">
        <v>306.3</v>
      </c>
      <c r="J56" s="156">
        <v>321</v>
      </c>
      <c r="K56" s="157">
        <v>337</v>
      </c>
      <c r="L56" s="312" t="s">
        <v>167</v>
      </c>
      <c r="M56" s="313" t="s">
        <v>73</v>
      </c>
      <c r="N56" s="436">
        <v>5000</v>
      </c>
      <c r="O56" s="436">
        <v>5500</v>
      </c>
      <c r="P56" s="437">
        <v>6000</v>
      </c>
    </row>
    <row r="57" spans="1:24" ht="26.4" x14ac:dyDescent="0.25">
      <c r="A57" s="2541"/>
      <c r="B57" s="2544"/>
      <c r="C57" s="2546"/>
      <c r="D57" s="224"/>
      <c r="E57" s="2608"/>
      <c r="F57" s="2549"/>
      <c r="G57" s="2535"/>
      <c r="H57" s="154" t="s">
        <v>86</v>
      </c>
      <c r="I57" s="155"/>
      <c r="J57" s="156"/>
      <c r="K57" s="157"/>
      <c r="L57" s="312" t="s">
        <v>168</v>
      </c>
      <c r="M57" s="132"/>
      <c r="N57" s="422" t="s">
        <v>70</v>
      </c>
      <c r="O57" s="422"/>
      <c r="P57" s="435"/>
    </row>
    <row r="58" spans="1:24" ht="39.6" x14ac:dyDescent="0.25">
      <c r="A58" s="2541"/>
      <c r="B58" s="2544"/>
      <c r="C58" s="2546"/>
      <c r="D58" s="224"/>
      <c r="E58" s="2608"/>
      <c r="F58" s="2549"/>
      <c r="G58" s="2535"/>
      <c r="H58" s="154"/>
      <c r="I58" s="155"/>
      <c r="J58" s="156"/>
      <c r="K58" s="157"/>
      <c r="L58" s="261" t="s">
        <v>169</v>
      </c>
      <c r="M58" s="132" t="s">
        <v>73</v>
      </c>
      <c r="N58" s="422">
        <v>2000</v>
      </c>
      <c r="O58" s="422">
        <v>2000</v>
      </c>
      <c r="P58" s="435">
        <v>2000</v>
      </c>
    </row>
    <row r="59" spans="1:24" ht="26.4" x14ac:dyDescent="0.25">
      <c r="A59" s="2541"/>
      <c r="B59" s="2544"/>
      <c r="C59" s="2546"/>
      <c r="D59" s="224"/>
      <c r="E59" s="2610"/>
      <c r="F59" s="2549"/>
      <c r="G59" s="2535"/>
      <c r="H59" s="154"/>
      <c r="I59" s="155"/>
      <c r="J59" s="156"/>
      <c r="K59" s="157"/>
      <c r="L59" s="261" t="s">
        <v>170</v>
      </c>
      <c r="M59" s="314" t="s">
        <v>87</v>
      </c>
      <c r="N59" s="422">
        <v>15</v>
      </c>
      <c r="O59" s="422">
        <v>17</v>
      </c>
      <c r="P59" s="435">
        <v>20</v>
      </c>
    </row>
    <row r="60" spans="1:24" ht="26.4" x14ac:dyDescent="0.25">
      <c r="A60" s="2541"/>
      <c r="B60" s="2544"/>
      <c r="C60" s="2546"/>
      <c r="D60" s="224"/>
      <c r="E60" s="2610"/>
      <c r="F60" s="2549"/>
      <c r="G60" s="2535"/>
      <c r="H60" s="154"/>
      <c r="I60" s="155"/>
      <c r="J60" s="156"/>
      <c r="K60" s="157"/>
      <c r="L60" s="261" t="s">
        <v>171</v>
      </c>
      <c r="M60" s="314" t="s">
        <v>73</v>
      </c>
      <c r="N60" s="422">
        <v>1</v>
      </c>
      <c r="O60" s="422">
        <v>1</v>
      </c>
      <c r="P60" s="435">
        <v>1</v>
      </c>
    </row>
    <row r="61" spans="1:24" ht="26.4" x14ac:dyDescent="0.25">
      <c r="A61" s="2541"/>
      <c r="B61" s="2544"/>
      <c r="C61" s="2546"/>
      <c r="D61" s="224"/>
      <c r="E61" s="2610"/>
      <c r="F61" s="2549"/>
      <c r="G61" s="2535"/>
      <c r="H61" s="154"/>
      <c r="I61" s="155"/>
      <c r="J61" s="156"/>
      <c r="K61" s="157"/>
      <c r="L61" s="261" t="s">
        <v>172</v>
      </c>
      <c r="M61" s="314" t="s">
        <v>75</v>
      </c>
      <c r="N61" s="422">
        <v>80</v>
      </c>
      <c r="O61" s="422">
        <v>80</v>
      </c>
      <c r="P61" s="435">
        <v>80</v>
      </c>
    </row>
    <row r="62" spans="1:24" ht="30.6" customHeight="1" x14ac:dyDescent="0.25">
      <c r="A62" s="2541"/>
      <c r="B62" s="2544"/>
      <c r="C62" s="2546"/>
      <c r="D62" s="224"/>
      <c r="E62" s="2610"/>
      <c r="F62" s="2549"/>
      <c r="G62" s="2535"/>
      <c r="H62" s="154"/>
      <c r="I62" s="155"/>
      <c r="J62" s="156"/>
      <c r="K62" s="157"/>
      <c r="L62" s="261" t="s">
        <v>173</v>
      </c>
      <c r="M62" s="314" t="s">
        <v>73</v>
      </c>
      <c r="N62" s="422">
        <v>40</v>
      </c>
      <c r="O62" s="422">
        <v>45</v>
      </c>
      <c r="P62" s="435">
        <v>48</v>
      </c>
    </row>
    <row r="63" spans="1:24" ht="37.950000000000003" customHeight="1" x14ac:dyDescent="0.25">
      <c r="A63" s="2541"/>
      <c r="B63" s="2544"/>
      <c r="C63" s="2546"/>
      <c r="D63" s="224"/>
      <c r="E63" s="2610"/>
      <c r="F63" s="2549"/>
      <c r="G63" s="2535"/>
      <c r="H63" s="154"/>
      <c r="I63" s="155"/>
      <c r="J63" s="156"/>
      <c r="K63" s="157"/>
      <c r="L63" s="284" t="s">
        <v>174</v>
      </c>
      <c r="M63" s="314" t="s">
        <v>73</v>
      </c>
      <c r="N63" s="422">
        <v>40</v>
      </c>
      <c r="O63" s="422">
        <v>45</v>
      </c>
      <c r="P63" s="435">
        <v>48</v>
      </c>
    </row>
    <row r="64" spans="1:24" ht="26.4" x14ac:dyDescent="0.25">
      <c r="A64" s="2541"/>
      <c r="B64" s="2544"/>
      <c r="C64" s="2546"/>
      <c r="D64" s="224"/>
      <c r="E64" s="2610"/>
      <c r="F64" s="2549"/>
      <c r="G64" s="2535"/>
      <c r="H64" s="154"/>
      <c r="I64" s="155"/>
      <c r="J64" s="156"/>
      <c r="K64" s="157"/>
      <c r="L64" s="284" t="s">
        <v>175</v>
      </c>
      <c r="M64" s="314" t="s">
        <v>73</v>
      </c>
      <c r="N64" s="422">
        <v>3</v>
      </c>
      <c r="O64" s="422">
        <v>3</v>
      </c>
      <c r="P64" s="435">
        <v>3</v>
      </c>
    </row>
    <row r="65" spans="1:16" ht="30" customHeight="1" x14ac:dyDescent="0.25">
      <c r="A65" s="2541"/>
      <c r="B65" s="2544"/>
      <c r="C65" s="2546"/>
      <c r="D65" s="224"/>
      <c r="E65" s="2610"/>
      <c r="F65" s="2549"/>
      <c r="G65" s="2535"/>
      <c r="H65" s="154"/>
      <c r="I65" s="155"/>
      <c r="J65" s="156"/>
      <c r="K65" s="157"/>
      <c r="L65" s="284" t="s">
        <v>1022</v>
      </c>
      <c r="M65" s="314" t="s">
        <v>73</v>
      </c>
      <c r="N65" s="422">
        <v>3</v>
      </c>
      <c r="O65" s="422">
        <v>3</v>
      </c>
      <c r="P65" s="435">
        <v>3</v>
      </c>
    </row>
    <row r="66" spans="1:16" ht="33.6" customHeight="1" x14ac:dyDescent="0.25">
      <c r="A66" s="2541"/>
      <c r="B66" s="2544"/>
      <c r="C66" s="2546"/>
      <c r="D66" s="224"/>
      <c r="E66" s="2610"/>
      <c r="F66" s="2549"/>
      <c r="G66" s="2535"/>
      <c r="H66" s="154"/>
      <c r="I66" s="155"/>
      <c r="J66" s="156"/>
      <c r="K66" s="157"/>
      <c r="L66" s="284" t="s">
        <v>176</v>
      </c>
      <c r="M66" s="314" t="s">
        <v>73</v>
      </c>
      <c r="N66" s="422">
        <v>1</v>
      </c>
      <c r="O66" s="422">
        <v>1</v>
      </c>
      <c r="P66" s="435">
        <v>1</v>
      </c>
    </row>
    <row r="67" spans="1:16" ht="57" customHeight="1" x14ac:dyDescent="0.25">
      <c r="A67" s="2541"/>
      <c r="B67" s="2544"/>
      <c r="C67" s="2546"/>
      <c r="D67" s="224"/>
      <c r="E67" s="2610"/>
      <c r="F67" s="2549"/>
      <c r="G67" s="2535"/>
      <c r="H67" s="154"/>
      <c r="I67" s="155"/>
      <c r="J67" s="156"/>
      <c r="K67" s="157"/>
      <c r="L67" s="284" t="s">
        <v>177</v>
      </c>
      <c r="M67" s="314" t="s">
        <v>87</v>
      </c>
      <c r="N67" s="422">
        <v>10</v>
      </c>
      <c r="O67" s="422">
        <v>12</v>
      </c>
      <c r="P67" s="435">
        <v>15</v>
      </c>
    </row>
    <row r="68" spans="1:16" ht="39.6" x14ac:dyDescent="0.25">
      <c r="A68" s="2541"/>
      <c r="B68" s="2544"/>
      <c r="C68" s="2546"/>
      <c r="D68" s="224"/>
      <c r="E68" s="2610"/>
      <c r="F68" s="2549"/>
      <c r="G68" s="2535"/>
      <c r="H68" s="154"/>
      <c r="I68" s="155"/>
      <c r="J68" s="156"/>
      <c r="K68" s="157"/>
      <c r="L68" s="284" t="s">
        <v>178</v>
      </c>
      <c r="M68" s="314" t="s">
        <v>87</v>
      </c>
      <c r="N68" s="422">
        <v>40</v>
      </c>
      <c r="O68" s="422">
        <v>50</v>
      </c>
      <c r="P68" s="435">
        <v>60</v>
      </c>
    </row>
    <row r="69" spans="1:16" ht="41.25" customHeight="1" x14ac:dyDescent="0.25">
      <c r="A69" s="2541"/>
      <c r="B69" s="2544"/>
      <c r="C69" s="2546"/>
      <c r="D69" s="224"/>
      <c r="E69" s="2610"/>
      <c r="F69" s="2549"/>
      <c r="G69" s="2535"/>
      <c r="H69" s="154"/>
      <c r="I69" s="155"/>
      <c r="J69" s="156"/>
      <c r="K69" s="157"/>
      <c r="L69" s="284" t="s">
        <v>179</v>
      </c>
      <c r="M69" s="314" t="s">
        <v>87</v>
      </c>
      <c r="N69" s="422">
        <v>100</v>
      </c>
      <c r="O69" s="422">
        <v>120</v>
      </c>
      <c r="P69" s="435">
        <v>150</v>
      </c>
    </row>
    <row r="70" spans="1:16" ht="26.4" x14ac:dyDescent="0.25">
      <c r="A70" s="2541"/>
      <c r="B70" s="2544"/>
      <c r="C70" s="2546"/>
      <c r="D70" s="224"/>
      <c r="E70" s="2610"/>
      <c r="F70" s="2549"/>
      <c r="G70" s="2535"/>
      <c r="H70" s="154"/>
      <c r="I70" s="155"/>
      <c r="J70" s="156"/>
      <c r="K70" s="157"/>
      <c r="L70" s="284" t="s">
        <v>180</v>
      </c>
      <c r="M70" s="314" t="s">
        <v>73</v>
      </c>
      <c r="N70" s="422">
        <v>5</v>
      </c>
      <c r="O70" s="422">
        <v>5</v>
      </c>
      <c r="P70" s="435">
        <v>5</v>
      </c>
    </row>
    <row r="71" spans="1:16" ht="26.4" x14ac:dyDescent="0.25">
      <c r="A71" s="2541"/>
      <c r="B71" s="2544"/>
      <c r="C71" s="2546"/>
      <c r="D71" s="224"/>
      <c r="E71" s="2610"/>
      <c r="F71" s="2549"/>
      <c r="G71" s="2535"/>
      <c r="H71" s="154"/>
      <c r="I71" s="155"/>
      <c r="J71" s="156"/>
      <c r="K71" s="157"/>
      <c r="L71" s="284" t="s">
        <v>181</v>
      </c>
      <c r="M71" s="134" t="s">
        <v>73</v>
      </c>
      <c r="N71" s="436">
        <v>38</v>
      </c>
      <c r="O71" s="436">
        <v>40</v>
      </c>
      <c r="P71" s="437">
        <v>45</v>
      </c>
    </row>
    <row r="72" spans="1:16" s="9" customFormat="1" ht="23.4" customHeight="1" x14ac:dyDescent="0.25">
      <c r="A72" s="2541"/>
      <c r="B72" s="2544"/>
      <c r="C72" s="2546"/>
      <c r="D72" s="224"/>
      <c r="E72" s="2610"/>
      <c r="F72" s="2549"/>
      <c r="G72" s="2535"/>
      <c r="H72" s="379"/>
      <c r="I72" s="218"/>
      <c r="J72" s="176"/>
      <c r="K72" s="334"/>
      <c r="L72" s="385" t="s">
        <v>217</v>
      </c>
      <c r="M72" s="134" t="s">
        <v>73</v>
      </c>
      <c r="N72" s="438">
        <v>1</v>
      </c>
      <c r="O72" s="438"/>
      <c r="P72" s="439"/>
    </row>
    <row r="73" spans="1:16" s="9" customFormat="1" ht="41.25" customHeight="1" x14ac:dyDescent="0.25">
      <c r="A73" s="2541"/>
      <c r="B73" s="2544"/>
      <c r="C73" s="2546"/>
      <c r="D73" s="381"/>
      <c r="E73" s="2610"/>
      <c r="F73" s="2549"/>
      <c r="G73" s="2535"/>
      <c r="H73" s="379"/>
      <c r="I73" s="218"/>
      <c r="J73" s="176"/>
      <c r="K73" s="334"/>
      <c r="L73" s="262" t="s">
        <v>138</v>
      </c>
      <c r="M73" s="382" t="s">
        <v>73</v>
      </c>
      <c r="N73" s="440" t="s">
        <v>77</v>
      </c>
      <c r="O73" s="440" t="s">
        <v>77</v>
      </c>
      <c r="P73" s="441" t="s">
        <v>76</v>
      </c>
    </row>
    <row r="74" spans="1:16" ht="30.6" customHeight="1" thickBot="1" x14ac:dyDescent="0.3">
      <c r="A74" s="2542"/>
      <c r="B74" s="2545"/>
      <c r="C74" s="2547"/>
      <c r="D74" s="158"/>
      <c r="E74" s="2593"/>
      <c r="F74" s="2550"/>
      <c r="G74" s="2536"/>
      <c r="H74" s="315" t="s">
        <v>7</v>
      </c>
      <c r="I74" s="162">
        <f>I54+I55+I56+I57</f>
        <v>514.29999999999995</v>
      </c>
      <c r="J74" s="162">
        <f t="shared" ref="J74:K74" si="5">J54+J55+J56</f>
        <v>696</v>
      </c>
      <c r="K74" s="162">
        <f t="shared" si="5"/>
        <v>731</v>
      </c>
      <c r="L74" s="285"/>
      <c r="M74" s="163"/>
      <c r="N74" s="420"/>
      <c r="O74" s="420"/>
      <c r="P74" s="421"/>
    </row>
    <row r="75" spans="1:16" ht="26.4" x14ac:dyDescent="0.25">
      <c r="A75" s="2551" t="s">
        <v>6</v>
      </c>
      <c r="B75" s="2567" t="s">
        <v>8</v>
      </c>
      <c r="C75" s="2568" t="s">
        <v>8</v>
      </c>
      <c r="D75" s="380"/>
      <c r="E75" s="2607" t="s">
        <v>182</v>
      </c>
      <c r="F75" s="2609" t="s">
        <v>183</v>
      </c>
      <c r="G75" s="2534" t="s">
        <v>90</v>
      </c>
      <c r="H75" s="152" t="s">
        <v>50</v>
      </c>
      <c r="I75" s="169">
        <v>63.9</v>
      </c>
      <c r="J75" s="170">
        <v>67</v>
      </c>
      <c r="K75" s="256">
        <v>70</v>
      </c>
      <c r="L75" s="316" t="s">
        <v>184</v>
      </c>
      <c r="M75" s="317" t="s">
        <v>73</v>
      </c>
      <c r="N75" s="414" t="s">
        <v>140</v>
      </c>
      <c r="O75" s="414"/>
      <c r="P75" s="415"/>
    </row>
    <row r="76" spans="1:16" ht="26.4" x14ac:dyDescent="0.25">
      <c r="A76" s="2541"/>
      <c r="B76" s="2544"/>
      <c r="C76" s="2606"/>
      <c r="D76" s="381"/>
      <c r="E76" s="2608"/>
      <c r="F76" s="2549"/>
      <c r="G76" s="2535"/>
      <c r="H76" s="154" t="s">
        <v>120</v>
      </c>
      <c r="I76" s="155">
        <v>367.3</v>
      </c>
      <c r="J76" s="156">
        <v>385</v>
      </c>
      <c r="K76" s="157">
        <v>404</v>
      </c>
      <c r="L76" s="171" t="s">
        <v>185</v>
      </c>
      <c r="M76" s="273"/>
      <c r="N76" s="406"/>
      <c r="O76" s="406" t="s">
        <v>70</v>
      </c>
      <c r="P76" s="407" t="s">
        <v>70</v>
      </c>
    </row>
    <row r="77" spans="1:16" x14ac:dyDescent="0.25">
      <c r="A77" s="2541"/>
      <c r="B77" s="2544"/>
      <c r="C77" s="2606"/>
      <c r="D77" s="381"/>
      <c r="E77" s="2608"/>
      <c r="F77" s="2549"/>
      <c r="G77" s="2535"/>
      <c r="H77" s="264" t="s">
        <v>61</v>
      </c>
      <c r="I77" s="265">
        <v>1</v>
      </c>
      <c r="J77" s="153"/>
      <c r="K77" s="157"/>
      <c r="L77" s="171"/>
      <c r="M77" s="273"/>
      <c r="N77" s="406"/>
      <c r="O77" s="406"/>
      <c r="P77" s="407"/>
    </row>
    <row r="78" spans="1:16" x14ac:dyDescent="0.25">
      <c r="A78" s="2541"/>
      <c r="B78" s="2544"/>
      <c r="C78" s="2606"/>
      <c r="D78" s="381"/>
      <c r="E78" s="2608"/>
      <c r="F78" s="2549"/>
      <c r="G78" s="2535"/>
      <c r="H78" s="264" t="s">
        <v>86</v>
      </c>
      <c r="I78" s="265"/>
      <c r="J78" s="153"/>
      <c r="K78" s="266"/>
      <c r="L78" s="171"/>
      <c r="M78" s="273"/>
      <c r="N78" s="406"/>
      <c r="O78" s="406"/>
      <c r="P78" s="407"/>
    </row>
    <row r="79" spans="1:16" ht="27" thickBot="1" x14ac:dyDescent="0.3">
      <c r="A79" s="2542"/>
      <c r="B79" s="2545"/>
      <c r="C79" s="2547"/>
      <c r="D79" s="158"/>
      <c r="E79" s="2593"/>
      <c r="F79" s="2550"/>
      <c r="G79" s="2536"/>
      <c r="H79" s="196" t="s">
        <v>7</v>
      </c>
      <c r="I79" s="172">
        <f>I75+I76+I77+I78</f>
        <v>432.2</v>
      </c>
      <c r="J79" s="172">
        <f t="shared" ref="J79:K79" si="6">J75+J76+J77+J78</f>
        <v>452</v>
      </c>
      <c r="K79" s="172">
        <f t="shared" si="6"/>
        <v>474</v>
      </c>
      <c r="L79" s="318" t="s">
        <v>1023</v>
      </c>
      <c r="M79" s="197" t="s">
        <v>87</v>
      </c>
      <c r="N79" s="442" t="s">
        <v>88</v>
      </c>
      <c r="O79" s="442" t="s">
        <v>130</v>
      </c>
      <c r="P79" s="443" t="s">
        <v>130</v>
      </c>
    </row>
    <row r="80" spans="1:16" ht="13.8" thickBot="1" x14ac:dyDescent="0.3">
      <c r="A80" s="11" t="s">
        <v>6</v>
      </c>
      <c r="B80" s="52" t="s">
        <v>8</v>
      </c>
      <c r="C80" s="2565" t="s">
        <v>33</v>
      </c>
      <c r="D80" s="2565"/>
      <c r="E80" s="2565"/>
      <c r="F80" s="2565"/>
      <c r="G80" s="2566"/>
      <c r="H80" s="298" t="s">
        <v>7</v>
      </c>
      <c r="I80" s="299">
        <f>I74+I79</f>
        <v>946.5</v>
      </c>
      <c r="J80" s="299">
        <f t="shared" ref="J80:K80" si="7">J74+J79</f>
        <v>1148</v>
      </c>
      <c r="K80" s="299">
        <f t="shared" si="7"/>
        <v>1205</v>
      </c>
      <c r="L80" s="2570"/>
      <c r="M80" s="2571"/>
      <c r="N80" s="2571"/>
      <c r="O80" s="2571"/>
      <c r="P80" s="2572"/>
    </row>
    <row r="81" spans="1:18" ht="13.8" thickBot="1" x14ac:dyDescent="0.3">
      <c r="A81" s="11" t="s">
        <v>6</v>
      </c>
      <c r="B81" s="52" t="s">
        <v>51</v>
      </c>
      <c r="C81" s="302" t="s">
        <v>186</v>
      </c>
      <c r="D81" s="168"/>
      <c r="E81" s="303"/>
      <c r="F81" s="303"/>
      <c r="G81" s="303"/>
      <c r="H81" s="303"/>
      <c r="I81" s="303"/>
      <c r="J81" s="303"/>
      <c r="K81" s="303"/>
      <c r="L81" s="303"/>
      <c r="M81" s="303"/>
      <c r="N81" s="429"/>
      <c r="O81" s="429"/>
      <c r="P81" s="430"/>
    </row>
    <row r="82" spans="1:18" ht="39.6" x14ac:dyDescent="0.25">
      <c r="A82" s="2555"/>
      <c r="B82" s="2557"/>
      <c r="C82" s="319"/>
      <c r="D82" s="244"/>
      <c r="E82" s="320"/>
      <c r="F82" s="320"/>
      <c r="G82" s="320"/>
      <c r="H82" s="320"/>
      <c r="I82" s="320"/>
      <c r="J82" s="320"/>
      <c r="K82" s="321"/>
      <c r="L82" s="282" t="s">
        <v>187</v>
      </c>
      <c r="M82" s="231" t="s">
        <v>75</v>
      </c>
      <c r="N82" s="399">
        <v>25</v>
      </c>
      <c r="O82" s="399">
        <v>27</v>
      </c>
      <c r="P82" s="400">
        <v>29</v>
      </c>
    </row>
    <row r="83" spans="1:18" ht="52.8" x14ac:dyDescent="0.25">
      <c r="A83" s="2597"/>
      <c r="B83" s="2544"/>
      <c r="C83" s="319"/>
      <c r="D83" s="244"/>
      <c r="E83" s="320"/>
      <c r="F83" s="320"/>
      <c r="G83" s="320"/>
      <c r="H83" s="320"/>
      <c r="I83" s="320"/>
      <c r="J83" s="320"/>
      <c r="K83" s="321"/>
      <c r="L83" s="250" t="s">
        <v>188</v>
      </c>
      <c r="M83" s="132" t="s">
        <v>75</v>
      </c>
      <c r="N83" s="402">
        <v>5</v>
      </c>
      <c r="O83" s="402">
        <v>10</v>
      </c>
      <c r="P83" s="403">
        <v>15</v>
      </c>
    </row>
    <row r="84" spans="1:18" ht="39.6" x14ac:dyDescent="0.25">
      <c r="A84" s="2597"/>
      <c r="B84" s="2544"/>
      <c r="C84" s="319"/>
      <c r="D84" s="244"/>
      <c r="E84" s="320"/>
      <c r="F84" s="320"/>
      <c r="G84" s="320"/>
      <c r="H84" s="320"/>
      <c r="I84" s="320"/>
      <c r="J84" s="320"/>
      <c r="K84" s="321"/>
      <c r="L84" s="322" t="s">
        <v>189</v>
      </c>
      <c r="M84" s="132" t="s">
        <v>190</v>
      </c>
      <c r="N84" s="444">
        <v>25000</v>
      </c>
      <c r="O84" s="444">
        <v>27000</v>
      </c>
      <c r="P84" s="445">
        <v>29000</v>
      </c>
    </row>
    <row r="85" spans="1:18" ht="40.200000000000003" thickBot="1" x14ac:dyDescent="0.3">
      <c r="A85" s="2556"/>
      <c r="B85" s="2558"/>
      <c r="C85" s="323"/>
      <c r="D85" s="252"/>
      <c r="E85" s="324"/>
      <c r="F85" s="324"/>
      <c r="G85" s="324"/>
      <c r="H85" s="324"/>
      <c r="I85" s="324"/>
      <c r="J85" s="324"/>
      <c r="K85" s="325"/>
      <c r="L85" s="326" t="s">
        <v>191</v>
      </c>
      <c r="M85" s="232" t="s">
        <v>75</v>
      </c>
      <c r="N85" s="446">
        <v>60</v>
      </c>
      <c r="O85" s="446">
        <v>62</v>
      </c>
      <c r="P85" s="447">
        <v>64</v>
      </c>
    </row>
    <row r="86" spans="1:18" x14ac:dyDescent="0.25">
      <c r="A86" s="2555" t="s">
        <v>6</v>
      </c>
      <c r="B86" s="2557" t="s">
        <v>51</v>
      </c>
      <c r="C86" s="2559" t="s">
        <v>6</v>
      </c>
      <c r="D86" s="327"/>
      <c r="E86" s="2599" t="s">
        <v>192</v>
      </c>
      <c r="F86" s="2602" t="s">
        <v>193</v>
      </c>
      <c r="G86" s="2603" t="s">
        <v>90</v>
      </c>
      <c r="H86" s="264" t="s">
        <v>50</v>
      </c>
      <c r="I86" s="265">
        <v>455</v>
      </c>
      <c r="J86" s="153">
        <v>477</v>
      </c>
      <c r="K86" s="266">
        <v>501</v>
      </c>
      <c r="L86" s="328" t="s">
        <v>194</v>
      </c>
      <c r="M86" s="329" t="s">
        <v>87</v>
      </c>
      <c r="N86" s="416">
        <v>19</v>
      </c>
      <c r="O86" s="416">
        <v>20</v>
      </c>
      <c r="P86" s="417">
        <v>21</v>
      </c>
    </row>
    <row r="87" spans="1:18" ht="26.4" x14ac:dyDescent="0.25">
      <c r="A87" s="2597"/>
      <c r="B87" s="2544"/>
      <c r="C87" s="2598"/>
      <c r="D87" s="330"/>
      <c r="E87" s="2600"/>
      <c r="F87" s="2549"/>
      <c r="G87" s="2604"/>
      <c r="H87" s="154" t="s">
        <v>120</v>
      </c>
      <c r="I87" s="155"/>
      <c r="J87" s="156"/>
      <c r="K87" s="157"/>
      <c r="L87" s="312" t="s">
        <v>1024</v>
      </c>
      <c r="M87" s="286" t="s">
        <v>89</v>
      </c>
      <c r="N87" s="418">
        <v>1</v>
      </c>
      <c r="O87" s="418">
        <v>1</v>
      </c>
      <c r="P87" s="419">
        <v>1</v>
      </c>
    </row>
    <row r="88" spans="1:18" ht="26.4" x14ac:dyDescent="0.25">
      <c r="A88" s="2597"/>
      <c r="B88" s="2544"/>
      <c r="C88" s="2598"/>
      <c r="D88" s="330"/>
      <c r="E88" s="2600"/>
      <c r="F88" s="2549"/>
      <c r="G88" s="2604"/>
      <c r="H88" s="264" t="s">
        <v>60</v>
      </c>
      <c r="I88" s="283">
        <v>22.5</v>
      </c>
      <c r="J88" s="153">
        <v>11</v>
      </c>
      <c r="K88" s="266">
        <v>12</v>
      </c>
      <c r="L88" s="173" t="s">
        <v>195</v>
      </c>
      <c r="M88" s="329" t="s">
        <v>89</v>
      </c>
      <c r="N88" s="416">
        <v>10</v>
      </c>
      <c r="O88" s="416">
        <v>12</v>
      </c>
      <c r="P88" s="417">
        <v>14</v>
      </c>
      <c r="Q88" s="54"/>
      <c r="R88" s="1738"/>
    </row>
    <row r="89" spans="1:18" ht="66" x14ac:dyDescent="0.25">
      <c r="A89" s="2597"/>
      <c r="B89" s="2544"/>
      <c r="C89" s="2598"/>
      <c r="D89" s="330"/>
      <c r="E89" s="2600"/>
      <c r="F89" s="2549"/>
      <c r="G89" s="2604"/>
      <c r="H89" s="154" t="s">
        <v>71</v>
      </c>
      <c r="I89" s="155"/>
      <c r="J89" s="156"/>
      <c r="K89" s="157"/>
      <c r="L89" s="331" t="s">
        <v>196</v>
      </c>
      <c r="M89" s="174" t="s">
        <v>73</v>
      </c>
      <c r="N89" s="418">
        <v>1</v>
      </c>
      <c r="O89" s="418">
        <v>1</v>
      </c>
      <c r="P89" s="419">
        <v>1</v>
      </c>
    </row>
    <row r="90" spans="1:18" ht="39.6" x14ac:dyDescent="0.25">
      <c r="A90" s="2597"/>
      <c r="B90" s="2544"/>
      <c r="C90" s="2598"/>
      <c r="D90" s="330"/>
      <c r="E90" s="2600"/>
      <c r="F90" s="2549"/>
      <c r="G90" s="2604"/>
      <c r="H90" s="154" t="s">
        <v>61</v>
      </c>
      <c r="I90" s="165">
        <v>4.4000000000000004</v>
      </c>
      <c r="J90" s="156"/>
      <c r="K90" s="157"/>
      <c r="L90" s="37" t="s">
        <v>197</v>
      </c>
      <c r="M90" s="332" t="s">
        <v>73</v>
      </c>
      <c r="N90" s="422">
        <v>10</v>
      </c>
      <c r="O90" s="422">
        <v>12</v>
      </c>
      <c r="P90" s="423">
        <v>14</v>
      </c>
    </row>
    <row r="91" spans="1:18" ht="26.4" x14ac:dyDescent="0.25">
      <c r="A91" s="2597"/>
      <c r="B91" s="2544"/>
      <c r="C91" s="2598"/>
      <c r="D91" s="330"/>
      <c r="E91" s="2600"/>
      <c r="F91" s="2549"/>
      <c r="G91" s="2604"/>
      <c r="H91" s="175" t="s">
        <v>59</v>
      </c>
      <c r="I91" s="333">
        <v>125.3</v>
      </c>
      <c r="J91" s="176">
        <v>131</v>
      </c>
      <c r="K91" s="334">
        <v>138</v>
      </c>
      <c r="L91" s="335" t="s">
        <v>198</v>
      </c>
      <c r="M91" s="336" t="s">
        <v>89</v>
      </c>
      <c r="N91" s="438">
        <v>3</v>
      </c>
      <c r="O91" s="438">
        <v>3</v>
      </c>
      <c r="P91" s="448">
        <v>3</v>
      </c>
    </row>
    <row r="92" spans="1:18" ht="39.6" x14ac:dyDescent="0.25">
      <c r="A92" s="2597"/>
      <c r="B92" s="2544"/>
      <c r="C92" s="2598"/>
      <c r="D92" s="330"/>
      <c r="E92" s="2600"/>
      <c r="F92" s="2549"/>
      <c r="G92" s="2604"/>
      <c r="H92" s="175" t="s">
        <v>86</v>
      </c>
      <c r="I92" s="333">
        <v>18</v>
      </c>
      <c r="J92" s="176">
        <v>19</v>
      </c>
      <c r="K92" s="334">
        <v>20</v>
      </c>
      <c r="L92" s="335" t="s">
        <v>199</v>
      </c>
      <c r="M92" s="336" t="s">
        <v>89</v>
      </c>
      <c r="N92" s="438">
        <v>3</v>
      </c>
      <c r="O92" s="438">
        <v>3</v>
      </c>
      <c r="P92" s="448">
        <v>3</v>
      </c>
    </row>
    <row r="93" spans="1:18" ht="66" x14ac:dyDescent="0.25">
      <c r="A93" s="2597"/>
      <c r="B93" s="2544"/>
      <c r="C93" s="2598"/>
      <c r="D93" s="330"/>
      <c r="E93" s="2600"/>
      <c r="F93" s="2549"/>
      <c r="G93" s="2604"/>
      <c r="H93" s="175"/>
      <c r="I93" s="333"/>
      <c r="J93" s="176"/>
      <c r="K93" s="334"/>
      <c r="L93" s="335" t="s">
        <v>200</v>
      </c>
      <c r="M93" s="337" t="s">
        <v>201</v>
      </c>
      <c r="N93" s="438">
        <v>10000</v>
      </c>
      <c r="O93" s="438">
        <v>20000</v>
      </c>
      <c r="P93" s="448">
        <v>30000</v>
      </c>
    </row>
    <row r="94" spans="1:18" ht="39.6" x14ac:dyDescent="0.25">
      <c r="A94" s="2597"/>
      <c r="B94" s="2544"/>
      <c r="C94" s="2598"/>
      <c r="D94" s="330"/>
      <c r="E94" s="2600"/>
      <c r="F94" s="2549"/>
      <c r="G94" s="2604"/>
      <c r="H94" s="338"/>
      <c r="I94" s="339"/>
      <c r="J94" s="339"/>
      <c r="K94" s="340"/>
      <c r="L94" s="177" t="s">
        <v>202</v>
      </c>
      <c r="M94" s="337" t="s">
        <v>87</v>
      </c>
      <c r="N94" s="436">
        <v>1000</v>
      </c>
      <c r="O94" s="436">
        <v>1400</v>
      </c>
      <c r="P94" s="403">
        <v>1800</v>
      </c>
    </row>
    <row r="95" spans="1:18" ht="39.6" x14ac:dyDescent="0.25">
      <c r="A95" s="2597"/>
      <c r="B95" s="2544"/>
      <c r="C95" s="2598"/>
      <c r="D95" s="330"/>
      <c r="E95" s="2600"/>
      <c r="F95" s="2549"/>
      <c r="G95" s="2604"/>
      <c r="H95" s="338"/>
      <c r="I95" s="339"/>
      <c r="J95" s="339"/>
      <c r="K95" s="340"/>
      <c r="L95" s="341" t="s">
        <v>203</v>
      </c>
      <c r="M95" s="342" t="s">
        <v>73</v>
      </c>
      <c r="N95" s="449"/>
      <c r="O95" s="449"/>
      <c r="P95" s="403" t="s">
        <v>140</v>
      </c>
    </row>
    <row r="96" spans="1:18" ht="27" thickBot="1" x14ac:dyDescent="0.3">
      <c r="A96" s="2556"/>
      <c r="B96" s="2558"/>
      <c r="C96" s="2560"/>
      <c r="D96" s="343"/>
      <c r="E96" s="2601"/>
      <c r="F96" s="2564"/>
      <c r="G96" s="2605"/>
      <c r="H96" s="344" t="s">
        <v>7</v>
      </c>
      <c r="I96" s="172">
        <f>I86+I87+I88+I89+I90+I91+I92</f>
        <v>625.19999999999993</v>
      </c>
      <c r="J96" s="172">
        <f t="shared" ref="J96:K96" si="8">J86+J87+J88+J89+J90+J91+J92</f>
        <v>638</v>
      </c>
      <c r="K96" s="172">
        <f t="shared" si="8"/>
        <v>671</v>
      </c>
      <c r="L96" s="345" t="s">
        <v>204</v>
      </c>
      <c r="M96" s="346" t="s">
        <v>73</v>
      </c>
      <c r="N96" s="450">
        <v>7</v>
      </c>
      <c r="O96" s="450">
        <v>8</v>
      </c>
      <c r="P96" s="451">
        <v>9</v>
      </c>
    </row>
    <row r="97" spans="1:16" ht="13.8" thickBot="1" x14ac:dyDescent="0.3">
      <c r="A97" s="11" t="s">
        <v>6</v>
      </c>
      <c r="B97" s="52" t="s">
        <v>51</v>
      </c>
      <c r="C97" s="2565" t="s">
        <v>33</v>
      </c>
      <c r="D97" s="2565"/>
      <c r="E97" s="2565"/>
      <c r="F97" s="2565"/>
      <c r="G97" s="2566"/>
      <c r="H97" s="298" t="s">
        <v>7</v>
      </c>
      <c r="I97" s="299">
        <f>I96*1</f>
        <v>625.19999999999993</v>
      </c>
      <c r="J97" s="299">
        <f t="shared" ref="J97:K97" si="9">J96*1</f>
        <v>638</v>
      </c>
      <c r="K97" s="299">
        <f t="shared" si="9"/>
        <v>671</v>
      </c>
      <c r="L97" s="2570"/>
      <c r="M97" s="2571"/>
      <c r="N97" s="2571"/>
      <c r="O97" s="2571"/>
      <c r="P97" s="2572"/>
    </row>
    <row r="98" spans="1:16" ht="13.8" thickBot="1" x14ac:dyDescent="0.3">
      <c r="A98" s="347" t="s">
        <v>6</v>
      </c>
      <c r="B98" s="2591" t="s">
        <v>80</v>
      </c>
      <c r="C98" s="2592"/>
      <c r="D98" s="2592"/>
      <c r="E98" s="2592"/>
      <c r="F98" s="2592"/>
      <c r="G98" s="2592"/>
      <c r="H98" s="2592"/>
      <c r="I98" s="178">
        <f>I50+I80+I97</f>
        <v>63523.199999999997</v>
      </c>
      <c r="J98" s="178">
        <f t="shared" ref="J98:K98" si="10">J50+J80+J97</f>
        <v>66115</v>
      </c>
      <c r="K98" s="178">
        <f t="shared" si="10"/>
        <v>69425</v>
      </c>
      <c r="L98" s="348"/>
      <c r="M98" s="179"/>
      <c r="N98" s="452"/>
      <c r="O98" s="452"/>
      <c r="P98" s="453"/>
    </row>
    <row r="99" spans="1:16" ht="14.4" thickBot="1" x14ac:dyDescent="0.3">
      <c r="A99" s="349" t="s">
        <v>8</v>
      </c>
      <c r="B99" s="350" t="s">
        <v>205</v>
      </c>
      <c r="C99" s="351"/>
      <c r="D99" s="351"/>
      <c r="E99" s="352"/>
      <c r="F99" s="353"/>
      <c r="G99" s="353"/>
      <c r="H99" s="353"/>
      <c r="I99" s="353"/>
      <c r="J99" s="353"/>
      <c r="K99" s="353"/>
      <c r="L99" s="353"/>
      <c r="M99" s="353"/>
      <c r="N99" s="454"/>
      <c r="O99" s="454"/>
      <c r="P99" s="455"/>
    </row>
    <row r="100" spans="1:16" ht="27" thickBot="1" x14ac:dyDescent="0.3">
      <c r="A100" s="51"/>
      <c r="B100" s="354"/>
      <c r="C100" s="355"/>
      <c r="D100" s="355"/>
      <c r="E100" s="355"/>
      <c r="F100" s="355"/>
      <c r="G100" s="355"/>
      <c r="H100" s="355"/>
      <c r="I100" s="355"/>
      <c r="J100" s="355"/>
      <c r="K100" s="356"/>
      <c r="L100" s="357" t="s">
        <v>206</v>
      </c>
      <c r="M100" s="358" t="s">
        <v>75</v>
      </c>
      <c r="N100" s="456">
        <v>37.6</v>
      </c>
      <c r="O100" s="456">
        <v>37.799999999999997</v>
      </c>
      <c r="P100" s="457">
        <v>38</v>
      </c>
    </row>
    <row r="101" spans="1:16" ht="13.8" thickBot="1" x14ac:dyDescent="0.3">
      <c r="A101" s="51" t="s">
        <v>8</v>
      </c>
      <c r="B101" s="359" t="s">
        <v>6</v>
      </c>
      <c r="C101" s="360" t="s">
        <v>207</v>
      </c>
      <c r="D101" s="361"/>
      <c r="E101" s="361"/>
      <c r="F101" s="361"/>
      <c r="G101" s="361"/>
      <c r="H101" s="361"/>
      <c r="I101" s="361"/>
      <c r="J101" s="361"/>
      <c r="K101" s="181"/>
      <c r="L101" s="181"/>
      <c r="M101" s="361"/>
      <c r="N101" s="458"/>
      <c r="O101" s="458"/>
      <c r="P101" s="459"/>
    </row>
    <row r="102" spans="1:16" ht="40.200000000000003" thickBot="1" x14ac:dyDescent="0.3">
      <c r="A102" s="51"/>
      <c r="B102" s="32"/>
      <c r="C102" s="304"/>
      <c r="D102" s="362"/>
      <c r="E102" s="362"/>
      <c r="F102" s="362"/>
      <c r="G102" s="362"/>
      <c r="H102" s="362"/>
      <c r="I102" s="362"/>
      <c r="J102" s="362"/>
      <c r="K102" s="363"/>
      <c r="L102" s="364" t="s">
        <v>208</v>
      </c>
      <c r="M102" s="365" t="s">
        <v>209</v>
      </c>
      <c r="N102" s="460">
        <v>70</v>
      </c>
      <c r="O102" s="460">
        <v>72</v>
      </c>
      <c r="P102" s="461">
        <v>74</v>
      </c>
    </row>
    <row r="103" spans="1:16" x14ac:dyDescent="0.25">
      <c r="A103" s="2551" t="s">
        <v>8</v>
      </c>
      <c r="B103" s="2567" t="s">
        <v>6</v>
      </c>
      <c r="C103" s="2588" t="s">
        <v>6</v>
      </c>
      <c r="D103" s="366"/>
      <c r="E103" s="2561" t="s">
        <v>210</v>
      </c>
      <c r="F103" s="2594" t="s">
        <v>66</v>
      </c>
      <c r="G103" s="2534" t="s">
        <v>90</v>
      </c>
      <c r="H103" s="152"/>
      <c r="I103" s="169"/>
      <c r="J103" s="170"/>
      <c r="K103" s="256"/>
      <c r="L103" s="367" t="s">
        <v>211</v>
      </c>
      <c r="M103" s="276" t="s">
        <v>73</v>
      </c>
      <c r="N103" s="399">
        <v>5</v>
      </c>
      <c r="O103" s="399">
        <v>6</v>
      </c>
      <c r="P103" s="400">
        <v>7</v>
      </c>
    </row>
    <row r="104" spans="1:16" ht="26.4" x14ac:dyDescent="0.25">
      <c r="A104" s="2541"/>
      <c r="B104" s="2544"/>
      <c r="C104" s="2589"/>
      <c r="D104" s="27"/>
      <c r="E104" s="2582"/>
      <c r="F104" s="2595"/>
      <c r="G104" s="2535"/>
      <c r="H104" s="154"/>
      <c r="I104" s="265"/>
      <c r="J104" s="153"/>
      <c r="K104" s="266"/>
      <c r="L104" s="261" t="s">
        <v>212</v>
      </c>
      <c r="M104" s="276" t="s">
        <v>73</v>
      </c>
      <c r="N104" s="462">
        <v>2</v>
      </c>
      <c r="O104" s="462">
        <v>3</v>
      </c>
      <c r="P104" s="463">
        <v>3</v>
      </c>
    </row>
    <row r="105" spans="1:16" ht="40.5" customHeight="1" thickBot="1" x14ac:dyDescent="0.3">
      <c r="A105" s="2542"/>
      <c r="B105" s="2545"/>
      <c r="C105" s="2590"/>
      <c r="D105" s="368"/>
      <c r="E105" s="2593"/>
      <c r="F105" s="2596"/>
      <c r="G105" s="2536"/>
      <c r="H105" s="161" t="s">
        <v>7</v>
      </c>
      <c r="I105" s="162"/>
      <c r="J105" s="162"/>
      <c r="K105" s="369"/>
      <c r="L105" s="370"/>
      <c r="M105" s="371"/>
      <c r="N105" s="464"/>
      <c r="O105" s="464"/>
      <c r="P105" s="465"/>
    </row>
    <row r="106" spans="1:16" ht="26.4" x14ac:dyDescent="0.25">
      <c r="A106" s="2551" t="s">
        <v>8</v>
      </c>
      <c r="B106" s="2567" t="s">
        <v>6</v>
      </c>
      <c r="C106" s="2588" t="s">
        <v>8</v>
      </c>
      <c r="D106" s="366"/>
      <c r="E106" s="2561" t="s">
        <v>1026</v>
      </c>
      <c r="F106" s="2569" t="s">
        <v>66</v>
      </c>
      <c r="G106" s="2534" t="s">
        <v>90</v>
      </c>
      <c r="H106" s="152"/>
      <c r="I106" s="169"/>
      <c r="J106" s="170"/>
      <c r="K106" s="256"/>
      <c r="L106" s="87" t="s">
        <v>213</v>
      </c>
      <c r="M106" s="276" t="s">
        <v>73</v>
      </c>
      <c r="N106" s="399"/>
      <c r="O106" s="399"/>
      <c r="P106" s="400">
        <v>1</v>
      </c>
    </row>
    <row r="107" spans="1:16" ht="26.4" x14ac:dyDescent="0.25">
      <c r="A107" s="2541"/>
      <c r="B107" s="2544"/>
      <c r="C107" s="2589"/>
      <c r="D107" s="27"/>
      <c r="E107" s="2582"/>
      <c r="F107" s="2549"/>
      <c r="G107" s="2535"/>
      <c r="H107" s="154"/>
      <c r="I107" s="155"/>
      <c r="J107" s="156"/>
      <c r="K107" s="157"/>
      <c r="L107" s="261" t="s">
        <v>1025</v>
      </c>
      <c r="M107" s="276" t="s">
        <v>73</v>
      </c>
      <c r="N107" s="402"/>
      <c r="O107" s="402">
        <v>1</v>
      </c>
      <c r="P107" s="403">
        <v>1</v>
      </c>
    </row>
    <row r="108" spans="1:16" ht="66" x14ac:dyDescent="0.25">
      <c r="A108" s="2541"/>
      <c r="B108" s="2544"/>
      <c r="C108" s="2589"/>
      <c r="D108" s="27"/>
      <c r="E108" s="2582"/>
      <c r="F108" s="2549"/>
      <c r="G108" s="2535"/>
      <c r="H108" s="154"/>
      <c r="I108" s="155"/>
      <c r="J108" s="156"/>
      <c r="K108" s="157"/>
      <c r="L108" s="261" t="s">
        <v>214</v>
      </c>
      <c r="M108" s="132" t="s">
        <v>75</v>
      </c>
      <c r="N108" s="402">
        <v>50</v>
      </c>
      <c r="O108" s="402">
        <v>60</v>
      </c>
      <c r="P108" s="403">
        <v>70</v>
      </c>
    </row>
    <row r="109" spans="1:16" ht="52.8" x14ac:dyDescent="0.25">
      <c r="A109" s="2541"/>
      <c r="B109" s="2544"/>
      <c r="C109" s="2589"/>
      <c r="D109" s="27"/>
      <c r="E109" s="372"/>
      <c r="F109" s="2549"/>
      <c r="G109" s="2535"/>
      <c r="H109" s="154"/>
      <c r="I109" s="155"/>
      <c r="J109" s="156"/>
      <c r="K109" s="157"/>
      <c r="L109" s="357" t="s">
        <v>215</v>
      </c>
      <c r="M109" s="132" t="s">
        <v>87</v>
      </c>
      <c r="N109" s="402">
        <v>263</v>
      </c>
      <c r="O109" s="402">
        <v>263</v>
      </c>
      <c r="P109" s="403">
        <v>263</v>
      </c>
    </row>
    <row r="110" spans="1:16" ht="13.8" thickBot="1" x14ac:dyDescent="0.3">
      <c r="A110" s="2542"/>
      <c r="B110" s="2545"/>
      <c r="C110" s="2590"/>
      <c r="D110" s="368"/>
      <c r="E110" s="373"/>
      <c r="F110" s="2550"/>
      <c r="G110" s="2536"/>
      <c r="H110" s="161" t="s">
        <v>7</v>
      </c>
      <c r="I110" s="162"/>
      <c r="J110" s="162"/>
      <c r="K110" s="369"/>
      <c r="L110" s="370"/>
      <c r="M110" s="371"/>
      <c r="N110" s="464"/>
      <c r="O110" s="464"/>
      <c r="P110" s="465"/>
    </row>
    <row r="111" spans="1:16" ht="13.8" thickBot="1" x14ac:dyDescent="0.3">
      <c r="A111" s="225" t="s">
        <v>8</v>
      </c>
      <c r="B111" s="28" t="s">
        <v>6</v>
      </c>
      <c r="C111" s="2583" t="s">
        <v>33</v>
      </c>
      <c r="D111" s="2583"/>
      <c r="E111" s="2583"/>
      <c r="F111" s="2583"/>
      <c r="G111" s="2584"/>
      <c r="H111" s="166" t="s">
        <v>7</v>
      </c>
      <c r="I111" s="167">
        <f>I105+I110</f>
        <v>0</v>
      </c>
      <c r="J111" s="167">
        <f t="shared" ref="J111:K111" si="11">J105+J110</f>
        <v>0</v>
      </c>
      <c r="K111" s="167">
        <f t="shared" si="11"/>
        <v>0</v>
      </c>
      <c r="L111" s="2585"/>
      <c r="M111" s="2586"/>
      <c r="N111" s="2586"/>
      <c r="O111" s="2586"/>
      <c r="P111" s="2587"/>
    </row>
    <row r="112" spans="1:16" ht="13.8" thickBot="1" x14ac:dyDescent="0.3">
      <c r="A112" s="203" t="s">
        <v>8</v>
      </c>
      <c r="B112" s="2573" t="s">
        <v>80</v>
      </c>
      <c r="C112" s="2574"/>
      <c r="D112" s="2574"/>
      <c r="E112" s="2574"/>
      <c r="F112" s="2574"/>
      <c r="G112" s="2574"/>
      <c r="H112" s="2575"/>
      <c r="I112" s="178">
        <f>I105+I110</f>
        <v>0</v>
      </c>
      <c r="J112" s="178">
        <f t="shared" ref="J112:K112" si="12">J105+J110</f>
        <v>0</v>
      </c>
      <c r="K112" s="178">
        <f t="shared" si="12"/>
        <v>0</v>
      </c>
      <c r="L112" s="374"/>
      <c r="M112" s="374"/>
      <c r="N112" s="466"/>
      <c r="O112" s="466"/>
      <c r="P112" s="467"/>
    </row>
    <row r="113" spans="1:16" ht="13.8" thickBot="1" x14ac:dyDescent="0.3">
      <c r="A113" s="203"/>
      <c r="B113" s="2573" t="s">
        <v>85</v>
      </c>
      <c r="C113" s="2574"/>
      <c r="D113" s="2574"/>
      <c r="E113" s="2574"/>
      <c r="F113" s="2574"/>
      <c r="G113" s="2574"/>
      <c r="H113" s="2575"/>
      <c r="I113" s="178">
        <f>I114-I21-I29-I77-I90</f>
        <v>63028.399999999994</v>
      </c>
      <c r="J113" s="178">
        <f t="shared" ref="J113:K113" si="13">J114-J21-J29-J77-J90</f>
        <v>66115</v>
      </c>
      <c r="K113" s="178">
        <f t="shared" si="13"/>
        <v>69425</v>
      </c>
      <c r="L113" s="374"/>
      <c r="M113" s="374"/>
      <c r="N113" s="466"/>
      <c r="O113" s="466"/>
      <c r="P113" s="467"/>
    </row>
    <row r="114" spans="1:16" ht="13.8" thickBot="1" x14ac:dyDescent="0.3">
      <c r="A114" s="2576" t="s">
        <v>9</v>
      </c>
      <c r="B114" s="2577"/>
      <c r="C114" s="2577"/>
      <c r="D114" s="2577"/>
      <c r="E114" s="2577"/>
      <c r="F114" s="2577"/>
      <c r="G114" s="2577"/>
      <c r="H114" s="2578"/>
      <c r="I114" s="29">
        <f>I98+I112</f>
        <v>63523.199999999997</v>
      </c>
      <c r="J114" s="29">
        <f t="shared" ref="J114:K114" si="14">J98+J112</f>
        <v>66115</v>
      </c>
      <c r="K114" s="29">
        <f t="shared" si="14"/>
        <v>69425</v>
      </c>
      <c r="L114" s="2579"/>
      <c r="M114" s="2580"/>
      <c r="N114" s="2580"/>
      <c r="O114" s="2580"/>
      <c r="P114" s="2581"/>
    </row>
    <row r="115" spans="1:16" x14ac:dyDescent="0.25">
      <c r="A115" s="16" t="s">
        <v>967</v>
      </c>
      <c r="B115" s="16"/>
      <c r="C115" s="16"/>
      <c r="D115" s="16"/>
      <c r="E115" s="16"/>
      <c r="F115" s="16"/>
      <c r="G115" s="16"/>
      <c r="H115" s="16"/>
      <c r="I115" s="16"/>
      <c r="J115" s="16"/>
      <c r="K115" s="16"/>
      <c r="L115" s="16"/>
      <c r="M115" s="12"/>
      <c r="N115" s="468"/>
      <c r="O115" s="468"/>
      <c r="P115" s="468"/>
    </row>
    <row r="116" spans="1:16" x14ac:dyDescent="0.25">
      <c r="A116" s="12"/>
      <c r="B116" s="12"/>
      <c r="C116" s="12"/>
      <c r="D116" s="12"/>
      <c r="E116" s="12"/>
      <c r="F116" s="12"/>
      <c r="G116" s="12"/>
      <c r="H116" s="12"/>
      <c r="I116" s="12"/>
      <c r="J116" s="12"/>
      <c r="K116" s="12"/>
      <c r="L116" s="12"/>
      <c r="M116" s="12"/>
      <c r="N116" s="468"/>
      <c r="O116" s="468"/>
      <c r="P116" s="468"/>
    </row>
    <row r="117" spans="1:16" x14ac:dyDescent="0.25">
      <c r="A117" s="12"/>
      <c r="B117" s="12"/>
      <c r="C117" s="12"/>
      <c r="D117" s="12"/>
      <c r="E117" s="12"/>
      <c r="F117" s="12"/>
      <c r="G117" s="12"/>
      <c r="H117" s="12" t="s">
        <v>50</v>
      </c>
      <c r="I117" s="468">
        <f>I18+I28+I39+I42+I54+I75+I86</f>
        <v>22492.000000000004</v>
      </c>
      <c r="J117" s="375">
        <f>J18+J28+J39+J42+J54+J75+J86</f>
        <v>23771</v>
      </c>
      <c r="K117" s="375">
        <f>K18+K28+K39+K42+K54+K75+K86</f>
        <v>24959</v>
      </c>
      <c r="L117" s="12"/>
      <c r="M117" s="12"/>
      <c r="N117" s="468"/>
      <c r="O117" s="468"/>
      <c r="P117" s="468"/>
    </row>
    <row r="118" spans="1:16" x14ac:dyDescent="0.25">
      <c r="A118" s="12"/>
      <c r="B118" s="12"/>
      <c r="C118" s="12"/>
      <c r="D118" s="12"/>
      <c r="E118" s="12"/>
      <c r="F118" s="12"/>
      <c r="G118" s="12"/>
      <c r="H118" s="12" t="s">
        <v>86</v>
      </c>
      <c r="I118" s="375">
        <f>I19+I30+I78+I92+I46</f>
        <v>2323.1</v>
      </c>
      <c r="J118" s="375">
        <f>J19+J30+J78+J92+J46</f>
        <v>2438</v>
      </c>
      <c r="K118" s="375">
        <f>K19+K30+K78+K92+K46</f>
        <v>2560</v>
      </c>
      <c r="L118" s="12"/>
      <c r="M118" s="12"/>
      <c r="N118" s="468"/>
      <c r="O118" s="468"/>
      <c r="P118" s="468"/>
    </row>
    <row r="119" spans="1:16" x14ac:dyDescent="0.25">
      <c r="A119" s="12"/>
      <c r="B119" s="12"/>
      <c r="C119" s="12"/>
      <c r="D119" s="12"/>
      <c r="E119" s="12"/>
      <c r="F119" s="12"/>
      <c r="G119" s="12"/>
      <c r="H119" s="12" t="s">
        <v>60</v>
      </c>
      <c r="I119" s="468">
        <f>I22+I32+I43+I55+I88+I47+I40+I26</f>
        <v>1574.7</v>
      </c>
      <c r="J119" s="375">
        <f t="shared" ref="J119:K119" si="15">J22+J32+J43+J55+J88+J47+J40+J26</f>
        <v>1441</v>
      </c>
      <c r="K119" s="375">
        <f t="shared" si="15"/>
        <v>1515</v>
      </c>
      <c r="L119" s="12"/>
      <c r="M119" s="12"/>
      <c r="N119" s="468"/>
      <c r="O119" s="468"/>
      <c r="P119" s="468"/>
    </row>
    <row r="120" spans="1:16" x14ac:dyDescent="0.25">
      <c r="A120" s="12"/>
      <c r="B120" s="12"/>
      <c r="C120" s="12"/>
      <c r="D120" s="12"/>
      <c r="E120" s="12"/>
      <c r="F120" s="12"/>
      <c r="G120" s="12"/>
      <c r="H120" s="12" t="s">
        <v>120</v>
      </c>
      <c r="I120" s="375">
        <f>I20+I31+I45+I76+I87+I25+I38</f>
        <v>33984.5</v>
      </c>
      <c r="J120" s="375">
        <f>J20+J31+J45+J76+J87+J25+J38</f>
        <v>35680</v>
      </c>
      <c r="K120" s="375">
        <f>K20+K31+K45+K76+K87+K25+K38</f>
        <v>37466</v>
      </c>
      <c r="L120" s="12"/>
      <c r="M120" s="12"/>
      <c r="N120" s="468"/>
      <c r="O120" s="468"/>
      <c r="P120" s="468"/>
    </row>
    <row r="121" spans="1:16" x14ac:dyDescent="0.25">
      <c r="A121" s="12"/>
      <c r="B121" s="12"/>
      <c r="C121" s="12"/>
      <c r="D121" s="12"/>
      <c r="E121" s="12"/>
      <c r="F121" s="12"/>
      <c r="G121" s="12"/>
      <c r="H121" s="12" t="s">
        <v>71</v>
      </c>
      <c r="I121" s="375">
        <f>I23+I33+I44+I89</f>
        <v>0</v>
      </c>
      <c r="J121" s="375">
        <f>J23+J33+J44+J89</f>
        <v>0</v>
      </c>
      <c r="K121" s="375">
        <f>K23+K33+K44+K89</f>
        <v>0</v>
      </c>
      <c r="L121" s="12"/>
      <c r="M121" s="12"/>
      <c r="N121" s="468"/>
      <c r="O121" s="468"/>
      <c r="P121" s="468"/>
    </row>
    <row r="122" spans="1:16" x14ac:dyDescent="0.25">
      <c r="A122" s="12"/>
      <c r="B122" s="12"/>
      <c r="C122" s="12"/>
      <c r="D122" s="12"/>
      <c r="E122" s="12"/>
      <c r="F122" s="12"/>
      <c r="G122" s="12"/>
      <c r="H122" s="12" t="s">
        <v>59</v>
      </c>
      <c r="I122" s="375">
        <f>I56+I91</f>
        <v>431.6</v>
      </c>
      <c r="J122" s="375">
        <f>J56+J91</f>
        <v>452</v>
      </c>
      <c r="K122" s="375">
        <f>K56+K91</f>
        <v>475</v>
      </c>
      <c r="L122" s="12"/>
      <c r="M122" s="12"/>
      <c r="N122" s="468"/>
      <c r="O122" s="468"/>
      <c r="P122" s="468"/>
    </row>
    <row r="123" spans="1:16" x14ac:dyDescent="0.25">
      <c r="A123" s="12"/>
      <c r="B123" s="12"/>
      <c r="C123" s="12"/>
      <c r="D123" s="12"/>
      <c r="E123" s="12"/>
      <c r="F123" s="12"/>
      <c r="G123" s="12"/>
      <c r="H123" s="12" t="s">
        <v>61</v>
      </c>
      <c r="I123" s="375">
        <f>I21+I29+I77+I90</f>
        <v>494.8</v>
      </c>
      <c r="J123" s="375">
        <f>J21+J29+J77+J90</f>
        <v>0</v>
      </c>
      <c r="K123" s="375">
        <f>K21+K29+K77+K90</f>
        <v>0</v>
      </c>
      <c r="L123" s="12"/>
      <c r="M123" s="12"/>
      <c r="N123" s="468"/>
      <c r="O123" s="468"/>
      <c r="P123" s="468"/>
    </row>
    <row r="124" spans="1:16" x14ac:dyDescent="0.25">
      <c r="A124" s="12"/>
      <c r="B124" s="12"/>
      <c r="C124" s="12"/>
      <c r="D124" s="12"/>
      <c r="E124" s="12"/>
      <c r="F124" s="12"/>
      <c r="G124" s="12"/>
      <c r="H124" s="12" t="s">
        <v>142</v>
      </c>
      <c r="I124" s="375">
        <f>I34</f>
        <v>2222.5</v>
      </c>
      <c r="J124" s="375">
        <f>J34</f>
        <v>2333</v>
      </c>
      <c r="K124" s="375">
        <f>K34</f>
        <v>2450</v>
      </c>
      <c r="L124" s="12"/>
      <c r="M124" s="12"/>
      <c r="N124" s="468"/>
      <c r="O124" s="468"/>
      <c r="P124" s="468"/>
    </row>
    <row r="125" spans="1:16" x14ac:dyDescent="0.25">
      <c r="A125" s="12"/>
      <c r="B125" s="376"/>
      <c r="C125" s="376"/>
      <c r="D125" s="376"/>
      <c r="E125" s="9"/>
      <c r="F125" s="9"/>
      <c r="G125" s="9"/>
      <c r="H125" s="54" t="s">
        <v>216</v>
      </c>
      <c r="I125" s="377">
        <f>I117+I118+I119+I120+I121+I122+I123+I124</f>
        <v>63523.200000000004</v>
      </c>
      <c r="J125" s="377">
        <f t="shared" ref="J125:K125" si="16">J117+J118+J119+J120+J121+J122+J123+J124</f>
        <v>66115</v>
      </c>
      <c r="K125" s="377">
        <f t="shared" si="16"/>
        <v>69425</v>
      </c>
      <c r="L125" s="14"/>
      <c r="M125" s="14"/>
      <c r="N125" s="468"/>
      <c r="O125" s="468"/>
      <c r="P125" s="468"/>
    </row>
    <row r="126" spans="1:16" s="9" customFormat="1" x14ac:dyDescent="0.25">
      <c r="A126" s="12"/>
      <c r="B126" s="376"/>
      <c r="C126" s="376"/>
      <c r="D126" s="376"/>
      <c r="H126" s="54"/>
      <c r="I126" s="377"/>
      <c r="J126" s="377"/>
      <c r="K126" s="377"/>
      <c r="L126" s="14"/>
      <c r="M126" s="14"/>
      <c r="N126" s="468"/>
      <c r="O126" s="468"/>
      <c r="P126" s="468"/>
    </row>
    <row r="127" spans="1:16" s="9" customFormat="1" x14ac:dyDescent="0.25">
      <c r="A127" s="12"/>
      <c r="B127" s="376"/>
      <c r="C127" s="376"/>
      <c r="D127" s="376"/>
      <c r="H127" s="54"/>
      <c r="I127" s="377"/>
      <c r="J127" s="377"/>
      <c r="K127" s="377"/>
      <c r="L127" s="14"/>
      <c r="M127" s="14"/>
      <c r="N127" s="468"/>
      <c r="O127" s="468"/>
      <c r="P127" s="468"/>
    </row>
    <row r="128" spans="1:16" x14ac:dyDescent="0.25">
      <c r="A128" s="10"/>
      <c r="B128" s="13"/>
      <c r="C128" s="13"/>
      <c r="D128" s="13"/>
      <c r="E128" s="9"/>
      <c r="F128" s="9"/>
      <c r="G128" s="9"/>
      <c r="H128" s="9"/>
      <c r="I128" s="9"/>
      <c r="J128" s="9"/>
      <c r="K128" s="9"/>
      <c r="L128" s="13"/>
      <c r="M128" s="13"/>
      <c r="N128" s="469"/>
      <c r="O128" s="470"/>
      <c r="P128" s="470"/>
    </row>
    <row r="129" spans="1:16" ht="16.2" thickBot="1" x14ac:dyDescent="0.3">
      <c r="A129" s="10"/>
      <c r="B129" s="13"/>
      <c r="C129" s="13"/>
      <c r="D129" s="13"/>
      <c r="E129" s="2488" t="s">
        <v>10</v>
      </c>
      <c r="F129" s="2488"/>
      <c r="G129" s="2488"/>
      <c r="H129" s="2488"/>
      <c r="I129" s="2488"/>
      <c r="J129" s="2488"/>
      <c r="K129" s="2488"/>
      <c r="L129" s="26"/>
      <c r="M129" s="26"/>
      <c r="N129" s="469"/>
      <c r="O129" s="470"/>
      <c r="P129" s="470"/>
    </row>
    <row r="130" spans="1:16" ht="31.2" thickBot="1" x14ac:dyDescent="0.3">
      <c r="A130" s="10"/>
      <c r="B130" s="13"/>
      <c r="C130" s="13"/>
      <c r="D130" s="13"/>
      <c r="E130" s="17"/>
      <c r="F130" s="18"/>
      <c r="G130" s="18"/>
      <c r="H130" s="25"/>
      <c r="I130" s="204" t="s">
        <v>96</v>
      </c>
      <c r="J130" s="205" t="s">
        <v>82</v>
      </c>
      <c r="K130" s="206" t="s">
        <v>83</v>
      </c>
      <c r="L130" s="10"/>
      <c r="M130" s="10"/>
      <c r="N130" s="469"/>
      <c r="O130" s="470"/>
      <c r="P130" s="470"/>
    </row>
    <row r="131" spans="1:16" ht="13.8" thickBot="1" x14ac:dyDescent="0.3">
      <c r="A131" s="10"/>
      <c r="B131" s="13"/>
      <c r="C131" s="13"/>
      <c r="D131" s="13"/>
      <c r="E131" s="2482" t="s">
        <v>35</v>
      </c>
      <c r="F131" s="2483"/>
      <c r="G131" s="2483"/>
      <c r="H131" s="2484"/>
      <c r="I131" s="39">
        <f>SUM(I132:I142)</f>
        <v>63523.200000000004</v>
      </c>
      <c r="J131" s="39">
        <f t="shared" ref="J131:K131" si="17">SUM(J132:J142)</f>
        <v>66115</v>
      </c>
      <c r="K131" s="39">
        <f t="shared" si="17"/>
        <v>69425</v>
      </c>
      <c r="L131" s="1759"/>
      <c r="M131" s="10"/>
      <c r="N131" s="469"/>
      <c r="O131" s="470"/>
      <c r="P131" s="470"/>
    </row>
    <row r="132" spans="1:16" x14ac:dyDescent="0.25">
      <c r="A132" s="10"/>
      <c r="B132" s="13"/>
      <c r="C132" s="13"/>
      <c r="D132" s="13"/>
      <c r="E132" s="2474" t="s">
        <v>41</v>
      </c>
      <c r="F132" s="2475"/>
      <c r="G132" s="2475"/>
      <c r="H132" s="2476"/>
      <c r="I132" s="1731">
        <v>22492</v>
      </c>
      <c r="J132" s="41">
        <v>23771</v>
      </c>
      <c r="K132" s="40">
        <v>24959</v>
      </c>
      <c r="L132" s="13"/>
      <c r="M132" s="10"/>
      <c r="N132" s="469"/>
      <c r="O132" s="470"/>
      <c r="P132" s="470"/>
    </row>
    <row r="133" spans="1:16" x14ac:dyDescent="0.25">
      <c r="A133" s="10"/>
      <c r="B133" s="13"/>
      <c r="C133" s="13"/>
      <c r="D133" s="13"/>
      <c r="E133" s="2474" t="s">
        <v>42</v>
      </c>
      <c r="F133" s="2475"/>
      <c r="G133" s="2475"/>
      <c r="H133" s="2476"/>
      <c r="I133" s="42">
        <v>2323.1</v>
      </c>
      <c r="J133" s="43">
        <v>2438</v>
      </c>
      <c r="K133" s="42">
        <v>2560</v>
      </c>
      <c r="L133" s="470"/>
      <c r="M133" s="10"/>
      <c r="N133" s="469"/>
      <c r="O133" s="470"/>
      <c r="P133" s="470"/>
    </row>
    <row r="134" spans="1:16" x14ac:dyDescent="0.25">
      <c r="A134" s="10"/>
      <c r="B134" s="13"/>
      <c r="C134" s="13"/>
      <c r="D134" s="13"/>
      <c r="E134" s="2474" t="s">
        <v>43</v>
      </c>
      <c r="F134" s="2475"/>
      <c r="G134" s="2475"/>
      <c r="H134" s="2476"/>
      <c r="I134" s="1760">
        <v>1574.7</v>
      </c>
      <c r="J134" s="43">
        <v>1441</v>
      </c>
      <c r="K134" s="42">
        <v>1515</v>
      </c>
      <c r="L134" s="13"/>
      <c r="M134" s="10"/>
      <c r="N134" s="469"/>
      <c r="O134" s="470"/>
      <c r="P134" s="470"/>
    </row>
    <row r="135" spans="1:16" x14ac:dyDescent="0.25">
      <c r="A135" s="10"/>
      <c r="B135" s="13"/>
      <c r="C135" s="13"/>
      <c r="D135" s="13"/>
      <c r="E135" s="2474" t="s">
        <v>44</v>
      </c>
      <c r="F135" s="2475"/>
      <c r="G135" s="2475"/>
      <c r="H135" s="2476"/>
      <c r="I135" s="42"/>
      <c r="J135" s="43"/>
      <c r="K135" s="42"/>
      <c r="L135" s="13"/>
      <c r="M135" s="10"/>
      <c r="N135" s="469"/>
      <c r="O135" s="470"/>
      <c r="P135" s="470"/>
    </row>
    <row r="136" spans="1:16" x14ac:dyDescent="0.25">
      <c r="A136" s="10"/>
      <c r="B136" s="13"/>
      <c r="C136" s="13"/>
      <c r="D136" s="13"/>
      <c r="E136" s="2485" t="s">
        <v>45</v>
      </c>
      <c r="F136" s="2486"/>
      <c r="G136" s="2486"/>
      <c r="H136" s="2487"/>
      <c r="I136" s="44"/>
      <c r="J136" s="45"/>
      <c r="K136" s="44"/>
      <c r="L136" s="10"/>
      <c r="M136" s="10"/>
      <c r="N136" s="469"/>
      <c r="O136" s="470"/>
      <c r="P136" s="470"/>
    </row>
    <row r="137" spans="1:16" x14ac:dyDescent="0.25">
      <c r="A137" s="10"/>
      <c r="B137" s="13"/>
      <c r="C137" s="13"/>
      <c r="D137" s="13"/>
      <c r="E137" s="30" t="s">
        <v>46</v>
      </c>
      <c r="F137" s="63"/>
      <c r="G137" s="63"/>
      <c r="H137" s="31"/>
      <c r="I137" s="42">
        <v>33984.5</v>
      </c>
      <c r="J137" s="43">
        <v>35680</v>
      </c>
      <c r="K137" s="42">
        <v>37466</v>
      </c>
      <c r="L137" s="378"/>
      <c r="M137" s="10"/>
      <c r="N137" s="469"/>
      <c r="O137" s="470"/>
      <c r="P137" s="470"/>
    </row>
    <row r="138" spans="1:16" x14ac:dyDescent="0.25">
      <c r="A138" s="10"/>
      <c r="B138" s="13"/>
      <c r="C138" s="13"/>
      <c r="D138" s="13"/>
      <c r="E138" s="2474" t="s">
        <v>67</v>
      </c>
      <c r="F138" s="2475"/>
      <c r="G138" s="2475"/>
      <c r="H138" s="2476"/>
      <c r="I138" s="42"/>
      <c r="J138" s="43"/>
      <c r="K138" s="42"/>
      <c r="L138" s="10"/>
      <c r="M138" s="10"/>
      <c r="N138" s="471"/>
      <c r="O138" s="471"/>
      <c r="P138" s="471"/>
    </row>
    <row r="139" spans="1:16" x14ac:dyDescent="0.25">
      <c r="A139" s="10"/>
      <c r="B139" s="13"/>
      <c r="C139" s="13"/>
      <c r="D139" s="13"/>
      <c r="E139" s="2474" t="s">
        <v>68</v>
      </c>
      <c r="F139" s="2475"/>
      <c r="G139" s="2475"/>
      <c r="H139" s="2476"/>
      <c r="I139" s="46">
        <v>2222.5</v>
      </c>
      <c r="J139" s="47">
        <v>2333</v>
      </c>
      <c r="K139" s="46">
        <v>2450</v>
      </c>
      <c r="L139" s="10"/>
      <c r="M139" s="10"/>
      <c r="N139" s="469"/>
      <c r="O139" s="470"/>
      <c r="P139" s="470"/>
    </row>
    <row r="140" spans="1:16" x14ac:dyDescent="0.25">
      <c r="A140" s="10"/>
      <c r="B140" s="13"/>
      <c r="C140" s="13"/>
      <c r="D140" s="13"/>
      <c r="E140" s="2474" t="s">
        <v>49</v>
      </c>
      <c r="F140" s="2475"/>
      <c r="G140" s="2475"/>
      <c r="H140" s="2476"/>
      <c r="I140" s="46"/>
      <c r="J140" s="47"/>
      <c r="K140" s="46"/>
      <c r="L140" s="10"/>
      <c r="M140" s="10"/>
      <c r="N140" s="469"/>
      <c r="O140" s="470"/>
      <c r="P140" s="470"/>
    </row>
    <row r="141" spans="1:16" x14ac:dyDescent="0.25">
      <c r="A141" s="10"/>
      <c r="B141" s="13"/>
      <c r="C141" s="13"/>
      <c r="D141" s="13"/>
      <c r="E141" s="2474" t="s">
        <v>47</v>
      </c>
      <c r="F141" s="2475"/>
      <c r="G141" s="2475"/>
      <c r="H141" s="2476"/>
      <c r="I141" s="46">
        <v>431.6</v>
      </c>
      <c r="J141" s="47">
        <v>452</v>
      </c>
      <c r="K141" s="46">
        <v>475</v>
      </c>
      <c r="L141" s="10"/>
      <c r="M141" s="10"/>
      <c r="N141" s="469"/>
      <c r="O141" s="470"/>
      <c r="P141" s="470"/>
    </row>
    <row r="142" spans="1:16" ht="13.8" thickBot="1" x14ac:dyDescent="0.3">
      <c r="A142" s="9"/>
      <c r="B142" s="9"/>
      <c r="C142" s="9"/>
      <c r="D142" s="9"/>
      <c r="E142" s="2477" t="s">
        <v>69</v>
      </c>
      <c r="F142" s="2478"/>
      <c r="G142" s="2478"/>
      <c r="H142" s="2479"/>
      <c r="I142" s="48">
        <v>494.8</v>
      </c>
      <c r="J142" s="49"/>
      <c r="K142" s="48"/>
      <c r="L142" s="10"/>
      <c r="M142" s="10"/>
    </row>
    <row r="143" spans="1:16" ht="13.8" thickBot="1" x14ac:dyDescent="0.3">
      <c r="A143" s="9"/>
      <c r="B143" s="9"/>
      <c r="C143" s="9"/>
      <c r="D143" s="9"/>
      <c r="E143" s="2480" t="s">
        <v>36</v>
      </c>
      <c r="F143" s="2481"/>
      <c r="G143" s="2481"/>
      <c r="H143" s="2481"/>
      <c r="I143" s="21"/>
      <c r="J143" s="21"/>
      <c r="K143" s="19"/>
      <c r="L143" s="10"/>
      <c r="M143" s="10"/>
    </row>
    <row r="144" spans="1:16" x14ac:dyDescent="0.25">
      <c r="A144" s="9"/>
      <c r="B144" s="9"/>
      <c r="C144" s="9"/>
      <c r="D144" s="9"/>
      <c r="E144" s="2468" t="s">
        <v>48</v>
      </c>
      <c r="F144" s="2469"/>
      <c r="G144" s="2469"/>
      <c r="H144" s="2470"/>
      <c r="I144" s="22"/>
      <c r="J144" s="22"/>
      <c r="K144" s="20"/>
      <c r="L144" s="9"/>
      <c r="M144"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3:H143"/>
    <mergeCell ref="E144:H144"/>
    <mergeCell ref="E136:H136"/>
    <mergeCell ref="E138:H138"/>
    <mergeCell ref="E139:H139"/>
    <mergeCell ref="E140:H140"/>
    <mergeCell ref="E141:H141"/>
    <mergeCell ref="E142:H142"/>
    <mergeCell ref="E129:K129"/>
    <mergeCell ref="E131:H131"/>
    <mergeCell ref="E132:H132"/>
    <mergeCell ref="E133:H133"/>
    <mergeCell ref="E134:H134"/>
    <mergeCell ref="E135:H135"/>
  </mergeCells>
  <phoneticPr fontId="48"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workbookViewId="0">
      <selection activeCell="L2" sqref="L2:O2"/>
    </sheetView>
  </sheetViews>
  <sheetFormatPr defaultColWidth="9.109375" defaultRowHeight="13.2" x14ac:dyDescent="0.25"/>
  <cols>
    <col min="1" max="1" width="3.5546875" style="778" customWidth="1"/>
    <col min="2" max="2" width="2.5546875" style="778" customWidth="1"/>
    <col min="3" max="3" width="3.6640625" style="778" customWidth="1"/>
    <col min="4" max="4" width="2.5546875" style="778" customWidth="1"/>
    <col min="5" max="5" width="30.33203125" style="778" customWidth="1"/>
    <col min="6" max="6" width="7.88671875" style="778" customWidth="1"/>
    <col min="7" max="7" width="4.44140625" style="778" customWidth="1"/>
    <col min="8" max="8" width="7.33203125" style="778" customWidth="1"/>
    <col min="9" max="9" width="10" style="778" customWidth="1"/>
    <col min="10" max="10" width="9.88671875" style="778" customWidth="1"/>
    <col min="11" max="11" width="9.109375" style="778" customWidth="1"/>
    <col min="12" max="12" width="41.33203125" style="778" customWidth="1"/>
    <col min="13" max="13" width="9.109375" style="778" customWidth="1"/>
    <col min="14" max="14" width="6.88671875" style="778" customWidth="1"/>
    <col min="15" max="15" width="6.5546875" style="778" customWidth="1"/>
    <col min="16" max="16" width="8.44140625" style="778" customWidth="1"/>
    <col min="17" max="16384" width="9.109375" style="778"/>
  </cols>
  <sheetData>
    <row r="2" spans="1:16" ht="47.4" customHeight="1" x14ac:dyDescent="0.25">
      <c r="L2" s="2225" t="s">
        <v>1067</v>
      </c>
      <c r="M2" s="2225"/>
      <c r="N2" s="2225"/>
      <c r="O2" s="2225"/>
      <c r="P2" s="1722"/>
    </row>
    <row r="3" spans="1:16" ht="13.8" x14ac:dyDescent="0.25">
      <c r="A3" s="2257" t="s">
        <v>1027</v>
      </c>
      <c r="B3" s="2257"/>
      <c r="C3" s="2257"/>
      <c r="D3" s="2257"/>
      <c r="E3" s="2257"/>
      <c r="F3" s="2257"/>
      <c r="G3" s="2257"/>
      <c r="H3" s="2257"/>
      <c r="I3" s="2257"/>
      <c r="J3" s="2257"/>
      <c r="K3" s="2257"/>
      <c r="L3" s="2257"/>
      <c r="M3" s="2257"/>
      <c r="N3" s="2257"/>
      <c r="O3" s="1189"/>
      <c r="P3" s="1189"/>
    </row>
    <row r="4" spans="1:16" ht="13.8" x14ac:dyDescent="0.25">
      <c r="A4" s="2704" t="s">
        <v>37</v>
      </c>
      <c r="B4" s="2704"/>
      <c r="C4" s="2704"/>
      <c r="D4" s="2704"/>
      <c r="E4" s="2704"/>
      <c r="F4" s="2704"/>
      <c r="G4" s="2704"/>
      <c r="H4" s="2704"/>
      <c r="I4" s="2704"/>
      <c r="J4" s="2704"/>
      <c r="K4" s="2704"/>
      <c r="L4" s="2704"/>
      <c r="M4" s="2704"/>
      <c r="N4" s="2704"/>
      <c r="O4" s="2704"/>
      <c r="P4" s="2704"/>
    </row>
    <row r="5" spans="1:16" ht="16.2" thickBot="1" x14ac:dyDescent="0.3">
      <c r="A5" s="1187"/>
      <c r="B5" s="1187"/>
      <c r="C5" s="1187"/>
      <c r="D5" s="1187"/>
      <c r="E5" s="1187"/>
      <c r="F5" s="1187"/>
      <c r="G5" s="1187"/>
      <c r="H5" s="1187"/>
      <c r="I5" s="1187"/>
      <c r="J5" s="1187"/>
      <c r="K5" s="1187"/>
      <c r="L5" s="1188"/>
      <c r="M5" s="1187"/>
      <c r="N5" s="1186"/>
      <c r="O5" s="2705" t="s">
        <v>958</v>
      </c>
      <c r="P5" s="2705"/>
    </row>
    <row r="6" spans="1:16" ht="13.95" customHeight="1" thickBot="1" x14ac:dyDescent="0.3">
      <c r="A6" s="2269" t="s">
        <v>0</v>
      </c>
      <c r="B6" s="2269" t="s">
        <v>1</v>
      </c>
      <c r="C6" s="2260" t="s">
        <v>2</v>
      </c>
      <c r="D6" s="2269" t="s">
        <v>34</v>
      </c>
      <c r="E6" s="2272" t="s">
        <v>58</v>
      </c>
      <c r="F6" s="2263" t="s">
        <v>3</v>
      </c>
      <c r="G6" s="2260" t="s">
        <v>4</v>
      </c>
      <c r="H6" s="2263" t="s">
        <v>5</v>
      </c>
      <c r="I6" s="2266" t="s">
        <v>95</v>
      </c>
      <c r="J6" s="2263" t="s">
        <v>82</v>
      </c>
      <c r="K6" s="2263" t="s">
        <v>72</v>
      </c>
      <c r="L6" s="2275" t="s">
        <v>11</v>
      </c>
      <c r="M6" s="2276"/>
      <c r="N6" s="2276"/>
      <c r="O6" s="2276"/>
      <c r="P6" s="2277"/>
    </row>
    <row r="7" spans="1:16" ht="13.8" x14ac:dyDescent="0.25">
      <c r="A7" s="2270"/>
      <c r="B7" s="2270"/>
      <c r="C7" s="2261"/>
      <c r="D7" s="2270"/>
      <c r="E7" s="2273"/>
      <c r="F7" s="2264"/>
      <c r="G7" s="2261"/>
      <c r="H7" s="2264"/>
      <c r="I7" s="2267"/>
      <c r="J7" s="2264"/>
      <c r="K7" s="2264"/>
      <c r="L7" s="2278" t="s">
        <v>39</v>
      </c>
      <c r="M7" s="2280" t="s">
        <v>38</v>
      </c>
      <c r="N7" s="2282" t="s">
        <v>40</v>
      </c>
      <c r="O7" s="2282"/>
      <c r="P7" s="2283"/>
    </row>
    <row r="8" spans="1:16" ht="164.4" customHeight="1" thickBot="1" x14ac:dyDescent="0.3">
      <c r="A8" s="2271"/>
      <c r="B8" s="2271"/>
      <c r="C8" s="2262"/>
      <c r="D8" s="2271"/>
      <c r="E8" s="2274"/>
      <c r="F8" s="2265"/>
      <c r="G8" s="2262"/>
      <c r="H8" s="2265"/>
      <c r="I8" s="2268"/>
      <c r="J8" s="2265"/>
      <c r="K8" s="2265"/>
      <c r="L8" s="2279"/>
      <c r="M8" s="2281"/>
      <c r="N8" s="1183" t="s">
        <v>54</v>
      </c>
      <c r="O8" s="1183" t="s">
        <v>55</v>
      </c>
      <c r="P8" s="1182" t="s">
        <v>56</v>
      </c>
    </row>
    <row r="9" spans="1:16" ht="14.4" thickBot="1" x14ac:dyDescent="0.3">
      <c r="A9" s="1721" t="s">
        <v>6</v>
      </c>
      <c r="B9" s="1720" t="s">
        <v>505</v>
      </c>
      <c r="C9" s="1717"/>
      <c r="D9" s="1717"/>
      <c r="E9" s="1717"/>
      <c r="F9" s="1717"/>
      <c r="G9" s="1717"/>
      <c r="H9" s="1717"/>
      <c r="I9" s="1717"/>
      <c r="J9" s="1717"/>
      <c r="K9" s="1717"/>
      <c r="L9" s="1719"/>
      <c r="M9" s="1719"/>
      <c r="N9" s="1718"/>
      <c r="O9" s="1717"/>
      <c r="P9" s="1716"/>
    </row>
    <row r="10" spans="1:16" ht="41.4" x14ac:dyDescent="0.25">
      <c r="A10" s="1715"/>
      <c r="B10" s="951"/>
      <c r="C10" s="1714"/>
      <c r="D10" s="1713"/>
      <c r="E10" s="1712"/>
      <c r="F10" s="1712"/>
      <c r="G10" s="1712"/>
      <c r="H10" s="1712"/>
      <c r="I10" s="1712"/>
      <c r="J10" s="1712"/>
      <c r="K10" s="1712"/>
      <c r="L10" s="1711" t="s">
        <v>769</v>
      </c>
      <c r="M10" s="1590" t="s">
        <v>75</v>
      </c>
      <c r="N10" s="1710"/>
      <c r="O10" s="1543">
        <v>43</v>
      </c>
      <c r="P10" s="1709"/>
    </row>
    <row r="11" spans="1:16" ht="41.4" x14ac:dyDescent="0.25">
      <c r="A11" s="1708"/>
      <c r="B11" s="895"/>
      <c r="C11" s="1705"/>
      <c r="D11" s="1697"/>
      <c r="E11" s="1696"/>
      <c r="F11" s="1696"/>
      <c r="G11" s="1696"/>
      <c r="H11" s="1696"/>
      <c r="I11" s="1696"/>
      <c r="J11" s="1696"/>
      <c r="K11" s="1696"/>
      <c r="L11" s="1707" t="s">
        <v>768</v>
      </c>
      <c r="M11" s="1184" t="s">
        <v>75</v>
      </c>
      <c r="N11" s="1665">
        <v>0</v>
      </c>
      <c r="O11" s="1665">
        <v>25</v>
      </c>
      <c r="P11" s="1664">
        <v>0</v>
      </c>
    </row>
    <row r="12" spans="1:16" ht="30.6" customHeight="1" thickBot="1" x14ac:dyDescent="0.3">
      <c r="A12" s="1706"/>
      <c r="B12" s="895"/>
      <c r="C12" s="1705"/>
      <c r="D12" s="1697"/>
      <c r="E12" s="1696"/>
      <c r="F12" s="1696"/>
      <c r="G12" s="1696"/>
      <c r="H12" s="1696"/>
      <c r="I12" s="1696"/>
      <c r="J12" s="1696"/>
      <c r="K12" s="1696"/>
      <c r="L12" s="1704" t="s">
        <v>767</v>
      </c>
      <c r="M12" s="1703" t="s">
        <v>73</v>
      </c>
      <c r="N12" s="1702">
        <v>6</v>
      </c>
      <c r="O12" s="1702">
        <v>6</v>
      </c>
      <c r="P12" s="1701">
        <v>6</v>
      </c>
    </row>
    <row r="13" spans="1:16" ht="14.4" thickBot="1" x14ac:dyDescent="0.3">
      <c r="A13" s="1700" t="s">
        <v>6</v>
      </c>
      <c r="B13" s="905" t="s">
        <v>6</v>
      </c>
      <c r="C13" s="2685" t="s">
        <v>766</v>
      </c>
      <c r="D13" s="2686"/>
      <c r="E13" s="2686"/>
      <c r="F13" s="2686"/>
      <c r="G13" s="2686"/>
      <c r="H13" s="2686"/>
      <c r="I13" s="2686"/>
      <c r="J13" s="2686"/>
      <c r="K13" s="2686"/>
      <c r="L13" s="2686"/>
      <c r="M13" s="2686"/>
      <c r="N13" s="2686"/>
      <c r="O13" s="2686"/>
      <c r="P13" s="2687"/>
    </row>
    <row r="14" spans="1:16" ht="27.6" customHeight="1" thickBot="1" x14ac:dyDescent="0.3">
      <c r="A14" s="1700"/>
      <c r="B14" s="1699"/>
      <c r="C14" s="1698"/>
      <c r="D14" s="1697"/>
      <c r="E14" s="1696"/>
      <c r="F14" s="1696"/>
      <c r="G14" s="1696"/>
      <c r="H14" s="1696"/>
      <c r="I14" s="1696"/>
      <c r="J14" s="1696"/>
      <c r="K14" s="1696"/>
      <c r="L14" s="1542" t="s">
        <v>765</v>
      </c>
      <c r="M14" s="1541" t="s">
        <v>89</v>
      </c>
      <c r="N14" s="1541">
        <v>2000</v>
      </c>
      <c r="O14" s="1541">
        <v>2400</v>
      </c>
      <c r="P14" s="1540">
        <v>2500</v>
      </c>
    </row>
    <row r="15" spans="1:16" ht="25.95" customHeight="1" x14ac:dyDescent="0.25">
      <c r="A15" s="2701" t="s">
        <v>6</v>
      </c>
      <c r="B15" s="2348" t="s">
        <v>6</v>
      </c>
      <c r="C15" s="2694" t="s">
        <v>6</v>
      </c>
      <c r="D15" s="935"/>
      <c r="E15" s="2681" t="s">
        <v>764</v>
      </c>
      <c r="F15" s="2682" t="s">
        <v>66</v>
      </c>
      <c r="G15" s="2678" t="s">
        <v>414</v>
      </c>
      <c r="H15" s="1645" t="s">
        <v>50</v>
      </c>
      <c r="I15" s="1671">
        <v>0</v>
      </c>
      <c r="J15" s="1670">
        <v>30</v>
      </c>
      <c r="K15" s="1669">
        <v>30</v>
      </c>
      <c r="L15" s="1611" t="s">
        <v>763</v>
      </c>
      <c r="M15" s="1610" t="s">
        <v>81</v>
      </c>
      <c r="N15" s="1609">
        <v>2</v>
      </c>
      <c r="O15" s="1609">
        <v>3</v>
      </c>
      <c r="P15" s="1608">
        <v>3</v>
      </c>
    </row>
    <row r="16" spans="1:16" ht="27" customHeight="1" x14ac:dyDescent="0.25">
      <c r="A16" s="2702"/>
      <c r="B16" s="2240"/>
      <c r="C16" s="2695"/>
      <c r="D16" s="930"/>
      <c r="E16" s="2697"/>
      <c r="F16" s="2683"/>
      <c r="G16" s="2679"/>
      <c r="H16" s="1607" t="s">
        <v>60</v>
      </c>
      <c r="I16" s="1606"/>
      <c r="J16" s="1605"/>
      <c r="K16" s="1604"/>
      <c r="L16" s="1603" t="s">
        <v>762</v>
      </c>
      <c r="M16" s="1602" t="s">
        <v>81</v>
      </c>
      <c r="N16" s="1601">
        <v>1</v>
      </c>
      <c r="O16" s="1601">
        <v>2</v>
      </c>
      <c r="P16" s="1600">
        <v>2</v>
      </c>
    </row>
    <row r="17" spans="1:16" ht="27.6" x14ac:dyDescent="0.25">
      <c r="A17" s="2702"/>
      <c r="B17" s="2240"/>
      <c r="C17" s="2695"/>
      <c r="D17" s="930"/>
      <c r="E17" s="2697"/>
      <c r="F17" s="2683"/>
      <c r="G17" s="2679"/>
      <c r="H17" s="1607" t="s">
        <v>59</v>
      </c>
      <c r="I17" s="1606"/>
      <c r="J17" s="1605"/>
      <c r="K17" s="1604"/>
      <c r="L17" s="1603" t="s">
        <v>761</v>
      </c>
      <c r="M17" s="1602" t="s">
        <v>87</v>
      </c>
      <c r="N17" s="1601">
        <v>50</v>
      </c>
      <c r="O17" s="1601">
        <v>100</v>
      </c>
      <c r="P17" s="1695">
        <v>150</v>
      </c>
    </row>
    <row r="18" spans="1:16" ht="14.4" thickBot="1" x14ac:dyDescent="0.3">
      <c r="A18" s="2703"/>
      <c r="B18" s="2349"/>
      <c r="C18" s="2696"/>
      <c r="D18" s="945"/>
      <c r="E18" s="2698"/>
      <c r="F18" s="2684"/>
      <c r="G18" s="2680"/>
      <c r="H18" s="1651" t="s">
        <v>7</v>
      </c>
      <c r="I18" s="1581">
        <f>SUM(I15:I17)</f>
        <v>0</v>
      </c>
      <c r="J18" s="1581">
        <f>SUM(J15:J17)</f>
        <v>30</v>
      </c>
      <c r="K18" s="1581">
        <f>SUM(K15:K17)</f>
        <v>30</v>
      </c>
      <c r="L18" s="1599"/>
      <c r="M18" s="1598"/>
      <c r="N18" s="1678"/>
      <c r="O18" s="1678"/>
      <c r="P18" s="1677"/>
    </row>
    <row r="19" spans="1:16" ht="27.6" x14ac:dyDescent="0.25">
      <c r="A19" s="2345" t="s">
        <v>6</v>
      </c>
      <c r="B19" s="2348" t="s">
        <v>6</v>
      </c>
      <c r="C19" s="2694" t="s">
        <v>8</v>
      </c>
      <c r="D19" s="935"/>
      <c r="E19" s="2681" t="s">
        <v>760</v>
      </c>
      <c r="F19" s="2682" t="s">
        <v>66</v>
      </c>
      <c r="G19" s="2678" t="s">
        <v>414</v>
      </c>
      <c r="H19" s="1645" t="s">
        <v>50</v>
      </c>
      <c r="I19" s="1671">
        <v>10</v>
      </c>
      <c r="J19" s="1670">
        <v>11</v>
      </c>
      <c r="K19" s="1669">
        <v>12</v>
      </c>
      <c r="L19" s="1611" t="s">
        <v>759</v>
      </c>
      <c r="M19" s="1610" t="s">
        <v>758</v>
      </c>
      <c r="N19" s="1609">
        <v>15</v>
      </c>
      <c r="O19" s="1609">
        <v>20</v>
      </c>
      <c r="P19" s="1608">
        <v>25</v>
      </c>
    </row>
    <row r="20" spans="1:16" ht="13.8" x14ac:dyDescent="0.25">
      <c r="A20" s="2346"/>
      <c r="B20" s="2240"/>
      <c r="C20" s="2695"/>
      <c r="D20" s="930"/>
      <c r="E20" s="2697"/>
      <c r="F20" s="2683"/>
      <c r="G20" s="2679"/>
      <c r="H20" s="1607" t="s">
        <v>60</v>
      </c>
      <c r="I20" s="1606"/>
      <c r="J20" s="1605"/>
      <c r="K20" s="1604"/>
      <c r="L20" s="1603" t="s">
        <v>757</v>
      </c>
      <c r="M20" s="1602" t="s">
        <v>81</v>
      </c>
      <c r="N20" s="1601">
        <v>7</v>
      </c>
      <c r="O20" s="1601">
        <v>10</v>
      </c>
      <c r="P20" s="1600">
        <v>13</v>
      </c>
    </row>
    <row r="21" spans="1:16" ht="23.4" customHeight="1" thickBot="1" x14ac:dyDescent="0.3">
      <c r="A21" s="2347"/>
      <c r="B21" s="2349"/>
      <c r="C21" s="2696"/>
      <c r="D21" s="945"/>
      <c r="E21" s="2698"/>
      <c r="F21" s="2684"/>
      <c r="G21" s="2680"/>
      <c r="H21" s="1651" t="s">
        <v>7</v>
      </c>
      <c r="I21" s="1581">
        <f>SUM(I19:I20)</f>
        <v>10</v>
      </c>
      <c r="J21" s="1581">
        <f>SUM(J19:J20)</f>
        <v>11</v>
      </c>
      <c r="K21" s="1581">
        <f>SUM(K19:K20)</f>
        <v>12</v>
      </c>
      <c r="L21" s="1599"/>
      <c r="M21" s="1598"/>
      <c r="N21" s="1597"/>
      <c r="O21" s="1597"/>
      <c r="P21" s="1596"/>
    </row>
    <row r="22" spans="1:16" ht="41.4" x14ac:dyDescent="0.25">
      <c r="A22" s="2345" t="s">
        <v>6</v>
      </c>
      <c r="B22" s="2348" t="s">
        <v>6</v>
      </c>
      <c r="C22" s="2694" t="s">
        <v>51</v>
      </c>
      <c r="D22" s="935"/>
      <c r="E22" s="2252" t="s">
        <v>756</v>
      </c>
      <c r="F22" s="2699" t="s">
        <v>66</v>
      </c>
      <c r="G22" s="2678" t="s">
        <v>414</v>
      </c>
      <c r="H22" s="1645" t="s">
        <v>50</v>
      </c>
      <c r="I22" s="1694">
        <v>30</v>
      </c>
      <c r="J22" s="1670">
        <v>31</v>
      </c>
      <c r="K22" s="1669">
        <v>32</v>
      </c>
      <c r="L22" s="1693" t="s">
        <v>755</v>
      </c>
      <c r="M22" s="1692" t="s">
        <v>73</v>
      </c>
      <c r="N22" s="1185">
        <v>20</v>
      </c>
      <c r="O22" s="1185">
        <v>25</v>
      </c>
      <c r="P22" s="1691">
        <v>25</v>
      </c>
    </row>
    <row r="23" spans="1:16" ht="43.2" customHeight="1" x14ac:dyDescent="0.25">
      <c r="A23" s="2346"/>
      <c r="B23" s="2240"/>
      <c r="C23" s="2695"/>
      <c r="D23" s="930"/>
      <c r="E23" s="2697"/>
      <c r="F23" s="2683"/>
      <c r="G23" s="2679"/>
      <c r="H23" s="1607" t="s">
        <v>60</v>
      </c>
      <c r="I23" s="1657"/>
      <c r="J23" s="1636"/>
      <c r="K23" s="1688"/>
      <c r="L23" s="1690" t="s">
        <v>754</v>
      </c>
      <c r="M23" s="1689" t="s">
        <v>75</v>
      </c>
      <c r="N23" s="1685">
        <v>35</v>
      </c>
      <c r="O23" s="1685">
        <v>60</v>
      </c>
      <c r="P23" s="1684">
        <v>100</v>
      </c>
    </row>
    <row r="24" spans="1:16" ht="27.6" x14ac:dyDescent="0.25">
      <c r="A24" s="2346"/>
      <c r="B24" s="2240"/>
      <c r="C24" s="2695"/>
      <c r="D24" s="930"/>
      <c r="E24" s="2697"/>
      <c r="F24" s="2683"/>
      <c r="G24" s="2679"/>
      <c r="H24" s="1607" t="s">
        <v>59</v>
      </c>
      <c r="I24" s="1657"/>
      <c r="J24" s="1636"/>
      <c r="K24" s="1688"/>
      <c r="L24" s="1687" t="s">
        <v>753</v>
      </c>
      <c r="M24" s="1686" t="s">
        <v>87</v>
      </c>
      <c r="N24" s="1685">
        <v>30</v>
      </c>
      <c r="O24" s="1685">
        <v>35</v>
      </c>
      <c r="P24" s="1684">
        <v>40</v>
      </c>
    </row>
    <row r="25" spans="1:16" ht="27.6" x14ac:dyDescent="0.25">
      <c r="A25" s="2346"/>
      <c r="B25" s="2240"/>
      <c r="C25" s="2695"/>
      <c r="D25" s="930"/>
      <c r="E25" s="2697"/>
      <c r="F25" s="2683"/>
      <c r="G25" s="2679"/>
      <c r="H25" s="1607"/>
      <c r="I25" s="1657"/>
      <c r="J25" s="1636"/>
      <c r="K25" s="1624"/>
      <c r="L25" s="1683" t="s">
        <v>752</v>
      </c>
      <c r="M25" s="1682" t="s">
        <v>73</v>
      </c>
      <c r="N25" s="1681">
        <v>2</v>
      </c>
      <c r="O25" s="1681">
        <v>2</v>
      </c>
      <c r="P25" s="1680">
        <v>2</v>
      </c>
    </row>
    <row r="26" spans="1:16" ht="14.4" thickBot="1" x14ac:dyDescent="0.3">
      <c r="A26" s="2347"/>
      <c r="B26" s="2349"/>
      <c r="C26" s="2696"/>
      <c r="D26" s="945"/>
      <c r="E26" s="2698"/>
      <c r="F26" s="2700"/>
      <c r="G26" s="2680"/>
      <c r="H26" s="1651" t="s">
        <v>7</v>
      </c>
      <c r="I26" s="1618">
        <f>SUM(I22:I24)</f>
        <v>30</v>
      </c>
      <c r="J26" s="1618">
        <f>SUM(J22:J24)</f>
        <v>31</v>
      </c>
      <c r="K26" s="1618">
        <f>SUM(K22:K24)</f>
        <v>32</v>
      </c>
      <c r="L26" s="1599"/>
      <c r="M26" s="1679"/>
      <c r="N26" s="1678"/>
      <c r="O26" s="1678"/>
      <c r="P26" s="1677"/>
    </row>
    <row r="27" spans="1:16" ht="14.4" thickBot="1" x14ac:dyDescent="0.3">
      <c r="A27" s="910" t="s">
        <v>6</v>
      </c>
      <c r="B27" s="1577" t="s">
        <v>6</v>
      </c>
      <c r="C27" s="2649" t="s">
        <v>33</v>
      </c>
      <c r="D27" s="2649"/>
      <c r="E27" s="2649"/>
      <c r="F27" s="2649"/>
      <c r="G27" s="2650"/>
      <c r="H27" s="1576" t="s">
        <v>7</v>
      </c>
      <c r="I27" s="1575">
        <f>I26+I21+I18</f>
        <v>40</v>
      </c>
      <c r="J27" s="1575">
        <f>J26+J21+J18</f>
        <v>72</v>
      </c>
      <c r="K27" s="1575">
        <f>K26+K21+K18</f>
        <v>74</v>
      </c>
      <c r="L27" s="2651"/>
      <c r="M27" s="2652"/>
      <c r="N27" s="2652"/>
      <c r="O27" s="2652"/>
      <c r="P27" s="2653"/>
    </row>
    <row r="28" spans="1:16" ht="14.4" thickBot="1" x14ac:dyDescent="0.3">
      <c r="A28" s="910" t="s">
        <v>6</v>
      </c>
      <c r="B28" s="1577" t="s">
        <v>8</v>
      </c>
      <c r="C28" s="2685" t="s">
        <v>751</v>
      </c>
      <c r="D28" s="2686"/>
      <c r="E28" s="2686"/>
      <c r="F28" s="2686"/>
      <c r="G28" s="2686"/>
      <c r="H28" s="2686"/>
      <c r="I28" s="2686"/>
      <c r="J28" s="2686"/>
      <c r="K28" s="2686"/>
      <c r="L28" s="2686"/>
      <c r="M28" s="2686"/>
      <c r="N28" s="2686"/>
      <c r="O28" s="2686"/>
      <c r="P28" s="2687"/>
    </row>
    <row r="29" spans="1:16" ht="27.6" x14ac:dyDescent="0.25">
      <c r="A29" s="2667" t="s">
        <v>6</v>
      </c>
      <c r="B29" s="2239"/>
      <c r="C29" s="2688"/>
      <c r="D29" s="2689"/>
      <c r="E29" s="2689"/>
      <c r="F29" s="2689"/>
      <c r="G29" s="2689"/>
      <c r="H29" s="2689"/>
      <c r="I29" s="2689"/>
      <c r="J29" s="2689"/>
      <c r="K29" s="2690"/>
      <c r="L29" s="1676" t="s">
        <v>750</v>
      </c>
      <c r="M29" s="1043" t="s">
        <v>73</v>
      </c>
      <c r="N29" s="1675">
        <v>80</v>
      </c>
      <c r="O29" s="1675">
        <v>90</v>
      </c>
      <c r="P29" s="1674">
        <v>100</v>
      </c>
    </row>
    <row r="30" spans="1:16" ht="42" thickBot="1" x14ac:dyDescent="0.3">
      <c r="A30" s="2669"/>
      <c r="B30" s="2241"/>
      <c r="C30" s="2691"/>
      <c r="D30" s="2692"/>
      <c r="E30" s="2692"/>
      <c r="F30" s="2692"/>
      <c r="G30" s="2692"/>
      <c r="H30" s="2692"/>
      <c r="I30" s="2692"/>
      <c r="J30" s="2692"/>
      <c r="K30" s="2693"/>
      <c r="L30" s="1673" t="s">
        <v>749</v>
      </c>
      <c r="M30" s="883" t="s">
        <v>73</v>
      </c>
      <c r="N30" s="1094">
        <v>100</v>
      </c>
      <c r="O30" s="1094">
        <v>110</v>
      </c>
      <c r="P30" s="1640">
        <v>120</v>
      </c>
    </row>
    <row r="31" spans="1:16" ht="27.6" x14ac:dyDescent="0.25">
      <c r="A31" s="2667" t="s">
        <v>6</v>
      </c>
      <c r="B31" s="2239" t="s">
        <v>8</v>
      </c>
      <c r="C31" s="2339" t="s">
        <v>6</v>
      </c>
      <c r="D31" s="2339"/>
      <c r="E31" s="2681" t="s">
        <v>748</v>
      </c>
      <c r="F31" s="1672" t="s">
        <v>66</v>
      </c>
      <c r="G31" s="2678" t="s">
        <v>414</v>
      </c>
      <c r="H31" s="1645" t="s">
        <v>50</v>
      </c>
      <c r="I31" s="1671">
        <v>44</v>
      </c>
      <c r="J31" s="1670">
        <v>46</v>
      </c>
      <c r="K31" s="1669">
        <v>48</v>
      </c>
      <c r="L31" s="1668" t="s">
        <v>747</v>
      </c>
      <c r="M31" s="883" t="s">
        <v>73</v>
      </c>
      <c r="N31" s="1093">
        <v>26</v>
      </c>
      <c r="O31" s="1093">
        <v>34</v>
      </c>
      <c r="P31" s="1638">
        <v>43</v>
      </c>
    </row>
    <row r="32" spans="1:16" ht="33" customHeight="1" x14ac:dyDescent="0.25">
      <c r="A32" s="2668"/>
      <c r="B32" s="2240"/>
      <c r="C32" s="2340"/>
      <c r="D32" s="2340"/>
      <c r="E32" s="2321"/>
      <c r="F32" s="1667"/>
      <c r="G32" s="2679"/>
      <c r="H32" s="1631" t="s">
        <v>60</v>
      </c>
      <c r="I32" s="2027">
        <v>60.52</v>
      </c>
      <c r="J32" s="1605"/>
      <c r="K32" s="1604"/>
      <c r="L32" s="1666" t="s">
        <v>746</v>
      </c>
      <c r="M32" s="1662" t="s">
        <v>89</v>
      </c>
      <c r="N32" s="1665">
        <v>60</v>
      </c>
      <c r="O32" s="1665">
        <v>70</v>
      </c>
      <c r="P32" s="1664">
        <v>80</v>
      </c>
    </row>
    <row r="33" spans="1:16" ht="41.4" x14ac:dyDescent="0.25">
      <c r="A33" s="2668"/>
      <c r="B33" s="2240"/>
      <c r="C33" s="2340"/>
      <c r="D33" s="2340"/>
      <c r="E33" s="2321"/>
      <c r="F33" s="1663"/>
      <c r="G33" s="2679"/>
      <c r="H33" s="1607" t="s">
        <v>59</v>
      </c>
      <c r="I33" s="1606"/>
      <c r="J33" s="1605"/>
      <c r="K33" s="1604"/>
      <c r="L33" s="1656" t="s">
        <v>745</v>
      </c>
      <c r="M33" s="1662" t="s">
        <v>89</v>
      </c>
      <c r="N33" s="1661" t="s">
        <v>744</v>
      </c>
      <c r="O33" s="1660" t="s">
        <v>743</v>
      </c>
      <c r="P33" s="1659" t="s">
        <v>742</v>
      </c>
    </row>
    <row r="34" spans="1:16" ht="27.6" x14ac:dyDescent="0.25">
      <c r="A34" s="2668"/>
      <c r="B34" s="2240"/>
      <c r="C34" s="2340"/>
      <c r="D34" s="2340"/>
      <c r="E34" s="2321"/>
      <c r="F34" s="1658"/>
      <c r="G34" s="2679"/>
      <c r="H34" s="1607"/>
      <c r="I34" s="1606"/>
      <c r="J34" s="1605"/>
      <c r="K34" s="1604"/>
      <c r="L34" s="1656" t="s">
        <v>741</v>
      </c>
      <c r="M34" s="1655" t="s">
        <v>75</v>
      </c>
      <c r="N34" s="1654">
        <v>70</v>
      </c>
      <c r="O34" s="1654">
        <v>75</v>
      </c>
      <c r="P34" s="1653">
        <v>80</v>
      </c>
    </row>
    <row r="35" spans="1:16" ht="27.6" x14ac:dyDescent="0.25">
      <c r="A35" s="2668"/>
      <c r="B35" s="2240"/>
      <c r="C35" s="2340"/>
      <c r="D35" s="2340"/>
      <c r="E35" s="2321"/>
      <c r="F35" s="1658"/>
      <c r="G35" s="2679"/>
      <c r="H35" s="1607"/>
      <c r="I35" s="1635"/>
      <c r="J35" s="1636"/>
      <c r="K35" s="1657"/>
      <c r="L35" s="1656" t="s">
        <v>740</v>
      </c>
      <c r="M35" s="1655" t="s">
        <v>73</v>
      </c>
      <c r="N35" s="1654">
        <v>1</v>
      </c>
      <c r="O35" s="1654">
        <v>1</v>
      </c>
      <c r="P35" s="1653">
        <v>1</v>
      </c>
    </row>
    <row r="36" spans="1:16" ht="28.2" thickBot="1" x14ac:dyDescent="0.3">
      <c r="A36" s="2669"/>
      <c r="B36" s="2241"/>
      <c r="C36" s="2405"/>
      <c r="D36" s="2405"/>
      <c r="E36" s="2322"/>
      <c r="F36" s="1652"/>
      <c r="G36" s="2680"/>
      <c r="H36" s="1651" t="s">
        <v>7</v>
      </c>
      <c r="I36" s="1581">
        <f>SUM(I31:I35)</f>
        <v>104.52000000000001</v>
      </c>
      <c r="J36" s="1581">
        <f>SUM(J31:J35)</f>
        <v>46</v>
      </c>
      <c r="K36" s="1581">
        <f>SUM(K31:K35)</f>
        <v>48</v>
      </c>
      <c r="L36" s="1650" t="s">
        <v>739</v>
      </c>
      <c r="M36" s="1649" t="s">
        <v>73</v>
      </c>
      <c r="N36" s="1648">
        <v>3</v>
      </c>
      <c r="O36" s="1648">
        <v>3</v>
      </c>
      <c r="P36" s="1647">
        <v>4</v>
      </c>
    </row>
    <row r="37" spans="1:16" ht="41.4" x14ac:dyDescent="0.25">
      <c r="A37" s="2667" t="s">
        <v>6</v>
      </c>
      <c r="B37" s="2239" t="s">
        <v>8</v>
      </c>
      <c r="C37" s="2339" t="s">
        <v>8</v>
      </c>
      <c r="D37" s="2339"/>
      <c r="E37" s="1646" t="s">
        <v>738</v>
      </c>
      <c r="F37" s="2682" t="s">
        <v>66</v>
      </c>
      <c r="G37" s="2678" t="s">
        <v>414</v>
      </c>
      <c r="H37" s="1645" t="s">
        <v>50</v>
      </c>
      <c r="I37" s="1644">
        <v>0</v>
      </c>
      <c r="J37" s="1643"/>
      <c r="K37" s="1642"/>
      <c r="L37" s="1641" t="s">
        <v>737</v>
      </c>
      <c r="M37" s="883" t="s">
        <v>73</v>
      </c>
      <c r="N37" s="1094">
        <v>1</v>
      </c>
      <c r="O37" s="1094">
        <v>2</v>
      </c>
      <c r="P37" s="1640">
        <v>2</v>
      </c>
    </row>
    <row r="38" spans="1:16" ht="27.6" x14ac:dyDescent="0.25">
      <c r="A38" s="2668"/>
      <c r="B38" s="2240"/>
      <c r="C38" s="2340"/>
      <c r="D38" s="2340"/>
      <c r="E38" s="1044"/>
      <c r="F38" s="2683"/>
      <c r="G38" s="2679"/>
      <c r="H38" s="1631"/>
      <c r="I38" s="1635"/>
      <c r="J38" s="1636"/>
      <c r="K38" s="1635"/>
      <c r="L38" s="1639" t="s">
        <v>736</v>
      </c>
      <c r="M38" s="1630" t="s">
        <v>704</v>
      </c>
      <c r="N38" s="1093">
        <v>15</v>
      </c>
      <c r="O38" s="1093">
        <v>25</v>
      </c>
      <c r="P38" s="1638">
        <v>35</v>
      </c>
    </row>
    <row r="39" spans="1:16" ht="13.8" x14ac:dyDescent="0.25">
      <c r="A39" s="2668"/>
      <c r="B39" s="2240"/>
      <c r="C39" s="2340"/>
      <c r="D39" s="2340"/>
      <c r="E39" s="1044"/>
      <c r="F39" s="2683"/>
      <c r="G39" s="2679"/>
      <c r="H39" s="1607"/>
      <c r="I39" s="1635"/>
      <c r="J39" s="1636"/>
      <c r="K39" s="1635"/>
      <c r="L39" s="1637" t="s">
        <v>735</v>
      </c>
      <c r="M39" s="1156" t="s">
        <v>73</v>
      </c>
      <c r="N39" s="1621">
        <v>1</v>
      </c>
      <c r="O39" s="1621"/>
      <c r="P39" s="1175"/>
    </row>
    <row r="40" spans="1:16" ht="41.4" x14ac:dyDescent="0.25">
      <c r="A40" s="2668"/>
      <c r="B40" s="2240"/>
      <c r="C40" s="2340"/>
      <c r="D40" s="2340"/>
      <c r="E40" s="1044"/>
      <c r="F40" s="2683"/>
      <c r="G40" s="2679"/>
      <c r="H40" s="1607"/>
      <c r="I40" s="1635"/>
      <c r="J40" s="1636"/>
      <c r="K40" s="1635"/>
      <c r="L40" s="1603" t="s">
        <v>734</v>
      </c>
      <c r="M40" s="1634" t="s">
        <v>733</v>
      </c>
      <c r="N40" s="1633" t="s">
        <v>732</v>
      </c>
      <c r="O40" s="1633" t="s">
        <v>731</v>
      </c>
      <c r="P40" s="1632" t="s">
        <v>730</v>
      </c>
    </row>
    <row r="41" spans="1:16" ht="27.6" x14ac:dyDescent="0.25">
      <c r="A41" s="2668"/>
      <c r="B41" s="2240"/>
      <c r="C41" s="2340"/>
      <c r="D41" s="2340"/>
      <c r="E41" s="882"/>
      <c r="F41" s="2683"/>
      <c r="G41" s="2679"/>
      <c r="H41" s="1631"/>
      <c r="I41" s="1606"/>
      <c r="J41" s="1605"/>
      <c r="K41" s="1606"/>
      <c r="L41" s="1095" t="s">
        <v>729</v>
      </c>
      <c r="M41" s="1630" t="s">
        <v>704</v>
      </c>
      <c r="N41" s="1629" t="s">
        <v>728</v>
      </c>
      <c r="O41" s="1629" t="s">
        <v>727</v>
      </c>
      <c r="P41" s="1628" t="s">
        <v>726</v>
      </c>
    </row>
    <row r="42" spans="1:16" ht="27.6" x14ac:dyDescent="0.25">
      <c r="A42" s="2668"/>
      <c r="B42" s="2240"/>
      <c r="C42" s="2340"/>
      <c r="D42" s="2340"/>
      <c r="E42" s="1044"/>
      <c r="F42" s="2683"/>
      <c r="G42" s="2679"/>
      <c r="H42" s="1627"/>
      <c r="I42" s="1626"/>
      <c r="J42" s="1625"/>
      <c r="K42" s="1624"/>
      <c r="L42" s="1623" t="s">
        <v>725</v>
      </c>
      <c r="M42" s="1622" t="s">
        <v>75</v>
      </c>
      <c r="N42" s="1621">
        <v>1</v>
      </c>
      <c r="O42" s="1621">
        <v>3</v>
      </c>
      <c r="P42" s="1175">
        <v>5</v>
      </c>
    </row>
    <row r="43" spans="1:16" ht="14.4" thickBot="1" x14ac:dyDescent="0.3">
      <c r="A43" s="2669"/>
      <c r="B43" s="2241"/>
      <c r="C43" s="2405"/>
      <c r="D43" s="2405"/>
      <c r="E43" s="1620"/>
      <c r="F43" s="2684"/>
      <c r="G43" s="2680"/>
      <c r="H43" s="1619" t="s">
        <v>7</v>
      </c>
      <c r="I43" s="1618"/>
      <c r="J43" s="1618"/>
      <c r="K43" s="1618"/>
      <c r="L43" s="1617"/>
      <c r="M43" s="1616"/>
      <c r="N43" s="1615"/>
      <c r="O43" s="1615"/>
      <c r="P43" s="1614"/>
    </row>
    <row r="44" spans="1:16" ht="17.399999999999999" customHeight="1" x14ac:dyDescent="0.25">
      <c r="A44" s="2345" t="s">
        <v>6</v>
      </c>
      <c r="B44" s="2348" t="s">
        <v>8</v>
      </c>
      <c r="C44" s="2694" t="s">
        <v>51</v>
      </c>
      <c r="D44" s="935"/>
      <c r="E44" s="2681" t="s">
        <v>771</v>
      </c>
      <c r="F44" s="2682" t="s">
        <v>66</v>
      </c>
      <c r="G44" s="2678" t="s">
        <v>414</v>
      </c>
      <c r="H44" s="1645" t="s">
        <v>50</v>
      </c>
      <c r="I44" s="1671">
        <v>200</v>
      </c>
      <c r="J44" s="1613"/>
      <c r="K44" s="1612"/>
      <c r="L44" s="1611" t="s">
        <v>770</v>
      </c>
      <c r="M44" s="1610" t="s">
        <v>75</v>
      </c>
      <c r="N44" s="1609"/>
      <c r="O44" s="1609"/>
      <c r="P44" s="1608"/>
    </row>
    <row r="45" spans="1:16" ht="13.8" x14ac:dyDescent="0.25">
      <c r="A45" s="2346"/>
      <c r="B45" s="2240"/>
      <c r="C45" s="2695"/>
      <c r="D45" s="930"/>
      <c r="E45" s="2706"/>
      <c r="F45" s="2683"/>
      <c r="G45" s="2679"/>
      <c r="H45" s="1607"/>
      <c r="I45" s="1606"/>
      <c r="J45" s="1605"/>
      <c r="K45" s="1604"/>
      <c r="L45" s="1603"/>
      <c r="M45" s="1602"/>
      <c r="N45" s="1601"/>
      <c r="O45" s="1601"/>
      <c r="P45" s="1600"/>
    </row>
    <row r="46" spans="1:16" ht="14.4" thickBot="1" x14ac:dyDescent="0.3">
      <c r="A46" s="2347"/>
      <c r="B46" s="2349"/>
      <c r="C46" s="2696"/>
      <c r="D46" s="945"/>
      <c r="E46" s="2707"/>
      <c r="F46" s="2684"/>
      <c r="G46" s="2680"/>
      <c r="H46" s="1651" t="s">
        <v>7</v>
      </c>
      <c r="I46" s="1581">
        <f>SUM(I44:I45)</f>
        <v>200</v>
      </c>
      <c r="J46" s="1581">
        <f>SUM(J44:J45)</f>
        <v>0</v>
      </c>
      <c r="K46" s="1581">
        <f>SUM(K44:K45)</f>
        <v>0</v>
      </c>
      <c r="L46" s="1599"/>
      <c r="M46" s="1598"/>
      <c r="N46" s="1597"/>
      <c r="O46" s="1597"/>
      <c r="P46" s="1596"/>
    </row>
    <row r="47" spans="1:16" ht="14.4" thickBot="1" x14ac:dyDescent="0.3">
      <c r="A47" s="910" t="s">
        <v>6</v>
      </c>
      <c r="B47" s="1577" t="s">
        <v>8</v>
      </c>
      <c r="C47" s="2649" t="s">
        <v>33</v>
      </c>
      <c r="D47" s="2649"/>
      <c r="E47" s="2649"/>
      <c r="F47" s="2649"/>
      <c r="G47" s="2650"/>
      <c r="H47" s="1576" t="s">
        <v>7</v>
      </c>
      <c r="I47" s="1575">
        <f>I36+I43+I46</f>
        <v>304.52</v>
      </c>
      <c r="J47" s="1575">
        <f>J36+J43</f>
        <v>46</v>
      </c>
      <c r="K47" s="1575">
        <f>K36+K43</f>
        <v>48</v>
      </c>
      <c r="L47" s="2651"/>
      <c r="M47" s="2652"/>
      <c r="N47" s="2652"/>
      <c r="O47" s="2652"/>
      <c r="P47" s="2653"/>
    </row>
    <row r="48" spans="1:16" ht="14.4" thickBot="1" x14ac:dyDescent="0.3">
      <c r="A48" s="906" t="s">
        <v>6</v>
      </c>
      <c r="B48" s="1595" t="s">
        <v>51</v>
      </c>
      <c r="C48" s="2674" t="s">
        <v>724</v>
      </c>
      <c r="D48" s="2675"/>
      <c r="E48" s="2675"/>
      <c r="F48" s="2675"/>
      <c r="G48" s="2675"/>
      <c r="H48" s="2675"/>
      <c r="I48" s="2676"/>
      <c r="J48" s="2676"/>
      <c r="K48" s="2676"/>
      <c r="L48" s="2676"/>
      <c r="M48" s="2676"/>
      <c r="N48" s="2676"/>
      <c r="O48" s="2676"/>
      <c r="P48" s="2677"/>
    </row>
    <row r="49" spans="1:16" ht="13.8" x14ac:dyDescent="0.25">
      <c r="A49" s="2667" t="s">
        <v>6</v>
      </c>
      <c r="B49" s="2239" t="s">
        <v>51</v>
      </c>
      <c r="C49" s="2239" t="s">
        <v>6</v>
      </c>
      <c r="D49" s="2670"/>
      <c r="E49" s="2672" t="s">
        <v>723</v>
      </c>
      <c r="F49" s="2642">
        <v>288724610</v>
      </c>
      <c r="G49" s="2645" t="s">
        <v>90</v>
      </c>
      <c r="H49" s="1594" t="s">
        <v>50</v>
      </c>
      <c r="I49" s="1593">
        <v>25</v>
      </c>
      <c r="J49" s="1592">
        <v>27</v>
      </c>
      <c r="K49" s="1591">
        <v>30</v>
      </c>
      <c r="L49" s="1539" t="s">
        <v>722</v>
      </c>
      <c r="M49" s="1538" t="s">
        <v>73</v>
      </c>
      <c r="N49" s="1590">
        <v>20</v>
      </c>
      <c r="O49" s="1590">
        <v>25</v>
      </c>
      <c r="P49" s="1589">
        <v>30</v>
      </c>
    </row>
    <row r="50" spans="1:16" ht="14.4" thickBot="1" x14ac:dyDescent="0.3">
      <c r="A50" s="2668"/>
      <c r="B50" s="2240"/>
      <c r="C50" s="2240"/>
      <c r="D50" s="2671"/>
      <c r="E50" s="2673"/>
      <c r="F50" s="2643"/>
      <c r="G50" s="2646"/>
      <c r="H50" s="1588"/>
      <c r="I50" s="1587"/>
      <c r="J50" s="1586"/>
      <c r="K50" s="1585"/>
      <c r="L50" s="1584"/>
      <c r="M50" s="1583"/>
      <c r="N50" s="1583"/>
      <c r="O50" s="1583"/>
      <c r="P50" s="1154"/>
    </row>
    <row r="51" spans="1:16" ht="14.4" thickBot="1" x14ac:dyDescent="0.3">
      <c r="A51" s="2669"/>
      <c r="B51" s="2241"/>
      <c r="C51" s="2241"/>
      <c r="D51" s="2671"/>
      <c r="E51" s="2322"/>
      <c r="F51" s="2644"/>
      <c r="G51" s="2647"/>
      <c r="H51" s="1582" t="s">
        <v>7</v>
      </c>
      <c r="I51" s="1581">
        <f>SUM(I49:I50)</f>
        <v>25</v>
      </c>
      <c r="J51" s="1581">
        <f>SUM(J49:J50)</f>
        <v>27</v>
      </c>
      <c r="K51" s="1581">
        <f>SUM(K49:K50)</f>
        <v>30</v>
      </c>
      <c r="L51" s="1580"/>
      <c r="M51" s="1579"/>
      <c r="N51" s="1579"/>
      <c r="O51" s="1579"/>
      <c r="P51" s="1578"/>
    </row>
    <row r="52" spans="1:16" ht="14.4" thickBot="1" x14ac:dyDescent="0.3">
      <c r="A52" s="910" t="s">
        <v>6</v>
      </c>
      <c r="B52" s="1577" t="s">
        <v>51</v>
      </c>
      <c r="C52" s="2648" t="s">
        <v>33</v>
      </c>
      <c r="D52" s="2649"/>
      <c r="E52" s="2649"/>
      <c r="F52" s="2649"/>
      <c r="G52" s="2650"/>
      <c r="H52" s="1576" t="s">
        <v>7</v>
      </c>
      <c r="I52" s="1575">
        <f>I51*1</f>
        <v>25</v>
      </c>
      <c r="J52" s="1575">
        <f>J51*1</f>
        <v>27</v>
      </c>
      <c r="K52" s="1575">
        <f>K51*1</f>
        <v>30</v>
      </c>
      <c r="L52" s="2651"/>
      <c r="M52" s="2652"/>
      <c r="N52" s="2652"/>
      <c r="O52" s="2652"/>
      <c r="P52" s="2653"/>
    </row>
    <row r="53" spans="1:16" ht="14.4" thickBot="1" x14ac:dyDescent="0.3">
      <c r="A53" s="1574" t="s">
        <v>6</v>
      </c>
      <c r="B53" s="2654" t="s">
        <v>80</v>
      </c>
      <c r="C53" s="2655"/>
      <c r="D53" s="2655"/>
      <c r="E53" s="2655"/>
      <c r="F53" s="2655"/>
      <c r="G53" s="2655"/>
      <c r="H53" s="2656"/>
      <c r="I53" s="1537">
        <f>I27+I47+I52</f>
        <v>369.52</v>
      </c>
      <c r="J53" s="1537">
        <f>J27+J47+J52</f>
        <v>145</v>
      </c>
      <c r="K53" s="1537">
        <f>K27+K47+K52</f>
        <v>152</v>
      </c>
      <c r="L53" s="1536"/>
      <c r="M53" s="1536"/>
      <c r="N53" s="1536"/>
      <c r="O53" s="1536"/>
      <c r="P53" s="1535"/>
    </row>
    <row r="54" spans="1:16" ht="14.4" thickBot="1" x14ac:dyDescent="0.3">
      <c r="A54" s="2657" t="s">
        <v>9</v>
      </c>
      <c r="B54" s="2658"/>
      <c r="C54" s="2658"/>
      <c r="D54" s="2658"/>
      <c r="E54" s="2658"/>
      <c r="F54" s="2658"/>
      <c r="G54" s="2658"/>
      <c r="H54" s="2659"/>
      <c r="I54" s="1573">
        <f>I53*1</f>
        <v>369.52</v>
      </c>
      <c r="J54" s="1573">
        <f>J53*1</f>
        <v>145</v>
      </c>
      <c r="K54" s="1573">
        <f>K53*1</f>
        <v>152</v>
      </c>
      <c r="L54" s="2660"/>
      <c r="M54" s="2661"/>
      <c r="N54" s="2661"/>
      <c r="O54" s="2661"/>
      <c r="P54" s="2662"/>
    </row>
    <row r="55" spans="1:16" ht="13.8" x14ac:dyDescent="0.25">
      <c r="A55" s="821" t="s">
        <v>967</v>
      </c>
      <c r="B55" s="821"/>
      <c r="C55" s="821"/>
      <c r="D55" s="821"/>
      <c r="E55" s="821"/>
      <c r="F55" s="821"/>
      <c r="G55" s="821"/>
      <c r="H55" s="821"/>
      <c r="I55" s="821"/>
      <c r="J55" s="821"/>
      <c r="K55" s="821"/>
      <c r="L55" s="821"/>
      <c r="M55" s="1572"/>
      <c r="N55" s="1571"/>
      <c r="O55" s="1571"/>
      <c r="P55" s="1571"/>
    </row>
    <row r="56" spans="1:16" ht="16.2" thickBot="1" x14ac:dyDescent="0.3">
      <c r="A56" s="1189"/>
      <c r="B56" s="1556"/>
      <c r="C56" s="1556"/>
      <c r="D56" s="1556"/>
      <c r="E56" s="2663" t="s">
        <v>10</v>
      </c>
      <c r="F56" s="2663"/>
      <c r="G56" s="2663"/>
      <c r="H56" s="2663"/>
      <c r="I56" s="2663"/>
      <c r="J56" s="2663"/>
      <c r="K56" s="2663"/>
      <c r="L56" s="1570"/>
      <c r="M56" s="1570"/>
      <c r="N56" s="1557"/>
      <c r="O56" s="1556"/>
      <c r="P56" s="1556"/>
    </row>
    <row r="57" spans="1:16" ht="31.2" thickBot="1" x14ac:dyDescent="0.3">
      <c r="A57" s="1189"/>
      <c r="B57" s="1556"/>
      <c r="C57" s="1556"/>
      <c r="D57" s="1556"/>
      <c r="E57" s="1569"/>
      <c r="F57" s="1568"/>
      <c r="G57" s="1568"/>
      <c r="H57" s="806"/>
      <c r="I57" s="805" t="s">
        <v>96</v>
      </c>
      <c r="J57" s="804" t="s">
        <v>82</v>
      </c>
      <c r="K57" s="803" t="s">
        <v>83</v>
      </c>
      <c r="L57" s="1189"/>
      <c r="M57" s="1189"/>
      <c r="N57" s="1557"/>
      <c r="O57" s="1556"/>
      <c r="P57" s="1556"/>
    </row>
    <row r="58" spans="1:16" ht="13.8" thickBot="1" x14ac:dyDescent="0.3">
      <c r="A58" s="1189"/>
      <c r="B58" s="1556"/>
      <c r="C58" s="1556"/>
      <c r="D58" s="1556"/>
      <c r="E58" s="2664" t="s">
        <v>35</v>
      </c>
      <c r="F58" s="2665"/>
      <c r="G58" s="2665"/>
      <c r="H58" s="2666"/>
      <c r="I58" s="1553">
        <f>I59+I61</f>
        <v>369.52</v>
      </c>
      <c r="J58" s="1553">
        <f>J59*1</f>
        <v>145</v>
      </c>
      <c r="K58" s="1553">
        <f>K59*1</f>
        <v>152</v>
      </c>
      <c r="L58" s="1567"/>
      <c r="M58" s="1189"/>
      <c r="N58" s="1557"/>
      <c r="O58" s="1556"/>
      <c r="P58" s="1556"/>
    </row>
    <row r="59" spans="1:16" x14ac:dyDescent="0.25">
      <c r="A59" s="1189"/>
      <c r="B59" s="1556"/>
      <c r="C59" s="1556"/>
      <c r="D59" s="1556"/>
      <c r="E59" s="2628" t="s">
        <v>41</v>
      </c>
      <c r="F59" s="2629"/>
      <c r="G59" s="2629"/>
      <c r="H59" s="2630"/>
      <c r="I59" s="1551">
        <f>I15+I19+I22+I31+I37+I44+I49</f>
        <v>309</v>
      </c>
      <c r="J59" s="1566">
        <v>145</v>
      </c>
      <c r="K59" s="1551">
        <v>152</v>
      </c>
      <c r="L59" s="1189"/>
      <c r="M59" s="1189"/>
      <c r="N59" s="1557"/>
      <c r="O59" s="1556"/>
      <c r="P59" s="1556"/>
    </row>
    <row r="60" spans="1:16" x14ac:dyDescent="0.25">
      <c r="A60" s="1189"/>
      <c r="B60" s="1556"/>
      <c r="C60" s="1556"/>
      <c r="D60" s="1556"/>
      <c r="E60" s="2628" t="s">
        <v>42</v>
      </c>
      <c r="F60" s="2629"/>
      <c r="G60" s="2629"/>
      <c r="H60" s="2630"/>
      <c r="I60" s="1561"/>
      <c r="J60" s="1562"/>
      <c r="K60" s="1561"/>
      <c r="L60" s="1189"/>
      <c r="M60" s="1189"/>
      <c r="N60" s="1557"/>
      <c r="O60" s="1556"/>
      <c r="P60" s="1556"/>
    </row>
    <row r="61" spans="1:16" x14ac:dyDescent="0.25">
      <c r="A61" s="1189"/>
      <c r="B61" s="1556"/>
      <c r="C61" s="1556"/>
      <c r="D61" s="1556"/>
      <c r="E61" s="2628" t="s">
        <v>43</v>
      </c>
      <c r="F61" s="2629"/>
      <c r="G61" s="2629"/>
      <c r="H61" s="2630"/>
      <c r="I61" s="2028">
        <f>I32</f>
        <v>60.52</v>
      </c>
      <c r="J61" s="1562"/>
      <c r="K61" s="1561"/>
      <c r="L61" s="1189"/>
      <c r="M61" s="1189"/>
      <c r="N61" s="1557"/>
      <c r="O61" s="1556"/>
      <c r="P61" s="1556"/>
    </row>
    <row r="62" spans="1:16" x14ac:dyDescent="0.25">
      <c r="A62" s="1189"/>
      <c r="B62" s="1556"/>
      <c r="C62" s="1556"/>
      <c r="D62" s="1556"/>
      <c r="E62" s="2628" t="s">
        <v>44</v>
      </c>
      <c r="F62" s="2629"/>
      <c r="G62" s="2629"/>
      <c r="H62" s="2630"/>
      <c r="I62" s="1561"/>
      <c r="J62" s="1562"/>
      <c r="K62" s="1561"/>
      <c r="L62" s="1189"/>
      <c r="M62" s="1189"/>
      <c r="N62" s="1557"/>
      <c r="O62" s="1556"/>
      <c r="P62" s="1556"/>
    </row>
    <row r="63" spans="1:16" x14ac:dyDescent="0.25">
      <c r="A63" s="1189"/>
      <c r="B63" s="1556"/>
      <c r="C63" s="1556"/>
      <c r="D63" s="1556"/>
      <c r="E63" s="2485" t="s">
        <v>45</v>
      </c>
      <c r="F63" s="2486"/>
      <c r="G63" s="2486"/>
      <c r="H63" s="2487"/>
      <c r="I63" s="90"/>
      <c r="J63" s="91"/>
      <c r="K63" s="90"/>
      <c r="L63" s="1189"/>
      <c r="M63" s="1189"/>
      <c r="N63" s="1557"/>
      <c r="O63" s="1556"/>
      <c r="P63" s="1556"/>
    </row>
    <row r="64" spans="1:16" x14ac:dyDescent="0.25">
      <c r="A64" s="1189"/>
      <c r="B64" s="1556"/>
      <c r="C64" s="1556"/>
      <c r="D64" s="1556"/>
      <c r="E64" s="1565" t="s">
        <v>46</v>
      </c>
      <c r="F64" s="1564"/>
      <c r="G64" s="1564"/>
      <c r="H64" s="1563"/>
      <c r="I64" s="1561"/>
      <c r="J64" s="1562"/>
      <c r="K64" s="1561"/>
      <c r="L64" s="1189"/>
      <c r="M64" s="1189"/>
      <c r="N64" s="1557"/>
      <c r="O64" s="1556"/>
      <c r="P64" s="1556"/>
    </row>
    <row r="65" spans="1:16" x14ac:dyDescent="0.25">
      <c r="A65" s="1189"/>
      <c r="B65" s="1556"/>
      <c r="C65" s="1556"/>
      <c r="D65" s="1556"/>
      <c r="E65" s="2628" t="s">
        <v>67</v>
      </c>
      <c r="F65" s="2629"/>
      <c r="G65" s="2629"/>
      <c r="H65" s="2630"/>
      <c r="I65" s="1561"/>
      <c r="J65" s="1562"/>
      <c r="K65" s="1561"/>
      <c r="L65" s="1189"/>
      <c r="M65" s="1189"/>
      <c r="N65" s="1560"/>
      <c r="O65" s="1560"/>
      <c r="P65" s="1560"/>
    </row>
    <row r="66" spans="1:16" x14ac:dyDescent="0.25">
      <c r="A66" s="1189"/>
      <c r="B66" s="1556"/>
      <c r="C66" s="1556"/>
      <c r="D66" s="1556"/>
      <c r="E66" s="2628" t="s">
        <v>68</v>
      </c>
      <c r="F66" s="2629"/>
      <c r="G66" s="2629"/>
      <c r="H66" s="2630"/>
      <c r="I66" s="1558"/>
      <c r="J66" s="1559"/>
      <c r="K66" s="1558"/>
      <c r="L66" s="1189"/>
      <c r="M66" s="1189"/>
      <c r="N66" s="1557"/>
      <c r="O66" s="1556"/>
      <c r="P66" s="1556"/>
    </row>
    <row r="67" spans="1:16" x14ac:dyDescent="0.25">
      <c r="A67" s="1189"/>
      <c r="B67" s="1556"/>
      <c r="C67" s="1556"/>
      <c r="D67" s="1556"/>
      <c r="E67" s="2628" t="s">
        <v>49</v>
      </c>
      <c r="F67" s="2629"/>
      <c r="G67" s="2629"/>
      <c r="H67" s="2630"/>
      <c r="I67" s="1558"/>
      <c r="J67" s="1559"/>
      <c r="K67" s="1558"/>
      <c r="L67" s="1189"/>
      <c r="M67" s="1189"/>
      <c r="N67" s="1557"/>
      <c r="O67" s="1556"/>
      <c r="P67" s="1556"/>
    </row>
    <row r="68" spans="1:16" x14ac:dyDescent="0.25">
      <c r="A68" s="1189"/>
      <c r="B68" s="1556"/>
      <c r="C68" s="1556"/>
      <c r="D68" s="1556"/>
      <c r="E68" s="2628" t="s">
        <v>47</v>
      </c>
      <c r="F68" s="2629"/>
      <c r="G68" s="2629"/>
      <c r="H68" s="2630"/>
      <c r="I68" s="1558"/>
      <c r="J68" s="1559"/>
      <c r="K68" s="1558"/>
      <c r="L68" s="1189"/>
      <c r="M68" s="1189"/>
      <c r="N68" s="1557"/>
      <c r="O68" s="1556"/>
      <c r="P68" s="1556"/>
    </row>
    <row r="69" spans="1:16" ht="13.8" thickBot="1" x14ac:dyDescent="0.3">
      <c r="E69" s="2637" t="s">
        <v>69</v>
      </c>
      <c r="F69" s="2638"/>
      <c r="G69" s="2638"/>
      <c r="H69" s="2639"/>
      <c r="I69" s="1554"/>
      <c r="J69" s="1555"/>
      <c r="K69" s="1554"/>
      <c r="L69" s="1189"/>
      <c r="M69" s="1189"/>
    </row>
    <row r="70" spans="1:16" ht="13.8" thickBot="1" x14ac:dyDescent="0.3">
      <c r="E70" s="2640" t="s">
        <v>36</v>
      </c>
      <c r="F70" s="2641"/>
      <c r="G70" s="2641"/>
      <c r="H70" s="2641"/>
      <c r="I70" s="1553"/>
      <c r="J70" s="1553"/>
      <c r="K70" s="1552"/>
      <c r="L70" s="1189"/>
      <c r="M70" s="1189"/>
    </row>
    <row r="71" spans="1:16" ht="13.8" thickBot="1" x14ac:dyDescent="0.3">
      <c r="E71" s="2631" t="s">
        <v>48</v>
      </c>
      <c r="F71" s="2632"/>
      <c r="G71" s="2632"/>
      <c r="H71" s="2633"/>
      <c r="I71" s="1551"/>
      <c r="J71" s="1551"/>
      <c r="K71" s="1550"/>
    </row>
    <row r="72" spans="1:16" ht="13.8" thickBot="1" x14ac:dyDescent="0.3">
      <c r="E72" s="2634"/>
      <c r="F72" s="2635"/>
      <c r="G72" s="2635"/>
      <c r="H72" s="2636"/>
      <c r="I72" s="1549"/>
      <c r="J72" s="1549"/>
      <c r="K72" s="1548"/>
    </row>
  </sheetData>
  <mergeCells count="92">
    <mergeCell ref="A44:A46"/>
    <mergeCell ref="B44:B46"/>
    <mergeCell ref="C44:C46"/>
    <mergeCell ref="E44:E46"/>
    <mergeCell ref="F44:F46"/>
    <mergeCell ref="L2:O2"/>
    <mergeCell ref="A3:N3"/>
    <mergeCell ref="A4:P4"/>
    <mergeCell ref="O5:P5"/>
    <mergeCell ref="A6:A8"/>
    <mergeCell ref="B6:B8"/>
    <mergeCell ref="C6:C8"/>
    <mergeCell ref="D6:D8"/>
    <mergeCell ref="A15:A18"/>
    <mergeCell ref="B15:B18"/>
    <mergeCell ref="C15:C18"/>
    <mergeCell ref="E15:E18"/>
    <mergeCell ref="F15:F18"/>
    <mergeCell ref="A19:A21"/>
    <mergeCell ref="B19:B21"/>
    <mergeCell ref="C19:C21"/>
    <mergeCell ref="E19:E21"/>
    <mergeCell ref="F19:F21"/>
    <mergeCell ref="C13:P13"/>
    <mergeCell ref="L7:L8"/>
    <mergeCell ref="M7:M8"/>
    <mergeCell ref="N7:P7"/>
    <mergeCell ref="G22:G26"/>
    <mergeCell ref="G19:G21"/>
    <mergeCell ref="K6:K8"/>
    <mergeCell ref="E6:E8"/>
    <mergeCell ref="F6:F8"/>
    <mergeCell ref="G6:G8"/>
    <mergeCell ref="H6:H8"/>
    <mergeCell ref="I6:I8"/>
    <mergeCell ref="J6:J8"/>
    <mergeCell ref="L6:P6"/>
    <mergeCell ref="G15:G18"/>
    <mergeCell ref="A22:A26"/>
    <mergeCell ref="B22:B26"/>
    <mergeCell ref="C22:C26"/>
    <mergeCell ref="E22:E26"/>
    <mergeCell ref="F22:F26"/>
    <mergeCell ref="L27:P27"/>
    <mergeCell ref="C28:P28"/>
    <mergeCell ref="A29:A30"/>
    <mergeCell ref="B29:B30"/>
    <mergeCell ref="C29:K30"/>
    <mergeCell ref="G31:G36"/>
    <mergeCell ref="A37:A43"/>
    <mergeCell ref="B37:B43"/>
    <mergeCell ref="C37:C43"/>
    <mergeCell ref="C27:G27"/>
    <mergeCell ref="A31:A36"/>
    <mergeCell ref="B31:B36"/>
    <mergeCell ref="C31:C36"/>
    <mergeCell ref="D31:D36"/>
    <mergeCell ref="E31:E36"/>
    <mergeCell ref="D37:D43"/>
    <mergeCell ref="F37:F43"/>
    <mergeCell ref="C47:G47"/>
    <mergeCell ref="L47:P47"/>
    <mergeCell ref="C48:P48"/>
    <mergeCell ref="G37:G43"/>
    <mergeCell ref="G44:G46"/>
    <mergeCell ref="F49:F51"/>
    <mergeCell ref="G49:G51"/>
    <mergeCell ref="E63:H63"/>
    <mergeCell ref="C52:G52"/>
    <mergeCell ref="L52:P52"/>
    <mergeCell ref="B53:H53"/>
    <mergeCell ref="A54:H54"/>
    <mergeCell ref="L54:P54"/>
    <mergeCell ref="E56:K56"/>
    <mergeCell ref="E58:H58"/>
    <mergeCell ref="A49:A51"/>
    <mergeCell ref="B49:B51"/>
    <mergeCell ref="C49:C51"/>
    <mergeCell ref="D49:D51"/>
    <mergeCell ref="E49:E51"/>
    <mergeCell ref="E59:H59"/>
    <mergeCell ref="E60:H60"/>
    <mergeCell ref="E61:H61"/>
    <mergeCell ref="E62:H62"/>
    <mergeCell ref="E71:H71"/>
    <mergeCell ref="E72:H72"/>
    <mergeCell ref="E65:H65"/>
    <mergeCell ref="E66:H66"/>
    <mergeCell ref="E67:H67"/>
    <mergeCell ref="E68:H68"/>
    <mergeCell ref="E69:H69"/>
    <mergeCell ref="E70:H70"/>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workbookViewId="0">
      <selection activeCell="U7" sqref="U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51" customHeight="1" x14ac:dyDescent="0.25">
      <c r="A1" s="9"/>
      <c r="B1" s="9"/>
      <c r="C1" s="9"/>
      <c r="D1" s="9"/>
      <c r="E1" s="9"/>
      <c r="F1" s="9"/>
      <c r="G1" s="9"/>
      <c r="H1" s="9"/>
      <c r="I1" s="9"/>
      <c r="J1" s="9"/>
      <c r="K1" s="9"/>
      <c r="L1" s="2225" t="s">
        <v>1068</v>
      </c>
      <c r="M1" s="2225"/>
      <c r="N1" s="2225"/>
      <c r="O1" s="2225"/>
      <c r="P1" s="94"/>
    </row>
    <row r="2" spans="1:19" ht="13.8" x14ac:dyDescent="0.25">
      <c r="A2" s="2226" t="s">
        <v>1028</v>
      </c>
      <c r="B2" s="2226"/>
      <c r="C2" s="2226"/>
      <c r="D2" s="2226"/>
      <c r="E2" s="2226"/>
      <c r="F2" s="2226"/>
      <c r="G2" s="2226"/>
      <c r="H2" s="2226"/>
      <c r="I2" s="2226"/>
      <c r="J2" s="2226"/>
      <c r="K2" s="2226"/>
      <c r="L2" s="2226"/>
      <c r="M2" s="2226"/>
      <c r="N2" s="2226"/>
      <c r="O2" s="10"/>
      <c r="P2" s="10"/>
    </row>
    <row r="3" spans="1:19" ht="13.8" x14ac:dyDescent="0.25">
      <c r="A3" s="2445" t="s">
        <v>37</v>
      </c>
      <c r="B3" s="2445"/>
      <c r="C3" s="2445"/>
      <c r="D3" s="2445"/>
      <c r="E3" s="2445"/>
      <c r="F3" s="2445"/>
      <c r="G3" s="2445"/>
      <c r="H3" s="2445"/>
      <c r="I3" s="2445"/>
      <c r="J3" s="2445"/>
      <c r="K3" s="2445"/>
      <c r="L3" s="2445"/>
      <c r="M3" s="2445"/>
      <c r="N3" s="2445"/>
      <c r="O3" s="2445"/>
      <c r="P3" s="2445"/>
    </row>
    <row r="4" spans="1:19" ht="16.2" thickBot="1" x14ac:dyDescent="0.3">
      <c r="A4" s="675"/>
      <c r="B4" s="675"/>
      <c r="C4" s="675"/>
      <c r="D4" s="675"/>
      <c r="E4" s="675"/>
      <c r="F4" s="675"/>
      <c r="G4" s="675"/>
      <c r="H4" s="675"/>
      <c r="I4" s="675"/>
      <c r="J4" s="675"/>
      <c r="K4" s="675"/>
      <c r="L4" s="35"/>
      <c r="M4" s="675"/>
      <c r="N4" s="36"/>
      <c r="O4" s="2199" t="s">
        <v>958</v>
      </c>
      <c r="P4" s="2199"/>
    </row>
    <row r="5" spans="1:19" ht="14.4" thickBot="1" x14ac:dyDescent="0.3">
      <c r="A5" s="2207" t="s">
        <v>0</v>
      </c>
      <c r="B5" s="2207" t="s">
        <v>1</v>
      </c>
      <c r="C5" s="2222" t="s">
        <v>2</v>
      </c>
      <c r="D5" s="2207" t="s">
        <v>34</v>
      </c>
      <c r="E5" s="2216" t="s">
        <v>58</v>
      </c>
      <c r="F5" s="2219" t="s">
        <v>3</v>
      </c>
      <c r="G5" s="2222" t="s">
        <v>4</v>
      </c>
      <c r="H5" s="2219" t="s">
        <v>5</v>
      </c>
      <c r="I5" s="2175" t="s">
        <v>95</v>
      </c>
      <c r="J5" s="2219" t="s">
        <v>82</v>
      </c>
      <c r="K5" s="2219" t="s">
        <v>72</v>
      </c>
      <c r="L5" s="2200" t="s">
        <v>11</v>
      </c>
      <c r="M5" s="2201"/>
      <c r="N5" s="2201"/>
      <c r="O5" s="2201"/>
      <c r="P5" s="2202"/>
    </row>
    <row r="6" spans="1:19" ht="13.8" x14ac:dyDescent="0.25">
      <c r="A6" s="2208"/>
      <c r="B6" s="2208"/>
      <c r="C6" s="2223"/>
      <c r="D6" s="2208"/>
      <c r="E6" s="2217"/>
      <c r="F6" s="2220"/>
      <c r="G6" s="2223"/>
      <c r="H6" s="2220"/>
      <c r="I6" s="2176"/>
      <c r="J6" s="2220"/>
      <c r="K6" s="2220"/>
      <c r="L6" s="2210" t="s">
        <v>39</v>
      </c>
      <c r="M6" s="2184" t="s">
        <v>38</v>
      </c>
      <c r="N6" s="2196" t="s">
        <v>40</v>
      </c>
      <c r="O6" s="2196"/>
      <c r="P6" s="2197"/>
    </row>
    <row r="7" spans="1:19" ht="174" customHeight="1" thickBot="1" x14ac:dyDescent="0.3">
      <c r="A7" s="2209"/>
      <c r="B7" s="2209"/>
      <c r="C7" s="2224"/>
      <c r="D7" s="2209"/>
      <c r="E7" s="2218"/>
      <c r="F7" s="2221"/>
      <c r="G7" s="2224"/>
      <c r="H7" s="2221"/>
      <c r="I7" s="2177"/>
      <c r="J7" s="2221"/>
      <c r="K7" s="2221"/>
      <c r="L7" s="2211"/>
      <c r="M7" s="2185"/>
      <c r="N7" s="65" t="s">
        <v>54</v>
      </c>
      <c r="O7" s="65" t="s">
        <v>55</v>
      </c>
      <c r="P7" s="66" t="s">
        <v>56</v>
      </c>
    </row>
    <row r="8" spans="1:19" ht="16.2" thickBot="1" x14ac:dyDescent="0.35">
      <c r="A8" s="34" t="s">
        <v>6</v>
      </c>
      <c r="B8" s="683" t="s">
        <v>325</v>
      </c>
      <c r="C8" s="69"/>
      <c r="D8" s="69"/>
      <c r="E8" s="69"/>
      <c r="F8" s="70"/>
      <c r="G8" s="70"/>
      <c r="H8" s="70"/>
      <c r="I8" s="684"/>
      <c r="J8" s="685"/>
      <c r="K8" s="684"/>
      <c r="L8" s="184"/>
      <c r="M8" s="185"/>
      <c r="N8" s="144"/>
      <c r="O8" s="145"/>
      <c r="P8" s="186"/>
    </row>
    <row r="9" spans="1:19" ht="14.4" thickBot="1" x14ac:dyDescent="0.3">
      <c r="A9" s="682"/>
      <c r="B9" s="209"/>
      <c r="C9" s="210"/>
      <c r="D9" s="210"/>
      <c r="E9" s="211"/>
      <c r="F9" s="210"/>
      <c r="G9" s="210"/>
      <c r="H9" s="210"/>
      <c r="I9" s="212"/>
      <c r="J9" s="212"/>
      <c r="K9" s="686"/>
      <c r="L9" s="687" t="s">
        <v>326</v>
      </c>
      <c r="M9" s="187" t="s">
        <v>75</v>
      </c>
      <c r="N9" s="688">
        <v>99.9</v>
      </c>
      <c r="O9" s="688">
        <v>99.9</v>
      </c>
      <c r="P9" s="689">
        <v>99.9</v>
      </c>
    </row>
    <row r="10" spans="1:19" ht="13.8" thickBot="1" x14ac:dyDescent="0.3">
      <c r="A10" s="11" t="s">
        <v>6</v>
      </c>
      <c r="B10" s="28" t="s">
        <v>6</v>
      </c>
      <c r="C10" s="2816" t="s">
        <v>327</v>
      </c>
      <c r="D10" s="2817"/>
      <c r="E10" s="2817"/>
      <c r="F10" s="2817"/>
      <c r="G10" s="2817"/>
      <c r="H10" s="2817"/>
      <c r="I10" s="2817"/>
      <c r="J10" s="2817"/>
      <c r="K10" s="2817"/>
      <c r="L10" s="2817"/>
      <c r="M10" s="2817"/>
      <c r="N10" s="2817"/>
      <c r="O10" s="2817"/>
      <c r="P10" s="2818"/>
    </row>
    <row r="11" spans="1:19" ht="24.6" thickBot="1" x14ac:dyDescent="0.3">
      <c r="A11" s="680"/>
      <c r="B11" s="215"/>
      <c r="C11" s="2819"/>
      <c r="D11" s="2820"/>
      <c r="E11" s="2820"/>
      <c r="F11" s="2820"/>
      <c r="G11" s="2820"/>
      <c r="H11" s="2820"/>
      <c r="I11" s="2820"/>
      <c r="J11" s="2820"/>
      <c r="K11" s="2821"/>
      <c r="L11" s="690" t="s">
        <v>328</v>
      </c>
      <c r="M11" s="192" t="s">
        <v>75</v>
      </c>
      <c r="N11" s="691">
        <v>92</v>
      </c>
      <c r="O11" s="691">
        <v>93</v>
      </c>
      <c r="P11" s="692">
        <v>95</v>
      </c>
    </row>
    <row r="12" spans="1:19" x14ac:dyDescent="0.25">
      <c r="A12" s="2551" t="s">
        <v>6</v>
      </c>
      <c r="B12" s="2567" t="s">
        <v>6</v>
      </c>
      <c r="C12" s="2546" t="s">
        <v>6</v>
      </c>
      <c r="D12" s="677"/>
      <c r="E12" s="2808" t="s">
        <v>329</v>
      </c>
      <c r="F12" s="2788" t="s">
        <v>66</v>
      </c>
      <c r="G12" s="2731" t="s">
        <v>330</v>
      </c>
      <c r="H12" s="693" t="s">
        <v>71</v>
      </c>
      <c r="I12" s="265">
        <v>1659.8</v>
      </c>
      <c r="J12" s="694">
        <v>1787.8</v>
      </c>
      <c r="K12" s="694">
        <v>1957.8</v>
      </c>
      <c r="L12" s="2800" t="s">
        <v>331</v>
      </c>
      <c r="M12" s="2793" t="s">
        <v>87</v>
      </c>
      <c r="N12" s="2796" t="s">
        <v>332</v>
      </c>
      <c r="O12" s="2796" t="s">
        <v>333</v>
      </c>
      <c r="P12" s="2798" t="s">
        <v>334</v>
      </c>
    </row>
    <row r="13" spans="1:19" x14ac:dyDescent="0.25">
      <c r="A13" s="2541"/>
      <c r="B13" s="2544"/>
      <c r="C13" s="2546"/>
      <c r="D13" s="677"/>
      <c r="E13" s="2809"/>
      <c r="F13" s="2753"/>
      <c r="G13" s="2732"/>
      <c r="H13" s="60" t="s">
        <v>335</v>
      </c>
      <c r="I13" s="265">
        <v>21434.799999999999</v>
      </c>
      <c r="J13" s="694">
        <v>21572.400000000001</v>
      </c>
      <c r="K13" s="694">
        <v>21942.400000000001</v>
      </c>
      <c r="L13" s="2801"/>
      <c r="M13" s="2794"/>
      <c r="N13" s="2797"/>
      <c r="O13" s="2797"/>
      <c r="P13" s="2799"/>
    </row>
    <row r="14" spans="1:19" ht="13.8" thickBot="1" x14ac:dyDescent="0.3">
      <c r="A14" s="2541"/>
      <c r="B14" s="2544"/>
      <c r="C14" s="2546"/>
      <c r="D14" s="677"/>
      <c r="E14" s="2809"/>
      <c r="F14" s="2753"/>
      <c r="G14" s="2732"/>
      <c r="H14" s="695" t="s">
        <v>60</v>
      </c>
      <c r="I14" s="696">
        <v>0.1</v>
      </c>
      <c r="J14" s="697">
        <v>0</v>
      </c>
      <c r="K14" s="697">
        <v>0</v>
      </c>
      <c r="L14" s="2801"/>
      <c r="M14" s="2794"/>
      <c r="N14" s="2797"/>
      <c r="O14" s="2797"/>
      <c r="P14" s="2799"/>
    </row>
    <row r="15" spans="1:19" ht="13.8" thickBot="1" x14ac:dyDescent="0.3">
      <c r="A15" s="2542"/>
      <c r="B15" s="2545"/>
      <c r="C15" s="2547"/>
      <c r="D15" s="158"/>
      <c r="E15" s="2810"/>
      <c r="F15" s="2789"/>
      <c r="G15" s="2733"/>
      <c r="H15" s="344" t="s">
        <v>7</v>
      </c>
      <c r="I15" s="172">
        <f>I12+I13+I14</f>
        <v>23094.699999999997</v>
      </c>
      <c r="J15" s="172">
        <f t="shared" ref="J15:K15" si="0">J12+J13+J14</f>
        <v>23360.2</v>
      </c>
      <c r="K15" s="172">
        <f t="shared" si="0"/>
        <v>23900.2</v>
      </c>
      <c r="L15" s="2792"/>
      <c r="M15" s="2795"/>
      <c r="N15" s="2785"/>
      <c r="O15" s="2785"/>
      <c r="P15" s="2787"/>
    </row>
    <row r="16" spans="1:19" x14ac:dyDescent="0.25">
      <c r="A16" s="2551" t="s">
        <v>6</v>
      </c>
      <c r="B16" s="2567" t="s">
        <v>6</v>
      </c>
      <c r="C16" s="2546" t="s">
        <v>8</v>
      </c>
      <c r="D16" s="677"/>
      <c r="E16" s="2808" t="s">
        <v>336</v>
      </c>
      <c r="F16" s="2788" t="s">
        <v>66</v>
      </c>
      <c r="G16" s="2731" t="s">
        <v>330</v>
      </c>
      <c r="H16" s="264" t="s">
        <v>50</v>
      </c>
      <c r="I16" s="283">
        <v>6189.3</v>
      </c>
      <c r="J16" s="694">
        <v>6615</v>
      </c>
      <c r="K16" s="694">
        <v>6865</v>
      </c>
      <c r="L16" s="2800" t="s">
        <v>331</v>
      </c>
      <c r="M16" s="2793" t="s">
        <v>87</v>
      </c>
      <c r="N16" s="2796" t="s">
        <v>337</v>
      </c>
      <c r="O16" s="2796" t="s">
        <v>338</v>
      </c>
      <c r="P16" s="2798" t="s">
        <v>339</v>
      </c>
      <c r="R16" s="54"/>
      <c r="S16" s="1302"/>
    </row>
    <row r="17" spans="1:18" x14ac:dyDescent="0.25">
      <c r="A17" s="2541"/>
      <c r="B17" s="2544"/>
      <c r="C17" s="2546"/>
      <c r="D17" s="677"/>
      <c r="E17" s="2809"/>
      <c r="F17" s="2753"/>
      <c r="G17" s="2732"/>
      <c r="H17" s="154" t="s">
        <v>60</v>
      </c>
      <c r="I17" s="265">
        <v>452.3</v>
      </c>
      <c r="J17" s="694">
        <v>452.3</v>
      </c>
      <c r="K17" s="694">
        <v>452.3</v>
      </c>
      <c r="L17" s="2801"/>
      <c r="M17" s="2794"/>
      <c r="N17" s="2797"/>
      <c r="O17" s="2797"/>
      <c r="P17" s="2799"/>
      <c r="R17" s="54"/>
    </row>
    <row r="18" spans="1:18" ht="13.8" thickBot="1" x14ac:dyDescent="0.3">
      <c r="A18" s="2541"/>
      <c r="B18" s="2544"/>
      <c r="C18" s="2546"/>
      <c r="D18" s="677"/>
      <c r="E18" s="2809"/>
      <c r="F18" s="2753"/>
      <c r="G18" s="2732"/>
      <c r="H18" s="695" t="s">
        <v>61</v>
      </c>
      <c r="I18" s="696">
        <v>493.8</v>
      </c>
      <c r="J18" s="697">
        <v>493.8</v>
      </c>
      <c r="K18" s="697">
        <v>493.8</v>
      </c>
      <c r="L18" s="2801"/>
      <c r="M18" s="2794"/>
      <c r="N18" s="2797"/>
      <c r="O18" s="2797"/>
      <c r="P18" s="2799"/>
    </row>
    <row r="19" spans="1:18" ht="13.8" thickBot="1" x14ac:dyDescent="0.3">
      <c r="A19" s="2542"/>
      <c r="B19" s="2545"/>
      <c r="C19" s="2547"/>
      <c r="D19" s="158"/>
      <c r="E19" s="2810"/>
      <c r="F19" s="2789"/>
      <c r="G19" s="2733"/>
      <c r="H19" s="344" t="s">
        <v>7</v>
      </c>
      <c r="I19" s="172">
        <f>I16+I17+I18</f>
        <v>7135.4000000000005</v>
      </c>
      <c r="J19" s="172">
        <f t="shared" ref="J19:K19" si="1">J16+J17+J18</f>
        <v>7561.1</v>
      </c>
      <c r="K19" s="172">
        <f t="shared" si="1"/>
        <v>7811.1</v>
      </c>
      <c r="L19" s="2792"/>
      <c r="M19" s="2795"/>
      <c r="N19" s="2785"/>
      <c r="O19" s="2785"/>
      <c r="P19" s="2787"/>
    </row>
    <row r="20" spans="1:18" x14ac:dyDescent="0.25">
      <c r="A20" s="2551" t="s">
        <v>6</v>
      </c>
      <c r="B20" s="2567" t="s">
        <v>6</v>
      </c>
      <c r="C20" s="2546" t="s">
        <v>51</v>
      </c>
      <c r="D20" s="677"/>
      <c r="E20" s="2808" t="s">
        <v>1029</v>
      </c>
      <c r="F20" s="2788" t="s">
        <v>340</v>
      </c>
      <c r="G20" s="2763" t="s">
        <v>341</v>
      </c>
      <c r="H20" s="264" t="s">
        <v>50</v>
      </c>
      <c r="I20" s="265">
        <v>172.4</v>
      </c>
      <c r="J20" s="694">
        <v>179</v>
      </c>
      <c r="K20" s="694">
        <v>186</v>
      </c>
      <c r="L20" s="2800" t="s">
        <v>342</v>
      </c>
      <c r="M20" s="2793" t="s">
        <v>87</v>
      </c>
      <c r="N20" s="2796" t="s">
        <v>146</v>
      </c>
      <c r="O20" s="2796" t="s">
        <v>146</v>
      </c>
      <c r="P20" s="2798" t="s">
        <v>146</v>
      </c>
    </row>
    <row r="21" spans="1:18" x14ac:dyDescent="0.25">
      <c r="A21" s="2541"/>
      <c r="B21" s="2544"/>
      <c r="C21" s="2546"/>
      <c r="D21" s="677"/>
      <c r="E21" s="2809"/>
      <c r="F21" s="2753"/>
      <c r="G21" s="2764"/>
      <c r="H21" s="264" t="s">
        <v>71</v>
      </c>
      <c r="I21" s="265">
        <v>231.2</v>
      </c>
      <c r="J21" s="694">
        <v>266</v>
      </c>
      <c r="K21" s="694">
        <v>305</v>
      </c>
      <c r="L21" s="2801"/>
      <c r="M21" s="2794"/>
      <c r="N21" s="2797"/>
      <c r="O21" s="2797"/>
      <c r="P21" s="2799"/>
    </row>
    <row r="22" spans="1:18" x14ac:dyDescent="0.25">
      <c r="A22" s="2541"/>
      <c r="B22" s="2544"/>
      <c r="C22" s="2546"/>
      <c r="D22" s="677"/>
      <c r="E22" s="2809"/>
      <c r="F22" s="2753"/>
      <c r="G22" s="2764"/>
      <c r="H22" s="264" t="s">
        <v>142</v>
      </c>
      <c r="I22" s="265">
        <v>51.2</v>
      </c>
      <c r="J22" s="694">
        <v>51.2</v>
      </c>
      <c r="K22" s="694">
        <v>51.2</v>
      </c>
      <c r="L22" s="2801"/>
      <c r="M22" s="2794"/>
      <c r="N22" s="2797"/>
      <c r="O22" s="2797"/>
      <c r="P22" s="2799"/>
    </row>
    <row r="23" spans="1:18" x14ac:dyDescent="0.25">
      <c r="A23" s="2541"/>
      <c r="B23" s="2544"/>
      <c r="C23" s="2546"/>
      <c r="D23" s="677"/>
      <c r="E23" s="2809"/>
      <c r="F23" s="2753"/>
      <c r="G23" s="2764"/>
      <c r="H23" s="264" t="s">
        <v>86</v>
      </c>
      <c r="I23" s="265">
        <v>66.400000000000006</v>
      </c>
      <c r="J23" s="694">
        <v>73</v>
      </c>
      <c r="K23" s="694">
        <v>77</v>
      </c>
      <c r="L23" s="2801"/>
      <c r="M23" s="2794"/>
      <c r="N23" s="2797"/>
      <c r="O23" s="2797"/>
      <c r="P23" s="2799"/>
    </row>
    <row r="24" spans="1:18" x14ac:dyDescent="0.25">
      <c r="A24" s="2541"/>
      <c r="B24" s="2544"/>
      <c r="C24" s="2546"/>
      <c r="D24" s="677"/>
      <c r="E24" s="2809"/>
      <c r="F24" s="2753"/>
      <c r="G24" s="2764"/>
      <c r="H24" s="264" t="s">
        <v>120</v>
      </c>
      <c r="I24" s="265">
        <v>131.9</v>
      </c>
      <c r="J24" s="694">
        <v>150</v>
      </c>
      <c r="K24" s="694">
        <v>170</v>
      </c>
      <c r="L24" s="2801"/>
      <c r="M24" s="2794"/>
      <c r="N24" s="2797"/>
      <c r="O24" s="2797"/>
      <c r="P24" s="2799"/>
    </row>
    <row r="25" spans="1:18" x14ac:dyDescent="0.25">
      <c r="A25" s="2541"/>
      <c r="B25" s="2544"/>
      <c r="C25" s="2546"/>
      <c r="D25" s="677"/>
      <c r="E25" s="2809"/>
      <c r="F25" s="2753"/>
      <c r="G25" s="2764"/>
      <c r="H25" s="154" t="s">
        <v>60</v>
      </c>
      <c r="I25" s="774">
        <v>26.5</v>
      </c>
      <c r="J25" s="694">
        <v>8.3000000000000007</v>
      </c>
      <c r="K25" s="694">
        <v>8.3000000000000007</v>
      </c>
      <c r="L25" s="2801"/>
      <c r="M25" s="2794"/>
      <c r="N25" s="2797"/>
      <c r="O25" s="2797"/>
      <c r="P25" s="2799"/>
    </row>
    <row r="26" spans="1:18" ht="13.8" thickBot="1" x14ac:dyDescent="0.3">
      <c r="A26" s="2541"/>
      <c r="B26" s="2544"/>
      <c r="C26" s="2546"/>
      <c r="D26" s="677"/>
      <c r="E26" s="2809"/>
      <c r="F26" s="2753"/>
      <c r="G26" s="2764"/>
      <c r="H26" s="695" t="s">
        <v>61</v>
      </c>
      <c r="I26" s="696">
        <v>5.5</v>
      </c>
      <c r="J26" s="697">
        <v>5.5</v>
      </c>
      <c r="K26" s="697">
        <v>5.5</v>
      </c>
      <c r="L26" s="2801"/>
      <c r="M26" s="2794"/>
      <c r="N26" s="2797"/>
      <c r="O26" s="2797"/>
      <c r="P26" s="2799"/>
    </row>
    <row r="27" spans="1:18" ht="13.8" thickBot="1" x14ac:dyDescent="0.3">
      <c r="A27" s="2542"/>
      <c r="B27" s="2545"/>
      <c r="C27" s="2547"/>
      <c r="D27" s="158"/>
      <c r="E27" s="2810"/>
      <c r="F27" s="2789"/>
      <c r="G27" s="2765"/>
      <c r="H27" s="344" t="s">
        <v>7</v>
      </c>
      <c r="I27" s="172">
        <f>SUM(I20:I26)</f>
        <v>685.1</v>
      </c>
      <c r="J27" s="172">
        <f t="shared" ref="J27:K27" si="2">SUM(J20:J26)</f>
        <v>733</v>
      </c>
      <c r="K27" s="172">
        <f t="shared" si="2"/>
        <v>803</v>
      </c>
      <c r="L27" s="2792"/>
      <c r="M27" s="2795"/>
      <c r="N27" s="2785"/>
      <c r="O27" s="2785"/>
      <c r="P27" s="2787"/>
    </row>
    <row r="28" spans="1:18" x14ac:dyDescent="0.25">
      <c r="A28" s="2551" t="s">
        <v>6</v>
      </c>
      <c r="B28" s="2567" t="s">
        <v>6</v>
      </c>
      <c r="C28" s="2568" t="s">
        <v>52</v>
      </c>
      <c r="D28" s="676"/>
      <c r="E28" s="2811" t="s">
        <v>343</v>
      </c>
      <c r="F28" s="2814" t="s">
        <v>93</v>
      </c>
      <c r="G28" s="2763" t="s">
        <v>341</v>
      </c>
      <c r="H28" s="698" t="s">
        <v>50</v>
      </c>
      <c r="I28" s="169">
        <v>248</v>
      </c>
      <c r="J28" s="699">
        <v>260</v>
      </c>
      <c r="K28" s="699">
        <v>273</v>
      </c>
      <c r="L28" s="2790" t="s">
        <v>342</v>
      </c>
      <c r="M28" s="2793" t="s">
        <v>87</v>
      </c>
      <c r="N28" s="2796" t="s">
        <v>344</v>
      </c>
      <c r="O28" s="2796" t="s">
        <v>344</v>
      </c>
      <c r="P28" s="2798" t="s">
        <v>344</v>
      </c>
    </row>
    <row r="29" spans="1:18" x14ac:dyDescent="0.25">
      <c r="A29" s="2541"/>
      <c r="B29" s="2544"/>
      <c r="C29" s="2546"/>
      <c r="D29" s="677"/>
      <c r="E29" s="2812"/>
      <c r="F29" s="2753"/>
      <c r="G29" s="2764"/>
      <c r="H29" s="700" t="s">
        <v>71</v>
      </c>
      <c r="I29" s="265">
        <v>358.7</v>
      </c>
      <c r="J29" s="694">
        <v>395</v>
      </c>
      <c r="K29" s="694">
        <v>435</v>
      </c>
      <c r="L29" s="2791"/>
      <c r="M29" s="2794"/>
      <c r="N29" s="2797"/>
      <c r="O29" s="2797"/>
      <c r="P29" s="2799"/>
    </row>
    <row r="30" spans="1:18" x14ac:dyDescent="0.25">
      <c r="A30" s="2541"/>
      <c r="B30" s="2544"/>
      <c r="C30" s="2546"/>
      <c r="D30" s="677"/>
      <c r="E30" s="2812"/>
      <c r="F30" s="2753"/>
      <c r="G30" s="2764"/>
      <c r="H30" s="701" t="s">
        <v>60</v>
      </c>
      <c r="I30" s="265">
        <v>35.6</v>
      </c>
      <c r="J30" s="694">
        <v>6.1</v>
      </c>
      <c r="K30" s="694">
        <v>6.1</v>
      </c>
      <c r="L30" s="2791"/>
      <c r="M30" s="2794"/>
      <c r="N30" s="2797"/>
      <c r="O30" s="2797"/>
      <c r="P30" s="2799"/>
    </row>
    <row r="31" spans="1:18" x14ac:dyDescent="0.25">
      <c r="A31" s="2541"/>
      <c r="B31" s="2544"/>
      <c r="C31" s="2546"/>
      <c r="D31" s="677"/>
      <c r="E31" s="2812"/>
      <c r="F31" s="2753"/>
      <c r="G31" s="2764"/>
      <c r="H31" s="379" t="s">
        <v>86</v>
      </c>
      <c r="I31" s="155">
        <v>62.8</v>
      </c>
      <c r="J31" s="702">
        <v>65</v>
      </c>
      <c r="K31" s="702">
        <v>68</v>
      </c>
      <c r="L31" s="2791"/>
      <c r="M31" s="2794"/>
      <c r="N31" s="2797"/>
      <c r="O31" s="2797"/>
      <c r="P31" s="2799"/>
    </row>
    <row r="32" spans="1:18" ht="13.8" thickBot="1" x14ac:dyDescent="0.3">
      <c r="A32" s="2541"/>
      <c r="B32" s="2544"/>
      <c r="C32" s="2546"/>
      <c r="D32" s="677"/>
      <c r="E32" s="2812"/>
      <c r="F32" s="2753"/>
      <c r="G32" s="2764"/>
      <c r="H32" s="703" t="s">
        <v>61</v>
      </c>
      <c r="I32" s="696">
        <v>1.5</v>
      </c>
      <c r="J32" s="697">
        <v>1.5</v>
      </c>
      <c r="K32" s="697">
        <v>1.5</v>
      </c>
      <c r="L32" s="2791"/>
      <c r="M32" s="2794"/>
      <c r="N32" s="2797"/>
      <c r="O32" s="2797"/>
      <c r="P32" s="2799"/>
    </row>
    <row r="33" spans="1:20" ht="13.8" thickBot="1" x14ac:dyDescent="0.3">
      <c r="A33" s="2542"/>
      <c r="B33" s="2545"/>
      <c r="C33" s="2547"/>
      <c r="D33" s="158"/>
      <c r="E33" s="2813"/>
      <c r="F33" s="2789"/>
      <c r="G33" s="2765"/>
      <c r="H33" s="344" t="s">
        <v>7</v>
      </c>
      <c r="I33" s="172">
        <f>SUM(I28:I32)</f>
        <v>706.6</v>
      </c>
      <c r="J33" s="172">
        <f t="shared" ref="J33:K33" si="3">SUM(J28:J32)</f>
        <v>727.6</v>
      </c>
      <c r="K33" s="172">
        <f t="shared" si="3"/>
        <v>783.6</v>
      </c>
      <c r="L33" s="2815"/>
      <c r="M33" s="2795"/>
      <c r="N33" s="2785"/>
      <c r="O33" s="2785"/>
      <c r="P33" s="2787"/>
    </row>
    <row r="34" spans="1:20" x14ac:dyDescent="0.25">
      <c r="A34" s="2551" t="s">
        <v>6</v>
      </c>
      <c r="B34" s="2567" t="s">
        <v>6</v>
      </c>
      <c r="C34" s="2546" t="s">
        <v>57</v>
      </c>
      <c r="D34" s="677"/>
      <c r="E34" s="2808" t="s">
        <v>345</v>
      </c>
      <c r="F34" s="2788" t="s">
        <v>346</v>
      </c>
      <c r="G34" s="2763" t="s">
        <v>341</v>
      </c>
      <c r="H34" s="264" t="s">
        <v>50</v>
      </c>
      <c r="I34" s="265">
        <v>167</v>
      </c>
      <c r="J34" s="704">
        <v>175</v>
      </c>
      <c r="K34" s="704">
        <v>184</v>
      </c>
      <c r="L34" s="2800" t="s">
        <v>331</v>
      </c>
      <c r="M34" s="2793" t="s">
        <v>87</v>
      </c>
      <c r="N34" s="2802" t="s">
        <v>347</v>
      </c>
      <c r="O34" s="2802" t="s">
        <v>347</v>
      </c>
      <c r="P34" s="2805" t="s">
        <v>347</v>
      </c>
    </row>
    <row r="35" spans="1:20" x14ac:dyDescent="0.25">
      <c r="A35" s="2541"/>
      <c r="B35" s="2544"/>
      <c r="C35" s="2546"/>
      <c r="D35" s="677"/>
      <c r="E35" s="2809"/>
      <c r="F35" s="2753"/>
      <c r="G35" s="2764"/>
      <c r="H35" s="154" t="s">
        <v>59</v>
      </c>
      <c r="I35" s="265">
        <v>2.8</v>
      </c>
      <c r="J35" s="704">
        <v>0</v>
      </c>
      <c r="K35" s="704">
        <v>0</v>
      </c>
      <c r="L35" s="2801"/>
      <c r="M35" s="2794"/>
      <c r="N35" s="2803"/>
      <c r="O35" s="2803"/>
      <c r="P35" s="2806"/>
    </row>
    <row r="36" spans="1:20" x14ac:dyDescent="0.25">
      <c r="A36" s="2541"/>
      <c r="B36" s="2544"/>
      <c r="C36" s="2546"/>
      <c r="D36" s="677"/>
      <c r="E36" s="2809"/>
      <c r="F36" s="2753"/>
      <c r="G36" s="2764"/>
      <c r="H36" s="154" t="s">
        <v>61</v>
      </c>
      <c r="I36" s="155">
        <v>1</v>
      </c>
      <c r="J36" s="705">
        <v>1</v>
      </c>
      <c r="K36" s="705">
        <v>1</v>
      </c>
      <c r="L36" s="2801"/>
      <c r="M36" s="2794"/>
      <c r="N36" s="2803"/>
      <c r="O36" s="2803"/>
      <c r="P36" s="2806"/>
    </row>
    <row r="37" spans="1:20" ht="13.8" thickBot="1" x14ac:dyDescent="0.3">
      <c r="A37" s="2541"/>
      <c r="B37" s="2544"/>
      <c r="C37" s="2546"/>
      <c r="D37" s="677"/>
      <c r="E37" s="2809"/>
      <c r="F37" s="2753"/>
      <c r="G37" s="2764"/>
      <c r="H37" s="706" t="s">
        <v>60</v>
      </c>
      <c r="I37" s="696">
        <v>0.8</v>
      </c>
      <c r="J37" s="707"/>
      <c r="K37" s="707"/>
      <c r="L37" s="2801"/>
      <c r="M37" s="2794"/>
      <c r="N37" s="2803"/>
      <c r="O37" s="2803"/>
      <c r="P37" s="2806"/>
    </row>
    <row r="38" spans="1:20" ht="13.8" thickBot="1" x14ac:dyDescent="0.3">
      <c r="A38" s="2542"/>
      <c r="B38" s="2545"/>
      <c r="C38" s="2547"/>
      <c r="D38" s="158"/>
      <c r="E38" s="2810"/>
      <c r="F38" s="2789"/>
      <c r="G38" s="2765"/>
      <c r="H38" s="344" t="s">
        <v>7</v>
      </c>
      <c r="I38" s="172">
        <f>SUM(I34:I37)</f>
        <v>171.60000000000002</v>
      </c>
      <c r="J38" s="172">
        <f t="shared" ref="J38:K38" si="4">SUM(J34:J37)</f>
        <v>176</v>
      </c>
      <c r="K38" s="172">
        <f t="shared" si="4"/>
        <v>185</v>
      </c>
      <c r="L38" s="2792"/>
      <c r="M38" s="2795"/>
      <c r="N38" s="2804"/>
      <c r="O38" s="2804"/>
      <c r="P38" s="2807"/>
    </row>
    <row r="39" spans="1:20" x14ac:dyDescent="0.25">
      <c r="A39" s="2551" t="s">
        <v>6</v>
      </c>
      <c r="B39" s="2567" t="s">
        <v>6</v>
      </c>
      <c r="C39" s="2546" t="s">
        <v>62</v>
      </c>
      <c r="D39" s="677"/>
      <c r="E39" s="2808" t="s">
        <v>348</v>
      </c>
      <c r="F39" s="2788" t="s">
        <v>349</v>
      </c>
      <c r="G39" s="2763" t="s">
        <v>341</v>
      </c>
      <c r="H39" s="700" t="s">
        <v>50</v>
      </c>
      <c r="I39" s="169">
        <v>2923.7</v>
      </c>
      <c r="J39" s="699">
        <v>3070</v>
      </c>
      <c r="K39" s="699">
        <v>3220</v>
      </c>
      <c r="L39" s="2790" t="s">
        <v>350</v>
      </c>
      <c r="M39" s="2793" t="s">
        <v>87</v>
      </c>
      <c r="N39" s="2796" t="s">
        <v>351</v>
      </c>
      <c r="O39" s="2796" t="s">
        <v>352</v>
      </c>
      <c r="P39" s="2798" t="s">
        <v>352</v>
      </c>
    </row>
    <row r="40" spans="1:20" x14ac:dyDescent="0.25">
      <c r="A40" s="2541"/>
      <c r="B40" s="2544"/>
      <c r="C40" s="2546"/>
      <c r="D40" s="677"/>
      <c r="E40" s="2809"/>
      <c r="F40" s="2753"/>
      <c r="G40" s="2764"/>
      <c r="H40" s="700" t="s">
        <v>71</v>
      </c>
      <c r="I40" s="265">
        <v>902.7</v>
      </c>
      <c r="J40" s="694">
        <v>990</v>
      </c>
      <c r="K40" s="694">
        <v>1090</v>
      </c>
      <c r="L40" s="2791"/>
      <c r="M40" s="2794"/>
      <c r="N40" s="2797"/>
      <c r="O40" s="2797"/>
      <c r="P40" s="2799"/>
    </row>
    <row r="41" spans="1:20" x14ac:dyDescent="0.25">
      <c r="A41" s="2541"/>
      <c r="B41" s="2544"/>
      <c r="C41" s="2546"/>
      <c r="D41" s="677"/>
      <c r="E41" s="2809"/>
      <c r="F41" s="2753"/>
      <c r="G41" s="2764"/>
      <c r="H41" s="701" t="s">
        <v>60</v>
      </c>
      <c r="I41" s="283">
        <v>158.30000000000001</v>
      </c>
      <c r="J41" s="694">
        <v>14.2</v>
      </c>
      <c r="K41" s="694">
        <v>14.2</v>
      </c>
      <c r="L41" s="2791"/>
      <c r="M41" s="2794"/>
      <c r="N41" s="2797"/>
      <c r="O41" s="2797"/>
      <c r="P41" s="2799"/>
      <c r="T41" s="1302"/>
    </row>
    <row r="42" spans="1:20" x14ac:dyDescent="0.25">
      <c r="A42" s="2541"/>
      <c r="B42" s="2544"/>
      <c r="C42" s="2546"/>
      <c r="D42" s="677"/>
      <c r="E42" s="2809"/>
      <c r="F42" s="2753"/>
      <c r="G42" s="2764"/>
      <c r="H42" s="379" t="s">
        <v>86</v>
      </c>
      <c r="I42" s="155">
        <v>120</v>
      </c>
      <c r="J42" s="702">
        <v>130</v>
      </c>
      <c r="K42" s="702">
        <v>143</v>
      </c>
      <c r="L42" s="2791"/>
      <c r="M42" s="2794"/>
      <c r="N42" s="2797"/>
      <c r="O42" s="2797"/>
      <c r="P42" s="2799"/>
    </row>
    <row r="43" spans="1:20" ht="13.8" thickBot="1" x14ac:dyDescent="0.3">
      <c r="A43" s="2541"/>
      <c r="B43" s="2544"/>
      <c r="C43" s="2546"/>
      <c r="D43" s="677"/>
      <c r="E43" s="2809"/>
      <c r="F43" s="2753"/>
      <c r="G43" s="2764"/>
      <c r="H43" s="703" t="s">
        <v>61</v>
      </c>
      <c r="I43" s="696">
        <v>9.5</v>
      </c>
      <c r="J43" s="697">
        <v>9.5</v>
      </c>
      <c r="K43" s="697">
        <v>9.5</v>
      </c>
      <c r="L43" s="2791"/>
      <c r="M43" s="2794"/>
      <c r="N43" s="2797"/>
      <c r="O43" s="2797"/>
      <c r="P43" s="2799"/>
    </row>
    <row r="44" spans="1:20" ht="13.8" thickBot="1" x14ac:dyDescent="0.3">
      <c r="A44" s="2542"/>
      <c r="B44" s="2545"/>
      <c r="C44" s="2547"/>
      <c r="D44" s="158"/>
      <c r="E44" s="2810"/>
      <c r="F44" s="2789"/>
      <c r="G44" s="2765"/>
      <c r="H44" s="344" t="s">
        <v>7</v>
      </c>
      <c r="I44" s="172">
        <f>SUM(I39:I43)</f>
        <v>4114.2</v>
      </c>
      <c r="J44" s="172">
        <f t="shared" ref="J44:K44" si="5">SUM(J39:J43)</f>
        <v>4213.7</v>
      </c>
      <c r="K44" s="172">
        <f t="shared" si="5"/>
        <v>4476.7</v>
      </c>
      <c r="L44" s="2792"/>
      <c r="M44" s="2795"/>
      <c r="N44" s="2785"/>
      <c r="O44" s="2785"/>
      <c r="P44" s="2787"/>
    </row>
    <row r="45" spans="1:20" x14ac:dyDescent="0.25">
      <c r="A45" s="2551" t="s">
        <v>6</v>
      </c>
      <c r="B45" s="2567" t="s">
        <v>6</v>
      </c>
      <c r="C45" s="2546" t="s">
        <v>63</v>
      </c>
      <c r="D45" s="677"/>
      <c r="E45" s="2561" t="s">
        <v>353</v>
      </c>
      <c r="F45" s="2788" t="s">
        <v>66</v>
      </c>
      <c r="G45" s="2763" t="s">
        <v>341</v>
      </c>
      <c r="H45" s="264" t="s">
        <v>50</v>
      </c>
      <c r="I45" s="265">
        <v>176.7</v>
      </c>
      <c r="J45" s="694">
        <v>195</v>
      </c>
      <c r="K45" s="694">
        <v>210</v>
      </c>
      <c r="L45" s="282" t="s">
        <v>354</v>
      </c>
      <c r="M45" s="258" t="s">
        <v>73</v>
      </c>
      <c r="N45" s="195" t="s">
        <v>88</v>
      </c>
      <c r="O45" s="195" t="s">
        <v>78</v>
      </c>
      <c r="P45" s="194" t="s">
        <v>78</v>
      </c>
    </row>
    <row r="46" spans="1:20" ht="39.6" x14ac:dyDescent="0.25">
      <c r="A46" s="2541"/>
      <c r="B46" s="2544"/>
      <c r="C46" s="2546"/>
      <c r="D46" s="677"/>
      <c r="E46" s="2582"/>
      <c r="F46" s="2753"/>
      <c r="G46" s="2764"/>
      <c r="H46" s="154" t="s">
        <v>60</v>
      </c>
      <c r="I46" s="265">
        <v>160.19999999999999</v>
      </c>
      <c r="J46" s="694">
        <v>152.19999999999999</v>
      </c>
      <c r="K46" s="694">
        <v>152.19999999999999</v>
      </c>
      <c r="L46" s="708" t="s">
        <v>355</v>
      </c>
      <c r="M46" s="200" t="s">
        <v>75</v>
      </c>
      <c r="N46" s="709" t="s">
        <v>356</v>
      </c>
      <c r="O46" s="709" t="s">
        <v>344</v>
      </c>
      <c r="P46" s="710" t="s">
        <v>357</v>
      </c>
    </row>
    <row r="47" spans="1:20" x14ac:dyDescent="0.25">
      <c r="A47" s="2541"/>
      <c r="B47" s="2544"/>
      <c r="C47" s="2546"/>
      <c r="D47" s="677"/>
      <c r="E47" s="2582"/>
      <c r="F47" s="2753"/>
      <c r="G47" s="2764"/>
      <c r="H47" s="154" t="s">
        <v>61</v>
      </c>
      <c r="I47" s="265">
        <v>0.6</v>
      </c>
      <c r="J47" s="694">
        <v>0</v>
      </c>
      <c r="K47" s="694">
        <v>0</v>
      </c>
      <c r="L47" s="2782" t="s">
        <v>358</v>
      </c>
      <c r="M47" s="2737" t="s">
        <v>73</v>
      </c>
      <c r="N47" s="2784" t="s">
        <v>76</v>
      </c>
      <c r="O47" s="2784" t="s">
        <v>77</v>
      </c>
      <c r="P47" s="2786" t="s">
        <v>77</v>
      </c>
    </row>
    <row r="48" spans="1:20" ht="13.8" thickBot="1" x14ac:dyDescent="0.3">
      <c r="A48" s="2542"/>
      <c r="B48" s="2545"/>
      <c r="C48" s="2547"/>
      <c r="D48" s="158"/>
      <c r="E48" s="2562"/>
      <c r="F48" s="2789"/>
      <c r="G48" s="2765"/>
      <c r="H48" s="344" t="s">
        <v>7</v>
      </c>
      <c r="I48" s="172">
        <f>SUM(I45:I47)</f>
        <v>337.5</v>
      </c>
      <c r="J48" s="172">
        <f t="shared" ref="J48:K48" si="6">SUM(J45:J47)</f>
        <v>347.2</v>
      </c>
      <c r="K48" s="172">
        <f t="shared" si="6"/>
        <v>362.2</v>
      </c>
      <c r="L48" s="2783"/>
      <c r="M48" s="2739"/>
      <c r="N48" s="2785"/>
      <c r="O48" s="2785"/>
      <c r="P48" s="2787"/>
    </row>
    <row r="49" spans="1:16" ht="26.4" x14ac:dyDescent="0.25">
      <c r="A49" s="2551" t="s">
        <v>6</v>
      </c>
      <c r="B49" s="2567" t="s">
        <v>6</v>
      </c>
      <c r="C49" s="2568" t="s">
        <v>64</v>
      </c>
      <c r="D49" s="676"/>
      <c r="E49" s="2607" t="s">
        <v>359</v>
      </c>
      <c r="F49" s="2788" t="s">
        <v>66</v>
      </c>
      <c r="G49" s="2725"/>
      <c r="H49" s="152" t="s">
        <v>50</v>
      </c>
      <c r="I49" s="169">
        <v>0</v>
      </c>
      <c r="J49" s="699">
        <v>50</v>
      </c>
      <c r="K49" s="699">
        <v>75</v>
      </c>
      <c r="L49" s="242" t="s">
        <v>360</v>
      </c>
      <c r="M49" s="258" t="s">
        <v>87</v>
      </c>
      <c r="N49" s="711"/>
      <c r="O49" s="712">
        <v>200</v>
      </c>
      <c r="P49" s="713">
        <v>200</v>
      </c>
    </row>
    <row r="50" spans="1:16" x14ac:dyDescent="0.25">
      <c r="A50" s="2541"/>
      <c r="B50" s="2544"/>
      <c r="C50" s="2546"/>
      <c r="D50" s="677"/>
      <c r="E50" s="2608"/>
      <c r="F50" s="2753"/>
      <c r="G50" s="2726"/>
      <c r="H50" s="700" t="s">
        <v>71</v>
      </c>
      <c r="I50" s="155">
        <v>0</v>
      </c>
      <c r="J50" s="702">
        <v>0</v>
      </c>
      <c r="K50" s="702">
        <v>0</v>
      </c>
      <c r="L50" s="2734" t="s">
        <v>94</v>
      </c>
      <c r="M50" s="2737" t="s">
        <v>73</v>
      </c>
      <c r="N50" s="2778"/>
      <c r="O50" s="2758">
        <v>1</v>
      </c>
      <c r="P50" s="2761"/>
    </row>
    <row r="51" spans="1:16" x14ac:dyDescent="0.25">
      <c r="A51" s="2541"/>
      <c r="B51" s="2544"/>
      <c r="C51" s="2546"/>
      <c r="D51" s="677"/>
      <c r="E51" s="2608"/>
      <c r="F51" s="2753"/>
      <c r="G51" s="2726"/>
      <c r="H51" s="154" t="s">
        <v>61</v>
      </c>
      <c r="I51" s="155">
        <v>0</v>
      </c>
      <c r="J51" s="702">
        <v>0</v>
      </c>
      <c r="K51" s="702">
        <v>0</v>
      </c>
      <c r="L51" s="2735"/>
      <c r="M51" s="2738"/>
      <c r="N51" s="2779"/>
      <c r="O51" s="2714"/>
      <c r="P51" s="2781"/>
    </row>
    <row r="52" spans="1:16" ht="13.8" thickBot="1" x14ac:dyDescent="0.3">
      <c r="A52" s="2542"/>
      <c r="B52" s="2545"/>
      <c r="C52" s="2547"/>
      <c r="D52" s="158"/>
      <c r="E52" s="2774"/>
      <c r="F52" s="2789"/>
      <c r="G52" s="2727"/>
      <c r="H52" s="161" t="s">
        <v>7</v>
      </c>
      <c r="I52" s="162">
        <v>0</v>
      </c>
      <c r="J52" s="714">
        <v>50</v>
      </c>
      <c r="K52" s="714">
        <v>75</v>
      </c>
      <c r="L52" s="2736"/>
      <c r="M52" s="2739"/>
      <c r="N52" s="2780"/>
      <c r="O52" s="2715"/>
      <c r="P52" s="2762"/>
    </row>
    <row r="53" spans="1:16" ht="24" x14ac:dyDescent="0.25">
      <c r="A53" s="2746" t="s">
        <v>6</v>
      </c>
      <c r="B53" s="2749" t="s">
        <v>6</v>
      </c>
      <c r="C53" s="213" t="s">
        <v>65</v>
      </c>
      <c r="D53" s="676"/>
      <c r="E53" s="2607" t="s">
        <v>361</v>
      </c>
      <c r="F53" s="2752" t="s">
        <v>66</v>
      </c>
      <c r="G53" s="2731" t="s">
        <v>362</v>
      </c>
      <c r="H53" s="152" t="s">
        <v>50</v>
      </c>
      <c r="I53" s="169">
        <v>135</v>
      </c>
      <c r="J53" s="699">
        <v>230</v>
      </c>
      <c r="K53" s="699">
        <v>252</v>
      </c>
      <c r="L53" s="715" t="s">
        <v>363</v>
      </c>
      <c r="M53" s="200" t="s">
        <v>75</v>
      </c>
      <c r="N53" s="712">
        <v>92</v>
      </c>
      <c r="O53" s="712">
        <v>95</v>
      </c>
      <c r="P53" s="713">
        <v>96</v>
      </c>
    </row>
    <row r="54" spans="1:16" ht="36" x14ac:dyDescent="0.25">
      <c r="A54" s="2747"/>
      <c r="B54" s="2750"/>
      <c r="C54" s="214"/>
      <c r="D54" s="677"/>
      <c r="E54" s="2608"/>
      <c r="F54" s="2753"/>
      <c r="G54" s="2732"/>
      <c r="H54" s="154" t="s">
        <v>60</v>
      </c>
      <c r="I54" s="155">
        <v>409.6</v>
      </c>
      <c r="J54" s="702">
        <v>420</v>
      </c>
      <c r="K54" s="702">
        <v>444</v>
      </c>
      <c r="L54" s="716" t="s">
        <v>364</v>
      </c>
      <c r="M54" s="200" t="s">
        <v>75</v>
      </c>
      <c r="N54" s="61">
        <v>84</v>
      </c>
      <c r="O54" s="61">
        <v>86</v>
      </c>
      <c r="P54" s="717">
        <v>90</v>
      </c>
    </row>
    <row r="55" spans="1:16" x14ac:dyDescent="0.25">
      <c r="A55" s="2747"/>
      <c r="B55" s="2750"/>
      <c r="C55" s="214"/>
      <c r="D55" s="677"/>
      <c r="E55" s="2608"/>
      <c r="F55" s="2753"/>
      <c r="G55" s="2732"/>
      <c r="H55" s="2775" t="s">
        <v>61</v>
      </c>
      <c r="I55" s="2766">
        <v>72.3</v>
      </c>
      <c r="J55" s="2769">
        <v>0</v>
      </c>
      <c r="K55" s="2769">
        <v>0</v>
      </c>
      <c r="L55" s="716" t="s">
        <v>365</v>
      </c>
      <c r="M55" s="198" t="s">
        <v>366</v>
      </c>
      <c r="N55" s="61"/>
      <c r="O55" s="61">
        <v>1</v>
      </c>
      <c r="P55" s="717"/>
    </row>
    <row r="56" spans="1:16" ht="24" x14ac:dyDescent="0.25">
      <c r="A56" s="2747"/>
      <c r="B56" s="2750"/>
      <c r="C56" s="214"/>
      <c r="D56" s="677"/>
      <c r="E56" s="2608"/>
      <c r="F56" s="2753"/>
      <c r="G56" s="2732"/>
      <c r="H56" s="2776"/>
      <c r="I56" s="2767"/>
      <c r="J56" s="2770"/>
      <c r="K56" s="2770"/>
      <c r="L56" s="718" t="s">
        <v>367</v>
      </c>
      <c r="M56" s="198" t="s">
        <v>366</v>
      </c>
      <c r="N56" s="719">
        <v>16</v>
      </c>
      <c r="O56" s="719">
        <v>18</v>
      </c>
      <c r="P56" s="717">
        <v>19</v>
      </c>
    </row>
    <row r="57" spans="1:16" x14ac:dyDescent="0.25">
      <c r="A57" s="2747"/>
      <c r="B57" s="2750"/>
      <c r="C57" s="214"/>
      <c r="D57" s="677"/>
      <c r="E57" s="2608"/>
      <c r="F57" s="2753"/>
      <c r="G57" s="2732"/>
      <c r="H57" s="2777"/>
      <c r="I57" s="2768"/>
      <c r="J57" s="2771"/>
      <c r="K57" s="2771"/>
      <c r="L57" s="2772" t="s">
        <v>368</v>
      </c>
      <c r="M57" s="2757" t="s">
        <v>366</v>
      </c>
      <c r="N57" s="2759"/>
      <c r="O57" s="2759">
        <v>1</v>
      </c>
      <c r="P57" s="2761">
        <v>1</v>
      </c>
    </row>
    <row r="58" spans="1:16" ht="13.8" thickBot="1" x14ac:dyDescent="0.3">
      <c r="A58" s="2748"/>
      <c r="B58" s="2751"/>
      <c r="C58" s="720"/>
      <c r="D58" s="681"/>
      <c r="E58" s="2774"/>
      <c r="F58" s="2754"/>
      <c r="G58" s="2733"/>
      <c r="H58" s="161" t="s">
        <v>7</v>
      </c>
      <c r="I58" s="162">
        <f>I53+I54+I55</f>
        <v>616.9</v>
      </c>
      <c r="J58" s="162">
        <f t="shared" ref="J58:K58" si="7">J53+J54+J55</f>
        <v>650</v>
      </c>
      <c r="K58" s="162">
        <f t="shared" si="7"/>
        <v>696</v>
      </c>
      <c r="L58" s="2773"/>
      <c r="M58" s="2712"/>
      <c r="N58" s="2760"/>
      <c r="O58" s="2760"/>
      <c r="P58" s="2762"/>
    </row>
    <row r="59" spans="1:16" ht="26.4" x14ac:dyDescent="0.25">
      <c r="A59" s="2746" t="s">
        <v>6</v>
      </c>
      <c r="B59" s="2749" t="s">
        <v>6</v>
      </c>
      <c r="C59" s="213" t="s">
        <v>145</v>
      </c>
      <c r="D59" s="676"/>
      <c r="E59" s="2561" t="s">
        <v>369</v>
      </c>
      <c r="F59" s="2752" t="s">
        <v>66</v>
      </c>
      <c r="G59" s="2763" t="s">
        <v>341</v>
      </c>
      <c r="H59" s="152" t="s">
        <v>50</v>
      </c>
      <c r="I59" s="169">
        <v>10</v>
      </c>
      <c r="J59" s="699">
        <v>25</v>
      </c>
      <c r="K59" s="699">
        <v>50</v>
      </c>
      <c r="L59" s="282" t="s">
        <v>370</v>
      </c>
      <c r="M59" s="258" t="s">
        <v>87</v>
      </c>
      <c r="N59" s="201">
        <v>5</v>
      </c>
      <c r="O59" s="201">
        <v>12</v>
      </c>
      <c r="P59" s="202">
        <v>20</v>
      </c>
    </row>
    <row r="60" spans="1:16" ht="26.4" x14ac:dyDescent="0.25">
      <c r="A60" s="2747"/>
      <c r="B60" s="2750"/>
      <c r="C60" s="214"/>
      <c r="D60" s="677"/>
      <c r="E60" s="2582"/>
      <c r="F60" s="2753"/>
      <c r="G60" s="2764"/>
      <c r="H60" s="700" t="s">
        <v>71</v>
      </c>
      <c r="I60" s="155">
        <v>0</v>
      </c>
      <c r="J60" s="702">
        <v>0</v>
      </c>
      <c r="K60" s="702">
        <v>0</v>
      </c>
      <c r="L60" s="248" t="s">
        <v>371</v>
      </c>
      <c r="M60" s="200" t="s">
        <v>75</v>
      </c>
      <c r="N60" s="61" t="s">
        <v>372</v>
      </c>
      <c r="O60" s="61" t="s">
        <v>373</v>
      </c>
      <c r="P60" s="717" t="s">
        <v>374</v>
      </c>
    </row>
    <row r="61" spans="1:16" x14ac:dyDescent="0.25">
      <c r="A61" s="2747"/>
      <c r="B61" s="2750"/>
      <c r="C61" s="214"/>
      <c r="D61" s="677"/>
      <c r="E61" s="2582"/>
      <c r="F61" s="2753"/>
      <c r="G61" s="2764"/>
      <c r="H61" s="154" t="s">
        <v>60</v>
      </c>
      <c r="I61" s="155">
        <v>0</v>
      </c>
      <c r="J61" s="702">
        <v>0</v>
      </c>
      <c r="K61" s="702">
        <v>0</v>
      </c>
      <c r="L61" s="2734" t="s">
        <v>375</v>
      </c>
      <c r="M61" s="2737" t="s">
        <v>87</v>
      </c>
      <c r="N61" s="2758">
        <v>5</v>
      </c>
      <c r="O61" s="2758">
        <v>8</v>
      </c>
      <c r="P61" s="2728">
        <v>8</v>
      </c>
    </row>
    <row r="62" spans="1:16" ht="13.8" thickBot="1" x14ac:dyDescent="0.3">
      <c r="A62" s="2748"/>
      <c r="B62" s="2751"/>
      <c r="C62" s="720"/>
      <c r="D62" s="681"/>
      <c r="E62" s="2562"/>
      <c r="F62" s="2754"/>
      <c r="G62" s="2765"/>
      <c r="H62" s="161" t="s">
        <v>7</v>
      </c>
      <c r="I62" s="162">
        <v>10</v>
      </c>
      <c r="J62" s="714">
        <v>25</v>
      </c>
      <c r="K62" s="714">
        <v>50</v>
      </c>
      <c r="L62" s="2736"/>
      <c r="M62" s="2739"/>
      <c r="N62" s="2715"/>
      <c r="O62" s="2715"/>
      <c r="P62" s="2718"/>
    </row>
    <row r="63" spans="1:16" ht="39.6" x14ac:dyDescent="0.25">
      <c r="A63" s="2746" t="s">
        <v>6</v>
      </c>
      <c r="B63" s="2749" t="s">
        <v>6</v>
      </c>
      <c r="C63" s="213" t="s">
        <v>232</v>
      </c>
      <c r="D63" s="676"/>
      <c r="E63" s="2561" t="s">
        <v>376</v>
      </c>
      <c r="F63" s="2752" t="s">
        <v>66</v>
      </c>
      <c r="G63" s="2731" t="s">
        <v>330</v>
      </c>
      <c r="H63" s="152" t="s">
        <v>50</v>
      </c>
      <c r="I63" s="169">
        <v>976.3</v>
      </c>
      <c r="J63" s="699">
        <v>1048</v>
      </c>
      <c r="K63" s="699">
        <v>1123</v>
      </c>
      <c r="L63" s="242" t="s">
        <v>377</v>
      </c>
      <c r="M63" s="258" t="s">
        <v>75</v>
      </c>
      <c r="N63" s="712">
        <v>40</v>
      </c>
      <c r="O63" s="712">
        <v>45</v>
      </c>
      <c r="P63" s="713">
        <v>50</v>
      </c>
    </row>
    <row r="64" spans="1:16" x14ac:dyDescent="0.25">
      <c r="A64" s="2747"/>
      <c r="B64" s="2750"/>
      <c r="C64" s="214"/>
      <c r="D64" s="677"/>
      <c r="E64" s="2582"/>
      <c r="F64" s="2753"/>
      <c r="G64" s="2732"/>
      <c r="H64" s="154" t="s">
        <v>60</v>
      </c>
      <c r="I64" s="155">
        <v>91.5</v>
      </c>
      <c r="J64" s="702">
        <v>100</v>
      </c>
      <c r="K64" s="702">
        <v>108</v>
      </c>
      <c r="L64" s="2755" t="s">
        <v>378</v>
      </c>
      <c r="M64" s="2757" t="s">
        <v>366</v>
      </c>
      <c r="N64" s="2758">
        <v>5</v>
      </c>
      <c r="O64" s="2758">
        <v>5</v>
      </c>
      <c r="P64" s="2728">
        <v>5</v>
      </c>
    </row>
    <row r="65" spans="1:16" x14ac:dyDescent="0.25">
      <c r="A65" s="2747"/>
      <c r="B65" s="2750"/>
      <c r="C65" s="214"/>
      <c r="D65" s="677"/>
      <c r="E65" s="2582"/>
      <c r="F65" s="2753"/>
      <c r="G65" s="2732"/>
      <c r="H65" s="700" t="s">
        <v>71</v>
      </c>
      <c r="I65" s="155">
        <v>1012.6</v>
      </c>
      <c r="J65" s="702">
        <v>1120</v>
      </c>
      <c r="K65" s="702">
        <v>1240</v>
      </c>
      <c r="L65" s="2616"/>
      <c r="M65" s="2711"/>
      <c r="N65" s="2714"/>
      <c r="O65" s="2714"/>
      <c r="P65" s="2717"/>
    </row>
    <row r="66" spans="1:16" x14ac:dyDescent="0.25">
      <c r="A66" s="2747"/>
      <c r="B66" s="2750"/>
      <c r="C66" s="214"/>
      <c r="D66" s="677"/>
      <c r="E66" s="2582"/>
      <c r="F66" s="2753"/>
      <c r="G66" s="2732"/>
      <c r="H66" s="154" t="s">
        <v>61</v>
      </c>
      <c r="I66" s="155">
        <v>18.3</v>
      </c>
      <c r="J66" s="702">
        <v>0</v>
      </c>
      <c r="K66" s="702">
        <v>0</v>
      </c>
      <c r="L66" s="2616"/>
      <c r="M66" s="2711"/>
      <c r="N66" s="2714"/>
      <c r="O66" s="2714"/>
      <c r="P66" s="2717"/>
    </row>
    <row r="67" spans="1:16" ht="13.8" thickBot="1" x14ac:dyDescent="0.3">
      <c r="A67" s="2748"/>
      <c r="B67" s="2751"/>
      <c r="C67" s="720"/>
      <c r="D67" s="681"/>
      <c r="E67" s="2562"/>
      <c r="F67" s="2754"/>
      <c r="G67" s="2733"/>
      <c r="H67" s="161" t="s">
        <v>7</v>
      </c>
      <c r="I67" s="162">
        <v>2098.6999999999998</v>
      </c>
      <c r="J67" s="714">
        <v>2268</v>
      </c>
      <c r="K67" s="714">
        <v>2471</v>
      </c>
      <c r="L67" s="2756"/>
      <c r="M67" s="2712"/>
      <c r="N67" s="2715"/>
      <c r="O67" s="2715"/>
      <c r="P67" s="2718"/>
    </row>
    <row r="68" spans="1:16" ht="13.8" thickBot="1" x14ac:dyDescent="0.3">
      <c r="A68" s="11" t="s">
        <v>6</v>
      </c>
      <c r="B68" s="52" t="s">
        <v>6</v>
      </c>
      <c r="C68" s="296"/>
      <c r="D68" s="297"/>
      <c r="E68" s="2565" t="s">
        <v>33</v>
      </c>
      <c r="F68" s="2565"/>
      <c r="G68" s="2566"/>
      <c r="H68" s="298" t="s">
        <v>7</v>
      </c>
      <c r="I68" s="299">
        <f>SUM(I15,I19,I27,I33,I38,I44,I48,I52,I58,I62,I67)</f>
        <v>38970.69999999999</v>
      </c>
      <c r="J68" s="721">
        <f>SUM(J15,J19,J27,J33,J38,J44,J48,J52,J58,J62,J67)</f>
        <v>40111.799999999996</v>
      </c>
      <c r="K68" s="721">
        <f>SUM(K15,K19,K27,K33,K38,K44,K48,K52,K58,K62,K67)</f>
        <v>41613.799999999996</v>
      </c>
      <c r="L68" s="300"/>
      <c r="M68" s="301"/>
      <c r="N68" s="722"/>
      <c r="O68" s="722"/>
      <c r="P68" s="723"/>
    </row>
    <row r="69" spans="1:16" ht="13.8" thickBot="1" x14ac:dyDescent="0.3">
      <c r="A69" s="11" t="s">
        <v>6</v>
      </c>
      <c r="B69" s="52" t="s">
        <v>8</v>
      </c>
      <c r="C69" s="189" t="s">
        <v>379</v>
      </c>
      <c r="D69" s="234"/>
      <c r="E69" s="724"/>
      <c r="F69" s="724"/>
      <c r="G69" s="724"/>
      <c r="H69" s="724"/>
      <c r="I69" s="724"/>
      <c r="J69" s="725"/>
      <c r="K69" s="725"/>
      <c r="L69" s="303"/>
      <c r="M69" s="303"/>
      <c r="N69" s="303"/>
      <c r="O69" s="303"/>
      <c r="P69" s="726"/>
    </row>
    <row r="70" spans="1:16" ht="40.200000000000003" thickBot="1" x14ac:dyDescent="0.3">
      <c r="A70" s="51"/>
      <c r="B70" s="674"/>
      <c r="C70" s="304"/>
      <c r="D70" s="305"/>
      <c r="E70" s="306"/>
      <c r="F70" s="306"/>
      <c r="G70" s="306"/>
      <c r="H70" s="306"/>
      <c r="I70" s="306"/>
      <c r="J70" s="727"/>
      <c r="K70" s="728"/>
      <c r="L70" s="729" t="s">
        <v>380</v>
      </c>
      <c r="M70" s="192" t="s">
        <v>87</v>
      </c>
      <c r="N70" s="730">
        <v>270</v>
      </c>
      <c r="O70" s="730">
        <v>268</v>
      </c>
      <c r="P70" s="731">
        <v>265</v>
      </c>
    </row>
    <row r="71" spans="1:16" x14ac:dyDescent="0.25">
      <c r="A71" s="2551" t="s">
        <v>6</v>
      </c>
      <c r="B71" s="2567" t="s">
        <v>8</v>
      </c>
      <c r="C71" s="2568" t="s">
        <v>6</v>
      </c>
      <c r="D71" s="676"/>
      <c r="E71" s="2561" t="s">
        <v>381</v>
      </c>
      <c r="F71" s="2729" t="s">
        <v>66</v>
      </c>
      <c r="G71" s="2731" t="s">
        <v>330</v>
      </c>
      <c r="H71" s="152" t="s">
        <v>50</v>
      </c>
      <c r="I71" s="169">
        <v>352.3</v>
      </c>
      <c r="J71" s="699">
        <v>370</v>
      </c>
      <c r="K71" s="699">
        <v>385</v>
      </c>
      <c r="L71" s="282" t="s">
        <v>382</v>
      </c>
      <c r="M71" s="258" t="s">
        <v>87</v>
      </c>
      <c r="N71" s="317">
        <v>50</v>
      </c>
      <c r="O71" s="317">
        <v>65</v>
      </c>
      <c r="P71" s="732">
        <v>65</v>
      </c>
    </row>
    <row r="72" spans="1:16" x14ac:dyDescent="0.25">
      <c r="A72" s="2541"/>
      <c r="B72" s="2544"/>
      <c r="C72" s="2546"/>
      <c r="D72" s="677"/>
      <c r="E72" s="2582"/>
      <c r="F72" s="2723"/>
      <c r="G72" s="2732"/>
      <c r="H72" s="700" t="s">
        <v>71</v>
      </c>
      <c r="I72" s="265">
        <v>201.5</v>
      </c>
      <c r="J72" s="694">
        <v>220</v>
      </c>
      <c r="K72" s="694">
        <v>240</v>
      </c>
      <c r="L72" s="2734" t="s">
        <v>383</v>
      </c>
      <c r="M72" s="2737" t="s">
        <v>87</v>
      </c>
      <c r="N72" s="2740">
        <v>270</v>
      </c>
      <c r="O72" s="2740">
        <v>268</v>
      </c>
      <c r="P72" s="2743">
        <v>265</v>
      </c>
    </row>
    <row r="73" spans="1:16" x14ac:dyDescent="0.25">
      <c r="A73" s="2541"/>
      <c r="B73" s="2544"/>
      <c r="C73" s="2546"/>
      <c r="D73" s="677"/>
      <c r="E73" s="2582"/>
      <c r="F73" s="2723"/>
      <c r="G73" s="2732"/>
      <c r="H73" s="154" t="s">
        <v>59</v>
      </c>
      <c r="I73" s="265">
        <v>52.4</v>
      </c>
      <c r="J73" s="704">
        <v>0</v>
      </c>
      <c r="K73" s="704">
        <v>0</v>
      </c>
      <c r="L73" s="2735"/>
      <c r="M73" s="2738"/>
      <c r="N73" s="2741"/>
      <c r="O73" s="2741"/>
      <c r="P73" s="2744"/>
    </row>
    <row r="74" spans="1:16" ht="13.8" thickBot="1" x14ac:dyDescent="0.3">
      <c r="A74" s="2542"/>
      <c r="B74" s="2545"/>
      <c r="C74" s="2547"/>
      <c r="D74" s="158"/>
      <c r="E74" s="2562"/>
      <c r="F74" s="2730"/>
      <c r="G74" s="2733"/>
      <c r="H74" s="315" t="s">
        <v>7</v>
      </c>
      <c r="I74" s="162">
        <v>606.20000000000005</v>
      </c>
      <c r="J74" s="714">
        <v>590</v>
      </c>
      <c r="K74" s="714">
        <v>625</v>
      </c>
      <c r="L74" s="2736"/>
      <c r="M74" s="2739"/>
      <c r="N74" s="2742"/>
      <c r="O74" s="2742"/>
      <c r="P74" s="2745"/>
    </row>
    <row r="75" spans="1:16" x14ac:dyDescent="0.25">
      <c r="A75" s="2540" t="s">
        <v>6</v>
      </c>
      <c r="B75" s="2543" t="s">
        <v>8</v>
      </c>
      <c r="C75" s="2546" t="s">
        <v>8</v>
      </c>
      <c r="D75" s="677"/>
      <c r="E75" s="2719" t="s">
        <v>384</v>
      </c>
      <c r="F75" s="2722" t="s">
        <v>66</v>
      </c>
      <c r="G75" s="2725"/>
      <c r="H75" s="264" t="s">
        <v>50</v>
      </c>
      <c r="I75" s="265">
        <v>0</v>
      </c>
      <c r="J75" s="733">
        <v>50</v>
      </c>
      <c r="K75" s="733">
        <v>75</v>
      </c>
      <c r="L75" s="2708" t="s">
        <v>385</v>
      </c>
      <c r="M75" s="2710" t="s">
        <v>366</v>
      </c>
      <c r="N75" s="2713">
        <v>2</v>
      </c>
      <c r="O75" s="2713">
        <v>3</v>
      </c>
      <c r="P75" s="2716">
        <v>5</v>
      </c>
    </row>
    <row r="76" spans="1:16" x14ac:dyDescent="0.25">
      <c r="A76" s="2541"/>
      <c r="B76" s="2544"/>
      <c r="C76" s="2546"/>
      <c r="D76" s="677"/>
      <c r="E76" s="2720"/>
      <c r="F76" s="2723"/>
      <c r="G76" s="2726"/>
      <c r="H76" s="154" t="s">
        <v>60</v>
      </c>
      <c r="I76" s="155">
        <v>0</v>
      </c>
      <c r="J76" s="734">
        <v>0</v>
      </c>
      <c r="K76" s="734">
        <v>0</v>
      </c>
      <c r="L76" s="2553"/>
      <c r="M76" s="2711"/>
      <c r="N76" s="2714"/>
      <c r="O76" s="2714"/>
      <c r="P76" s="2717"/>
    </row>
    <row r="77" spans="1:16" ht="13.8" thickBot="1" x14ac:dyDescent="0.3">
      <c r="A77" s="2542"/>
      <c r="B77" s="2545"/>
      <c r="C77" s="2547"/>
      <c r="D77" s="158"/>
      <c r="E77" s="2721"/>
      <c r="F77" s="2724"/>
      <c r="G77" s="2727"/>
      <c r="H77" s="161" t="s">
        <v>7</v>
      </c>
      <c r="I77" s="162">
        <v>0</v>
      </c>
      <c r="J77" s="735">
        <v>50</v>
      </c>
      <c r="K77" s="735">
        <v>75</v>
      </c>
      <c r="L77" s="2709"/>
      <c r="M77" s="2712"/>
      <c r="N77" s="2715"/>
      <c r="O77" s="2715"/>
      <c r="P77" s="2718"/>
    </row>
    <row r="78" spans="1:16" ht="13.8" thickBot="1" x14ac:dyDescent="0.3">
      <c r="A78" s="11" t="s">
        <v>6</v>
      </c>
      <c r="B78" s="52" t="s">
        <v>8</v>
      </c>
      <c r="C78" s="2565" t="s">
        <v>33</v>
      </c>
      <c r="D78" s="2565"/>
      <c r="E78" s="2565"/>
      <c r="F78" s="2565"/>
      <c r="G78" s="2566"/>
      <c r="H78" s="298" t="s">
        <v>7</v>
      </c>
      <c r="I78" s="299">
        <v>606.20000000000005</v>
      </c>
      <c r="J78" s="721">
        <v>640</v>
      </c>
      <c r="K78" s="736">
        <v>700</v>
      </c>
      <c r="L78" s="2570"/>
      <c r="M78" s="2571"/>
      <c r="N78" s="2571"/>
      <c r="O78" s="2571"/>
      <c r="P78" s="2572"/>
    </row>
    <row r="79" spans="1:16" ht="13.8" thickBot="1" x14ac:dyDescent="0.3">
      <c r="A79" s="678"/>
      <c r="B79" s="737"/>
      <c r="C79" s="679"/>
      <c r="D79" s="679"/>
      <c r="E79" s="679"/>
      <c r="F79" s="679"/>
      <c r="G79" s="679"/>
      <c r="H79" s="298" t="s">
        <v>7</v>
      </c>
      <c r="I79" s="167"/>
      <c r="J79" s="738"/>
      <c r="K79" s="739"/>
      <c r="L79" s="740"/>
      <c r="M79" s="740"/>
      <c r="N79" s="740"/>
      <c r="O79" s="740"/>
      <c r="P79" s="741"/>
    </row>
    <row r="80" spans="1:16" ht="13.8" thickBot="1" x14ac:dyDescent="0.3">
      <c r="A80" s="203" t="s">
        <v>6</v>
      </c>
      <c r="B80" s="2573" t="s">
        <v>80</v>
      </c>
      <c r="C80" s="2574"/>
      <c r="D80" s="2574"/>
      <c r="E80" s="2574"/>
      <c r="F80" s="2574"/>
      <c r="G80" s="2574"/>
      <c r="H80" s="2575"/>
      <c r="I80" s="178">
        <f>SUM(I68,I78)</f>
        <v>39576.899999999987</v>
      </c>
      <c r="J80" s="742">
        <f>SUM(J68,J78)</f>
        <v>40751.799999999996</v>
      </c>
      <c r="K80" s="742">
        <f>SUM(K68,K78)</f>
        <v>42313.799999999996</v>
      </c>
      <c r="L80" s="179"/>
      <c r="M80" s="179"/>
      <c r="N80" s="179"/>
      <c r="O80" s="179"/>
      <c r="P80" s="180"/>
    </row>
    <row r="81" spans="1:17" ht="13.8" thickBot="1" x14ac:dyDescent="0.3">
      <c r="A81" s="2576" t="s">
        <v>9</v>
      </c>
      <c r="B81" s="2577"/>
      <c r="C81" s="2577"/>
      <c r="D81" s="2577"/>
      <c r="E81" s="2577"/>
      <c r="F81" s="2577"/>
      <c r="G81" s="2577"/>
      <c r="H81" s="2578"/>
      <c r="I81" s="743">
        <f>SUM(I80)</f>
        <v>39576.899999999987</v>
      </c>
      <c r="J81" s="744">
        <f>SUM(J80)</f>
        <v>40751.799999999996</v>
      </c>
      <c r="K81" s="744">
        <f>SUM(K80)</f>
        <v>42313.799999999996</v>
      </c>
      <c r="L81" s="2579"/>
      <c r="M81" s="2580"/>
      <c r="N81" s="2580"/>
      <c r="O81" s="2580"/>
      <c r="P81" s="2581"/>
    </row>
    <row r="82" spans="1:17" x14ac:dyDescent="0.25">
      <c r="A82" s="16" t="s">
        <v>967</v>
      </c>
      <c r="B82" s="16"/>
      <c r="C82" s="16"/>
      <c r="D82" s="16"/>
      <c r="E82" s="16"/>
      <c r="F82" s="16"/>
      <c r="G82" s="16"/>
      <c r="H82" s="16"/>
      <c r="I82" s="16"/>
      <c r="J82" s="16"/>
      <c r="K82" s="16"/>
      <c r="L82" s="16"/>
      <c r="M82" s="12"/>
      <c r="N82" s="14"/>
      <c r="O82" s="14"/>
      <c r="P82" s="14"/>
    </row>
    <row r="83" spans="1:17" x14ac:dyDescent="0.25">
      <c r="A83" s="12"/>
      <c r="B83" s="12"/>
      <c r="C83" s="12"/>
      <c r="D83" s="12"/>
      <c r="E83" s="12"/>
      <c r="F83" s="12"/>
      <c r="G83" s="12"/>
      <c r="H83" s="12"/>
      <c r="I83" s="12"/>
      <c r="J83" s="12"/>
      <c r="K83" s="12"/>
      <c r="L83" s="12"/>
      <c r="M83" s="12"/>
      <c r="N83" s="14"/>
      <c r="O83" s="14"/>
      <c r="P83" s="14"/>
    </row>
    <row r="84" spans="1:17" ht="16.2" thickBot="1" x14ac:dyDescent="0.3">
      <c r="A84" s="10"/>
      <c r="B84" s="13"/>
      <c r="C84" s="13"/>
      <c r="D84" s="13"/>
      <c r="E84" s="2488" t="s">
        <v>10</v>
      </c>
      <c r="F84" s="2488"/>
      <c r="G84" s="2488"/>
      <c r="H84" s="2488"/>
      <c r="I84" s="2488"/>
      <c r="J84" s="2488"/>
      <c r="K84" s="2488"/>
      <c r="L84" s="26"/>
      <c r="M84" s="26"/>
      <c r="N84" s="15"/>
      <c r="O84" s="13"/>
      <c r="P84" s="13"/>
    </row>
    <row r="85" spans="1:17" ht="31.2" thickBot="1" x14ac:dyDescent="0.3">
      <c r="A85" s="10"/>
      <c r="B85" s="13"/>
      <c r="C85" s="13"/>
      <c r="D85" s="13"/>
      <c r="E85" s="17"/>
      <c r="F85" s="18"/>
      <c r="G85" s="18"/>
      <c r="H85" s="25"/>
      <c r="I85" s="204" t="s">
        <v>96</v>
      </c>
      <c r="J85" s="205" t="s">
        <v>82</v>
      </c>
      <c r="K85" s="206" t="s">
        <v>83</v>
      </c>
      <c r="L85" s="10"/>
      <c r="M85" s="10"/>
      <c r="N85" s="15"/>
      <c r="O85" s="13"/>
      <c r="P85" s="13"/>
    </row>
    <row r="86" spans="1:17" ht="13.8" thickBot="1" x14ac:dyDescent="0.3">
      <c r="A86" s="10"/>
      <c r="B86" s="13"/>
      <c r="C86" s="13"/>
      <c r="D86" s="13"/>
      <c r="E86" s="2482" t="s">
        <v>35</v>
      </c>
      <c r="F86" s="2483"/>
      <c r="G86" s="2483"/>
      <c r="H86" s="2484"/>
      <c r="I86" s="1547">
        <f>SUM(I87:I97)</f>
        <v>18142.100000000002</v>
      </c>
      <c r="J86" s="745">
        <f t="shared" ref="J86:K86" si="8">SUM(J87:J97)</f>
        <v>19179.400000000001</v>
      </c>
      <c r="K86" s="745">
        <f t="shared" si="8"/>
        <v>20371.400000000001</v>
      </c>
      <c r="L86" s="62"/>
      <c r="M86" s="10"/>
      <c r="N86" s="15"/>
      <c r="O86" s="13"/>
      <c r="P86" s="13"/>
    </row>
    <row r="87" spans="1:17" x14ac:dyDescent="0.25">
      <c r="A87" s="10"/>
      <c r="B87" s="13"/>
      <c r="C87" s="13"/>
      <c r="D87" s="13"/>
      <c r="E87" s="2474" t="s">
        <v>41</v>
      </c>
      <c r="F87" s="2475"/>
      <c r="G87" s="2475"/>
      <c r="H87" s="2476"/>
      <c r="I87" s="1544">
        <v>11350.7</v>
      </c>
      <c r="J87" s="746">
        <v>12267</v>
      </c>
      <c r="K87" s="746">
        <v>12898</v>
      </c>
      <c r="L87" s="10"/>
      <c r="M87" s="62"/>
      <c r="N87" s="15"/>
      <c r="O87" s="470"/>
      <c r="P87" s="13"/>
      <c r="Q87" s="1545"/>
    </row>
    <row r="88" spans="1:17" x14ac:dyDescent="0.25">
      <c r="A88" s="10"/>
      <c r="B88" s="13"/>
      <c r="C88" s="13"/>
      <c r="D88" s="13"/>
      <c r="E88" s="2474" t="s">
        <v>42</v>
      </c>
      <c r="F88" s="2475"/>
      <c r="G88" s="2475"/>
      <c r="H88" s="2476"/>
      <c r="I88" s="747">
        <v>249.2</v>
      </c>
      <c r="J88" s="747">
        <v>268</v>
      </c>
      <c r="K88" s="747">
        <v>288</v>
      </c>
      <c r="L88" s="10"/>
      <c r="M88" s="10"/>
      <c r="N88" s="15"/>
      <c r="O88" s="13"/>
      <c r="P88" s="13"/>
    </row>
    <row r="89" spans="1:17" x14ac:dyDescent="0.25">
      <c r="A89" s="10"/>
      <c r="B89" s="13"/>
      <c r="C89" s="13"/>
      <c r="D89" s="13"/>
      <c r="E89" s="2474" t="s">
        <v>43</v>
      </c>
      <c r="F89" s="2475"/>
      <c r="G89" s="2475"/>
      <c r="H89" s="2476"/>
      <c r="I89" s="1546">
        <v>1334.9</v>
      </c>
      <c r="J89" s="747">
        <v>1153.0999999999999</v>
      </c>
      <c r="K89" s="747">
        <v>1185.0999999999999</v>
      </c>
      <c r="L89" s="10"/>
      <c r="M89" s="10"/>
      <c r="N89" s="15"/>
      <c r="O89" s="10"/>
      <c r="P89" s="13"/>
      <c r="Q89" s="1545"/>
    </row>
    <row r="90" spans="1:17" x14ac:dyDescent="0.25">
      <c r="A90" s="10"/>
      <c r="B90" s="13"/>
      <c r="C90" s="13"/>
      <c r="D90" s="13"/>
      <c r="E90" s="2474" t="s">
        <v>44</v>
      </c>
      <c r="F90" s="2475"/>
      <c r="G90" s="2475"/>
      <c r="H90" s="2476"/>
      <c r="I90" s="747">
        <v>0</v>
      </c>
      <c r="J90" s="747">
        <v>0</v>
      </c>
      <c r="K90" s="747">
        <v>0</v>
      </c>
      <c r="L90" s="10"/>
      <c r="M90" s="10"/>
      <c r="N90" s="15"/>
      <c r="O90" s="13"/>
      <c r="P90" s="13"/>
    </row>
    <row r="91" spans="1:17" x14ac:dyDescent="0.25">
      <c r="A91" s="10"/>
      <c r="B91" s="13"/>
      <c r="C91" s="13"/>
      <c r="D91" s="13"/>
      <c r="E91" s="2485" t="s">
        <v>45</v>
      </c>
      <c r="F91" s="2486"/>
      <c r="G91" s="2486"/>
      <c r="H91" s="2487"/>
      <c r="I91" s="748">
        <v>0</v>
      </c>
      <c r="J91" s="748">
        <v>0</v>
      </c>
      <c r="K91" s="748">
        <v>0</v>
      </c>
      <c r="L91" s="10"/>
      <c r="M91" s="10"/>
      <c r="N91" s="15"/>
      <c r="O91" s="13"/>
      <c r="P91" s="13"/>
    </row>
    <row r="92" spans="1:17" x14ac:dyDescent="0.25">
      <c r="A92" s="10"/>
      <c r="B92" s="13"/>
      <c r="C92" s="13"/>
      <c r="D92" s="13"/>
      <c r="E92" s="30" t="s">
        <v>46</v>
      </c>
      <c r="F92" s="63"/>
      <c r="G92" s="63"/>
      <c r="H92" s="31"/>
      <c r="I92" s="747">
        <v>131.9</v>
      </c>
      <c r="J92" s="747">
        <v>150</v>
      </c>
      <c r="K92" s="747">
        <v>170</v>
      </c>
      <c r="L92" s="10"/>
      <c r="M92" s="10"/>
      <c r="N92" s="15"/>
      <c r="O92" s="13"/>
      <c r="P92" s="13"/>
    </row>
    <row r="93" spans="1:17" x14ac:dyDescent="0.25">
      <c r="A93" s="10"/>
      <c r="B93" s="13"/>
      <c r="C93" s="13"/>
      <c r="D93" s="13"/>
      <c r="E93" s="2474" t="s">
        <v>67</v>
      </c>
      <c r="F93" s="2475"/>
      <c r="G93" s="2475"/>
      <c r="H93" s="2476"/>
      <c r="I93" s="747">
        <v>4366.5</v>
      </c>
      <c r="J93" s="747">
        <v>4778.8</v>
      </c>
      <c r="K93" s="747">
        <v>5267.8</v>
      </c>
      <c r="L93" s="10"/>
      <c r="M93" s="10"/>
      <c r="N93" s="64"/>
      <c r="O93" s="64"/>
      <c r="P93" s="64"/>
    </row>
    <row r="94" spans="1:17" x14ac:dyDescent="0.25">
      <c r="A94" s="10"/>
      <c r="B94" s="13"/>
      <c r="C94" s="13"/>
      <c r="D94" s="13"/>
      <c r="E94" s="2474" t="s">
        <v>68</v>
      </c>
      <c r="F94" s="2475"/>
      <c r="G94" s="2475"/>
      <c r="H94" s="2476"/>
      <c r="I94" s="749">
        <v>51.2</v>
      </c>
      <c r="J94" s="749">
        <v>51.2</v>
      </c>
      <c r="K94" s="749">
        <v>51.2</v>
      </c>
      <c r="L94" s="10"/>
      <c r="M94" s="10"/>
      <c r="N94" s="15"/>
      <c r="O94" s="13"/>
      <c r="P94" s="13"/>
    </row>
    <row r="95" spans="1:17" x14ac:dyDescent="0.25">
      <c r="A95" s="10"/>
      <c r="B95" s="13"/>
      <c r="C95" s="13"/>
      <c r="D95" s="13"/>
      <c r="E95" s="2474" t="s">
        <v>49</v>
      </c>
      <c r="F95" s="2475"/>
      <c r="G95" s="2475"/>
      <c r="H95" s="2476"/>
      <c r="I95" s="749">
        <v>0</v>
      </c>
      <c r="J95" s="749">
        <v>0</v>
      </c>
      <c r="K95" s="749">
        <v>0</v>
      </c>
      <c r="L95" s="10"/>
      <c r="M95" s="10"/>
      <c r="N95" s="15"/>
      <c r="O95" s="13"/>
      <c r="P95" s="13"/>
    </row>
    <row r="96" spans="1:17" x14ac:dyDescent="0.25">
      <c r="A96" s="10"/>
      <c r="B96" s="13"/>
      <c r="C96" s="13"/>
      <c r="D96" s="13"/>
      <c r="E96" s="2474" t="s">
        <v>47</v>
      </c>
      <c r="F96" s="2475"/>
      <c r="G96" s="2475"/>
      <c r="H96" s="2476"/>
      <c r="I96" s="749">
        <v>55.2</v>
      </c>
      <c r="J96" s="749">
        <v>0</v>
      </c>
      <c r="K96" s="749">
        <v>0</v>
      </c>
      <c r="L96" s="10"/>
      <c r="M96" s="10"/>
      <c r="N96" s="15"/>
      <c r="O96" s="13"/>
      <c r="P96" s="13"/>
    </row>
    <row r="97" spans="1:16" ht="13.8" thickBot="1" x14ac:dyDescent="0.3">
      <c r="A97" s="9"/>
      <c r="B97" s="9"/>
      <c r="C97" s="9"/>
      <c r="D97" s="9"/>
      <c r="E97" s="2477" t="s">
        <v>69</v>
      </c>
      <c r="F97" s="2478"/>
      <c r="G97" s="2478"/>
      <c r="H97" s="2479"/>
      <c r="I97" s="750">
        <v>602.5</v>
      </c>
      <c r="J97" s="750">
        <v>511.3</v>
      </c>
      <c r="K97" s="750">
        <v>511.3</v>
      </c>
      <c r="L97" s="10"/>
      <c r="M97" s="10"/>
      <c r="N97" s="9"/>
      <c r="O97" s="9"/>
      <c r="P97" s="9"/>
    </row>
    <row r="98" spans="1:16" ht="13.8" thickBot="1" x14ac:dyDescent="0.3">
      <c r="A98" s="9"/>
      <c r="B98" s="9"/>
      <c r="C98" s="9"/>
      <c r="D98" s="9"/>
      <c r="E98" s="2480" t="s">
        <v>36</v>
      </c>
      <c r="F98" s="2481"/>
      <c r="G98" s="2481"/>
      <c r="H98" s="2481"/>
      <c r="I98" s="745">
        <f>I99*1</f>
        <v>21434.799999999999</v>
      </c>
      <c r="J98" s="745">
        <f t="shared" ref="J98:K98" si="9">J99*1</f>
        <v>21572.400000000001</v>
      </c>
      <c r="K98" s="745">
        <f t="shared" si="9"/>
        <v>21942.400000000001</v>
      </c>
      <c r="L98" s="10"/>
      <c r="M98" s="10"/>
      <c r="N98" s="9"/>
      <c r="O98" s="9"/>
      <c r="P98" s="9"/>
    </row>
    <row r="99" spans="1:16" ht="13.8" thickBot="1" x14ac:dyDescent="0.3">
      <c r="A99" s="9"/>
      <c r="B99" s="9"/>
      <c r="C99" s="9"/>
      <c r="D99" s="9"/>
      <c r="E99" s="2468" t="s">
        <v>48</v>
      </c>
      <c r="F99" s="2469"/>
      <c r="G99" s="2469"/>
      <c r="H99" s="2470"/>
      <c r="I99" s="746">
        <v>21434.799999999999</v>
      </c>
      <c r="J99" s="746">
        <v>21572.400000000001</v>
      </c>
      <c r="K99" s="746">
        <v>21942.400000000001</v>
      </c>
      <c r="L99" s="9"/>
      <c r="M99" s="9"/>
      <c r="N99" s="9"/>
      <c r="O99" s="9"/>
      <c r="P99" s="9"/>
    </row>
    <row r="100" spans="1:16" ht="13.8" thickBot="1" x14ac:dyDescent="0.3">
      <c r="A100" s="9"/>
      <c r="B100" s="9"/>
      <c r="C100" s="9"/>
      <c r="D100" s="9"/>
      <c r="E100" s="2471"/>
      <c r="F100" s="2472"/>
      <c r="G100" s="2472"/>
      <c r="H100" s="2473"/>
      <c r="I100" s="753">
        <f>I86+I99</f>
        <v>39576.9</v>
      </c>
      <c r="J100" s="751">
        <f t="shared" ref="J100:K100" si="10">J86+J99</f>
        <v>40751.800000000003</v>
      </c>
      <c r="K100" s="751">
        <f t="shared" si="10"/>
        <v>42313.8</v>
      </c>
      <c r="L100" s="9"/>
      <c r="M100" s="9"/>
      <c r="N100" s="9"/>
      <c r="O100" s="9"/>
      <c r="P100" s="9"/>
    </row>
  </sheetData>
  <mergeCells count="18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A28:A33"/>
    <mergeCell ref="B28:B33"/>
    <mergeCell ref="C28:C33"/>
    <mergeCell ref="E28:E33"/>
    <mergeCell ref="F28:F33"/>
    <mergeCell ref="G28:G33"/>
    <mergeCell ref="L28:L33"/>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A20:A27"/>
    <mergeCell ref="B20:B27"/>
    <mergeCell ref="C20:C27"/>
    <mergeCell ref="E20:E27"/>
    <mergeCell ref="F20:F27"/>
    <mergeCell ref="G20:G27"/>
    <mergeCell ref="A16:A19"/>
    <mergeCell ref="B16:B19"/>
    <mergeCell ref="C16:C19"/>
    <mergeCell ref="E16:E19"/>
    <mergeCell ref="F16:F19"/>
    <mergeCell ref="G16:G19"/>
    <mergeCell ref="L16:L19"/>
    <mergeCell ref="M28:M33"/>
    <mergeCell ref="N28:N33"/>
    <mergeCell ref="O28:O33"/>
    <mergeCell ref="P28:P33"/>
    <mergeCell ref="L20:L27"/>
    <mergeCell ref="M20:M27"/>
    <mergeCell ref="N20:N27"/>
    <mergeCell ref="O20:O27"/>
    <mergeCell ref="P20:P27"/>
    <mergeCell ref="A39:A44"/>
    <mergeCell ref="B39:B44"/>
    <mergeCell ref="C39:C44"/>
    <mergeCell ref="E39:E44"/>
    <mergeCell ref="F39:F44"/>
    <mergeCell ref="A34:A38"/>
    <mergeCell ref="B34:B38"/>
    <mergeCell ref="C34:C38"/>
    <mergeCell ref="E34:E38"/>
    <mergeCell ref="F34:F38"/>
    <mergeCell ref="G39:G44"/>
    <mergeCell ref="L39:L44"/>
    <mergeCell ref="M39:M44"/>
    <mergeCell ref="N39:N44"/>
    <mergeCell ref="O39:O44"/>
    <mergeCell ref="P39:P44"/>
    <mergeCell ref="L34:L38"/>
    <mergeCell ref="M34:M38"/>
    <mergeCell ref="N34:N38"/>
    <mergeCell ref="O34:O38"/>
    <mergeCell ref="P34:P38"/>
    <mergeCell ref="G34:G38"/>
    <mergeCell ref="A49:A52"/>
    <mergeCell ref="B49:B52"/>
    <mergeCell ref="C49:C52"/>
    <mergeCell ref="E49:E52"/>
    <mergeCell ref="F49:F52"/>
    <mergeCell ref="A45:A48"/>
    <mergeCell ref="B45:B48"/>
    <mergeCell ref="C45:C48"/>
    <mergeCell ref="E45:E48"/>
    <mergeCell ref="F45:F48"/>
    <mergeCell ref="G49:G52"/>
    <mergeCell ref="L50:L52"/>
    <mergeCell ref="M50:M52"/>
    <mergeCell ref="N50:N52"/>
    <mergeCell ref="O50:O52"/>
    <mergeCell ref="P50:P52"/>
    <mergeCell ref="L47:L48"/>
    <mergeCell ref="M47:M48"/>
    <mergeCell ref="N47:N48"/>
    <mergeCell ref="O47:O48"/>
    <mergeCell ref="P47:P48"/>
    <mergeCell ref="G45:G48"/>
    <mergeCell ref="O57:O58"/>
    <mergeCell ref="P57:P58"/>
    <mergeCell ref="A59:A62"/>
    <mergeCell ref="B59:B62"/>
    <mergeCell ref="E59:E62"/>
    <mergeCell ref="F59:F62"/>
    <mergeCell ref="G59:G62"/>
    <mergeCell ref="L61:L62"/>
    <mergeCell ref="M61:M62"/>
    <mergeCell ref="N61:N62"/>
    <mergeCell ref="I55:I57"/>
    <mergeCell ref="J55:J57"/>
    <mergeCell ref="K55:K57"/>
    <mergeCell ref="L57:L58"/>
    <mergeCell ref="M57:M58"/>
    <mergeCell ref="N57:N58"/>
    <mergeCell ref="A53:A58"/>
    <mergeCell ref="B53:B58"/>
    <mergeCell ref="E53:E58"/>
    <mergeCell ref="F53:F58"/>
    <mergeCell ref="G53:G58"/>
    <mergeCell ref="H55:H57"/>
    <mergeCell ref="O61:O62"/>
    <mergeCell ref="P61:P62"/>
    <mergeCell ref="P64:P67"/>
    <mergeCell ref="E68:G68"/>
    <mergeCell ref="A71:A74"/>
    <mergeCell ref="B71:B74"/>
    <mergeCell ref="C71:C74"/>
    <mergeCell ref="E71:E74"/>
    <mergeCell ref="F71:F74"/>
    <mergeCell ref="G71:G74"/>
    <mergeCell ref="L72:L74"/>
    <mergeCell ref="M72:M74"/>
    <mergeCell ref="N72:N74"/>
    <mergeCell ref="O72:O74"/>
    <mergeCell ref="P72:P74"/>
    <mergeCell ref="A63:A67"/>
    <mergeCell ref="B63:B67"/>
    <mergeCell ref="E63:E67"/>
    <mergeCell ref="F63:F67"/>
    <mergeCell ref="G63:G67"/>
    <mergeCell ref="L64:L67"/>
    <mergeCell ref="M64:M67"/>
    <mergeCell ref="N64:N67"/>
    <mergeCell ref="O64:O67"/>
    <mergeCell ref="A75:A77"/>
    <mergeCell ref="B75:B77"/>
    <mergeCell ref="C75:C77"/>
    <mergeCell ref="E75:E77"/>
    <mergeCell ref="F75:F77"/>
    <mergeCell ref="G75:G77"/>
    <mergeCell ref="B80:H80"/>
    <mergeCell ref="A81:H81"/>
    <mergeCell ref="L81:P81"/>
    <mergeCell ref="E84:K84"/>
    <mergeCell ref="E86:H86"/>
    <mergeCell ref="E87:H87"/>
    <mergeCell ref="L75:L77"/>
    <mergeCell ref="M75:M77"/>
    <mergeCell ref="N75:N77"/>
    <mergeCell ref="O75:O77"/>
    <mergeCell ref="P75:P77"/>
    <mergeCell ref="C78:G78"/>
    <mergeCell ref="L78:P78"/>
    <mergeCell ref="E95:H95"/>
    <mergeCell ref="E96:H96"/>
    <mergeCell ref="E97:H97"/>
    <mergeCell ref="E98:H98"/>
    <mergeCell ref="E99:H99"/>
    <mergeCell ref="E100:H100"/>
    <mergeCell ref="E88:H88"/>
    <mergeCell ref="E89:H89"/>
    <mergeCell ref="E90:H90"/>
    <mergeCell ref="E91:H91"/>
    <mergeCell ref="E93:H93"/>
    <mergeCell ref="E94:H94"/>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workbookViewId="0">
      <selection activeCell="K11" sqref="K11"/>
    </sheetView>
  </sheetViews>
  <sheetFormatPr defaultColWidth="9.109375" defaultRowHeight="13.2" x14ac:dyDescent="0.25"/>
  <cols>
    <col min="1" max="1" width="10.6640625" style="778" customWidth="1"/>
    <col min="2" max="2" width="24" style="778" customWidth="1"/>
    <col min="3" max="3" width="18" style="778" customWidth="1"/>
    <col min="4" max="4" width="23" style="778" customWidth="1"/>
    <col min="5" max="5" width="17.109375" style="778" customWidth="1"/>
    <col min="6" max="6" width="16.6640625" style="778" customWidth="1"/>
    <col min="7" max="7" width="22.44140625" style="778" customWidth="1"/>
    <col min="8" max="8" width="25" style="778" customWidth="1"/>
    <col min="9" max="16384" width="9.109375" style="778"/>
  </cols>
  <sheetData>
    <row r="1" spans="1:8" ht="51.75" customHeight="1" x14ac:dyDescent="0.25">
      <c r="F1" s="2225" t="s">
        <v>1069</v>
      </c>
      <c r="G1" s="2225"/>
      <c r="H1" s="2225"/>
    </row>
    <row r="2" spans="1:8" ht="45.6" customHeight="1" x14ac:dyDescent="0.25">
      <c r="A2" s="2831" t="s">
        <v>946</v>
      </c>
      <c r="B2" s="2831"/>
      <c r="C2" s="2831"/>
      <c r="D2" s="2831"/>
      <c r="E2" s="2831"/>
      <c r="F2" s="2831"/>
      <c r="G2" s="2831"/>
      <c r="H2" s="2831"/>
    </row>
    <row r="3" spans="1:8" ht="16.2" thickBot="1" x14ac:dyDescent="0.3">
      <c r="A3" s="2020"/>
      <c r="H3" s="2019"/>
    </row>
    <row r="4" spans="1:8" ht="13.8" thickBot="1" x14ac:dyDescent="0.3">
      <c r="A4" s="2832" t="s">
        <v>945</v>
      </c>
      <c r="B4" s="2832" t="s">
        <v>944</v>
      </c>
      <c r="C4" s="2832" t="s">
        <v>943</v>
      </c>
      <c r="D4" s="2832" t="s">
        <v>942</v>
      </c>
      <c r="E4" s="2834" t="s">
        <v>941</v>
      </c>
      <c r="F4" s="2835"/>
      <c r="G4" s="2835"/>
      <c r="H4" s="2836"/>
    </row>
    <row r="5" spans="1:8" ht="25.2" customHeight="1" thickBot="1" x14ac:dyDescent="0.3">
      <c r="A5" s="2833"/>
      <c r="B5" s="2833"/>
      <c r="C5" s="2833"/>
      <c r="D5" s="2833"/>
      <c r="E5" s="2018" t="s">
        <v>940</v>
      </c>
      <c r="F5" s="2018" t="s">
        <v>939</v>
      </c>
      <c r="G5" s="2018" t="s">
        <v>938</v>
      </c>
      <c r="H5" s="2018" t="s">
        <v>937</v>
      </c>
    </row>
    <row r="6" spans="1:8" ht="13.8" thickBot="1" x14ac:dyDescent="0.3">
      <c r="A6" s="2017">
        <v>1</v>
      </c>
      <c r="B6" s="2016">
        <v>2</v>
      </c>
      <c r="C6" s="2016">
        <v>3</v>
      </c>
      <c r="D6" s="2016">
        <v>4</v>
      </c>
      <c r="E6" s="2016">
        <v>5</v>
      </c>
      <c r="F6" s="2016">
        <v>6</v>
      </c>
      <c r="G6" s="2016">
        <v>7</v>
      </c>
      <c r="H6" s="2016">
        <v>8</v>
      </c>
    </row>
    <row r="7" spans="1:8" ht="13.8" thickBot="1" x14ac:dyDescent="0.3">
      <c r="A7" s="2822" t="s">
        <v>936</v>
      </c>
      <c r="B7" s="2822" t="s">
        <v>935</v>
      </c>
      <c r="C7" s="2825" t="s">
        <v>897</v>
      </c>
      <c r="D7" s="2826"/>
      <c r="E7" s="2826"/>
      <c r="F7" s="2826"/>
      <c r="G7" s="2826"/>
      <c r="H7" s="2827"/>
    </row>
    <row r="8" spans="1:8" ht="13.8" thickBot="1" x14ac:dyDescent="0.3">
      <c r="A8" s="2823"/>
      <c r="B8" s="2823"/>
      <c r="C8" s="1999"/>
      <c r="D8" s="1999"/>
      <c r="E8" s="1999"/>
      <c r="F8" s="1999"/>
      <c r="G8" s="1999"/>
      <c r="H8" s="1999"/>
    </row>
    <row r="9" spans="1:8" ht="13.8" thickBot="1" x14ac:dyDescent="0.3">
      <c r="A9" s="2823"/>
      <c r="B9" s="2823"/>
      <c r="C9" s="2825" t="s">
        <v>887</v>
      </c>
      <c r="D9" s="2826"/>
      <c r="E9" s="2826"/>
      <c r="F9" s="2826"/>
      <c r="G9" s="2826"/>
      <c r="H9" s="2827"/>
    </row>
    <row r="10" spans="1:8" ht="40.200000000000003" thickBot="1" x14ac:dyDescent="0.3">
      <c r="A10" s="2823"/>
      <c r="B10" s="2823"/>
      <c r="C10" s="2822" t="s">
        <v>907</v>
      </c>
      <c r="D10" s="2015" t="s">
        <v>934</v>
      </c>
      <c r="E10" s="1999" t="s">
        <v>933</v>
      </c>
      <c r="F10" s="1999" t="s">
        <v>933</v>
      </c>
      <c r="G10" s="1999" t="s">
        <v>933</v>
      </c>
      <c r="H10" s="1999" t="s">
        <v>933</v>
      </c>
    </row>
    <row r="11" spans="1:8" ht="79.8" thickBot="1" x14ac:dyDescent="0.3">
      <c r="A11" s="2823"/>
      <c r="B11" s="2823"/>
      <c r="C11" s="2823"/>
      <c r="D11" s="2014" t="s">
        <v>1030</v>
      </c>
      <c r="E11" s="1999" t="s">
        <v>922</v>
      </c>
      <c r="F11" s="1999" t="s">
        <v>922</v>
      </c>
      <c r="G11" s="1999" t="s">
        <v>922</v>
      </c>
      <c r="H11" s="1999" t="s">
        <v>922</v>
      </c>
    </row>
    <row r="12" spans="1:8" ht="106.2" thickBot="1" x14ac:dyDescent="0.3">
      <c r="A12" s="2824"/>
      <c r="B12" s="2824"/>
      <c r="C12" s="2824"/>
      <c r="D12" s="2013" t="s">
        <v>1031</v>
      </c>
      <c r="E12" s="2012" t="s">
        <v>932</v>
      </c>
      <c r="F12" s="2010" t="s">
        <v>932</v>
      </c>
      <c r="G12" s="2011" t="s">
        <v>932</v>
      </c>
      <c r="H12" s="2010" t="s">
        <v>932</v>
      </c>
    </row>
    <row r="13" spans="1:8" ht="13.8" thickBot="1" x14ac:dyDescent="0.3">
      <c r="A13" s="2822" t="s">
        <v>931</v>
      </c>
      <c r="B13" s="2822" t="s">
        <v>930</v>
      </c>
      <c r="C13" s="2825" t="s">
        <v>897</v>
      </c>
      <c r="D13" s="2826"/>
      <c r="E13" s="2826"/>
      <c r="F13" s="2826"/>
      <c r="G13" s="2826"/>
      <c r="H13" s="2827"/>
    </row>
    <row r="14" spans="1:8" ht="13.8" thickBot="1" x14ac:dyDescent="0.3">
      <c r="A14" s="2823"/>
      <c r="B14" s="2823"/>
      <c r="C14" s="1999"/>
      <c r="D14" s="2000"/>
      <c r="E14" s="2000"/>
      <c r="F14" s="2000"/>
      <c r="G14" s="2000"/>
      <c r="H14" s="2000"/>
    </row>
    <row r="15" spans="1:8" ht="13.8" thickBot="1" x14ac:dyDescent="0.3">
      <c r="A15" s="2823"/>
      <c r="B15" s="2823"/>
      <c r="C15" s="2828" t="s">
        <v>887</v>
      </c>
      <c r="D15" s="2829"/>
      <c r="E15" s="2829"/>
      <c r="F15" s="2829"/>
      <c r="G15" s="2829"/>
      <c r="H15" s="2830"/>
    </row>
    <row r="16" spans="1:8" ht="159" thickBot="1" x14ac:dyDescent="0.3">
      <c r="A16" s="2823"/>
      <c r="B16" s="2823"/>
      <c r="C16" s="2822" t="s">
        <v>907</v>
      </c>
      <c r="D16" s="2009" t="s">
        <v>1032</v>
      </c>
      <c r="E16" s="2000" t="s">
        <v>928</v>
      </c>
      <c r="F16" s="2000" t="s">
        <v>929</v>
      </c>
      <c r="G16" s="2000" t="s">
        <v>928</v>
      </c>
      <c r="H16" s="2000" t="s">
        <v>928</v>
      </c>
    </row>
    <row r="17" spans="1:8" ht="185.4" thickBot="1" x14ac:dyDescent="0.3">
      <c r="A17" s="2823"/>
      <c r="B17" s="2823"/>
      <c r="C17" s="2823"/>
      <c r="D17" s="2009" t="s">
        <v>1033</v>
      </c>
      <c r="E17" s="2009">
        <v>0.96</v>
      </c>
      <c r="F17" s="2009" t="s">
        <v>922</v>
      </c>
      <c r="G17" s="2009" t="s">
        <v>922</v>
      </c>
      <c r="H17" s="2009" t="s">
        <v>922</v>
      </c>
    </row>
    <row r="18" spans="1:8" ht="185.4" thickBot="1" x14ac:dyDescent="0.3">
      <c r="A18" s="2823"/>
      <c r="B18" s="2823"/>
      <c r="C18" s="2823"/>
      <c r="D18" s="2009" t="s">
        <v>1034</v>
      </c>
      <c r="E18" s="2009" t="s">
        <v>927</v>
      </c>
      <c r="F18" s="2009" t="s">
        <v>927</v>
      </c>
      <c r="G18" s="2009" t="s">
        <v>927</v>
      </c>
      <c r="H18" s="1999" t="s">
        <v>927</v>
      </c>
    </row>
    <row r="19" spans="1:8" ht="132.6" thickBot="1" x14ac:dyDescent="0.3">
      <c r="A19" s="2823"/>
      <c r="B19" s="2823"/>
      <c r="C19" s="2824"/>
      <c r="D19" s="2009" t="s">
        <v>926</v>
      </c>
      <c r="E19" s="2009" t="s">
        <v>925</v>
      </c>
      <c r="F19" s="2009" t="s">
        <v>925</v>
      </c>
      <c r="G19" s="2009" t="s">
        <v>925</v>
      </c>
      <c r="H19" s="2009" t="s">
        <v>925</v>
      </c>
    </row>
    <row r="20" spans="1:8" ht="13.8" thickBot="1" x14ac:dyDescent="0.3">
      <c r="A20" s="2822" t="s">
        <v>924</v>
      </c>
      <c r="B20" s="2822" t="s">
        <v>923</v>
      </c>
      <c r="C20" s="2825" t="s">
        <v>897</v>
      </c>
      <c r="D20" s="2826"/>
      <c r="E20" s="2826"/>
      <c r="F20" s="2826"/>
      <c r="G20" s="2826"/>
      <c r="H20" s="2827"/>
    </row>
    <row r="21" spans="1:8" ht="13.8" thickBot="1" x14ac:dyDescent="0.3">
      <c r="A21" s="2823"/>
      <c r="B21" s="2823"/>
      <c r="C21" s="1999"/>
      <c r="D21" s="1999"/>
      <c r="E21" s="1999"/>
      <c r="F21" s="1999"/>
      <c r="G21" s="1999"/>
      <c r="H21" s="1999"/>
    </row>
    <row r="22" spans="1:8" ht="13.8" thickBot="1" x14ac:dyDescent="0.3">
      <c r="A22" s="2823"/>
      <c r="B22" s="2823"/>
      <c r="C22" s="2825" t="s">
        <v>887</v>
      </c>
      <c r="D22" s="2826"/>
      <c r="E22" s="2826"/>
      <c r="F22" s="2826"/>
      <c r="G22" s="2826"/>
      <c r="H22" s="2827"/>
    </row>
    <row r="23" spans="1:8" ht="66.599999999999994" thickBot="1" x14ac:dyDescent="0.3">
      <c r="A23" s="2823"/>
      <c r="B23" s="2823"/>
      <c r="C23" s="2822" t="s">
        <v>907</v>
      </c>
      <c r="D23" s="2000" t="s">
        <v>1035</v>
      </c>
      <c r="E23" s="2000">
        <v>1</v>
      </c>
      <c r="F23" s="2000" t="s">
        <v>922</v>
      </c>
      <c r="G23" s="2000" t="s">
        <v>921</v>
      </c>
      <c r="H23" s="2000">
        <v>1</v>
      </c>
    </row>
    <row r="24" spans="1:8" ht="66.599999999999994" thickBot="1" x14ac:dyDescent="0.3">
      <c r="A24" s="2823"/>
      <c r="B24" s="2823"/>
      <c r="C24" s="2824"/>
      <c r="D24" s="2009" t="s">
        <v>920</v>
      </c>
      <c r="E24" s="2009" t="s">
        <v>1036</v>
      </c>
      <c r="F24" s="2009" t="s">
        <v>919</v>
      </c>
      <c r="G24" s="2009" t="s">
        <v>918</v>
      </c>
      <c r="H24" s="2009" t="s">
        <v>918</v>
      </c>
    </row>
    <row r="25" spans="1:8" ht="13.8" thickBot="1" x14ac:dyDescent="0.3">
      <c r="A25" s="2822" t="s">
        <v>917</v>
      </c>
      <c r="B25" s="2822" t="s">
        <v>916</v>
      </c>
      <c r="C25" s="2825" t="s">
        <v>897</v>
      </c>
      <c r="D25" s="2826"/>
      <c r="E25" s="2826"/>
      <c r="F25" s="2826"/>
      <c r="G25" s="2826"/>
      <c r="H25" s="2827"/>
    </row>
    <row r="26" spans="1:8" ht="13.8" thickBot="1" x14ac:dyDescent="0.3">
      <c r="A26" s="2823"/>
      <c r="B26" s="2823"/>
      <c r="C26" s="1999"/>
      <c r="D26" s="1999"/>
      <c r="E26" s="1999"/>
      <c r="F26" s="1999"/>
      <c r="G26" s="1999"/>
      <c r="H26" s="1999"/>
    </row>
    <row r="27" spans="1:8" x14ac:dyDescent="0.25">
      <c r="A27" s="2823"/>
      <c r="B27" s="2840"/>
      <c r="C27" s="2842" t="s">
        <v>887</v>
      </c>
      <c r="D27" s="2843"/>
      <c r="E27" s="2843"/>
      <c r="F27" s="2843"/>
      <c r="G27" s="2843"/>
      <c r="H27" s="2844"/>
    </row>
    <row r="28" spans="1:8" ht="132" x14ac:dyDescent="0.25">
      <c r="A28" s="2823"/>
      <c r="B28" s="2840"/>
      <c r="C28" s="2845" t="s">
        <v>907</v>
      </c>
      <c r="D28" s="2004" t="s">
        <v>1037</v>
      </c>
      <c r="E28" s="2008" t="s">
        <v>915</v>
      </c>
      <c r="F28" s="2008" t="s">
        <v>914</v>
      </c>
      <c r="G28" s="2008" t="s">
        <v>914</v>
      </c>
      <c r="H28" s="2007" t="s">
        <v>913</v>
      </c>
    </row>
    <row r="29" spans="1:8" ht="118.8" x14ac:dyDescent="0.25">
      <c r="A29" s="2823"/>
      <c r="B29" s="2840"/>
      <c r="C29" s="2846"/>
      <c r="D29" s="2004" t="s">
        <v>912</v>
      </c>
      <c r="E29" s="2004" t="s">
        <v>1040</v>
      </c>
      <c r="F29" s="2004" t="s">
        <v>1039</v>
      </c>
      <c r="G29" s="2004" t="s">
        <v>1038</v>
      </c>
      <c r="H29" s="2003" t="s">
        <v>1041</v>
      </c>
    </row>
    <row r="30" spans="1:8" ht="119.4" thickBot="1" x14ac:dyDescent="0.3">
      <c r="A30" s="2824"/>
      <c r="B30" s="2841"/>
      <c r="C30" s="2847"/>
      <c r="D30" s="2002" t="s">
        <v>911</v>
      </c>
      <c r="E30" s="2002" t="s">
        <v>910</v>
      </c>
      <c r="F30" s="2002" t="s">
        <v>910</v>
      </c>
      <c r="G30" s="2002" t="s">
        <v>910</v>
      </c>
      <c r="H30" s="2001" t="s">
        <v>910</v>
      </c>
    </row>
    <row r="31" spans="1:8" ht="13.8" thickBot="1" x14ac:dyDescent="0.3">
      <c r="A31" s="2822" t="s">
        <v>909</v>
      </c>
      <c r="B31" s="2822" t="s">
        <v>908</v>
      </c>
      <c r="C31" s="2849" t="s">
        <v>897</v>
      </c>
      <c r="D31" s="2850"/>
      <c r="E31" s="2850"/>
      <c r="F31" s="2850"/>
      <c r="G31" s="2850"/>
      <c r="H31" s="2851"/>
    </row>
    <row r="32" spans="1:8" ht="13.8" thickBot="1" x14ac:dyDescent="0.3">
      <c r="A32" s="2823"/>
      <c r="B32" s="2823"/>
      <c r="C32" s="1999"/>
      <c r="D32" s="1999"/>
      <c r="E32" s="1999"/>
      <c r="F32" s="1999"/>
      <c r="G32" s="1999"/>
      <c r="H32" s="1999"/>
    </row>
    <row r="33" spans="1:8" ht="13.8" thickBot="1" x14ac:dyDescent="0.3">
      <c r="A33" s="2823"/>
      <c r="B33" s="2823"/>
      <c r="C33" s="2825" t="s">
        <v>887</v>
      </c>
      <c r="D33" s="2826"/>
      <c r="E33" s="2826"/>
      <c r="F33" s="2826"/>
      <c r="G33" s="2826"/>
      <c r="H33" s="2827"/>
    </row>
    <row r="34" spans="1:8" ht="79.2" x14ac:dyDescent="0.25">
      <c r="A34" s="2823"/>
      <c r="B34" s="2823"/>
      <c r="C34" s="2852" t="s">
        <v>907</v>
      </c>
      <c r="D34" s="2006" t="s">
        <v>1042</v>
      </c>
      <c r="E34" s="2006" t="s">
        <v>906</v>
      </c>
      <c r="F34" s="2006" t="s">
        <v>1043</v>
      </c>
      <c r="G34" s="2006" t="s">
        <v>1043</v>
      </c>
      <c r="H34" s="2005" t="s">
        <v>1043</v>
      </c>
    </row>
    <row r="35" spans="1:8" ht="26.4" x14ac:dyDescent="0.25">
      <c r="A35" s="2823"/>
      <c r="B35" s="2823"/>
      <c r="C35" s="2853"/>
      <c r="D35" s="2004" t="s">
        <v>905</v>
      </c>
      <c r="E35" s="2004" t="s">
        <v>904</v>
      </c>
      <c r="F35" s="2004" t="s">
        <v>1044</v>
      </c>
      <c r="G35" s="2004" t="s">
        <v>1044</v>
      </c>
      <c r="H35" s="2003" t="s">
        <v>1044</v>
      </c>
    </row>
    <row r="36" spans="1:8" ht="39.6" x14ac:dyDescent="0.25">
      <c r="A36" s="2823"/>
      <c r="B36" s="2823"/>
      <c r="C36" s="2853"/>
      <c r="D36" s="2004" t="s">
        <v>903</v>
      </c>
      <c r="E36" s="2004">
        <v>0.15</v>
      </c>
      <c r="F36" s="2004" t="s">
        <v>902</v>
      </c>
      <c r="G36" s="2004" t="s">
        <v>902</v>
      </c>
      <c r="H36" s="2003" t="s">
        <v>902</v>
      </c>
    </row>
    <row r="37" spans="1:8" ht="26.4" x14ac:dyDescent="0.25">
      <c r="A37" s="2823"/>
      <c r="B37" s="2823"/>
      <c r="C37" s="2853"/>
      <c r="D37" s="2004" t="s">
        <v>901</v>
      </c>
      <c r="E37" s="2004">
        <v>1</v>
      </c>
      <c r="F37" s="2004">
        <v>1</v>
      </c>
      <c r="G37" s="2004">
        <v>1</v>
      </c>
      <c r="H37" s="2003">
        <v>1</v>
      </c>
    </row>
    <row r="38" spans="1:8" ht="39.6" x14ac:dyDescent="0.25">
      <c r="A38" s="2823"/>
      <c r="B38" s="2823"/>
      <c r="C38" s="2853"/>
      <c r="D38" s="2004" t="s">
        <v>900</v>
      </c>
      <c r="E38" s="2004">
        <v>0.92</v>
      </c>
      <c r="F38" s="2004" t="s">
        <v>1045</v>
      </c>
      <c r="G38" s="2004" t="s">
        <v>1045</v>
      </c>
      <c r="H38" s="2003" t="s">
        <v>1045</v>
      </c>
    </row>
    <row r="39" spans="1:8" ht="52.8" x14ac:dyDescent="0.25">
      <c r="A39" s="2823"/>
      <c r="B39" s="2823"/>
      <c r="C39" s="2853"/>
      <c r="D39" s="2004" t="s">
        <v>1046</v>
      </c>
      <c r="E39" s="2004" t="s">
        <v>899</v>
      </c>
      <c r="F39" s="2004" t="s">
        <v>899</v>
      </c>
      <c r="G39" s="2004" t="s">
        <v>899</v>
      </c>
      <c r="H39" s="2003" t="s">
        <v>899</v>
      </c>
    </row>
    <row r="40" spans="1:8" ht="151.5" customHeight="1" thickBot="1" x14ac:dyDescent="0.3">
      <c r="A40" s="2823"/>
      <c r="B40" s="2824"/>
      <c r="C40" s="2854"/>
      <c r="D40" s="2002" t="s">
        <v>1047</v>
      </c>
      <c r="E40" s="2002" t="s">
        <v>898</v>
      </c>
      <c r="F40" s="2002" t="s">
        <v>1048</v>
      </c>
      <c r="G40" s="2002" t="s">
        <v>1048</v>
      </c>
      <c r="H40" s="2001" t="s">
        <v>1048</v>
      </c>
    </row>
    <row r="41" spans="1:8" ht="13.8" thickBot="1" x14ac:dyDescent="0.3">
      <c r="A41" s="2822">
        <v>6</v>
      </c>
      <c r="B41" s="2822" t="s">
        <v>1049</v>
      </c>
      <c r="C41" s="2825" t="s">
        <v>897</v>
      </c>
      <c r="D41" s="2826"/>
      <c r="E41" s="2826"/>
      <c r="F41" s="2826"/>
      <c r="G41" s="2826"/>
      <c r="H41" s="2827"/>
    </row>
    <row r="42" spans="1:8" ht="13.8" thickBot="1" x14ac:dyDescent="0.3">
      <c r="A42" s="2823"/>
      <c r="B42" s="2823"/>
      <c r="C42" s="1999"/>
      <c r="D42" s="1999"/>
      <c r="E42" s="1999"/>
      <c r="F42" s="1999"/>
      <c r="G42" s="1999"/>
      <c r="H42" s="1999"/>
    </row>
    <row r="43" spans="1:8" ht="13.8" thickBot="1" x14ac:dyDescent="0.3">
      <c r="A43" s="2823"/>
      <c r="B43" s="2823"/>
      <c r="C43" s="2825" t="s">
        <v>887</v>
      </c>
      <c r="D43" s="2826"/>
      <c r="E43" s="2826"/>
      <c r="F43" s="2826"/>
      <c r="G43" s="2826"/>
      <c r="H43" s="2827"/>
    </row>
    <row r="44" spans="1:8" ht="53.4" thickBot="1" x14ac:dyDescent="0.3">
      <c r="A44" s="2823"/>
      <c r="B44" s="2823"/>
      <c r="C44" s="1999" t="s">
        <v>895</v>
      </c>
      <c r="D44" s="2000" t="s">
        <v>896</v>
      </c>
      <c r="E44" s="1999">
        <v>300</v>
      </c>
      <c r="F44" s="1999">
        <v>300</v>
      </c>
      <c r="G44" s="1999">
        <v>310</v>
      </c>
      <c r="H44" s="1999">
        <v>320</v>
      </c>
    </row>
    <row r="45" spans="1:8" ht="27" thickBot="1" x14ac:dyDescent="0.3">
      <c r="A45" s="2824"/>
      <c r="B45" s="2824"/>
      <c r="C45" s="1999" t="s">
        <v>895</v>
      </c>
      <c r="D45" s="2000" t="s">
        <v>894</v>
      </c>
      <c r="E45" s="1999">
        <v>26</v>
      </c>
      <c r="F45" s="1999">
        <v>26</v>
      </c>
      <c r="G45" s="1999">
        <v>27</v>
      </c>
      <c r="H45" s="1999">
        <v>28</v>
      </c>
    </row>
    <row r="46" spans="1:8" ht="13.8" thickBot="1" x14ac:dyDescent="0.3">
      <c r="A46" s="2822">
        <v>7</v>
      </c>
      <c r="B46" s="2822" t="s">
        <v>893</v>
      </c>
      <c r="C46" s="2837" t="s">
        <v>888</v>
      </c>
      <c r="D46" s="2838"/>
      <c r="E46" s="2838"/>
      <c r="F46" s="2838"/>
      <c r="G46" s="2838"/>
      <c r="H46" s="2839"/>
    </row>
    <row r="47" spans="1:8" ht="13.8" thickBot="1" x14ac:dyDescent="0.3">
      <c r="A47" s="2823"/>
      <c r="B47" s="2823"/>
      <c r="C47" s="1999"/>
      <c r="D47" s="1999"/>
      <c r="E47" s="1999"/>
      <c r="F47" s="1999"/>
      <c r="G47" s="1999"/>
      <c r="H47" s="1999"/>
    </row>
    <row r="48" spans="1:8" ht="13.8" thickBot="1" x14ac:dyDescent="0.3">
      <c r="A48" s="2823"/>
      <c r="B48" s="2823"/>
      <c r="C48" s="2825" t="s">
        <v>887</v>
      </c>
      <c r="D48" s="2826"/>
      <c r="E48" s="2826"/>
      <c r="F48" s="2826"/>
      <c r="G48" s="2826"/>
      <c r="H48" s="2827"/>
    </row>
    <row r="49" spans="1:8" ht="40.200000000000003" thickBot="1" x14ac:dyDescent="0.3">
      <c r="A49" s="2823"/>
      <c r="B49" s="2823"/>
      <c r="C49" s="1999" t="s">
        <v>890</v>
      </c>
      <c r="D49" s="1999" t="s">
        <v>892</v>
      </c>
      <c r="E49" s="1999">
        <v>25</v>
      </c>
      <c r="F49" s="1999">
        <v>50</v>
      </c>
      <c r="G49" s="1999">
        <v>75</v>
      </c>
      <c r="H49" s="1999">
        <v>100</v>
      </c>
    </row>
    <row r="50" spans="1:8" ht="53.4" thickBot="1" x14ac:dyDescent="0.3">
      <c r="A50" s="2823"/>
      <c r="B50" s="2823"/>
      <c r="C50" s="1999" t="s">
        <v>890</v>
      </c>
      <c r="D50" s="1999" t="s">
        <v>891</v>
      </c>
      <c r="E50" s="1999">
        <v>3</v>
      </c>
      <c r="F50" s="1999">
        <v>4</v>
      </c>
      <c r="G50" s="1999">
        <v>5</v>
      </c>
      <c r="H50" s="1999">
        <v>5</v>
      </c>
    </row>
    <row r="51" spans="1:8" ht="27" thickBot="1" x14ac:dyDescent="0.3">
      <c r="A51" s="2824"/>
      <c r="B51" s="2824"/>
      <c r="C51" s="1999" t="s">
        <v>890</v>
      </c>
      <c r="D51" s="1999"/>
      <c r="E51" s="1999">
        <v>320</v>
      </c>
      <c r="F51" s="1999">
        <v>350</v>
      </c>
      <c r="G51" s="1999">
        <v>385</v>
      </c>
      <c r="H51" s="1999">
        <v>425</v>
      </c>
    </row>
    <row r="52" spans="1:8" ht="12.75" customHeight="1" thickBot="1" x14ac:dyDescent="0.3">
      <c r="A52" s="2856">
        <v>8</v>
      </c>
      <c r="B52" s="2856" t="s">
        <v>889</v>
      </c>
      <c r="C52" s="2837" t="s">
        <v>888</v>
      </c>
      <c r="D52" s="2838"/>
      <c r="E52" s="2838"/>
      <c r="F52" s="2838"/>
      <c r="G52" s="2838"/>
      <c r="H52" s="2839"/>
    </row>
    <row r="53" spans="1:8" ht="13.8" thickBot="1" x14ac:dyDescent="0.3">
      <c r="A53" s="2857"/>
      <c r="B53" s="2857"/>
      <c r="C53" s="1999"/>
      <c r="D53" s="1999"/>
      <c r="E53" s="1999"/>
      <c r="F53" s="1999"/>
      <c r="G53" s="1999"/>
      <c r="H53" s="1999"/>
    </row>
    <row r="54" spans="1:8" ht="13.8" thickBot="1" x14ac:dyDescent="0.3">
      <c r="A54" s="2857"/>
      <c r="B54" s="2857"/>
      <c r="C54" s="2825" t="s">
        <v>887</v>
      </c>
      <c r="D54" s="2826"/>
      <c r="E54" s="2826"/>
      <c r="F54" s="2826"/>
      <c r="G54" s="2826"/>
      <c r="H54" s="2827"/>
    </row>
    <row r="55" spans="1:8" ht="40.200000000000003" thickBot="1" x14ac:dyDescent="0.3">
      <c r="A55" s="2857"/>
      <c r="B55" s="2857"/>
      <c r="C55" s="2022"/>
      <c r="D55" s="1996" t="s">
        <v>886</v>
      </c>
      <c r="E55" s="1995" t="s">
        <v>833</v>
      </c>
      <c r="F55" s="1995">
        <v>8</v>
      </c>
      <c r="G55" s="1997">
        <v>2</v>
      </c>
      <c r="H55" s="1998">
        <v>2</v>
      </c>
    </row>
    <row r="56" spans="1:8" ht="40.200000000000003" thickBot="1" x14ac:dyDescent="0.3">
      <c r="A56" s="2857"/>
      <c r="B56" s="2857"/>
      <c r="C56" s="2025" t="s">
        <v>949</v>
      </c>
      <c r="D56" s="1996" t="s">
        <v>885</v>
      </c>
      <c r="E56" s="1995" t="s">
        <v>833</v>
      </c>
      <c r="F56" s="1997">
        <v>12</v>
      </c>
      <c r="G56" s="1995">
        <v>4</v>
      </c>
      <c r="H56" s="1995">
        <v>4</v>
      </c>
    </row>
    <row r="57" spans="1:8" ht="40.200000000000003" thickBot="1" x14ac:dyDescent="0.3">
      <c r="A57" s="2857"/>
      <c r="B57" s="2857"/>
      <c r="C57" s="2023"/>
      <c r="D57" s="1996" t="s">
        <v>884</v>
      </c>
      <c r="E57" s="1995" t="s">
        <v>833</v>
      </c>
      <c r="F57" s="1995" t="s">
        <v>883</v>
      </c>
      <c r="G57" s="1995" t="s">
        <v>882</v>
      </c>
      <c r="H57" s="1995" t="s">
        <v>881</v>
      </c>
    </row>
    <row r="58" spans="1:8" ht="79.8" thickBot="1" x14ac:dyDescent="0.3">
      <c r="A58" s="2857"/>
      <c r="B58" s="2857"/>
      <c r="C58" s="2023"/>
      <c r="D58" s="1996" t="s">
        <v>880</v>
      </c>
      <c r="E58" s="1995" t="s">
        <v>879</v>
      </c>
      <c r="F58" s="1997" t="s">
        <v>878</v>
      </c>
      <c r="G58" s="1997" t="s">
        <v>877</v>
      </c>
      <c r="H58" s="1997" t="s">
        <v>877</v>
      </c>
    </row>
    <row r="59" spans="1:8" ht="40.200000000000003" thickBot="1" x14ac:dyDescent="0.3">
      <c r="A59" s="2857"/>
      <c r="B59" s="2857"/>
      <c r="C59" s="2023"/>
      <c r="D59" s="1996" t="s">
        <v>876</v>
      </c>
      <c r="E59" s="1995">
        <v>1.1399999999999999</v>
      </c>
      <c r="F59" s="1995">
        <v>3</v>
      </c>
      <c r="G59" s="1995">
        <v>3</v>
      </c>
      <c r="H59" s="1995">
        <v>3</v>
      </c>
    </row>
    <row r="60" spans="1:8" ht="13.8" thickBot="1" x14ac:dyDescent="0.3">
      <c r="A60" s="2858"/>
      <c r="B60" s="2858"/>
      <c r="C60" s="2024"/>
      <c r="D60" s="1994"/>
      <c r="E60" s="1994"/>
      <c r="F60" s="1994"/>
      <c r="G60" s="1994"/>
      <c r="H60" s="1994"/>
    </row>
    <row r="61" spans="1:8" ht="81" customHeight="1" x14ac:dyDescent="0.25">
      <c r="A61" s="2855" t="s">
        <v>1050</v>
      </c>
      <c r="B61" s="2855"/>
      <c r="C61" s="2855"/>
      <c r="D61" s="2855"/>
      <c r="E61" s="2855"/>
      <c r="F61" s="2855"/>
      <c r="G61" s="2855"/>
      <c r="H61" s="2855"/>
    </row>
    <row r="62" spans="1:8" ht="78.599999999999994" customHeight="1" x14ac:dyDescent="0.25">
      <c r="A62" s="2848" t="s">
        <v>875</v>
      </c>
      <c r="B62" s="2848"/>
      <c r="C62" s="2848"/>
      <c r="D62" s="2848"/>
      <c r="E62" s="2848"/>
      <c r="F62" s="2848"/>
      <c r="G62" s="2848"/>
      <c r="H62" s="2848"/>
    </row>
    <row r="63" spans="1:8" x14ac:dyDescent="0.25">
      <c r="A63" s="1993" t="s">
        <v>1051</v>
      </c>
    </row>
  </sheetData>
  <mergeCells count="46">
    <mergeCell ref="A62:H62"/>
    <mergeCell ref="A31:A40"/>
    <mergeCell ref="B31:B40"/>
    <mergeCell ref="C31:H31"/>
    <mergeCell ref="C33:H33"/>
    <mergeCell ref="C34:C40"/>
    <mergeCell ref="A41:A45"/>
    <mergeCell ref="B41:B45"/>
    <mergeCell ref="C41:H41"/>
    <mergeCell ref="C43:H43"/>
    <mergeCell ref="A61:H61"/>
    <mergeCell ref="C52:H52"/>
    <mergeCell ref="C54:H54"/>
    <mergeCell ref="A52:A60"/>
    <mergeCell ref="B52:B60"/>
    <mergeCell ref="A46:A51"/>
    <mergeCell ref="B46:B51"/>
    <mergeCell ref="C46:H46"/>
    <mergeCell ref="C48:H48"/>
    <mergeCell ref="A13:A19"/>
    <mergeCell ref="B13:B19"/>
    <mergeCell ref="A20:A24"/>
    <mergeCell ref="B20:B24"/>
    <mergeCell ref="C20:H20"/>
    <mergeCell ref="C22:H22"/>
    <mergeCell ref="C23:C24"/>
    <mergeCell ref="A25:A30"/>
    <mergeCell ref="B25:B30"/>
    <mergeCell ref="C25:H25"/>
    <mergeCell ref="C27:H27"/>
    <mergeCell ref="C28:C30"/>
    <mergeCell ref="F1:H1"/>
    <mergeCell ref="A7:A12"/>
    <mergeCell ref="C13:H13"/>
    <mergeCell ref="C15:H15"/>
    <mergeCell ref="C16:C19"/>
    <mergeCell ref="B7:B12"/>
    <mergeCell ref="C7:H7"/>
    <mergeCell ref="C9:H9"/>
    <mergeCell ref="C10:C12"/>
    <mergeCell ref="A2:H2"/>
    <mergeCell ref="A4:A5"/>
    <mergeCell ref="B4:B5"/>
    <mergeCell ref="C4:C5"/>
    <mergeCell ref="D4:D5"/>
    <mergeCell ref="E4:H4"/>
  </mergeCells>
  <pageMargins left="0.7" right="0.7" top="0.75" bottom="0.75" header="0.3" footer="0.3"/>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05</vt:lpstr>
      <vt:lpstr>11</vt:lpstr>
      <vt:lpstr>12</vt:lpstr>
      <vt:lpstr>13</vt:lpstr>
      <vt:lpstr>14 </vt:lpstr>
      <vt:lpstr>15</vt:lpstr>
      <vt:lpstr>VšĮ rodikliai</vt:lpstr>
      <vt:lpstr>Dotacijos</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2022-05-04T08:31:47Z</cp:lastPrinted>
  <dcterms:created xsi:type="dcterms:W3CDTF">1996-10-14T23:33:28Z</dcterms:created>
  <dcterms:modified xsi:type="dcterms:W3CDTF">2022-05-05T12:57:46Z</dcterms:modified>
</cp:coreProperties>
</file>