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03-31 medziaga\"/>
    </mc:Choice>
  </mc:AlternateContent>
  <bookViews>
    <workbookView xWindow="-105" yWindow="-105" windowWidth="23250" windowHeight="12570" tabRatio="629"/>
  </bookViews>
  <sheets>
    <sheet name="02" sheetId="73" r:id="rId1"/>
    <sheet name="10" sheetId="80" r:id="rId2"/>
    <sheet name="14" sheetId="84" r:id="rId3"/>
    <sheet name="16" sheetId="86" r:id="rId4"/>
    <sheet name="Priemoniu vykdytoju kodai" sheetId="3"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418" i="73" l="1"/>
  <c r="I493" i="73"/>
  <c r="I47" i="84" l="1"/>
  <c r="K46" i="84"/>
  <c r="J46" i="84"/>
  <c r="I46" i="84"/>
  <c r="J58" i="84"/>
  <c r="K58" i="84"/>
  <c r="I58" i="84"/>
  <c r="I18" i="84"/>
  <c r="J218" i="80" l="1"/>
  <c r="K217" i="80"/>
  <c r="J217" i="80"/>
  <c r="K218" i="80"/>
  <c r="K231" i="80"/>
  <c r="K230" i="80"/>
  <c r="K227" i="80"/>
  <c r="J231" i="80"/>
  <c r="J230" i="80"/>
  <c r="J227" i="80"/>
  <c r="J219" i="80"/>
  <c r="K219" i="80"/>
  <c r="I219" i="80"/>
  <c r="I218" i="80"/>
  <c r="I217" i="80"/>
  <c r="I41" i="80"/>
  <c r="J62" i="86"/>
  <c r="I33" i="86"/>
  <c r="J32" i="86"/>
  <c r="J33" i="86" s="1"/>
  <c r="J18" i="84"/>
  <c r="K18" i="84"/>
  <c r="I51" i="86"/>
  <c r="K38" i="86"/>
  <c r="J38" i="86"/>
  <c r="I38" i="86"/>
  <c r="K31" i="86"/>
  <c r="J31" i="86"/>
  <c r="I31" i="86"/>
  <c r="I22" i="86"/>
  <c r="J18" i="86"/>
  <c r="J61" i="86" s="1"/>
  <c r="J17" i="86"/>
  <c r="K17" i="86" s="1"/>
  <c r="K53" i="86" s="1"/>
  <c r="J16" i="86"/>
  <c r="J52" i="86" s="1"/>
  <c r="J15" i="86"/>
  <c r="J58" i="86" s="1"/>
  <c r="I40" i="86" l="1"/>
  <c r="J53" i="86"/>
  <c r="J51" i="86" s="1"/>
  <c r="I39" i="86"/>
  <c r="K32" i="86"/>
  <c r="K33" i="86" s="1"/>
  <c r="J22" i="86"/>
  <c r="K18" i="86"/>
  <c r="K61" i="86" s="1"/>
  <c r="I42" i="86"/>
  <c r="I41" i="86" s="1"/>
  <c r="K15" i="86"/>
  <c r="K16" i="86"/>
  <c r="K52" i="86" s="1"/>
  <c r="K58" i="86" l="1"/>
  <c r="K51" i="86" s="1"/>
  <c r="J39" i="86"/>
  <c r="J40" i="86"/>
  <c r="J42" i="86" s="1"/>
  <c r="J41" i="86" s="1"/>
  <c r="K22" i="86"/>
  <c r="K40" i="86" l="1"/>
  <c r="K39" i="86"/>
  <c r="K42" i="86"/>
  <c r="K41" i="86" s="1"/>
  <c r="J419" i="73" l="1"/>
  <c r="K419" i="73"/>
  <c r="I427" i="73"/>
  <c r="K227" i="73"/>
  <c r="J227" i="73"/>
  <c r="I227" i="73"/>
  <c r="K221" i="73"/>
  <c r="J221" i="73"/>
  <c r="I221" i="73"/>
  <c r="K215" i="73"/>
  <c r="J215" i="73"/>
  <c r="I215" i="73"/>
  <c r="K209" i="73"/>
  <c r="J209" i="73"/>
  <c r="I209" i="73"/>
  <c r="K203" i="73"/>
  <c r="J203" i="73"/>
  <c r="I203" i="73"/>
  <c r="I172" i="73"/>
  <c r="J171" i="73"/>
  <c r="K171" i="73"/>
  <c r="I171" i="73"/>
  <c r="J172" i="73"/>
  <c r="K172" i="73"/>
  <c r="J170" i="73"/>
  <c r="K170" i="73"/>
  <c r="J168" i="73"/>
  <c r="K168" i="73"/>
  <c r="K169" i="73"/>
  <c r="J169" i="73"/>
  <c r="I170" i="73"/>
  <c r="I169" i="73"/>
  <c r="I168" i="73"/>
  <c r="K173" i="73" l="1"/>
  <c r="K228" i="73" s="1"/>
  <c r="K229" i="73" s="1"/>
  <c r="J173" i="73"/>
  <c r="J228" i="73" s="1"/>
  <c r="J229" i="73" s="1"/>
  <c r="I173" i="73"/>
  <c r="I507" i="73" l="1"/>
  <c r="I335" i="73"/>
  <c r="K507" i="73"/>
  <c r="J507" i="73"/>
  <c r="K482" i="73"/>
  <c r="J482" i="73"/>
  <c r="I482" i="73"/>
  <c r="K478" i="73"/>
  <c r="J478" i="73"/>
  <c r="I478" i="73"/>
  <c r="K474" i="73"/>
  <c r="J474" i="73"/>
  <c r="I474" i="73"/>
  <c r="K469" i="73"/>
  <c r="J469" i="73"/>
  <c r="I469" i="73"/>
  <c r="K463" i="73"/>
  <c r="J463" i="73"/>
  <c r="I463" i="73"/>
  <c r="K456" i="73"/>
  <c r="J456" i="73"/>
  <c r="I456" i="73"/>
  <c r="K455" i="73"/>
  <c r="J455" i="73"/>
  <c r="I455" i="73"/>
  <c r="K454" i="73"/>
  <c r="J454" i="73"/>
  <c r="I454" i="73"/>
  <c r="K453" i="73"/>
  <c r="J453" i="73"/>
  <c r="I453" i="73"/>
  <c r="I490" i="73" s="1"/>
  <c r="K452" i="73"/>
  <c r="J452" i="73"/>
  <c r="I452" i="73"/>
  <c r="K445" i="73"/>
  <c r="J445" i="73"/>
  <c r="I445" i="73"/>
  <c r="K439" i="73"/>
  <c r="J439" i="73"/>
  <c r="I439" i="73"/>
  <c r="K433" i="73"/>
  <c r="J433" i="73"/>
  <c r="I433" i="73"/>
  <c r="K427" i="73"/>
  <c r="J427" i="73"/>
  <c r="K418" i="73"/>
  <c r="J418" i="73"/>
  <c r="K417" i="73"/>
  <c r="J417" i="73"/>
  <c r="I417" i="73"/>
  <c r="K416" i="73"/>
  <c r="J416" i="73"/>
  <c r="I416" i="73"/>
  <c r="K415" i="73"/>
  <c r="J415" i="73"/>
  <c r="I415" i="73"/>
  <c r="K414" i="73"/>
  <c r="J414" i="73"/>
  <c r="I414" i="73"/>
  <c r="K407" i="73"/>
  <c r="J407" i="73"/>
  <c r="I407" i="73"/>
  <c r="K400" i="73"/>
  <c r="J400" i="73"/>
  <c r="I400" i="73"/>
  <c r="K399" i="73"/>
  <c r="J399" i="73"/>
  <c r="I399" i="73"/>
  <c r="K398" i="73"/>
  <c r="J398" i="73"/>
  <c r="I398" i="73"/>
  <c r="K397" i="73"/>
  <c r="J397" i="73"/>
  <c r="I397" i="73"/>
  <c r="K396" i="73"/>
  <c r="J396" i="73"/>
  <c r="I396" i="73"/>
  <c r="K395" i="73"/>
  <c r="J395" i="73"/>
  <c r="I395" i="73"/>
  <c r="K388" i="73"/>
  <c r="J388" i="73"/>
  <c r="I388" i="73"/>
  <c r="K387" i="73"/>
  <c r="J387" i="73"/>
  <c r="I387" i="73"/>
  <c r="K386" i="73"/>
  <c r="J386" i="73"/>
  <c r="I386" i="73"/>
  <c r="K385" i="73"/>
  <c r="J385" i="73"/>
  <c r="I385" i="73"/>
  <c r="K384" i="73"/>
  <c r="J384" i="73"/>
  <c r="I384" i="73"/>
  <c r="K377" i="73"/>
  <c r="J377" i="73"/>
  <c r="I377" i="73"/>
  <c r="K371" i="73"/>
  <c r="J371" i="73"/>
  <c r="I371" i="73"/>
  <c r="K365" i="73"/>
  <c r="J365" i="73"/>
  <c r="I365" i="73"/>
  <c r="K359" i="73"/>
  <c r="J359" i="73"/>
  <c r="I359" i="73"/>
  <c r="K353" i="73"/>
  <c r="J353" i="73"/>
  <c r="I353" i="73"/>
  <c r="K347" i="73"/>
  <c r="J347" i="73"/>
  <c r="I347" i="73"/>
  <c r="K341" i="73"/>
  <c r="J341" i="73"/>
  <c r="I341" i="73"/>
  <c r="K335" i="73"/>
  <c r="J335" i="73"/>
  <c r="K329" i="73"/>
  <c r="J329" i="73"/>
  <c r="I329" i="73"/>
  <c r="K323" i="73"/>
  <c r="J323" i="73"/>
  <c r="I323" i="73"/>
  <c r="K316" i="73"/>
  <c r="J316" i="73"/>
  <c r="I316" i="73"/>
  <c r="K315" i="73"/>
  <c r="J315" i="73"/>
  <c r="I315" i="73"/>
  <c r="K314" i="73"/>
  <c r="J314" i="73"/>
  <c r="I314" i="73"/>
  <c r="K313" i="73"/>
  <c r="J313" i="73"/>
  <c r="I313" i="73"/>
  <c r="K312" i="73"/>
  <c r="J312" i="73"/>
  <c r="I312" i="73"/>
  <c r="K308" i="73"/>
  <c r="J308" i="73"/>
  <c r="I308" i="73"/>
  <c r="K301" i="73"/>
  <c r="J301" i="73"/>
  <c r="I301" i="73"/>
  <c r="K300" i="73"/>
  <c r="J300" i="73"/>
  <c r="I300" i="73"/>
  <c r="K299" i="73"/>
  <c r="J299" i="73"/>
  <c r="I299" i="73"/>
  <c r="K298" i="73"/>
  <c r="J298" i="73"/>
  <c r="I298" i="73"/>
  <c r="K297" i="73"/>
  <c r="J297" i="73"/>
  <c r="I297" i="73"/>
  <c r="K293" i="73"/>
  <c r="J293" i="73"/>
  <c r="I293" i="73"/>
  <c r="K286" i="73"/>
  <c r="J286" i="73"/>
  <c r="I286" i="73"/>
  <c r="K285" i="73"/>
  <c r="J285" i="73"/>
  <c r="I285" i="73"/>
  <c r="K284" i="73"/>
  <c r="J284" i="73"/>
  <c r="I284" i="73"/>
  <c r="K283" i="73"/>
  <c r="J283" i="73"/>
  <c r="I283" i="73"/>
  <c r="K282" i="73"/>
  <c r="J282" i="73"/>
  <c r="I282" i="73"/>
  <c r="K275" i="73"/>
  <c r="J275" i="73"/>
  <c r="I275" i="73"/>
  <c r="K268" i="73"/>
  <c r="J268" i="73"/>
  <c r="I268" i="73"/>
  <c r="K267" i="73"/>
  <c r="J267" i="73"/>
  <c r="I267" i="73"/>
  <c r="K266" i="73"/>
  <c r="J266" i="73"/>
  <c r="I266" i="73"/>
  <c r="K265" i="73"/>
  <c r="J265" i="73"/>
  <c r="I265" i="73"/>
  <c r="K264" i="73"/>
  <c r="J264" i="73"/>
  <c r="I264" i="73"/>
  <c r="K260" i="73"/>
  <c r="J260" i="73"/>
  <c r="I260" i="73"/>
  <c r="K253" i="73"/>
  <c r="J253" i="73"/>
  <c r="I253" i="73"/>
  <c r="K252" i="73"/>
  <c r="J252" i="73"/>
  <c r="I252" i="73"/>
  <c r="K251" i="73"/>
  <c r="J251" i="73"/>
  <c r="I251" i="73"/>
  <c r="K250" i="73"/>
  <c r="J250" i="73"/>
  <c r="I250" i="73"/>
  <c r="K249" i="73"/>
  <c r="J249" i="73"/>
  <c r="I249" i="73"/>
  <c r="K245" i="73"/>
  <c r="J245" i="73"/>
  <c r="I245" i="73"/>
  <c r="K238" i="73"/>
  <c r="J238" i="73"/>
  <c r="I238" i="73"/>
  <c r="K237" i="73"/>
  <c r="J237" i="73"/>
  <c r="I237" i="73"/>
  <c r="K236" i="73"/>
  <c r="J236" i="73"/>
  <c r="I236" i="73"/>
  <c r="K235" i="73"/>
  <c r="J235" i="73"/>
  <c r="I235" i="73"/>
  <c r="K234" i="73"/>
  <c r="J234" i="73"/>
  <c r="I234" i="73"/>
  <c r="K197" i="73"/>
  <c r="J197" i="73"/>
  <c r="I197" i="73"/>
  <c r="K191" i="73"/>
  <c r="J191" i="73"/>
  <c r="I191" i="73"/>
  <c r="K185" i="73"/>
  <c r="J185" i="73"/>
  <c r="I185" i="73"/>
  <c r="K179" i="73"/>
  <c r="J179" i="73"/>
  <c r="I179" i="73"/>
  <c r="K161" i="73"/>
  <c r="J161" i="73"/>
  <c r="I161" i="73"/>
  <c r="K154" i="73"/>
  <c r="J154" i="73"/>
  <c r="I154" i="73"/>
  <c r="K153" i="73"/>
  <c r="J153" i="73"/>
  <c r="I153" i="73"/>
  <c r="K152" i="73"/>
  <c r="J152" i="73"/>
  <c r="I152" i="73"/>
  <c r="K151" i="73"/>
  <c r="J151" i="73"/>
  <c r="I151" i="73"/>
  <c r="K150" i="73"/>
  <c r="J150" i="73"/>
  <c r="I150" i="73"/>
  <c r="K146" i="73"/>
  <c r="J146" i="73"/>
  <c r="I146" i="73"/>
  <c r="K139" i="73"/>
  <c r="J139" i="73"/>
  <c r="I139" i="73"/>
  <c r="K138" i="73"/>
  <c r="J138" i="73"/>
  <c r="I138" i="73"/>
  <c r="K137" i="73"/>
  <c r="J137" i="73"/>
  <c r="I137" i="73"/>
  <c r="K136" i="73"/>
  <c r="J136" i="73"/>
  <c r="I136" i="73"/>
  <c r="K135" i="73"/>
  <c r="J135" i="73"/>
  <c r="I135" i="73"/>
  <c r="K134" i="73"/>
  <c r="J134" i="73"/>
  <c r="I134" i="73"/>
  <c r="K128" i="73"/>
  <c r="J128" i="73"/>
  <c r="I128" i="73"/>
  <c r="K121" i="73"/>
  <c r="J121" i="73"/>
  <c r="I121" i="73"/>
  <c r="K120" i="73"/>
  <c r="J120" i="73"/>
  <c r="I120" i="73"/>
  <c r="K119" i="73"/>
  <c r="J119" i="73"/>
  <c r="I119" i="73"/>
  <c r="K118" i="73"/>
  <c r="J118" i="73"/>
  <c r="I118" i="73"/>
  <c r="K117" i="73"/>
  <c r="J117" i="73"/>
  <c r="I117" i="73"/>
  <c r="K110" i="73"/>
  <c r="J110" i="73"/>
  <c r="I110" i="73"/>
  <c r="K104" i="73"/>
  <c r="J104" i="73"/>
  <c r="I104" i="73"/>
  <c r="K97" i="73"/>
  <c r="J97" i="73"/>
  <c r="I97" i="73"/>
  <c r="K96" i="73"/>
  <c r="J96" i="73"/>
  <c r="I96" i="73"/>
  <c r="K95" i="73"/>
  <c r="J95" i="73"/>
  <c r="I95" i="73"/>
  <c r="K94" i="73"/>
  <c r="J94" i="73"/>
  <c r="I94" i="73"/>
  <c r="K93" i="73"/>
  <c r="J93" i="73"/>
  <c r="I93" i="73"/>
  <c r="K92" i="73"/>
  <c r="J92" i="73"/>
  <c r="I92" i="73"/>
  <c r="K86" i="73"/>
  <c r="J86" i="73"/>
  <c r="I86" i="73"/>
  <c r="K80" i="73"/>
  <c r="J80" i="73"/>
  <c r="I80" i="73"/>
  <c r="K73" i="73"/>
  <c r="J73" i="73"/>
  <c r="I73" i="73"/>
  <c r="K72" i="73"/>
  <c r="J72" i="73"/>
  <c r="I72" i="73"/>
  <c r="K71" i="73"/>
  <c r="J71" i="73"/>
  <c r="I71" i="73"/>
  <c r="K70" i="73"/>
  <c r="J70" i="73"/>
  <c r="I70" i="73"/>
  <c r="K69" i="73"/>
  <c r="J69" i="73"/>
  <c r="I69" i="73"/>
  <c r="K62" i="73"/>
  <c r="J62" i="73"/>
  <c r="I62" i="73"/>
  <c r="K56" i="73"/>
  <c r="J56" i="73"/>
  <c r="I56" i="73"/>
  <c r="K49" i="73"/>
  <c r="J49" i="73"/>
  <c r="I49" i="73"/>
  <c r="K48" i="73"/>
  <c r="J48" i="73"/>
  <c r="I48" i="73"/>
  <c r="K47" i="73"/>
  <c r="J47" i="73"/>
  <c r="I47" i="73"/>
  <c r="K46" i="73"/>
  <c r="J46" i="73"/>
  <c r="I46" i="73"/>
  <c r="K45" i="73"/>
  <c r="J45" i="73"/>
  <c r="I45" i="73"/>
  <c r="K44" i="73"/>
  <c r="J44" i="73"/>
  <c r="I44" i="73"/>
  <c r="K38" i="73"/>
  <c r="J38" i="73"/>
  <c r="I38" i="73"/>
  <c r="K32" i="73"/>
  <c r="J32" i="73"/>
  <c r="I32" i="73"/>
  <c r="K26" i="73"/>
  <c r="J26" i="73"/>
  <c r="I26" i="73"/>
  <c r="K19" i="73"/>
  <c r="J19" i="73"/>
  <c r="I19" i="73"/>
  <c r="K18" i="73"/>
  <c r="J18" i="73"/>
  <c r="I18" i="73"/>
  <c r="K17" i="73"/>
  <c r="J17" i="73"/>
  <c r="I17" i="73"/>
  <c r="K16" i="73"/>
  <c r="J16" i="73"/>
  <c r="I16" i="73"/>
  <c r="K15" i="73"/>
  <c r="J15" i="73"/>
  <c r="I15" i="73"/>
  <c r="J220" i="80"/>
  <c r="K220" i="80"/>
  <c r="J237" i="80"/>
  <c r="K237" i="80"/>
  <c r="I220" i="80"/>
  <c r="I179" i="80"/>
  <c r="I159" i="80"/>
  <c r="I120" i="80"/>
  <c r="I94" i="80"/>
  <c r="K221" i="80" l="1"/>
  <c r="I420" i="73"/>
  <c r="I446" i="73" s="1"/>
  <c r="I447" i="73" s="1"/>
  <c r="J420" i="73"/>
  <c r="J446" i="73" s="1"/>
  <c r="J447" i="73" s="1"/>
  <c r="K420" i="73"/>
  <c r="I98" i="73"/>
  <c r="I74" i="73"/>
  <c r="K287" i="73"/>
  <c r="K294" i="73" s="1"/>
  <c r="I491" i="73"/>
  <c r="I50" i="73"/>
  <c r="J317" i="73"/>
  <c r="J378" i="73" s="1"/>
  <c r="K490" i="73"/>
  <c r="J493" i="73"/>
  <c r="K317" i="73"/>
  <c r="K378" i="73" s="1"/>
  <c r="I254" i="73"/>
  <c r="I261" i="73" s="1"/>
  <c r="J269" i="73"/>
  <c r="J276" i="73" s="1"/>
  <c r="K493" i="73"/>
  <c r="K122" i="73"/>
  <c r="I457" i="73"/>
  <c r="I483" i="73" s="1"/>
  <c r="I484" i="73" s="1"/>
  <c r="J489" i="73"/>
  <c r="I492" i="73"/>
  <c r="K98" i="73"/>
  <c r="I140" i="73"/>
  <c r="J401" i="73"/>
  <c r="K302" i="73"/>
  <c r="K309" i="73" s="1"/>
  <c r="K489" i="73"/>
  <c r="J492" i="73"/>
  <c r="J98" i="73"/>
  <c r="K269" i="73"/>
  <c r="K276" i="73" s="1"/>
  <c r="I287" i="73"/>
  <c r="I294" i="73" s="1"/>
  <c r="K74" i="73"/>
  <c r="I269" i="73"/>
  <c r="I276" i="73" s="1"/>
  <c r="J287" i="73"/>
  <c r="J294" i="73" s="1"/>
  <c r="J490" i="73"/>
  <c r="K446" i="73"/>
  <c r="K447" i="73" s="1"/>
  <c r="J457" i="73"/>
  <c r="J483" i="73" s="1"/>
  <c r="J484" i="73" s="1"/>
  <c r="J50" i="73"/>
  <c r="J74" i="73"/>
  <c r="J140" i="73"/>
  <c r="J239" i="73"/>
  <c r="J246" i="73" s="1"/>
  <c r="I302" i="73"/>
  <c r="I309" i="73" s="1"/>
  <c r="K401" i="73"/>
  <c r="K50" i="73"/>
  <c r="K140" i="73"/>
  <c r="I155" i="73"/>
  <c r="I162" i="73" s="1"/>
  <c r="K239" i="73"/>
  <c r="K246" i="73" s="1"/>
  <c r="J302" i="73"/>
  <c r="J309" i="73" s="1"/>
  <c r="I389" i="73"/>
  <c r="I401" i="73"/>
  <c r="J491" i="73"/>
  <c r="J20" i="73"/>
  <c r="I122" i="73"/>
  <c r="J155" i="73"/>
  <c r="J162" i="73" s="1"/>
  <c r="I239" i="73"/>
  <c r="I246" i="73" s="1"/>
  <c r="J254" i="73"/>
  <c r="J261" i="73" s="1"/>
  <c r="J389" i="73"/>
  <c r="K457" i="73"/>
  <c r="K483" i="73" s="1"/>
  <c r="K484" i="73" s="1"/>
  <c r="K492" i="73"/>
  <c r="I20" i="73"/>
  <c r="K491" i="73"/>
  <c r="J122" i="73"/>
  <c r="K155" i="73"/>
  <c r="K162" i="73" s="1"/>
  <c r="K254" i="73"/>
  <c r="K261" i="73" s="1"/>
  <c r="I317" i="73"/>
  <c r="I378" i="73" s="1"/>
  <c r="K389" i="73"/>
  <c r="K20" i="73"/>
  <c r="I489" i="73"/>
  <c r="J221" i="80"/>
  <c r="K147" i="73" l="1"/>
  <c r="I63" i="73"/>
  <c r="I64" i="73" s="1"/>
  <c r="I228" i="73"/>
  <c r="I229" i="73" s="1"/>
  <c r="I111" i="73"/>
  <c r="I112" i="73" s="1"/>
  <c r="J379" i="73"/>
  <c r="K379" i="73"/>
  <c r="K277" i="73"/>
  <c r="J63" i="73"/>
  <c r="J64" i="73" s="1"/>
  <c r="I277" i="73"/>
  <c r="J277" i="73"/>
  <c r="J495" i="73"/>
  <c r="J408" i="73"/>
  <c r="J409" i="73" s="1"/>
  <c r="K63" i="73"/>
  <c r="K64" i="73" s="1"/>
  <c r="J111" i="73"/>
  <c r="J112" i="73" s="1"/>
  <c r="J147" i="73"/>
  <c r="J163" i="73" s="1"/>
  <c r="K111" i="73"/>
  <c r="K112" i="73" s="1"/>
  <c r="K495" i="73"/>
  <c r="I147" i="73"/>
  <c r="I163" i="73" s="1"/>
  <c r="I379" i="73"/>
  <c r="K408" i="73"/>
  <c r="K409" i="73" s="1"/>
  <c r="I408" i="73"/>
  <c r="I409" i="73" s="1"/>
  <c r="K163" i="73"/>
  <c r="I495" i="73"/>
  <c r="J486" i="73" l="1"/>
  <c r="J485" i="73" s="1"/>
  <c r="I486" i="73"/>
  <c r="I485" i="73" s="1"/>
  <c r="K486" i="73"/>
  <c r="K485" i="73" s="1"/>
  <c r="K51" i="84" l="1"/>
  <c r="K52" i="84" s="1"/>
  <c r="J51" i="84"/>
  <c r="J52" i="84" s="1"/>
  <c r="I51" i="84"/>
  <c r="I52" i="84" s="1"/>
  <c r="K36" i="84"/>
  <c r="K47" i="84" s="1"/>
  <c r="J36" i="84"/>
  <c r="J47" i="84" s="1"/>
  <c r="I36" i="84"/>
  <c r="K26" i="84"/>
  <c r="J26" i="84"/>
  <c r="I26" i="84"/>
  <c r="K21" i="84"/>
  <c r="J21" i="84"/>
  <c r="I21" i="84"/>
  <c r="I27" i="84" l="1"/>
  <c r="J27" i="84"/>
  <c r="J53" i="84" s="1"/>
  <c r="J54" i="84" s="1"/>
  <c r="K27" i="84"/>
  <c r="K53" i="84" s="1"/>
  <c r="K54" i="84" s="1"/>
  <c r="I53" i="84" l="1"/>
  <c r="I54" i="84" s="1"/>
  <c r="I240" i="80" l="1"/>
  <c r="I226" i="80"/>
  <c r="K200" i="80"/>
  <c r="J200" i="80"/>
  <c r="I200" i="80"/>
  <c r="K194" i="80"/>
  <c r="J194" i="80"/>
  <c r="I194" i="80"/>
  <c r="K192" i="80"/>
  <c r="J192" i="80"/>
  <c r="I192" i="80"/>
  <c r="K189" i="80"/>
  <c r="J189" i="80"/>
  <c r="I189" i="80"/>
  <c r="K179" i="80"/>
  <c r="J179" i="80"/>
  <c r="K175" i="80"/>
  <c r="J175" i="80"/>
  <c r="I175" i="80"/>
  <c r="P170" i="80"/>
  <c r="O170" i="80"/>
  <c r="N170" i="80"/>
  <c r="K169" i="80"/>
  <c r="J169" i="80"/>
  <c r="I169" i="80"/>
  <c r="K164" i="80"/>
  <c r="J164" i="80"/>
  <c r="I164" i="80"/>
  <c r="K159" i="80"/>
  <c r="J159" i="80"/>
  <c r="K137" i="80"/>
  <c r="J137" i="80"/>
  <c r="I137" i="80"/>
  <c r="P133" i="80"/>
  <c r="O133" i="80"/>
  <c r="N133" i="80"/>
  <c r="K120" i="80"/>
  <c r="J120" i="80"/>
  <c r="K94" i="80"/>
  <c r="J94" i="80"/>
  <c r="K89" i="80"/>
  <c r="J89" i="80"/>
  <c r="I89" i="80"/>
  <c r="K83" i="80"/>
  <c r="J83" i="80"/>
  <c r="I83" i="80"/>
  <c r="K81" i="80"/>
  <c r="J81" i="80"/>
  <c r="I81" i="80"/>
  <c r="K78" i="80"/>
  <c r="J78" i="80"/>
  <c r="I78" i="80"/>
  <c r="K76" i="80"/>
  <c r="J76" i="80"/>
  <c r="I76" i="80"/>
  <c r="K65" i="80"/>
  <c r="K68" i="80" s="1"/>
  <c r="J65" i="80"/>
  <c r="J68" i="80" s="1"/>
  <c r="I65" i="80"/>
  <c r="I68" i="80" s="1"/>
  <c r="K59" i="80"/>
  <c r="K60" i="80" s="1"/>
  <c r="J59" i="80"/>
  <c r="J60" i="80" s="1"/>
  <c r="I59" i="80"/>
  <c r="I60" i="80" s="1"/>
  <c r="K51" i="80"/>
  <c r="K52" i="80" s="1"/>
  <c r="J51" i="80"/>
  <c r="J52" i="80" s="1"/>
  <c r="I51" i="80"/>
  <c r="I52" i="80" s="1"/>
  <c r="K46" i="80"/>
  <c r="J46" i="80"/>
  <c r="I46" i="80"/>
  <c r="I47" i="80" s="1"/>
  <c r="K41" i="80"/>
  <c r="J41" i="80"/>
  <c r="K17" i="80"/>
  <c r="K26" i="80" s="1"/>
  <c r="J17" i="80"/>
  <c r="J26" i="80" s="1"/>
  <c r="I17" i="80"/>
  <c r="I26" i="80" s="1"/>
  <c r="J47" i="80" l="1"/>
  <c r="K47" i="80"/>
  <c r="K69" i="80" s="1"/>
  <c r="K211" i="80"/>
  <c r="I127" i="80"/>
  <c r="K127" i="80"/>
  <c r="K226" i="80"/>
  <c r="J69" i="80"/>
  <c r="I84" i="80"/>
  <c r="J226" i="80"/>
  <c r="I184" i="80"/>
  <c r="I211" i="80"/>
  <c r="I221" i="80"/>
  <c r="J184" i="80"/>
  <c r="J84" i="80"/>
  <c r="K184" i="80"/>
  <c r="I69" i="80"/>
  <c r="K84" i="80"/>
  <c r="J127" i="80"/>
  <c r="J211" i="80"/>
  <c r="K128" i="80" l="1"/>
  <c r="K212" i="80"/>
  <c r="I128" i="80"/>
  <c r="J212" i="80"/>
  <c r="J128" i="80"/>
  <c r="J214" i="80" s="1"/>
  <c r="J213" i="80" s="1"/>
  <c r="I212" i="80"/>
  <c r="K214" i="80" l="1"/>
  <c r="K213" i="80" s="1"/>
  <c r="I214" i="80"/>
  <c r="I213" i="80" s="1"/>
</calcChain>
</file>

<file path=xl/sharedStrings.xml><?xml version="1.0" encoding="utf-8"?>
<sst xmlns="http://schemas.openxmlformats.org/spreadsheetml/2006/main" count="2259" uniqueCount="635">
  <si>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</si>
  <si>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</si>
  <si>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</si>
  <si>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</si>
  <si>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</si>
  <si>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</si>
  <si>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</si>
  <si>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</si>
  <si>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</si>
  <si>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</si>
  <si>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</si>
  <si>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</si>
  <si>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</si>
  <si>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</si>
  <si>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</si>
  <si>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</si>
  <si>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</si>
  <si>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</si>
  <si>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</si>
  <si>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</si>
  <si>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</si>
  <si>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</si>
  <si>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</si>
  <si>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</si>
  <si>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</si>
  <si>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</si>
  <si>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</si>
  <si>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</si>
  <si>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</si>
  <si>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</si>
  <si>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</si>
  <si>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</si>
  <si>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</si>
  <si>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</si>
  <si>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</si>
  <si>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</si>
  <si>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*Priemonės požymis- nauja priemonė/pažangos projektas (P), tęstinė priemonė/projektas- (T )</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</si>
  <si>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</si>
  <si>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</si>
  <si>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</si>
  <si>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</si>
  <si>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</si>
  <si>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</si>
  <si>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</si>
  <si>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</si>
  <si>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</si>
  <si>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</si>
  <si>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</si>
  <si>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</si>
  <si>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</si>
  <si>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</si>
  <si>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</si>
  <si>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</si>
  <si>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</si>
  <si>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</si>
  <si>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</si>
  <si>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</si>
  <si>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</si>
  <si>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</si>
  <si>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tūkst.eur</t>
  </si>
  <si>
    <t>05</t>
  </si>
  <si>
    <t>Pavadinimas</t>
  </si>
  <si>
    <t>ES</t>
  </si>
  <si>
    <t>VB</t>
  </si>
  <si>
    <t>L</t>
  </si>
  <si>
    <t>06</t>
  </si>
  <si>
    <t>07</t>
  </si>
  <si>
    <t>08</t>
  </si>
  <si>
    <t>09</t>
  </si>
  <si>
    <t>14</t>
  </si>
  <si>
    <t>288724610</t>
  </si>
  <si>
    <t>0</t>
  </si>
  <si>
    <t>0;9</t>
  </si>
  <si>
    <t>0;14</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</si>
  <si>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</si>
  <si>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</si>
  <si>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</si>
  <si>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</si>
  <si>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</si>
  <si>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 xml:space="preserve">2022-2024 M.  MIESTO INFRASTRUKTŪROS OBJEKTŲ PLĖTROS, MODERNIZAVIMO, PRIEŽIŪROS PROGRAMA (10)                                                                                             
</t>
  </si>
  <si>
    <t>2024  metų asignavimų projektas</t>
  </si>
  <si>
    <t>Vykdyti kryptingą darnaus judumo politiką savivaldybėje (SPP 2.1.)</t>
  </si>
  <si>
    <t>Parų skaičius, kai buvo viršyta kietųjų dalelių KD10 paros ribinė vertė 50 µg/m3</t>
  </si>
  <si>
    <t>vnt.</t>
  </si>
  <si>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</si>
  <si>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</si>
  <si>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</si>
  <si>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km</t>
  </si>
  <si>
    <t>2</t>
  </si>
  <si>
    <t>4</t>
  </si>
  <si>
    <t>Naujų įrengtų dviračių ir pėsčiųjų takų ilgis</t>
  </si>
  <si>
    <t>KPP</t>
  </si>
  <si>
    <t>Atnaujintų dviračių ir pėsčiųjų takų ilgis</t>
  </si>
  <si>
    <t>0,529</t>
  </si>
  <si>
    <t>1,634</t>
  </si>
  <si>
    <t>6,16</t>
  </si>
  <si>
    <t>VKI</t>
  </si>
  <si>
    <t>Dviračių trasų, pėsčiųjų takų mieste ir jo prieigose remontas ir priežiūra</t>
  </si>
  <si>
    <t>Dviračių ir pėsčiųjų takų ilgis (šalia gatvių)</t>
  </si>
  <si>
    <t>Ramygalos g. dalies (nuo Vilniaus g. iki  Nemuno g./ Aukštaičių g.) šaligatvio kapitalinio remonto darbai</t>
  </si>
  <si>
    <t>Kapitališkai suremontuoto Ramygalos g. dalies (nuo Vilniaus g. iki  Nemuno g./ Aukštaičių g.) šaligatvio  ilgis</t>
  </si>
  <si>
    <t>Kapitališkai suremontuoto S. Daukanto g.šaligatvio  ilgis</t>
  </si>
  <si>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</si>
  <si>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</si>
  <si>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</si>
  <si>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</si>
  <si>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</si>
  <si>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</si>
  <si>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</si>
  <si>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t>Įskaitinių eismo įvykių skaičius</t>
  </si>
  <si>
    <t>Naujų įrengtų išmaniųjų (reaguojanti į srautą ir keičianti signalus) perėjų skaičius</t>
  </si>
  <si>
    <t>Miesto gatvių horizontalus ir vertikalus ženklinimas</t>
  </si>
  <si>
    <t>Horizontaliai paženklintos, paženklinimu atnaujintos gtavės</t>
  </si>
  <si>
    <t>Kelio ženklų, užtvarų ir kitų eismo saugumo gerinimo priemonių įrengimas ir priežiūra</t>
  </si>
  <si>
    <t>vnt</t>
  </si>
  <si>
    <t>Modernizuotų šviesoforinių sankryžų skaičius</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</si>
  <si>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</si>
  <si>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</si>
  <si>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</si>
  <si>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</si>
  <si>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</si>
  <si>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Ramaus eismo gatvių be tranzitinio transporto tinklo plėtra. Eismo intensyvumo miesto centre mažinimas</t>
  </si>
  <si>
    <t>Parengta transporto pralaidumo Panevėžio mieste studija</t>
  </si>
  <si>
    <t>Parengtas gatvių parametrų auditas</t>
  </si>
  <si>
    <t xml:space="preserve">Zonų be CO2  skaičius </t>
  </si>
  <si>
    <t>proc.</t>
  </si>
  <si>
    <t xml:space="preserve">Elektromobilių įkrovimo prieigų tinklo plėtra </t>
  </si>
  <si>
    <t>Elektromobilių įkrovimo prieigų skaičius</t>
  </si>
  <si>
    <t xml:space="preserve"> Keleivių naudojimosi viešojo transporto paslaugomis pokytis </t>
  </si>
  <si>
    <t>3</t>
  </si>
  <si>
    <t>5</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</si>
  <si>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</si>
  <si>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</si>
  <si>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</si>
  <si>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</si>
  <si>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</si>
  <si>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</si>
  <si>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25</t>
  </si>
  <si>
    <t>27</t>
  </si>
  <si>
    <t>29</t>
  </si>
  <si>
    <t>Veikiančių subjektų, siūlančių nuomotis / dalintis automobilius, dviračius ir kitas transporto priemones, skaičius</t>
  </si>
  <si>
    <t>kompl.</t>
  </si>
  <si>
    <t>„Rail Baltica“ transporto mazgo integravimas į Panevėžio miesto transporto tinklą</t>
  </si>
  <si>
    <t>Iš viso tikslui:</t>
  </si>
  <si>
    <t>Mažinti poveikį klimato kaitai ir prisitaikyti prie jos (SPP 2.2.)</t>
  </si>
  <si>
    <t>Žalumo indeksas</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</si>
  <si>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</si>
  <si>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</si>
  <si>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</si>
  <si>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</si>
  <si>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 xml:space="preserve"> Parengta kvartalų energinio efektyvumo didinimo programa</t>
  </si>
  <si>
    <t>Atsinaujinančių išteklių energijos naudojimo plėtros plano  parengimas ir įgyvendinimas</t>
  </si>
  <si>
    <t>Parengtas atsinaujinančių išteklių energijos naudojimo plėtros planas</t>
  </si>
  <si>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</si>
  <si>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</si>
  <si>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</si>
  <si>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</si>
  <si>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Patobulinti miesto erdvių ir objektų kokybę, jų priežiūrą (SPP 2.2.3.)</t>
  </si>
  <si>
    <t xml:space="preserve">Suformuotų erdvių skaičius </t>
  </si>
  <si>
    <t>Įgyvendintų eko sistemą stiprinančių projektų skaičius</t>
  </si>
  <si>
    <t>Dalyvaujamojo biudžeto modelio taikymas</t>
  </si>
  <si>
    <t>Dalyvaujamojo biudžeto dalies didėjimas (kasmet)</t>
  </si>
  <si>
    <t>Miesto viešųjų erdvių atnaujinimas, priežiūra</t>
  </si>
  <si>
    <t>Vykdoma vejų ir žolynų (želdinių) priežiūra mieste</t>
  </si>
  <si>
    <t>ha</t>
  </si>
  <si>
    <t>Prižiūrimi ir atnaujinami miesto gėlynai</t>
  </si>
  <si>
    <t xml:space="preserve">Valomos gatvės  </t>
  </si>
  <si>
    <t xml:space="preserve">Valomi šaligatviai </t>
  </si>
  <si>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</si>
  <si>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</si>
  <si>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</si>
  <si>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</si>
  <si>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</si>
  <si>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</si>
  <si>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</si>
  <si>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</si>
  <si>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</si>
  <si>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</si>
  <si>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</si>
  <si>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</si>
  <si>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</si>
  <si>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</si>
  <si>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</si>
  <si>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</si>
  <si>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</si>
  <si>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</si>
  <si>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</si>
  <si>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t xml:space="preserve">Prižiūrima miesto fontanų                                                   </t>
  </si>
  <si>
    <t xml:space="preserve"> vnt.</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</si>
  <si>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</si>
  <si>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</si>
  <si>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</si>
  <si>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</si>
  <si>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</si>
  <si>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</si>
  <si>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</si>
  <si>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</si>
  <si>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</si>
  <si>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</si>
  <si>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</si>
  <si>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</si>
  <si>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</si>
  <si>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</si>
  <si>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</si>
  <si>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</si>
  <si>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Modernizuoti esamą ir tvariai vystyti naują miesto infrastruktūrą (SPP 2.3.1.)</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</si>
  <si>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</si>
  <si>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</si>
  <si>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</si>
  <si>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</si>
  <si>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</si>
  <si>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</si>
  <si>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</si>
  <si>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</si>
  <si>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</si>
  <si>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</si>
  <si>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</si>
  <si>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</si>
  <si>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</si>
  <si>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</si>
  <si>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</si>
  <si>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</si>
  <si>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t>Naujai įrengtų gatvių su asfalto danga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</si>
  <si>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</si>
  <si>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</si>
  <si>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</si>
  <si>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</si>
  <si>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</si>
  <si>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</si>
  <si>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</si>
  <si>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</si>
  <si>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</si>
  <si>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</si>
  <si>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</si>
  <si>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</si>
  <si>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</si>
  <si>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</si>
  <si>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</si>
  <si>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</si>
  <si>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</si>
  <si>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</si>
  <si>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</si>
  <si>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</si>
  <si>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</si>
  <si>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</si>
  <si>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</si>
  <si>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</si>
  <si>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</si>
  <si>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</si>
  <si>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</si>
  <si>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</si>
  <si>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</si>
  <si>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</si>
  <si>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</si>
  <si>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</si>
  <si>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</si>
  <si>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</si>
  <si>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</si>
  <si>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</si>
  <si>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</si>
  <si>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</si>
  <si>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</si>
  <si>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</si>
  <si>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</si>
  <si>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</si>
  <si>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</si>
  <si>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</si>
  <si>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</si>
  <si>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</si>
  <si>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</si>
  <si>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</si>
  <si>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</si>
  <si>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</si>
  <si>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</si>
  <si>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</si>
  <si>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</si>
  <si>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</si>
  <si>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</si>
  <si>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Techninio darbo projekto „Pripučiamo futbolo maniežo įrengimas Beržų g. 37, Panevėžyje“ parengimas, projekto ekspertizė ir įrengimo darbai</t>
  </si>
  <si>
    <t>BMX dviračių takų įrengimas J. Janonio gatvėje</t>
  </si>
  <si>
    <t>Panevėžio sporto centro „Aukštaitijos“ sporto komplekso, A. Jakšto g. 1, Panevėžys, pastato dalies patalpų remontas</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</si>
  <si>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</si>
  <si>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</si>
  <si>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</si>
  <si>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</si>
  <si>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</si>
  <si>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</si>
  <si>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</si>
  <si>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</si>
  <si>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</si>
  <si>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 xml:space="preserve">Iš viso  programai be likučio: </t>
  </si>
  <si>
    <t xml:space="preserve">Viso </t>
  </si>
  <si>
    <t>2023 metų asignavimų projektas</t>
  </si>
  <si>
    <t>2024 metų asignavimų projektas</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</si>
  <si>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</si>
  <si>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r>
      <t xml:space="preserve">S. Daukanto g. šaligatvio </t>
    </r>
    <r>
      <rPr>
        <sz val="12"/>
        <rFont val="Times New Roman"/>
        <family val="1"/>
      </rPr>
      <t xml:space="preserve">kapitalinis remontas </t>
    </r>
  </si>
  <si>
    <r>
      <t>Padidinti eismo saugumą</t>
    </r>
    <r>
      <rPr>
        <b/>
        <u/>
        <sz val="12"/>
        <rFont val="Times New Roman"/>
        <family val="1"/>
        <charset val="186"/>
      </rPr>
      <t xml:space="preserve"> </t>
    </r>
    <r>
      <rPr>
        <b/>
        <sz val="12"/>
        <rFont val="Times New Roman"/>
        <family val="1"/>
        <charset val="186"/>
      </rPr>
      <t>(SPP 2.1.2.)</t>
    </r>
  </si>
  <si>
    <r>
      <t>Pasiekti skirtingų transporto būdų darną miesto sistemoje</t>
    </r>
    <r>
      <rPr>
        <u/>
        <sz val="12"/>
        <rFont val="Times New Roman"/>
        <family val="1"/>
        <charset val="186"/>
      </rPr>
      <t xml:space="preserve"> </t>
    </r>
    <r>
      <rPr>
        <b/>
        <sz val="12"/>
        <rFont val="Times New Roman"/>
        <family val="1"/>
        <charset val="186"/>
      </rPr>
      <t>(SPP 2.1.3.)</t>
    </r>
  </si>
  <si>
    <r>
      <t>Padidinti naudojimosi viešuoju transportu mastą</t>
    </r>
    <r>
      <rPr>
        <u/>
        <sz val="12"/>
        <rFont val="Times New Roman"/>
        <family val="1"/>
        <charset val="186"/>
      </rPr>
      <t xml:space="preserve"> </t>
    </r>
    <r>
      <rPr>
        <b/>
        <sz val="12"/>
        <rFont val="Times New Roman"/>
        <family val="1"/>
        <charset val="186"/>
      </rPr>
      <t>(SPP 2.1.4.)</t>
    </r>
  </si>
  <si>
    <r>
      <t>Naujos autobusų stoties įrengimas ir prieigų sutvarkymas</t>
    </r>
    <r>
      <rPr>
        <b/>
        <u/>
        <sz val="12"/>
        <rFont val="Times New Roman"/>
        <family val="1"/>
        <charset val="186"/>
      </rPr>
      <t xml:space="preserve"> </t>
    </r>
  </si>
  <si>
    <r>
      <t>Savivaldybės viešųjų pastatų modernizavimas, taikant energijos išteklių panaudojimo efektyvumo didinimo priemones</t>
    </r>
    <r>
      <rPr>
        <b/>
        <u/>
        <sz val="12"/>
        <rFont val="Times New Roman"/>
        <family val="1"/>
        <charset val="186"/>
      </rPr>
      <t xml:space="preserve"> </t>
    </r>
  </si>
  <si>
    <r>
      <t>m</t>
    </r>
    <r>
      <rPr>
        <vertAlign val="superscript"/>
        <sz val="12"/>
        <rFont val="Times New Roman"/>
        <family val="1"/>
        <charset val="186"/>
      </rPr>
      <t>2</t>
    </r>
  </si>
  <si>
    <r>
      <t>tūkst. m</t>
    </r>
    <r>
      <rPr>
        <vertAlign val="superscript"/>
        <sz val="12"/>
        <rFont val="Times New Roman"/>
        <family val="1"/>
        <charset val="186"/>
      </rPr>
      <t xml:space="preserve">2   </t>
    </r>
  </si>
  <si>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</si>
  <si>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r>
      <t>Vaikų žaidimo aikštelių ir treniruoklių atnaujinimas, remontas ir priežiūra</t>
    </r>
    <r>
      <rPr>
        <sz val="12"/>
        <color rgb="FFFF0000"/>
        <rFont val="Times New Roman"/>
        <family val="1"/>
      </rPr>
      <t xml:space="preserve"> </t>
    </r>
  </si>
  <si>
    <r>
      <t xml:space="preserve">Vaizdo stebėjimo sistemos duomenų perdavimo ir stebėjimo paslaugos </t>
    </r>
    <r>
      <rPr>
        <sz val="12"/>
        <color rgb="FFFF0000"/>
        <rFont val="Times New Roman"/>
        <family val="1"/>
      </rPr>
      <t xml:space="preserve"> </t>
    </r>
  </si>
  <si>
    <r>
      <t xml:space="preserve">Rinkliavos už transporto stovėjimą gatvėse ir aikštėse organizavimas </t>
    </r>
    <r>
      <rPr>
        <sz val="12"/>
        <color rgb="FFFF0000"/>
        <rFont val="Times New Roman"/>
        <family val="1"/>
      </rPr>
      <t xml:space="preserve"> </t>
    </r>
  </si>
  <si>
    <r>
      <t xml:space="preserve">Miesto puošimas švenčių ir renginių metu </t>
    </r>
    <r>
      <rPr>
        <sz val="12"/>
        <color rgb="FFFF0000"/>
        <rFont val="Times New Roman"/>
        <family val="1"/>
      </rPr>
      <t xml:space="preserve"> </t>
    </r>
  </si>
  <si>
    <r>
      <t xml:space="preserve">Mokestis už lietaus nuotekas  </t>
    </r>
    <r>
      <rPr>
        <sz val="12"/>
        <color rgb="FFFF0000"/>
        <rFont val="Times New Roman"/>
        <family val="1"/>
      </rPr>
      <t xml:space="preserve"> </t>
    </r>
  </si>
  <si>
    <r>
      <rPr>
        <sz val="12"/>
        <rFont val="Times New Roman"/>
        <family val="1"/>
      </rPr>
      <t>Vietinės reikšmės kelių ir gatvių su žvyro danga remontas ir priežiūra</t>
    </r>
    <r>
      <rPr>
        <sz val="12"/>
        <color rgb="FFFF0000"/>
        <rFont val="Times New Roman"/>
        <family val="1"/>
      </rPr>
      <t xml:space="preserve"> </t>
    </r>
  </si>
  <si>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</si>
  <si>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r>
      <t>Smėlynės gatvės dalies (nuo geležinkelio pervažos iki miesto ribos) kapitalinis remontas</t>
    </r>
    <r>
      <rPr>
        <sz val="12"/>
        <color rgb="FFFF0000"/>
        <rFont val="Times New Roman"/>
        <family val="1"/>
      </rPr>
      <t xml:space="preserve"> </t>
    </r>
  </si>
  <si>
    <r>
      <rPr>
        <sz val="12"/>
        <rFont val="Times New Roman"/>
        <family val="1"/>
        <charset val="186"/>
      </rPr>
      <t>Tilto per Nevėžį Nemuno gatvėje, Panevėžio mieste kapitalinis remontas</t>
    </r>
    <r>
      <rPr>
        <sz val="12"/>
        <color rgb="FFFF0000"/>
        <rFont val="Times New Roman"/>
        <family val="1"/>
        <charset val="186"/>
      </rPr>
      <t xml:space="preserve"> </t>
    </r>
  </si>
  <si>
    <r>
      <t>Savivaldybės biudžeto lėšos</t>
    </r>
    <r>
      <rPr>
        <b/>
        <sz val="11"/>
        <rFont val="Times New Roman"/>
        <family val="1"/>
        <charset val="186"/>
      </rPr>
      <t xml:space="preserve"> (SB)</t>
    </r>
  </si>
  <si>
    <r>
      <t>Įstaigų  pajamos už paslaugas (</t>
    </r>
    <r>
      <rPr>
        <b/>
        <sz val="11"/>
        <rFont val="Times New Roman"/>
        <family val="1"/>
        <charset val="186"/>
      </rPr>
      <t>SP</t>
    </r>
    <r>
      <rPr>
        <sz val="11"/>
        <rFont val="Times New Roman"/>
        <family val="1"/>
        <charset val="186"/>
      </rPr>
      <t xml:space="preserve"> )</t>
    </r>
  </si>
  <si>
    <r>
      <t>Valstybės biudžeto lėšos (</t>
    </r>
    <r>
      <rPr>
        <b/>
        <sz val="11"/>
        <rFont val="Times New Roman"/>
        <family val="1"/>
        <charset val="186"/>
      </rPr>
      <t>VB)</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</si>
  <si>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</si>
  <si>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lėšos kapitalo investicijoms (</t>
    </r>
    <r>
      <rPr>
        <b/>
        <sz val="11"/>
        <rFont val="Times New Roman"/>
        <family val="1"/>
        <charset val="186"/>
      </rPr>
      <t>VKI)</t>
    </r>
  </si>
  <si>
    <r>
      <t>Ugdymo reikmių lėšos (</t>
    </r>
    <r>
      <rPr>
        <b/>
        <sz val="11"/>
        <rFont val="Times New Roman"/>
        <family val="1"/>
        <charset val="186"/>
      </rPr>
      <t>ML</t>
    </r>
    <r>
      <rPr>
        <sz val="11"/>
        <rFont val="Times New Roman"/>
        <family val="1"/>
        <charset val="186"/>
      </rPr>
      <t>)</t>
    </r>
  </si>
  <si>
    <r>
      <t>Valstybės biudžeto specialiosios tikslinės dotacijos lėšos valstybės funkcijoms atlikti (</t>
    </r>
    <r>
      <rPr>
        <b/>
        <sz val="11"/>
        <rFont val="Times New Roman"/>
        <family val="1"/>
        <charset val="186"/>
      </rPr>
      <t>VBSF)</t>
    </r>
  </si>
  <si>
    <r>
      <t>Valstybės biudžeto specialioji tikslinė dotacija regioninėms įstaigoms ir klasėms finansuoti. (</t>
    </r>
    <r>
      <rPr>
        <b/>
        <sz val="11"/>
        <rFont val="Times New Roman"/>
        <family val="1"/>
        <charset val="186"/>
      </rPr>
      <t>VBSR)</t>
    </r>
  </si>
  <si>
    <r>
      <t>Paskolų lėšos investicijų projektams įgyvendinti (</t>
    </r>
    <r>
      <rPr>
        <b/>
        <sz val="11"/>
        <rFont val="Times New Roman"/>
        <family val="1"/>
        <charset val="186"/>
      </rPr>
      <t>P</t>
    </r>
    <r>
      <rPr>
        <sz val="11"/>
        <rFont val="Times New Roman"/>
        <family val="1"/>
        <charset val="186"/>
      </rPr>
      <t>)</t>
    </r>
  </si>
  <si>
    <r>
      <t>Europos Sąjungos paramos lėšos (</t>
    </r>
    <r>
      <rPr>
        <b/>
        <sz val="11"/>
        <rFont val="Times New Roman"/>
        <family val="1"/>
        <charset val="186"/>
      </rPr>
      <t>ES)</t>
    </r>
  </si>
  <si>
    <r>
      <t>Praėjusių metų lėšų likutis (</t>
    </r>
    <r>
      <rPr>
        <b/>
        <sz val="11"/>
        <rFont val="Times New Roman"/>
        <family val="1"/>
        <charset val="186"/>
      </rPr>
      <t xml:space="preserve"> L)</t>
    </r>
  </si>
  <si>
    <r>
      <t>Valstybės biudžeto lėšos VB, kurios neapskaitomos biudžete (</t>
    </r>
    <r>
      <rPr>
        <b/>
        <sz val="11"/>
        <rFont val="Times New Roman"/>
        <family val="1"/>
        <charset val="186"/>
      </rPr>
      <t>VBN</t>
    </r>
    <r>
      <rPr>
        <sz val="11"/>
        <rFont val="Times New Roman"/>
        <family val="1"/>
      </rPr>
      <t>)</t>
    </r>
  </si>
  <si>
    <t>Iš viso programai be likučio</t>
  </si>
  <si>
    <t>Iš viso programai be likučio:</t>
  </si>
  <si>
    <r>
      <t>Valstybės biudžeto lėšos VB, kurios neapskaitomos biudžete (</t>
    </r>
    <r>
      <rPr>
        <b/>
        <sz val="11"/>
        <rFont val="Times New Roman"/>
        <family val="1"/>
        <charset val="186"/>
      </rPr>
      <t>VBN</t>
    </r>
    <r>
      <rPr>
        <sz val="11"/>
        <rFont val="Times New Roman"/>
        <family val="1"/>
        <charset val="186"/>
      </rPr>
      <t>)</t>
    </r>
  </si>
  <si>
    <t>SP</t>
  </si>
  <si>
    <t>asm.</t>
  </si>
  <si>
    <t>20</t>
  </si>
  <si>
    <t>9</t>
  </si>
  <si>
    <t>vnt./metus</t>
  </si>
  <si>
    <t xml:space="preserve">2022-2024 M. VISUOMENĖS INICIATYVŲ SKATINIMO IR SAUGUMO UŽTIKRINIMO  PROGRAMA (14)                                                                                              
</t>
  </si>
  <si>
    <t>Didinti gyventojų socialinį aktyvumą ir pilietinę atsakomybę (SPP 1.4.)</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</si>
  <si>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</si>
  <si>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</si>
  <si>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</si>
  <si>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</si>
  <si>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 xml:space="preserve">Darbo su jaunimu formų įvairovės užtikrinimas  </t>
  </si>
  <si>
    <t>Veikiančių atvirų jaunimo centrų ir erdvių skaičius</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</si>
  <si>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</si>
  <si>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</si>
  <si>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</si>
  <si>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</si>
  <si>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</si>
  <si>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</si>
  <si>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</si>
  <si>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</si>
  <si>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</si>
  <si>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</si>
  <si>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</si>
  <si>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</si>
  <si>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</si>
  <si>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</si>
  <si>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</si>
  <si>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</si>
  <si>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</si>
  <si>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</si>
  <si>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</si>
  <si>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</si>
  <si>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</si>
  <si>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</si>
  <si>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</si>
  <si>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</si>
  <si>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</si>
  <si>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</si>
  <si>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asm./metus</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</si>
  <si>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</si>
  <si>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</si>
  <si>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</si>
  <si>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</si>
  <si>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</si>
  <si>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</si>
  <si>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</si>
  <si>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</si>
  <si>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</si>
  <si>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</si>
  <si>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</si>
  <si>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</si>
  <si>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</si>
  <si>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0;12</t>
  </si>
  <si>
    <t>Finansuotų projektų skaičius</t>
  </si>
  <si>
    <t>Atvirųjų jaunimo centrų ir atvirųjų jaunimo erdvių unikalių lankytojų skaičius</t>
  </si>
  <si>
    <t xml:space="preserve">2022-2024 M. VISUOMENĖS SVEIKATOS RĖMIMO SPECIALIOJI PROGRAMA (16)                                                                                              
</t>
  </si>
  <si>
    <t>Stiprinti gyventojų sveikatą ir skatinti fizinį aktyvumą siekiant aukšto  sporto meistriškumo (SPP 1.2.)</t>
  </si>
  <si>
    <t>Vidutinė tikėtina gyvenimo trukmė</t>
  </si>
  <si>
    <t>metai</t>
  </si>
  <si>
    <r>
      <t>Vidutinės tikėtinos gyvenimo trukmės savivaldybėje</t>
    </r>
    <r>
      <rPr>
        <sz val="10"/>
        <rFont val="Calibri"/>
        <family val="2"/>
        <charset val="186"/>
      </rPr>
      <t xml:space="preserve"> </t>
    </r>
    <r>
      <rPr>
        <sz val="10"/>
        <rFont val="Times New Roman"/>
        <family val="1"/>
        <charset val="186"/>
      </rPr>
      <t xml:space="preserve"> santykis su šalies rodikliu </t>
    </r>
  </si>
  <si>
    <r>
      <t>Užtikrinti kokybišką ir efektyvią sveikatos priežiūrą</t>
    </r>
    <r>
      <rPr>
        <u/>
        <sz val="10"/>
        <rFont val="Times New Roman"/>
        <family val="1"/>
        <charset val="186"/>
      </rPr>
      <t xml:space="preserve"> </t>
    </r>
    <r>
      <rPr>
        <b/>
        <sz val="10"/>
        <rFont val="Times New Roman"/>
        <family val="1"/>
        <charset val="186"/>
      </rPr>
      <t>(SPP 1.2.1.)</t>
    </r>
  </si>
  <si>
    <t>Išvengiamas mirtingumo skirtumas su šalies rodikliu</t>
  </si>
  <si>
    <t>proc. punktai</t>
  </si>
  <si>
    <t>Bendrasis gyventojų sergamumas, tenkantis 1 000-iui gyventojų (asm.), ir santykis su šalies vidurkiu</t>
  </si>
  <si>
    <t>Sportuojančių bent 1 k./sav. gyventojų dalis, lyginant su bendru Panevėžio savivaldybės gyventojų skaičiumi, proc.</t>
  </si>
  <si>
    <t>Visuomenės sveikatos biuro veiklų dalis, skirta Stebėsenos ataskaitoje identifikuotoms  problemoms spręsti</t>
  </si>
  <si>
    <t xml:space="preserve"> proc.</t>
  </si>
  <si>
    <t xml:space="preserve">Visuomenės sveikatos stiprinimo renginių skaičius </t>
  </si>
  <si>
    <t>2200</t>
  </si>
  <si>
    <t>2500</t>
  </si>
  <si>
    <t>2800</t>
  </si>
  <si>
    <t xml:space="preserve">Visuomenės sveikatos stiprinimo renginių dalyvių skaičius </t>
  </si>
  <si>
    <t>55000</t>
  </si>
  <si>
    <t>55500</t>
  </si>
  <si>
    <t>56000</t>
  </si>
  <si>
    <t>Vykdoma gyventojų sveikatos rodiklių stebėsena</t>
  </si>
  <si>
    <t>100</t>
  </si>
  <si>
    <t>Vykdoma moksleivių visuomenės sveikatos priežiūra</t>
  </si>
  <si>
    <t xml:space="preserve">Įgyvendinamas projektas "Neįtikėtini metai" </t>
  </si>
  <si>
    <t>Nelaimingų atsitikimų ir traumų prevencijos priemonėse dalyvavusių asmenų skaičius</t>
  </si>
  <si>
    <t>Sveikos mitybos skatinimo ir nutukimo prevencijos priemonėse dalyvavusių asmenų skaičius</t>
  </si>
  <si>
    <t>Vykdoma maudyklų vandens kokybės stebėsena</t>
  </si>
  <si>
    <t>Vykdoma tyliosios zonos stebėsena</t>
  </si>
  <si>
    <t>Apsilankymų pas priklausomybės konsultantą, skaičius</t>
  </si>
  <si>
    <t>Įmonių/įstaigų darbuotojų, dalyvavusių kompetencijos psichikos sveikatos srityje didinimo mokymuose, skaičius</t>
  </si>
  <si>
    <t>Gyventojų, dalyvavusių baziniuose savižudybių prevencijos mokymuose, skaičius</t>
  </si>
  <si>
    <t>Įgyvendinama Savivaldybės savižudybių prevencijos programa</t>
  </si>
  <si>
    <r>
      <t>Užkrečiamųjų ligų prevencijos veiklose dalyvavusių asmenų skaičius</t>
    </r>
    <r>
      <rPr>
        <b/>
        <sz val="10"/>
        <rFont val="Times New Roman"/>
        <family val="1"/>
      </rPr>
      <t xml:space="preserve"> </t>
    </r>
  </si>
  <si>
    <t>Užtikrinama Mobilaus punkto veikla</t>
  </si>
  <si>
    <t xml:space="preserve">Vykdomos Covid-19 ligos valdymo priemonės </t>
  </si>
  <si>
    <t>Asmenų, kuriems peržiūrėtas neveiksnumas, skaičius</t>
  </si>
  <si>
    <t xml:space="preserve">Visuomenės sveikatos biuro teikiamų paslaugų stiprinimas ir plėtra </t>
  </si>
  <si>
    <r>
      <t>Užkrečiamųjų ligų prevencijos ir kontrolės stiprinimas</t>
    </r>
    <r>
      <rPr>
        <u/>
        <sz val="10"/>
        <rFont val="Times New Roman"/>
        <family val="1"/>
        <charset val="186"/>
      </rPr>
      <t xml:space="preserve"> </t>
    </r>
    <r>
      <rPr>
        <sz val="10"/>
        <rFont val="Times New Roman"/>
        <family val="1"/>
        <charset val="186"/>
      </rPr>
      <t xml:space="preserve">
</t>
    </r>
  </si>
  <si>
    <r>
      <rPr>
        <sz val="10"/>
        <rFont val="Times New Roman"/>
        <family val="1"/>
        <charset val="186"/>
      </rPr>
      <t xml:space="preserve">Vykdyti neveiksnių asmenų būklės peržiūrėjimą </t>
    </r>
    <r>
      <rPr>
        <sz val="10"/>
        <color rgb="FFFF0000"/>
        <rFont val="Times New Roman"/>
        <family val="1"/>
        <charset val="186"/>
      </rPr>
      <t xml:space="preserve">  </t>
    </r>
  </si>
  <si>
    <t xml:space="preserve">Valstybinių visuomenės sveikatos funkcijų metinio plano vykdymas </t>
  </si>
  <si>
    <t>248209780</t>
  </si>
  <si>
    <t>Įkurtas kompleksinių paslaugų centras vaikams su negalia ir jų šeimos nariams</t>
  </si>
  <si>
    <t xml:space="preserve">PATVIRTINTA                                                           </t>
  </si>
  <si>
    <t>Panevėzio miesto savivaldybės tarybos</t>
  </si>
  <si>
    <t xml:space="preserve">2022- 2024 METŲ INVESTICIJŲ PROJEKTŲ PROGRAMA (02)                                                                                             
</t>
  </si>
  <si>
    <t>Kurti tvarią socialinę ir ekonominę kultūros vertę Panevėžyje (SPP 1.1)</t>
  </si>
  <si>
    <t>Įgyvendintų projektų, kuriančių tvarią socialinę ir ekonominę kultūros vertę, skaičius</t>
  </si>
  <si>
    <t>Užtikrinti Panevėžio miesto savivaldybės  kultūros įstaigų veiklos kokybės  ir paslaugų prieinamumo gerinimą (SPP 1.1.3)</t>
  </si>
  <si>
    <t>Panevėžio miesto kultūros įstaigų, įgyvendinančių projektus gerinant paslaugų kokybę ir prieinamumą, skaičius</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</si>
  <si>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</si>
  <si>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Įgyvendinti projektai</t>
  </si>
  <si>
    <t>Modernizuotų/įrengtų ir pritaikytų daugiafunkcinėms ir daugiakultūrinėms  paskirties paslaugoms istaigų/ objektų skaičius</t>
  </si>
  <si>
    <t xml:space="preserve">vnt. </t>
  </si>
  <si>
    <t>P</t>
  </si>
  <si>
    <t>Įgyvendinti projektą "Stasio Eidrigevičiaus menų centro įkūrimas  modernizuojant  viešąją kultūros infrastruktūrą"</t>
  </si>
  <si>
    <t>Įgyvendintas projektas</t>
  </si>
  <si>
    <t>Rekonstruotas kultūros objektas</t>
  </si>
  <si>
    <t xml:space="preserve"> Įgyvendinti projektą "Poeto J. Čerkeso-Besparnio sodybos sutvarkymas" (I etapas)</t>
  </si>
  <si>
    <t>Igyvendintas projektas</t>
  </si>
  <si>
    <t>Rekonstruotas kultūros  objektas</t>
  </si>
  <si>
    <t xml:space="preserve"> Įgyvendinti projektą "Vienijantis kūrybiškumo centras - Pragiedrulių sodyba"</t>
  </si>
  <si>
    <t xml:space="preserve">Įrengtas kultūros objektas </t>
  </si>
  <si>
    <t>0;7</t>
  </si>
  <si>
    <t xml:space="preserve">Parengtas techninis projektas </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</si>
  <si>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</si>
  <si>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Kultūros renginių skaičius </t>
  </si>
  <si>
    <t xml:space="preserve"> Įgyvendinti projektą "Tarpvalstybinė lojalumo programa kultūrai  ir  turizmui skatinti" </t>
  </si>
  <si>
    <t xml:space="preserve">Tarptautinių kultūros renginių skaičius </t>
  </si>
  <si>
    <t xml:space="preserve"> Įgyvendinti projektą "Istorinio ir kultūrinio paveldo sklaida tarp kaimyninių šalių pasitelkiant inovacijas muziejuose" </t>
  </si>
  <si>
    <t>Įrengtos ekspozicijos</t>
  </si>
  <si>
    <t>Stiprinti gyventojų sveikatą ir skatinti fizinį aktyvumą siekiant aukšto sporto meistriškumo (SPP 1.2)</t>
  </si>
  <si>
    <t>Įgyvendintų projektų, stiprinančių gyventojų sveikatą ir skatinančių fizinį aktyvumą, skaičius</t>
  </si>
  <si>
    <t>Užtikrinti kokybišką ir efektyvią sveikatos priežiūrą (SPP 1.2.1)</t>
  </si>
  <si>
    <t>Paslaugas gavusių asmenų skaičius 
Atnaujintų/naujai įrengtų sporto objektų skaičius</t>
  </si>
  <si>
    <t xml:space="preserve">
asm.
Vnt.</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</si>
  <si>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</si>
  <si>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Paslaugas gavusių asmenų skaičius</t>
  </si>
  <si>
    <t xml:space="preserve"> Įgyvendinti projektą "Sveikos gyvensenos skatinimas Panevėžio mieste" </t>
  </si>
  <si>
    <t xml:space="preserve"> Įgyvendinti projektą "Pirminės sveikatos priežiūros veiklos efektyvumo didinimas" </t>
  </si>
  <si>
    <t>Įstaigų, dalyvaujančių projekte gerinant teikiamų paslaugų kokybę, skaičius</t>
  </si>
  <si>
    <t xml:space="preserve"> Įgyvendinti projektą "Priemonių, gerinančių ambulatorinių  sveikatos paslaugų prieinamumą tuberkulioze sergantiems asmenims, įgyvendinimas Panevėžio mieste" </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</si>
  <si>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</si>
  <si>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Rekonstruotos sporto bazės/nauji sporto objektai</t>
  </si>
  <si>
    <t xml:space="preserve"> Įgyvendinti projektą "Panevėžio  daugiafunkcinio  sporto ir sveikatingumo centro "Aukštaitija"  rekonstravimas A. Jakšto g. 1, Panevėžio mieste"  </t>
  </si>
  <si>
    <t>Parengtas darbo projektas</t>
  </si>
  <si>
    <t xml:space="preserve"> Įgyvendinti projektą "Skate parko įrengimas Panevėžyje skatinant turistų srautus" </t>
  </si>
  <si>
    <t>Įrengtas naujas sporto objektas</t>
  </si>
  <si>
    <t>Skatinti socialinės atskirties mažėjimą ir socialinį saugumą (SPP 1.3.)</t>
  </si>
  <si>
    <t>Asmenų, gavusių paslaugas, mažinančias socialinę atskirtį bei didinančias socialinį saugumą (įskaitant aprūpinimą būstu), skaičius</t>
  </si>
  <si>
    <t>Užtikrinti kokybišką ir efektyvią socialinę paramą bendruomenėje (SPP 1.3.1.)</t>
  </si>
  <si>
    <t>Asmenų, gavusių kompleksines paslaugas/dalyvavusių veiklose, skaičius</t>
  </si>
  <si>
    <r>
      <rPr>
        <b/>
        <sz val="11"/>
        <color theme="1"/>
        <rFont val="Times New Roman"/>
        <family val="1"/>
        <charset val="186"/>
      </rPr>
      <t>Kompleksinių paslaugų šeimoms ir vaikams teikimas (SPP 1.3.1.2.)</t>
    </r>
    <r>
      <rPr>
        <sz val="11"/>
        <color theme="1"/>
        <rFont val="Times New Roman"/>
        <family val="1"/>
        <charset val="186"/>
      </rPr>
      <t xml:space="preserve"> </t>
    </r>
  </si>
  <si>
    <t>Asmenų, gavusių kompleksines paslaugas, skaičius</t>
  </si>
  <si>
    <t xml:space="preserve"> Įgyvendinti projektą "Panevėžio bendruomeniniai šeimos namai" </t>
  </si>
  <si>
    <t>Įgyvendinti projektą "Kompleksinių paslaugų centro "Harmonijos miestas" vaikams, turintiems negalią ir jų šeimos nariams statyba Panevėžio mieste"</t>
  </si>
  <si>
    <t>Parengtas techninis projektas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</si>
  <si>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</si>
  <si>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Soc.riziką patiriančių asmenų, dalyvavusių veiklose, skaičius</t>
  </si>
  <si>
    <t xml:space="preserve"> Įgyvendinti projektą "Kūrybos užuovėja" </t>
  </si>
  <si>
    <t>0;15</t>
  </si>
  <si>
    <t>Projekto dalyvių skaičius</t>
  </si>
  <si>
    <t>Vystyti socialinės paramos individualizuoto kompleksiškumo teikimo modelį (SPP 1.3.2)</t>
  </si>
  <si>
    <t>Aprūpinti būstu asmenys</t>
  </si>
  <si>
    <r>
      <rPr>
        <b/>
        <sz val="10"/>
        <color theme="1"/>
        <rFont val="Times New Roman"/>
        <family val="1"/>
        <charset val="186"/>
      </rPr>
      <t>Socialinio būsto plėtra (SPP 1.3.2.3)</t>
    </r>
    <r>
      <rPr>
        <sz val="10"/>
        <color theme="1"/>
        <rFont val="Times New Roman"/>
        <family val="1"/>
        <charset val="186"/>
      </rPr>
      <t xml:space="preserve"> </t>
    </r>
  </si>
  <si>
    <t>Įrengti socialiniai būstai</t>
  </si>
  <si>
    <t>vnt,</t>
  </si>
  <si>
    <t xml:space="preserve">Įgyvendinti projektą "Socialinio būsto plėtra" </t>
  </si>
  <si>
    <t>Įgyvendinamų miesto projektų, skatinančių gyventojų socialinį aktyvumą ir pilietinę atsakomybę, skaičius</t>
  </si>
  <si>
    <t>Paskatinti gyventojų bendruomeniškumą ir įtraukti į savivaldos procesus (SPP 1.4.1.)</t>
  </si>
  <si>
    <t>Renginių, skatinančių bendruomeniškumą ir įsitraukimą,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</si>
  <si>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</si>
  <si>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 xml:space="preserve">Įgyvendinti projektą "Lyčių lygybės kraštovaizdis - tvarus ir skirtingus poreikius atitinkantis miestų plėtros metodas" </t>
  </si>
  <si>
    <t>0;11</t>
  </si>
  <si>
    <t>Atliktų analizių skaičius</t>
  </si>
  <si>
    <t xml:space="preserve"> Įgyvendinti projektą "Paslaugų ir asmenų aptarnavimo kokybės gerinimas Panevėžio miesto ir Panevėžio rajono savivaldybėse" </t>
  </si>
  <si>
    <t>Pagerintų/modernizuotų paslaugų skaičius</t>
  </si>
  <si>
    <t xml:space="preserve"> Įgyvendinti projektą "Tiltas" </t>
  </si>
  <si>
    <t>0;5</t>
  </si>
  <si>
    <t>Vietos renginių skaičius</t>
  </si>
  <si>
    <t>Prisidėti prie BIVP (Bendruomenės inicijuota vietos plėtra) strategijos įgyvendinimo</t>
  </si>
  <si>
    <t>VVG strategijos administravimas</t>
  </si>
  <si>
    <t>Įdiegtų/patobulintų darnaus judimo priemonių skaičius</t>
  </si>
  <si>
    <t>Paskatinti netaršaus  mikrotransporto (paspirtukai, dviračiai, riedžiai ir kt.) infrastruktūros plėtrą (SPP 2.1.1.)</t>
  </si>
  <si>
    <t>Atnaujintų atkarpų, skatinant netaršaus mikrotransporto infrastruktūros plėtrą, ilgis</t>
  </si>
  <si>
    <t>km.</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</si>
  <si>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</si>
  <si>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dviračių takų ilgis</t>
  </si>
  <si>
    <t xml:space="preserve"> Igyvendinti projektą "Dviračio tako nuo Vakarinės g. link Berčiūnų gyvenvietės  modernizavimas" </t>
  </si>
  <si>
    <t>Padidinti eismo saugumą (SPP 2.1.2.)</t>
  </si>
  <si>
    <t>Finansavimą eismo saugumo didinimui gavę miesto eismo objektai</t>
  </si>
  <si>
    <r>
      <rPr>
        <b/>
        <sz val="11"/>
        <color theme="1"/>
        <rFont val="Times New Roman"/>
        <family val="1"/>
        <charset val="186"/>
      </rPr>
      <t>Sankryžų modernizavimas siekiant užtikrinti saugumą (SPP 2.1.2.3.)</t>
    </r>
    <r>
      <rPr>
        <sz val="11"/>
        <color theme="1"/>
        <rFont val="Times New Roman"/>
        <family val="1"/>
        <charset val="186"/>
      </rPr>
      <t xml:space="preserve"> </t>
    </r>
  </si>
  <si>
    <t>Modernizuotų šviesoforinių arba žiedinių sankryžų skaičius</t>
  </si>
  <si>
    <t xml:space="preserve"> Įgyvendinti projektą "Intelektinės transporto sistemos  diegimas Panevėžio mieste" </t>
  </si>
  <si>
    <t>Padidinti naudojimosi viešuoju transportu mastą (SPP 2.1.4.)</t>
  </si>
  <si>
    <t>Įgyvendintų projektų, didinančių naudojimosi viešuoju transportu mastą, skaičius</t>
  </si>
  <si>
    <t>Intelektinių elektroninių  priemonių diegimas viešajame transporte (SPP 2.1.4.3.)</t>
  </si>
  <si>
    <t>Įdiegta intelektinių el.priemonių viešąjame transporte</t>
  </si>
  <si>
    <t xml:space="preserve"> Įgyvendinti projektą "Darnaus judumo priemonių diegimas Panevėžio mieste" </t>
  </si>
  <si>
    <t>0;8</t>
  </si>
  <si>
    <t>Įdiegta el.bilieto sistema</t>
  </si>
  <si>
    <t>Mažinti poveikį klimato kaitai ir prisitaikyti prie jos (SPP 2.2)</t>
  </si>
  <si>
    <t>Atnaujintos/suformuotos viešosios erdvės, želdynai
Finansavimą gavę klimato kaitos mažinimo sprendimai</t>
  </si>
  <si>
    <t>kv.m.
Vnt.</t>
  </si>
  <si>
    <t>Paskatinti energijos taupymą, atsinaujinančių  ir alternatyvių  energijos išteklių naudojimą  (SPP 2.2.1.)</t>
  </si>
  <si>
    <t>Įgyvendinami projektai, gavę finansavimą energijos taupymo, atsinaujinančių išteklių naudojimo skatinimui</t>
  </si>
  <si>
    <r>
      <rPr>
        <b/>
        <sz val="11"/>
        <color theme="1"/>
        <rFont val="Times New Roman"/>
        <family val="1"/>
        <charset val="186"/>
      </rPr>
      <t>Miesto apšvietimo sistemų modernizavimas ir efektyvumo didinimas (SPP 2.2.1.5)</t>
    </r>
    <r>
      <rPr>
        <sz val="11"/>
        <color theme="1"/>
        <rFont val="Times New Roman"/>
        <family val="1"/>
        <charset val="186"/>
      </rPr>
      <t xml:space="preserve"> </t>
    </r>
  </si>
  <si>
    <t>Modernizuotos miesto apšvietimo sistemos dalis</t>
  </si>
  <si>
    <t xml:space="preserve"> Įgyvendinti projektą "Panevėžio miesto gatvių apšvietimo modernizavimas"</t>
  </si>
  <si>
    <t>Užtikrinti saugią ir švarią aplinką bei įdiegti žiedinės ekonomikos (beatliekės gamybos) principus (SPP 2.2.2.)</t>
  </si>
  <si>
    <t>Įdiegti nauji žiedinės ekonomikos sprendimai</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</si>
  <si>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</si>
  <si>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Įrengta surūšiuotų atliekų surinkimo aikštelių</t>
  </si>
  <si>
    <t xml:space="preserve"> Įgyvendinti projektą "Komunalinių atliekų rūšiuojamojo surinkimo infrastruktūra"</t>
  </si>
  <si>
    <t>Įrengta  antžeminių komunalinių atliekų ir antrinių  žaliavų surinkimo  aikštelių</t>
  </si>
  <si>
    <t>Įrengta požeminių komunalinių atliekų surinkimo konteinerių aikštelių</t>
  </si>
  <si>
    <t>Patobulinti  miesto erdvių ir objektų kokybę, jų prieziūrą (SPP 2.2.3.)</t>
  </si>
  <si>
    <t>Suformuotų, patobulintų erdvių skaičius</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</si>
  <si>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</si>
  <si>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Įgyvendinta projektų</t>
  </si>
  <si>
    <t>Atnaujintos/pritaikytos erdvės</t>
  </si>
  <si>
    <t>kv.m.</t>
  </si>
  <si>
    <t xml:space="preserve"> Įgyvendinti projektą "Panevėžio senvagės teritorijos kompleksinis sutvarkymas"</t>
  </si>
  <si>
    <t xml:space="preserve">Sutvarkyta teritorija </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</si>
  <si>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</si>
  <si>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</si>
  <si>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</si>
  <si>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</si>
  <si>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</si>
  <si>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</si>
  <si>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</si>
  <si>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</si>
  <si>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Sukurtas integruotas viešųjų erdvių patrauklumo didinimo planas</t>
  </si>
  <si>
    <t>Įgyvendinti projektą "Kraštovaizdžio formavimas ir ekologinės būklės gerinimas Panevėžio mieste"</t>
  </si>
  <si>
    <t>Skatinti miesto tvarią plėtrą ir transformaciją (SPP 2.3.)</t>
  </si>
  <si>
    <t>Projektų, gavusių finansavimą miesto tvariai plėtrai ir transformacijai, skaičius</t>
  </si>
  <si>
    <t>Rekonstruotos lietaus vandens surinkimo, valymo ir nuotekų  bei drenažo sistemos ilgis</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</si>
  <si>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</si>
  <si>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Igyvendinti projektai</t>
  </si>
  <si>
    <t xml:space="preserve">Įrengti nauji paviršinių nuotekų valymo įrenginiai </t>
  </si>
  <si>
    <t xml:space="preserve"> Įgyvendinti projektą "Lietaus vandens surinkimo, valymo ir nuotekų  bei drenažo sistemų projektavimas, diegimas ir renovavimas"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</si>
  <si>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</si>
  <si>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Atnaujintos kelių infrastruktūros ilgis</t>
  </si>
  <si>
    <t xml:space="preserve"> </t>
  </si>
  <si>
    <t>Įgyvendinti projektą "Panevėžio A. Jakšto g. rekonstrukcija"</t>
  </si>
  <si>
    <t>Rekonstruotos gatvės ilgis</t>
  </si>
  <si>
    <t>Didinti švietimo sistemos prieinamumą ir kokybę (SPP 3.1.)</t>
  </si>
  <si>
    <t>Modernizuoti švietimo sistemos objektai, gerinant jų prieinamumą ir kokybę</t>
  </si>
  <si>
    <t>Užtikrinti sveiką, saugią emocinę ir fizinę aplinką  švietimo įstaigose (SPP 3.1.2.)</t>
  </si>
  <si>
    <t>Įgyvendintų ikimokyklinio, bendrojo ir neformaliojo ugdymo mokyklų infrastruktūros modernizavimo projektų skaičius</t>
  </si>
  <si>
    <r>
      <rPr>
        <b/>
        <sz val="11"/>
        <rFont val="Times New Roman"/>
        <family val="1"/>
        <charset val="186"/>
      </rPr>
      <t>Mokyklų infrastruktūros modernizavimas  (SPP 3.1.2.1.)</t>
    </r>
    <r>
      <rPr>
        <sz val="11"/>
        <rFont val="Times New Roman"/>
        <family val="1"/>
        <charset val="186"/>
      </rPr>
      <t xml:space="preserve"> </t>
    </r>
  </si>
  <si>
    <t>Modernizuota objektų</t>
  </si>
  <si>
    <t xml:space="preserve"> Įgyvendinti projektą "Panevėžio "Vilties" progimnazijos infrastruktūros modernizavimas" </t>
  </si>
  <si>
    <t>Modernizuotas objektas</t>
  </si>
  <si>
    <t>Įgyvendinti projektą "Regos centro "Linelis"  pastato vidaus patalpų  ir ugdymo aplinkos modernizavimas"</t>
  </si>
  <si>
    <t>Modernizuota įstaigos infrastruktūra</t>
  </si>
  <si>
    <t xml:space="preserve"> Įgyvendinti projektą "Neformaliojo švietimo infrastruktūros tobulinimas"</t>
  </si>
  <si>
    <t>Atnaujinta Muzikos mokyklos koncertinė salė</t>
  </si>
  <si>
    <t>Įrengta fotografijos studija Dailės mokykloje</t>
  </si>
  <si>
    <t xml:space="preserve"> Įgyvendinti projektą "Mokyklų aprūpinimas gamtos ir technologinių mokslų priemonėmis"</t>
  </si>
  <si>
    <t>Mokyklų, kuriose modernizuota gamtos ir technologinių mokslų mokymo(si) aplinka, skaičius</t>
  </si>
  <si>
    <t>Didinti miesto verslo aplinkos konkurencingumą (SPP 3.3)</t>
  </si>
  <si>
    <t>Įgyvendinti investicijų projektai, didinantys verslo aplinkos konkurencingumą</t>
  </si>
  <si>
    <t>Sudaryti palankias sąlygas verslo plėtrai ir investicijų pritraukimui (SPP 3.3.2.)</t>
  </si>
  <si>
    <t>Objektų, modernizuotų verslo plėtros sąlygų gerinimui, skaičius</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</si>
  <si>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</si>
  <si>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 xml:space="preserve"> Įgyvendinti projektą "Susisiekimo su Panevėžio LEZ gerinimas, modernizuojant J.Janonio g. -Vakarinės g. - Pramonės g. sankryžą"</t>
  </si>
  <si>
    <t>Modernizuota sankryžų</t>
  </si>
  <si>
    <t xml:space="preserve"> Įgyvendinti projektą "Infrastruktūros Biliūno g., Elektronikos g., Tinklų g. rengimas/modernizavimas, sukuriant palankias sąlygas verslo vystymuisi Panevėžio mieste"</t>
  </si>
  <si>
    <t>Suremontuotų/ modernizuotų gatvių ilgis</t>
  </si>
  <si>
    <t>Suremontuotos/modernizuotos gatvės</t>
  </si>
  <si>
    <t>Parengti dokumentus, reikalingus Europos Sąjungos fondų investicijoms gauti</t>
  </si>
  <si>
    <t>Parengti investicijų projektai/ kiti dokumentai</t>
  </si>
  <si>
    <t xml:space="preserve">Administruoti investicijų projektus </t>
  </si>
  <si>
    <t xml:space="preserve">Vykdyti investicijų projektus, naudojant bankų paskolos, Savivaldybės biudžeto ir likučio lėšas </t>
  </si>
  <si>
    <t>Iš viso Programai</t>
  </si>
  <si>
    <t>IŠ VISO:</t>
  </si>
  <si>
    <t>Finansavimo šaltinių susvestinė</t>
  </si>
  <si>
    <t>288724610
301738112</t>
  </si>
  <si>
    <t>0;7;
8;14</t>
  </si>
  <si>
    <t>Įgyvendinti projektą "Panevėžio  bendruomenių rūmų renovacija, modernizuojant viešąją kultūros  infrastruktūrą" (I etapas)</t>
  </si>
  <si>
    <t xml:space="preserve">Įgyvendinti projektą „Bendruomenė ir aplinka“ </t>
  </si>
  <si>
    <t>Įgyvendinti projektą „Sportas visiems“</t>
  </si>
  <si>
    <t xml:space="preserve">Įgyvendinti projektą „Žalioji kryptis“  </t>
  </si>
  <si>
    <t xml:space="preserve">Įgyvendinti projektą „Įtrauki Europos Sąjunga“  </t>
  </si>
  <si>
    <t xml:space="preserve">Įgyvendinti projektą „Iššūkiai jaunimui“ </t>
  </si>
  <si>
    <t>Tarptautinių  renginių skaičius</t>
  </si>
  <si>
    <t>Parengtas projektas objektui "Mokslo paskirties pastato dalies, Beržų g. 37, Panevėžys, paskirties keitimo į administracinę, atliekant kapitalinio remonto darbus</t>
  </si>
  <si>
    <t>Parengtas techninis darbo projektas „Pripučiamo futbolo maniežo įrengimas Beržų g. 37, Panevėžyje“, atlikta projekto ekspertizė, maniežo įrengimo darbai</t>
  </si>
  <si>
    <t>Parengtas techninis projektas "Mažųjų dviračių (BMX) kroso trasos rekonstravimas ir kitų sporto pastatų nauja statyba J. Janonio g. 33, Panevėžyje"</t>
  </si>
  <si>
    <t>Parengtas projektas „Panevėžio sporto centro „Aukštaitijos“ sporto komplekso, A. Jakšto g. 1, Panevėžys, pastato dalies patalpų remontas</t>
  </si>
  <si>
    <t>Atnaujinta stadiono danga</t>
  </si>
  <si>
    <t>V. Žemkalnio gimnazijos stadiono remonto darbai</t>
  </si>
  <si>
    <t>Planuojami asignavimai 2022 metams</t>
  </si>
  <si>
    <t>Planuojami asignavimai    2022 metams</t>
  </si>
  <si>
    <t xml:space="preserve">Sankryžų modernizavimas ir saugaus eismo užtikrinimas </t>
  </si>
  <si>
    <t>Išmaniųjų pėsčiųjų perėjų įrengimas ir esamų modernizavimas. Šviesoforų postų priežiūra ir eksplotavimas</t>
  </si>
  <si>
    <t xml:space="preserve">Teritorijų, kuriose vyksta darbas su jaunimu gatvėje, skaičius </t>
  </si>
  <si>
    <t xml:space="preserve">Visuomenės sveikatos rėmimo specialiosios programos  įgyvendinimas
</t>
  </si>
  <si>
    <t>392   
             1</t>
  </si>
  <si>
    <t>77000
1</t>
  </si>
  <si>
    <t>Numatyti nauji maršrutai</t>
  </si>
  <si>
    <t>Planuojami asignavimai 2022 m.</t>
  </si>
  <si>
    <t>288724610; 304929400</t>
  </si>
  <si>
    <t>Šviesoforų postų priežiūra ir eksplotavimas</t>
  </si>
  <si>
    <t>Stebimi Panevėžio miesto aplinkos komponentai</t>
  </si>
  <si>
    <t>Įrengta nauja autobusų stotis ir sutvarkytos prieigos</t>
  </si>
  <si>
    <t xml:space="preserve">PATVIRTINTA       
Panevėžio miesto savivaldybės tarybos  2022 m. kovo 31 d. sprendimu Nr. </t>
  </si>
  <si>
    <t>Pagalbos priemonių nukentėjusiems subjektams užtikrinimas</t>
  </si>
  <si>
    <t xml:space="preserve">PATVIRTINTA   
Panevėžio miesto savivaldybės tarybos 2022 m. kovo 31 d. sprendimu Nr. </t>
  </si>
  <si>
    <t xml:space="preserve">2022 m. kovo 31 d. sprendimu Nr. </t>
  </si>
  <si>
    <t>PATVIRTINTA    
Panevėžio miesto savivaldybės tarybos 2022 m. kovo 31 d. sprendimu Nr.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</si>
</sst>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 #,##0.00_-;_-* &quot;-&quot;??_-;_-@_-"/>
    <numFmt numFmtId="165" formatCode="0.0"/>
    <numFmt numFmtId="166" formatCode="_-* #,##0.0_-;\-* #,##0.0_-;_-* &quot;-&quot;??_-;_-@_-"/>
  </numFmts>
  <fonts count="97" x14ac:knownFonts="1">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sz val="12"/>
      <color rgb="FFFF0000"/>
      <name val="Times New Roman"/>
      <family val="1"/>
      <charset val="186"/>
    </font>
    <font>
      <b/>
      <sz val="12"/>
      <color rgb="FFFF0000"/>
      <name val="Times New Roman"/>
      <family val="1"/>
      <charset val="186"/>
    </font>
    <font>
      <sz val="12"/>
      <color rgb="FFFF0000"/>
      <name val="Arial"/>
      <family val="2"/>
      <charset val="186"/>
    </font>
    <font>
      <sz val="12"/>
      <name val="Calibri"/>
      <family val="2"/>
      <charset val="186"/>
    </font>
    <font>
      <b/>
      <sz val="12"/>
      <color rgb="FF00B050"/>
      <name val="Times New Roman"/>
      <family val="1"/>
      <charset val="186"/>
    </font>
    <font>
      <vertAlign val="superscript"/>
      <sz val="12"/>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sz val="12"/>
      <color rgb="FF00B050"/>
      <name val="Times New Roman"/>
      <family val="1"/>
      <charset val="186"/>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b/>
      <sz val="12"/>
      <color theme="9" tint="-0.249977111117893"/>
      <name val="Times New Roman"/>
      <family val="1"/>
      <charset val="186"/>
    </font>
    <font>
      <b/>
      <sz val="12"/>
      <color theme="9" tint="-0.249977111117893"/>
      <name val="Arial"/>
      <family val="2"/>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0"/>
      <name val="Arial"/>
      <family val="2"/>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sz val="10"/>
      <name val="Times"/>
      <family val="1"/>
      <charset val="186"/>
    </font>
    <font>
      <b/>
      <sz val="9"/>
      <name val="Arial"/>
      <family val="2"/>
      <charset val="186"/>
    </font>
    <font>
      <sz val="9"/>
      <name val="Arial"/>
      <family val="2"/>
      <charset val="186"/>
    </font>
    <font>
      <b/>
      <sz val="8"/>
      <name val="Times New Roman"/>
      <family val="1"/>
    </font>
    <font>
      <b/>
      <sz val="11"/>
      <color theme="1"/>
      <name val="Calibri"/>
      <family val="2"/>
      <charset val="186"/>
      <scheme val="minor"/>
    </font>
    <font>
      <b/>
      <sz val="11"/>
      <color theme="1"/>
      <name val="Times New Roman"/>
      <family val="1"/>
      <charset val="186"/>
    </font>
    <font>
      <sz val="11"/>
      <color rgb="FF0070C0"/>
      <name val="Times New Roman"/>
      <family val="1"/>
      <charset val="186"/>
    </font>
    <font>
      <b/>
      <sz val="11"/>
      <color rgb="FFFF0000"/>
      <name val="Times New Roman"/>
      <family val="1"/>
      <charset val="186"/>
    </font>
    <font>
      <b/>
      <sz val="11"/>
      <color theme="1"/>
      <name val="Times New Roman"/>
      <family val="1"/>
    </font>
    <font>
      <sz val="11"/>
      <color theme="1"/>
      <name val="Times New Roman"/>
      <family val="1"/>
    </font>
    <font>
      <b/>
      <sz val="9"/>
      <color rgb="FFFF0000"/>
      <name val="Times New Roman"/>
      <family val="1"/>
    </font>
    <font>
      <b/>
      <sz val="10"/>
      <color theme="1"/>
      <name val="Times New Roman"/>
      <family val="1"/>
      <charset val="186"/>
    </font>
    <font>
      <sz val="10"/>
      <color theme="1"/>
      <name val="Times New Roman"/>
      <family val="1"/>
      <charset val="186"/>
    </font>
    <font>
      <b/>
      <sz val="10"/>
      <color theme="1"/>
      <name val="Times New Roman"/>
      <family val="1"/>
    </font>
    <font>
      <sz val="11"/>
      <color rgb="FF0070C0"/>
      <name val="Times New Roman"/>
      <family val="1"/>
    </font>
    <font>
      <sz val="11"/>
      <color rgb="FFFF0000"/>
      <name val="Times New Roman"/>
      <family val="1"/>
    </font>
    <font>
      <sz val="11"/>
      <name val="Arial"/>
      <family val="2"/>
    </font>
    <font>
      <b/>
      <sz val="11"/>
      <color rgb="FFFF0000"/>
      <name val="Times New Roman"/>
      <family val="1"/>
    </font>
    <font>
      <sz val="10"/>
      <name val="Calibri"/>
      <family val="2"/>
      <charset val="186"/>
      <scheme val="minor"/>
    </font>
    <font>
      <sz val="10"/>
      <color theme="1"/>
      <name val="Calibri"/>
      <family val="2"/>
      <charset val="186"/>
      <scheme val="minor"/>
    </font>
    <font>
      <sz val="11"/>
      <color rgb="FF2E0FB1"/>
      <name val="Calibri"/>
      <family val="2"/>
      <charset val="186"/>
      <scheme val="minor"/>
    </font>
    <font>
      <sz val="11"/>
      <color rgb="FF0070C0"/>
      <name val="Calibri"/>
      <family val="2"/>
      <charset val="186"/>
      <scheme val="minor"/>
    </font>
    <font>
      <b/>
      <sz val="11"/>
      <name val="Arial"/>
      <family val="2"/>
    </font>
    <font>
      <sz val="11"/>
      <color rgb="FF006100"/>
      <name val="Calibri"/>
      <family val="2"/>
      <charset val="186"/>
      <scheme val="minor"/>
    </font>
    <font>
      <sz val="11"/>
      <name val="Calibri"/>
      <family val="2"/>
      <charset val="186"/>
      <scheme val="minor"/>
    </font>
    <font>
      <sz val="11"/>
      <color rgb="FFC00000"/>
      <name val="Times New Roman"/>
      <family val="1"/>
      <charset val="186"/>
    </font>
    <font>
      <b/>
      <sz val="11"/>
      <color rgb="FFC00000"/>
      <name val="Times New Roman"/>
      <family val="1"/>
      <charset val="186"/>
    </font>
    <font>
      <sz val="10"/>
      <color rgb="FFC00000"/>
      <name val="Times New Roman"/>
      <family val="1"/>
    </font>
    <font>
      <sz val="9"/>
      <color rgb="FFC00000"/>
      <name val="Arial"/>
      <family val="2"/>
    </font>
    <font>
      <sz val="11"/>
      <color theme="5"/>
      <name val="Times New Roman"/>
      <family val="1"/>
      <charset val="186"/>
    </font>
    <font>
      <sz val="10"/>
      <color theme="5"/>
      <name val="Arial"/>
      <family val="2"/>
      <charset val="186"/>
    </font>
    <font>
      <sz val="12"/>
      <color theme="5"/>
      <name val="Times New Roman"/>
      <family val="1"/>
      <charset val="186"/>
    </font>
  </fonts>
  <fills count="1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rgb="FFC6EFCE"/>
      </patternFill>
    </fill>
  </fills>
  <borders count="79">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s>
  <cellStyleXfs count="36">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0" fontId="7" fillId="0" borderId="0"/>
    <xf numFmtId="164" fontId="59" fillId="0" borderId="0" applyFont="0" applyFill="0" applyBorder="0" applyAlignment="0" applyProtection="0"/>
    <xf numFmtId="0" fontId="88" fillId="18" borderId="0" applyNumberFormat="0" applyBorder="0" applyAlignment="0" applyProtection="0"/>
  </cellStyleXfs>
  <cellXfs count="2209">
    <xf numFmtId="0" fontId="0" fillId="0" borderId="0" xfId="0"/>
    <xf numFmtId="0" fontId="9" fillId="0" borderId="28" xfId="0" applyFont="1" applyBorder="1" applyAlignment="1">
      <alignment horizontal="center" vertical="top" wrapText="1"/>
    </xf>
    <xf numFmtId="0" fontId="9" fillId="0" borderId="12" xfId="0" applyFont="1" applyBorder="1" applyAlignment="1">
      <alignment vertical="top" wrapText="1"/>
    </xf>
    <xf numFmtId="0" fontId="9" fillId="0" borderId="9" xfId="0" applyFont="1" applyBorder="1" applyAlignment="1">
      <alignment horizontal="center" vertical="top" wrapText="1"/>
    </xf>
    <xf numFmtId="0" fontId="8" fillId="0" borderId="26" xfId="0" applyFont="1" applyBorder="1" applyAlignment="1">
      <alignment vertical="top" wrapText="1"/>
    </xf>
    <xf numFmtId="0" fontId="9" fillId="0" borderId="21" xfId="0" applyFont="1" applyBorder="1" applyAlignment="1">
      <alignment horizontal="center" vertical="top" wrapText="1"/>
    </xf>
    <xf numFmtId="0" fontId="8" fillId="0" borderId="24" xfId="0" applyFont="1" applyBorder="1" applyAlignment="1">
      <alignment vertical="top" wrapText="1"/>
    </xf>
    <xf numFmtId="0" fontId="9" fillId="0" borderId="29" xfId="0" applyFont="1" applyBorder="1" applyAlignment="1">
      <alignment horizontal="center" vertical="top" wrapText="1"/>
    </xf>
    <xf numFmtId="0" fontId="8" fillId="0" borderId="43" xfId="0" applyFont="1" applyBorder="1" applyAlignment="1">
      <alignment vertical="top" wrapText="1"/>
    </xf>
    <xf numFmtId="0" fontId="0" fillId="0" borderId="0" xfId="0"/>
    <xf numFmtId="0" fontId="2" fillId="0" borderId="0" xfId="0" applyFont="1" applyAlignment="1">
      <alignment vertical="top"/>
    </xf>
    <xf numFmtId="49" fontId="5" fillId="2" borderId="15" xfId="0" applyNumberFormat="1" applyFont="1" applyFill="1" applyBorder="1" applyAlignment="1">
      <alignment horizontal="center" vertical="top"/>
    </xf>
    <xf numFmtId="49" fontId="4" fillId="0" borderId="0" xfId="0" applyNumberFormat="1" applyFont="1" applyAlignment="1">
      <alignment vertical="top"/>
    </xf>
    <xf numFmtId="0" fontId="20" fillId="0" borderId="0" xfId="0" applyFont="1" applyAlignment="1">
      <alignment vertical="top"/>
    </xf>
    <xf numFmtId="0" fontId="22" fillId="0" borderId="0" xfId="0" applyFont="1" applyAlignment="1">
      <alignment horizontal="center" vertical="top"/>
    </xf>
    <xf numFmtId="0" fontId="23" fillId="0" borderId="0" xfId="0" applyFont="1" applyAlignment="1">
      <alignment vertical="top"/>
    </xf>
    <xf numFmtId="49" fontId="4" fillId="0" borderId="40" xfId="0" applyNumberFormat="1" applyFont="1" applyBorder="1" applyAlignment="1">
      <alignment vertical="top"/>
    </xf>
    <xf numFmtId="0" fontId="3" fillId="0" borderId="15" xfId="0" applyFont="1" applyBorder="1" applyAlignment="1">
      <alignment vertical="center" wrapText="1"/>
    </xf>
    <xf numFmtId="0" fontId="3" fillId="0" borderId="11" xfId="0" applyFont="1" applyBorder="1" applyAlignment="1">
      <alignment vertical="center" wrapText="1"/>
    </xf>
    <xf numFmtId="2" fontId="18" fillId="4" borderId="12" xfId="0" applyNumberFormat="1" applyFont="1" applyFill="1" applyBorder="1" applyAlignment="1">
      <alignment vertical="top" wrapText="1"/>
    </xf>
    <xf numFmtId="2" fontId="19" fillId="0" borderId="25" xfId="0" applyNumberFormat="1" applyFont="1" applyBorder="1" applyAlignment="1">
      <alignment vertical="top" wrapText="1"/>
    </xf>
    <xf numFmtId="2" fontId="18" fillId="4" borderId="28" xfId="0" applyNumberFormat="1" applyFont="1" applyFill="1" applyBorder="1" applyAlignment="1">
      <alignment vertical="top" wrapText="1"/>
    </xf>
    <xf numFmtId="2" fontId="19" fillId="0" borderId="2" xfId="0" applyNumberFormat="1" applyFont="1" applyBorder="1" applyAlignment="1">
      <alignment vertical="top" wrapText="1"/>
    </xf>
    <xf numFmtId="2" fontId="12" fillId="9" borderId="12" xfId="0" applyNumberFormat="1" applyFont="1" applyFill="1" applyBorder="1" applyAlignment="1">
      <alignment vertical="top" wrapText="1"/>
    </xf>
    <xf numFmtId="2" fontId="12" fillId="9" borderId="28" xfId="0" applyNumberFormat="1" applyFont="1" applyFill="1" applyBorder="1" applyAlignment="1">
      <alignment vertical="top" wrapText="1"/>
    </xf>
    <xf numFmtId="0" fontId="0" fillId="0" borderId="11" xfId="0" applyBorder="1"/>
    <xf numFmtId="49" fontId="17" fillId="0" borderId="0" xfId="0" applyNumberFormat="1" applyFont="1" applyAlignment="1">
      <alignment vertical="top" wrapText="1"/>
    </xf>
    <xf numFmtId="49" fontId="3" fillId="5" borderId="44" xfId="0" applyNumberFormat="1" applyFont="1" applyFill="1" applyBorder="1" applyAlignment="1">
      <alignment horizontal="center" vertical="top" wrapText="1"/>
    </xf>
    <xf numFmtId="0" fontId="22" fillId="0" borderId="7" xfId="0" applyFont="1" applyBorder="1" applyAlignment="1">
      <alignment horizontal="center" vertical="top"/>
    </xf>
    <xf numFmtId="49" fontId="3" fillId="7" borderId="21" xfId="0" applyNumberFormat="1" applyFont="1" applyFill="1" applyBorder="1" applyAlignment="1">
      <alignment horizontal="center" vertical="top"/>
    </xf>
    <xf numFmtId="2" fontId="3" fillId="6" borderId="28" xfId="0" applyNumberFormat="1" applyFont="1" applyFill="1" applyBorder="1" applyAlignment="1">
      <alignment horizontal="center" vertical="top"/>
    </xf>
    <xf numFmtId="0" fontId="25" fillId="0" borderId="36" xfId="0" applyFont="1" applyBorder="1"/>
    <xf numFmtId="0" fontId="25" fillId="0" borderId="26" xfId="0" applyFont="1" applyBorder="1"/>
    <xf numFmtId="0" fontId="3" fillId="7" borderId="23" xfId="0" applyFont="1" applyFill="1" applyBorder="1" applyAlignment="1">
      <alignment horizontal="center" vertical="top"/>
    </xf>
    <xf numFmtId="0" fontId="11" fillId="7" borderId="22" xfId="0" applyFont="1" applyFill="1" applyBorder="1" applyAlignment="1">
      <alignment horizontal="left" vertical="top" wrapText="1"/>
    </xf>
    <xf numFmtId="0" fontId="11" fillId="7" borderId="24" xfId="0" applyFont="1" applyFill="1" applyBorder="1" applyAlignment="1">
      <alignment horizontal="left" vertical="top" wrapText="1"/>
    </xf>
    <xf numFmtId="49" fontId="5" fillId="7" borderId="28" xfId="0" applyNumberFormat="1" applyFont="1" applyFill="1" applyBorder="1" applyAlignment="1">
      <alignment horizontal="center" vertical="top"/>
    </xf>
    <xf numFmtId="0" fontId="27" fillId="2" borderId="40" xfId="0" applyFont="1" applyFill="1" applyBorder="1" applyAlignment="1">
      <alignment horizontal="left" vertical="top"/>
    </xf>
    <xf numFmtId="0" fontId="7" fillId="8" borderId="40" xfId="0" applyFont="1" applyFill="1" applyBorder="1"/>
    <xf numFmtId="0" fontId="3" fillId="2" borderId="40" xfId="0" applyFont="1" applyFill="1" applyBorder="1" applyAlignment="1">
      <alignment horizontal="left" vertical="top"/>
    </xf>
    <xf numFmtId="0" fontId="3" fillId="8" borderId="40" xfId="0" applyFont="1" applyFill="1" applyBorder="1" applyAlignment="1">
      <alignment horizontal="left" vertical="top"/>
    </xf>
    <xf numFmtId="0" fontId="3" fillId="2" borderId="43" xfId="0" applyFont="1" applyFill="1" applyBorder="1" applyAlignment="1">
      <alignment horizontal="left" vertical="top"/>
    </xf>
    <xf numFmtId="49" fontId="3" fillId="8" borderId="28" xfId="0" applyNumberFormat="1" applyFont="1" applyFill="1" applyBorder="1" applyAlignment="1">
      <alignment horizontal="center" vertical="top" wrapText="1"/>
    </xf>
    <xf numFmtId="0" fontId="8" fillId="0" borderId="0" xfId="0" applyFont="1" applyAlignment="1">
      <alignment vertical="top" wrapText="1"/>
    </xf>
    <xf numFmtId="49" fontId="5" fillId="7" borderId="21" xfId="0" applyNumberFormat="1" applyFont="1" applyFill="1" applyBorder="1" applyAlignment="1">
      <alignment horizontal="center" vertical="top"/>
    </xf>
    <xf numFmtId="0" fontId="11" fillId="5" borderId="22" xfId="0" applyFont="1" applyFill="1" applyBorder="1" applyAlignment="1">
      <alignment horizontal="left" vertical="top"/>
    </xf>
    <xf numFmtId="0" fontId="4" fillId="5" borderId="2" xfId="0" applyFont="1" applyFill="1" applyBorder="1" applyAlignment="1">
      <alignment horizontal="center" vertical="top"/>
    </xf>
    <xf numFmtId="165" fontId="4" fillId="5" borderId="2" xfId="0" applyNumberFormat="1" applyFont="1" applyFill="1" applyBorder="1" applyAlignment="1">
      <alignment horizontal="center" vertical="top"/>
    </xf>
    <xf numFmtId="165" fontId="4" fillId="5" borderId="25" xfId="0" applyNumberFormat="1" applyFont="1" applyFill="1" applyBorder="1" applyAlignment="1">
      <alignment horizontal="center" vertical="top"/>
    </xf>
    <xf numFmtId="0" fontId="4" fillId="5" borderId="6" xfId="0" applyFont="1" applyFill="1" applyBorder="1" applyAlignment="1">
      <alignment horizontal="left" vertical="top" wrapText="1"/>
    </xf>
    <xf numFmtId="0" fontId="22" fillId="5" borderId="5" xfId="0" applyFont="1" applyFill="1" applyBorder="1" applyAlignment="1">
      <alignment horizontal="center" vertical="top"/>
    </xf>
    <xf numFmtId="165" fontId="11" fillId="7" borderId="21" xfId="0" applyNumberFormat="1" applyFont="1" applyFill="1" applyBorder="1" applyAlignment="1">
      <alignment horizontal="center" vertical="top" wrapText="1"/>
    </xf>
    <xf numFmtId="0" fontId="4" fillId="5" borderId="5" xfId="0" applyFont="1" applyFill="1" applyBorder="1" applyAlignment="1">
      <alignment horizontal="center" vertical="top"/>
    </xf>
    <xf numFmtId="0" fontId="4" fillId="5" borderId="49" xfId="0" applyFont="1" applyFill="1" applyBorder="1" applyAlignment="1">
      <alignment horizontal="center" vertical="top" wrapText="1"/>
    </xf>
    <xf numFmtId="0" fontId="9" fillId="0" borderId="0" xfId="0" applyFont="1" applyAlignment="1">
      <alignment horizontal="center" vertical="center"/>
    </xf>
    <xf numFmtId="0" fontId="9" fillId="0" borderId="22" xfId="0" applyFont="1" applyBorder="1" applyAlignment="1">
      <alignment horizontal="center" vertical="center"/>
    </xf>
    <xf numFmtId="0" fontId="9" fillId="0" borderId="0" xfId="0" applyFont="1" applyAlignment="1">
      <alignment vertical="top"/>
    </xf>
    <xf numFmtId="0" fontId="4" fillId="0" borderId="1" xfId="0" applyFont="1" applyBorder="1" applyAlignment="1">
      <alignment horizontal="center" vertical="center" textRotation="90"/>
    </xf>
    <xf numFmtId="0" fontId="4" fillId="0" borderId="45" xfId="0" applyFont="1" applyBorder="1" applyAlignment="1">
      <alignment horizontal="center" vertical="center" textRotation="90"/>
    </xf>
    <xf numFmtId="0" fontId="10" fillId="0" borderId="33" xfId="0" applyFont="1" applyBorder="1" applyAlignment="1">
      <alignment horizontal="left" vertical="top" wrapText="1"/>
    </xf>
    <xf numFmtId="0" fontId="4" fillId="5" borderId="17" xfId="0" applyFont="1" applyFill="1" applyBorder="1" applyAlignment="1">
      <alignment horizontal="center" vertical="top"/>
    </xf>
    <xf numFmtId="9" fontId="4" fillId="0" borderId="45" xfId="0" applyNumberFormat="1" applyFont="1" applyBorder="1" applyAlignment="1">
      <alignment horizontal="center" vertical="top"/>
    </xf>
    <xf numFmtId="2" fontId="18" fillId="4" borderId="28" xfId="0" applyNumberFormat="1" applyFont="1" applyFill="1" applyBorder="1" applyAlignment="1">
      <alignment horizontal="center" vertical="top" wrapText="1"/>
    </xf>
    <xf numFmtId="2" fontId="19" fillId="0" borderId="2" xfId="0" applyNumberFormat="1" applyFont="1" applyBorder="1" applyAlignment="1">
      <alignment horizontal="center" vertical="top" wrapText="1"/>
    </xf>
    <xf numFmtId="2" fontId="19" fillId="0" borderId="8" xfId="0" applyNumberFormat="1" applyFont="1" applyBorder="1" applyAlignment="1">
      <alignment horizontal="center" vertical="top" wrapText="1"/>
    </xf>
    <xf numFmtId="2" fontId="19" fillId="0" borderId="30" xfId="0" applyNumberFormat="1" applyFont="1" applyBorder="1" applyAlignment="1">
      <alignment horizontal="center" vertical="top" wrapText="1"/>
    </xf>
    <xf numFmtId="2" fontId="19" fillId="0" borderId="38" xfId="0" applyNumberFormat="1" applyFont="1" applyBorder="1" applyAlignment="1">
      <alignment horizontal="center" vertical="top" wrapText="1"/>
    </xf>
    <xf numFmtId="0" fontId="24" fillId="0" borderId="30" xfId="33" applyFont="1" applyBorder="1" applyAlignment="1">
      <alignment horizontal="center" vertical="top" wrapText="1"/>
    </xf>
    <xf numFmtId="0" fontId="24" fillId="0" borderId="38" xfId="33" applyFont="1" applyBorder="1" applyAlignment="1">
      <alignment horizontal="center" vertical="top" wrapText="1"/>
    </xf>
    <xf numFmtId="2" fontId="19" fillId="0" borderId="3" xfId="0" applyNumberFormat="1" applyFont="1" applyBorder="1" applyAlignment="1">
      <alignment horizontal="center" vertical="top" wrapText="1"/>
    </xf>
    <xf numFmtId="2" fontId="19" fillId="0" borderId="47" xfId="0" applyNumberFormat="1" applyFont="1" applyBorder="1" applyAlignment="1">
      <alignment horizontal="center" vertical="top" wrapText="1"/>
    </xf>
    <xf numFmtId="2" fontId="19" fillId="0" borderId="4" xfId="0" applyNumberFormat="1" applyFont="1" applyBorder="1" applyAlignment="1">
      <alignment horizontal="center" vertical="top" wrapText="1"/>
    </xf>
    <xf numFmtId="2" fontId="19" fillId="0" borderId="10" xfId="0" applyNumberFormat="1" applyFont="1" applyBorder="1" applyAlignment="1">
      <alignment horizontal="center" vertical="top" wrapText="1"/>
    </xf>
    <xf numFmtId="0" fontId="8" fillId="0" borderId="0" xfId="0" applyFont="1"/>
    <xf numFmtId="0" fontId="8" fillId="0" borderId="0" xfId="0" applyFont="1" applyAlignment="1">
      <alignment vertical="top"/>
    </xf>
    <xf numFmtId="49" fontId="9" fillId="8" borderId="28" xfId="0" applyNumberFormat="1" applyFont="1" applyFill="1" applyBorder="1" applyAlignment="1">
      <alignment horizontal="center" vertical="top" wrapText="1"/>
    </xf>
    <xf numFmtId="0" fontId="9" fillId="8" borderId="11" xfId="0" applyFont="1" applyFill="1" applyBorder="1" applyAlignment="1">
      <alignment vertical="top"/>
    </xf>
    <xf numFmtId="0" fontId="9" fillId="8" borderId="11" xfId="0" applyFont="1" applyFill="1" applyBorder="1" applyAlignment="1">
      <alignment horizontal="left" vertical="top"/>
    </xf>
    <xf numFmtId="0" fontId="9" fillId="2" borderId="11" xfId="0" applyFont="1" applyFill="1" applyBorder="1" applyAlignment="1">
      <alignment horizontal="left" vertical="top"/>
    </xf>
    <xf numFmtId="0" fontId="8" fillId="2" borderId="11" xfId="0" applyFont="1" applyFill="1" applyBorder="1" applyAlignment="1">
      <alignment horizontal="left" vertical="top"/>
    </xf>
    <xf numFmtId="0" fontId="31" fillId="8" borderId="11" xfId="0" applyFont="1" applyFill="1" applyBorder="1"/>
    <xf numFmtId="0" fontId="9" fillId="2" borderId="12" xfId="0" applyFont="1" applyFill="1" applyBorder="1" applyAlignment="1">
      <alignment horizontal="left" vertical="top"/>
    </xf>
    <xf numFmtId="49" fontId="9" fillId="8" borderId="36" xfId="0" applyNumberFormat="1" applyFont="1" applyFill="1" applyBorder="1" applyAlignment="1">
      <alignment horizontal="center" vertical="top" wrapText="1"/>
    </xf>
    <xf numFmtId="0" fontId="9" fillId="0" borderId="36" xfId="0" applyFont="1" applyBorder="1" applyAlignment="1">
      <alignment vertical="top"/>
    </xf>
    <xf numFmtId="0" fontId="9" fillId="0" borderId="0" xfId="0" applyFont="1" applyAlignment="1">
      <alignment horizontal="left" vertical="top"/>
    </xf>
    <xf numFmtId="0" fontId="8" fillId="0" borderId="0" xfId="0" applyFont="1" applyAlignment="1">
      <alignment horizontal="left" vertical="top"/>
    </xf>
    <xf numFmtId="0" fontId="8" fillId="0" borderId="56" xfId="0" applyFont="1" applyBorder="1" applyAlignment="1">
      <alignment vertical="center" wrapText="1"/>
    </xf>
    <xf numFmtId="0" fontId="8" fillId="5" borderId="56" xfId="0" applyFont="1" applyFill="1" applyBorder="1" applyAlignment="1">
      <alignment horizontal="center" vertical="top"/>
    </xf>
    <xf numFmtId="0" fontId="8" fillId="5" borderId="57" xfId="0" applyFont="1" applyFill="1" applyBorder="1" applyAlignment="1">
      <alignment horizontal="center" vertical="top"/>
    </xf>
    <xf numFmtId="49" fontId="9" fillId="2" borderId="15" xfId="0" applyNumberFormat="1" applyFont="1" applyFill="1" applyBorder="1" applyAlignment="1">
      <alignment horizontal="center" vertical="top"/>
    </xf>
    <xf numFmtId="49" fontId="9" fillId="7" borderId="28" xfId="0" applyNumberFormat="1" applyFont="1" applyFill="1" applyBorder="1" applyAlignment="1">
      <alignment horizontal="center" vertical="top"/>
    </xf>
    <xf numFmtId="0" fontId="9" fillId="7" borderId="11" xfId="0" applyFont="1" applyFill="1" applyBorder="1" applyAlignment="1">
      <alignment vertical="center"/>
    </xf>
    <xf numFmtId="49" fontId="9" fillId="7" borderId="11" xfId="0" applyNumberFormat="1" applyFont="1" applyFill="1" applyBorder="1" applyAlignment="1">
      <alignment vertical="top" wrapText="1"/>
    </xf>
    <xf numFmtId="0" fontId="31" fillId="7" borderId="11" xfId="0" applyFont="1" applyFill="1" applyBorder="1" applyAlignment="1">
      <alignment vertical="top" wrapText="1"/>
    </xf>
    <xf numFmtId="0" fontId="31" fillId="5" borderId="11" xfId="0" applyFont="1" applyFill="1" applyBorder="1" applyAlignment="1">
      <alignment horizontal="center" vertical="top" wrapText="1"/>
    </xf>
    <xf numFmtId="0" fontId="31" fillId="5" borderId="12" xfId="0" applyFont="1" applyFill="1" applyBorder="1" applyAlignment="1">
      <alignment horizontal="center" vertical="top" wrapText="1"/>
    </xf>
    <xf numFmtId="49" fontId="9" fillId="2" borderId="39" xfId="0" applyNumberFormat="1" applyFont="1" applyFill="1" applyBorder="1" applyAlignment="1">
      <alignment horizontal="center" vertical="top"/>
    </xf>
    <xf numFmtId="49" fontId="9" fillId="7" borderId="9" xfId="0" applyNumberFormat="1" applyFont="1" applyFill="1" applyBorder="1" applyAlignment="1">
      <alignment horizontal="center" vertical="top"/>
    </xf>
    <xf numFmtId="0" fontId="9" fillId="0" borderId="39" xfId="0" applyFont="1" applyBorder="1" applyAlignment="1">
      <alignment vertical="center"/>
    </xf>
    <xf numFmtId="49" fontId="9" fillId="0" borderId="40" xfId="0" applyNumberFormat="1" applyFont="1" applyBorder="1" applyAlignment="1">
      <alignment vertical="top" wrapText="1"/>
    </xf>
    <xf numFmtId="0" fontId="31" fillId="0" borderId="40" xfId="0" applyFont="1" applyBorder="1" applyAlignment="1">
      <alignment vertical="top" wrapText="1"/>
    </xf>
    <xf numFmtId="0" fontId="8" fillId="0" borderId="50" xfId="0" applyFont="1" applyBorder="1" applyAlignment="1">
      <alignment vertical="center" wrapText="1"/>
    </xf>
    <xf numFmtId="0" fontId="8" fillId="0" borderId="50" xfId="0" applyFont="1" applyBorder="1" applyAlignment="1">
      <alignment horizontal="center" vertical="center" wrapText="1"/>
    </xf>
    <xf numFmtId="0" fontId="8" fillId="5" borderId="50" xfId="0" applyFont="1" applyFill="1" applyBorder="1" applyAlignment="1">
      <alignment horizontal="center" vertical="top" wrapText="1"/>
    </xf>
    <xf numFmtId="0" fontId="8" fillId="5" borderId="54" xfId="0" applyFont="1" applyFill="1" applyBorder="1" applyAlignment="1">
      <alignment horizontal="center" vertical="top" wrapText="1"/>
    </xf>
    <xf numFmtId="49" fontId="9" fillId="5" borderId="29" xfId="0" applyNumberFormat="1" applyFont="1" applyFill="1" applyBorder="1" applyAlignment="1">
      <alignment horizontal="center" vertical="top" wrapText="1"/>
    </xf>
    <xf numFmtId="0" fontId="9" fillId="5" borderId="29" xfId="0" applyFont="1" applyFill="1" applyBorder="1" applyAlignment="1">
      <alignment horizontal="left" vertical="top" wrapText="1"/>
    </xf>
    <xf numFmtId="49" fontId="8" fillId="0" borderId="31" xfId="0" applyNumberFormat="1" applyFont="1" applyBorder="1" applyAlignment="1">
      <alignment vertical="top"/>
    </xf>
    <xf numFmtId="0" fontId="8" fillId="0" borderId="2" xfId="0" applyFont="1" applyBorder="1" applyAlignment="1">
      <alignment horizontal="center" vertical="top"/>
    </xf>
    <xf numFmtId="165" fontId="8" fillId="0" borderId="2" xfId="0" applyNumberFormat="1" applyFont="1" applyBorder="1" applyAlignment="1">
      <alignment horizontal="center" vertical="top"/>
    </xf>
    <xf numFmtId="165" fontId="8" fillId="10" borderId="2" xfId="0" applyNumberFormat="1" applyFont="1" applyFill="1" applyBorder="1" applyAlignment="1">
      <alignment horizontal="center" vertical="top"/>
    </xf>
    <xf numFmtId="165" fontId="8" fillId="0" borderId="25" xfId="0" applyNumberFormat="1" applyFont="1" applyBorder="1" applyAlignment="1">
      <alignment horizontal="center" vertical="top"/>
    </xf>
    <xf numFmtId="0" fontId="8" fillId="0" borderId="6" xfId="0" applyFont="1" applyBorder="1" applyAlignment="1">
      <alignment vertical="top" wrapText="1"/>
    </xf>
    <xf numFmtId="165" fontId="8" fillId="10" borderId="5" xfId="0" applyNumberFormat="1" applyFont="1" applyFill="1" applyBorder="1" applyAlignment="1">
      <alignment horizontal="center" vertical="center" wrapText="1"/>
    </xf>
    <xf numFmtId="49" fontId="8" fillId="10" borderId="5" xfId="0" applyNumberFormat="1" applyFont="1" applyFill="1" applyBorder="1" applyAlignment="1">
      <alignment vertical="center" wrapText="1"/>
    </xf>
    <xf numFmtId="2" fontId="8" fillId="10" borderId="5" xfId="0" applyNumberFormat="1" applyFont="1" applyFill="1" applyBorder="1" applyAlignment="1">
      <alignment vertical="center" wrapText="1"/>
    </xf>
    <xf numFmtId="2" fontId="8" fillId="10" borderId="7" xfId="0" applyNumberFormat="1" applyFont="1" applyFill="1" applyBorder="1" applyAlignment="1">
      <alignment vertical="center" wrapText="1"/>
    </xf>
    <xf numFmtId="49" fontId="9" fillId="5" borderId="9" xfId="0" applyNumberFormat="1" applyFont="1" applyFill="1" applyBorder="1" applyAlignment="1">
      <alignment horizontal="center" vertical="top" wrapText="1"/>
    </xf>
    <xf numFmtId="0" fontId="9" fillId="5" borderId="9" xfId="0" applyFont="1" applyFill="1" applyBorder="1" applyAlignment="1">
      <alignment horizontal="left" vertical="top" wrapText="1"/>
    </xf>
    <xf numFmtId="49" fontId="8" fillId="0" borderId="36" xfId="0" applyNumberFormat="1" applyFont="1" applyBorder="1" applyAlignment="1">
      <alignment vertical="top"/>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8" fillId="10" borderId="59" xfId="0" applyNumberFormat="1" applyFont="1" applyFill="1" applyBorder="1" applyAlignment="1">
      <alignment horizontal="center" vertical="top"/>
    </xf>
    <xf numFmtId="165" fontId="8" fillId="0" borderId="60" xfId="0" applyNumberFormat="1" applyFont="1" applyBorder="1" applyAlignment="1">
      <alignment horizontal="center" vertical="top"/>
    </xf>
    <xf numFmtId="0" fontId="8" fillId="5" borderId="37" xfId="0" applyFont="1" applyFill="1" applyBorder="1" applyAlignment="1">
      <alignment vertical="center" wrapText="1"/>
    </xf>
    <xf numFmtId="165" fontId="8" fillId="10" borderId="61" xfId="0" applyNumberFormat="1" applyFont="1" applyFill="1" applyBorder="1" applyAlignment="1">
      <alignment horizontal="center" vertical="center" wrapText="1"/>
    </xf>
    <xf numFmtId="49" fontId="8" fillId="10" borderId="17" xfId="0" applyNumberFormat="1" applyFont="1" applyFill="1" applyBorder="1" applyAlignment="1">
      <alignment vertical="center" wrapText="1"/>
    </xf>
    <xf numFmtId="49" fontId="8" fillId="10" borderId="42" xfId="0" applyNumberFormat="1" applyFont="1" applyFill="1" applyBorder="1" applyAlignment="1">
      <alignment vertical="center" wrapText="1"/>
    </xf>
    <xf numFmtId="165" fontId="8" fillId="10" borderId="17" xfId="0" applyNumberFormat="1" applyFont="1" applyFill="1" applyBorder="1" applyAlignment="1">
      <alignment horizontal="center" vertical="center" wrapText="1"/>
    </xf>
    <xf numFmtId="0" fontId="8" fillId="0" borderId="30" xfId="0" applyFont="1" applyBorder="1" applyAlignment="1">
      <alignment horizontal="center" vertical="top"/>
    </xf>
    <xf numFmtId="165" fontId="8" fillId="10" borderId="62" xfId="0" applyNumberFormat="1" applyFont="1" applyFill="1" applyBorder="1" applyAlignment="1">
      <alignment horizontal="center" vertical="center" wrapText="1"/>
    </xf>
    <xf numFmtId="49" fontId="8" fillId="10" borderId="17" xfId="0" applyNumberFormat="1" applyFont="1" applyFill="1" applyBorder="1" applyAlignment="1">
      <alignment horizontal="left" vertical="center" wrapText="1"/>
    </xf>
    <xf numFmtId="49" fontId="8" fillId="10" borderId="42" xfId="0" applyNumberFormat="1" applyFont="1" applyFill="1" applyBorder="1" applyAlignment="1">
      <alignment horizontal="left" vertical="center" wrapText="1"/>
    </xf>
    <xf numFmtId="0" fontId="31" fillId="5" borderId="21" xfId="0" applyFont="1" applyFill="1" applyBorder="1" applyAlignment="1">
      <alignment horizontal="center" vertical="top" wrapText="1"/>
    </xf>
    <xf numFmtId="0" fontId="9" fillId="5" borderId="21" xfId="0" applyFont="1" applyFill="1" applyBorder="1" applyAlignment="1">
      <alignment horizontal="left" vertical="top" wrapText="1"/>
    </xf>
    <xf numFmtId="0" fontId="9" fillId="11" borderId="22" xfId="0" applyFont="1" applyFill="1" applyBorder="1" applyAlignment="1">
      <alignment horizontal="center" vertical="top"/>
    </xf>
    <xf numFmtId="165" fontId="9" fillId="11"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left" vertical="top"/>
    </xf>
    <xf numFmtId="9" fontId="8" fillId="0" borderId="45" xfId="0" applyNumberFormat="1" applyFont="1" applyBorder="1" applyAlignment="1">
      <alignment horizontal="left" vertical="top"/>
    </xf>
    <xf numFmtId="49" fontId="3" fillId="5" borderId="9" xfId="0" applyNumberFormat="1" applyFont="1" applyFill="1" applyBorder="1" applyAlignment="1">
      <alignment horizontal="center" vertical="top" wrapText="1"/>
    </xf>
    <xf numFmtId="0" fontId="33" fillId="5" borderId="2" xfId="0" applyFont="1" applyFill="1" applyBorder="1" applyAlignment="1">
      <alignment vertical="center" wrapText="1"/>
    </xf>
    <xf numFmtId="49" fontId="33" fillId="5" borderId="9" xfId="0" applyNumberFormat="1" applyFont="1" applyFill="1" applyBorder="1" applyAlignment="1">
      <alignment vertical="top"/>
    </xf>
    <xf numFmtId="0" fontId="33" fillId="5" borderId="30" xfId="0" applyFont="1" applyFill="1" applyBorder="1" applyAlignment="1">
      <alignment horizontal="center" vertical="top"/>
    </xf>
    <xf numFmtId="2" fontId="33" fillId="5" borderId="3" xfId="0" applyNumberFormat="1" applyFont="1" applyFill="1" applyBorder="1" applyAlignment="1">
      <alignment horizontal="center" vertical="top"/>
    </xf>
    <xf numFmtId="165" fontId="33" fillId="5" borderId="3" xfId="0" applyNumberFormat="1" applyFont="1" applyFill="1" applyBorder="1" applyAlignment="1">
      <alignment horizontal="center" vertical="top"/>
    </xf>
    <xf numFmtId="165" fontId="33" fillId="5" borderId="47" xfId="0" applyNumberFormat="1" applyFont="1" applyFill="1" applyBorder="1" applyAlignment="1">
      <alignment horizontal="center" vertical="top"/>
    </xf>
    <xf numFmtId="0" fontId="33" fillId="5" borderId="55" xfId="0" applyFont="1" applyFill="1" applyBorder="1" applyAlignment="1">
      <alignment vertical="top" wrapText="1"/>
    </xf>
    <xf numFmtId="165" fontId="33" fillId="5" borderId="50" xfId="0" applyNumberFormat="1" applyFont="1" applyFill="1" applyBorder="1" applyAlignment="1">
      <alignment horizontal="center" vertical="top" wrapText="1"/>
    </xf>
    <xf numFmtId="0" fontId="33" fillId="5" borderId="50" xfId="0" applyFont="1" applyFill="1" applyBorder="1" applyAlignment="1">
      <alignment horizontal="center" vertical="top" wrapText="1"/>
    </xf>
    <xf numFmtId="0" fontId="33" fillId="5" borderId="54" xfId="0" applyFont="1" applyFill="1" applyBorder="1" applyAlignment="1">
      <alignment horizontal="center" vertical="top" wrapText="1"/>
    </xf>
    <xf numFmtId="0" fontId="34" fillId="5" borderId="30" xfId="0" applyFont="1" applyFill="1" applyBorder="1" applyAlignment="1">
      <alignment vertical="center" wrapText="1"/>
    </xf>
    <xf numFmtId="0" fontId="33" fillId="5" borderId="37" xfId="0" applyFont="1" applyFill="1" applyBorder="1" applyAlignment="1">
      <alignment vertical="top" wrapText="1"/>
    </xf>
    <xf numFmtId="165" fontId="33" fillId="5" borderId="35" xfId="0" applyNumberFormat="1" applyFont="1" applyFill="1" applyBorder="1" applyAlignment="1">
      <alignment horizontal="center" vertical="top" wrapText="1"/>
    </xf>
    <xf numFmtId="0" fontId="33" fillId="5" borderId="35" xfId="0" applyFont="1" applyFill="1" applyBorder="1" applyAlignment="1">
      <alignment horizontal="center" vertical="top"/>
    </xf>
    <xf numFmtId="0" fontId="33" fillId="5" borderId="35" xfId="0" applyFont="1" applyFill="1" applyBorder="1" applyAlignment="1">
      <alignment horizontal="center" vertical="top" wrapText="1"/>
    </xf>
    <xf numFmtId="0" fontId="33" fillId="5" borderId="34" xfId="0" applyFont="1" applyFill="1" applyBorder="1" applyAlignment="1">
      <alignment horizontal="center" vertical="top" wrapText="1"/>
    </xf>
    <xf numFmtId="0" fontId="34" fillId="5" borderId="35" xfId="0" applyFont="1" applyFill="1" applyBorder="1" applyAlignment="1">
      <alignment vertical="center" wrapText="1"/>
    </xf>
    <xf numFmtId="2" fontId="35" fillId="5" borderId="3" xfId="0" applyNumberFormat="1" applyFont="1" applyFill="1" applyBorder="1" applyAlignment="1">
      <alignment horizontal="center" vertical="top"/>
    </xf>
    <xf numFmtId="165" fontId="35" fillId="5" borderId="3" xfId="0" applyNumberFormat="1" applyFont="1" applyFill="1" applyBorder="1" applyAlignment="1">
      <alignment horizontal="center" vertical="top"/>
    </xf>
    <xf numFmtId="0" fontId="33" fillId="5" borderId="63" xfId="0" applyFont="1" applyFill="1" applyBorder="1" applyAlignment="1">
      <alignment horizontal="center" vertical="top" wrapText="1"/>
    </xf>
    <xf numFmtId="0" fontId="33" fillId="5" borderId="64" xfId="0" applyFont="1" applyFill="1" applyBorder="1" applyAlignment="1">
      <alignment horizontal="center" vertical="top"/>
    </xf>
    <xf numFmtId="0" fontId="33" fillId="5" borderId="35" xfId="0" applyFont="1" applyFill="1" applyBorder="1" applyAlignment="1">
      <alignment vertical="center" wrapText="1"/>
    </xf>
    <xf numFmtId="165" fontId="35" fillId="5" borderId="47" xfId="0" applyNumberFormat="1" applyFont="1" applyFill="1" applyBorder="1" applyAlignment="1">
      <alignment horizontal="center" vertical="top"/>
    </xf>
    <xf numFmtId="0" fontId="33" fillId="5" borderId="30" xfId="0" applyFont="1" applyFill="1" applyBorder="1" applyAlignment="1">
      <alignment vertical="center" wrapText="1"/>
    </xf>
    <xf numFmtId="0" fontId="33" fillId="5" borderId="64" xfId="0" applyFont="1" applyFill="1" applyBorder="1" applyAlignment="1">
      <alignment vertical="center" wrapText="1"/>
    </xf>
    <xf numFmtId="0" fontId="33" fillId="5" borderId="3" xfId="0" applyFont="1" applyFill="1" applyBorder="1" applyAlignment="1">
      <alignment horizontal="center" vertical="top"/>
    </xf>
    <xf numFmtId="0" fontId="33" fillId="5" borderId="63" xfId="0" applyFont="1" applyFill="1" applyBorder="1" applyAlignment="1">
      <alignment horizontal="center" vertical="top"/>
    </xf>
    <xf numFmtId="49" fontId="17" fillId="2" borderId="28" xfId="0" applyNumberFormat="1" applyFont="1" applyFill="1" applyBorder="1" applyAlignment="1">
      <alignment horizontal="center" vertical="top"/>
    </xf>
    <xf numFmtId="49" fontId="17" fillId="3" borderId="21" xfId="0" applyNumberFormat="1" applyFont="1" applyFill="1" applyBorder="1" applyAlignment="1">
      <alignment horizontal="center" vertical="top"/>
    </xf>
    <xf numFmtId="0" fontId="31" fillId="7" borderId="15" xfId="0" applyFont="1" applyFill="1" applyBorder="1" applyAlignment="1">
      <alignment horizontal="center" vertical="top" wrapText="1"/>
    </xf>
    <xf numFmtId="0" fontId="31" fillId="7" borderId="11" xfId="0" applyFont="1" applyFill="1" applyBorder="1" applyAlignment="1">
      <alignment horizontal="center" vertical="top" wrapText="1"/>
    </xf>
    <xf numFmtId="0" fontId="9" fillId="7" borderId="28" xfId="0" applyFont="1" applyFill="1" applyBorder="1" applyAlignment="1">
      <alignment horizontal="center" vertical="top"/>
    </xf>
    <xf numFmtId="165" fontId="9" fillId="7" borderId="28" xfId="0" applyNumberFormat="1" applyFont="1" applyFill="1" applyBorder="1" applyAlignment="1">
      <alignment horizontal="center" vertical="top"/>
    </xf>
    <xf numFmtId="0" fontId="8" fillId="7" borderId="23" xfId="0" applyFont="1" applyFill="1" applyBorder="1" applyAlignment="1">
      <alignment horizontal="left" vertical="top"/>
    </xf>
    <xf numFmtId="0" fontId="8" fillId="7" borderId="22" xfId="0" applyFont="1" applyFill="1" applyBorder="1" applyAlignment="1">
      <alignment horizontal="left" vertical="top"/>
    </xf>
    <xf numFmtId="9" fontId="8" fillId="7" borderId="22" xfId="0" applyNumberFormat="1" applyFont="1" applyFill="1" applyBorder="1" applyAlignment="1">
      <alignment horizontal="center" vertical="top"/>
    </xf>
    <xf numFmtId="9" fontId="8" fillId="7" borderId="24" xfId="0" applyNumberFormat="1" applyFont="1" applyFill="1" applyBorder="1" applyAlignment="1">
      <alignment horizontal="center" vertical="top"/>
    </xf>
    <xf numFmtId="49" fontId="17" fillId="2" borderId="15" xfId="0" applyNumberFormat="1" applyFont="1" applyFill="1" applyBorder="1" applyAlignment="1">
      <alignment horizontal="center" vertical="top"/>
    </xf>
    <xf numFmtId="49" fontId="17" fillId="3" borderId="28" xfId="0" applyNumberFormat="1" applyFont="1" applyFill="1" applyBorder="1" applyAlignment="1">
      <alignment horizontal="center" vertical="top"/>
    </xf>
    <xf numFmtId="0" fontId="9" fillId="7" borderId="39" xfId="0" applyFont="1" applyFill="1" applyBorder="1" applyAlignment="1">
      <alignment vertical="top"/>
    </xf>
    <xf numFmtId="49" fontId="9" fillId="7" borderId="40" xfId="0" applyNumberFormat="1" applyFont="1" applyFill="1" applyBorder="1" applyAlignment="1">
      <alignment vertical="top" wrapText="1"/>
    </xf>
    <xf numFmtId="0" fontId="37" fillId="7" borderId="40" xfId="0" applyFont="1" applyFill="1" applyBorder="1" applyAlignment="1">
      <alignment vertical="top" wrapText="1"/>
    </xf>
    <xf numFmtId="0" fontId="37" fillId="7" borderId="43" xfId="0" applyFont="1" applyFill="1" applyBorder="1" applyAlignment="1">
      <alignment vertical="top" wrapText="1"/>
    </xf>
    <xf numFmtId="49" fontId="5" fillId="2" borderId="39" xfId="0" applyNumberFormat="1" applyFont="1" applyFill="1" applyBorder="1" applyAlignment="1">
      <alignment horizontal="center" vertical="top"/>
    </xf>
    <xf numFmtId="49" fontId="9" fillId="3" borderId="29" xfId="0" applyNumberFormat="1" applyFont="1" applyFill="1" applyBorder="1" applyAlignment="1">
      <alignment horizontal="center" vertical="top"/>
    </xf>
    <xf numFmtId="0" fontId="9" fillId="0" borderId="15" xfId="0" applyFont="1" applyBorder="1" applyAlignment="1">
      <alignment vertical="top"/>
    </xf>
    <xf numFmtId="49" fontId="9" fillId="0" borderId="11" xfId="0" applyNumberFormat="1" applyFont="1" applyBorder="1" applyAlignment="1">
      <alignment vertical="top" wrapText="1"/>
    </xf>
    <xf numFmtId="0" fontId="37" fillId="0" borderId="11" xfId="0" applyFont="1" applyBorder="1" applyAlignment="1">
      <alignment vertical="top" wrapText="1"/>
    </xf>
    <xf numFmtId="0" fontId="8" fillId="0" borderId="65" xfId="0" applyFont="1" applyBorder="1" applyAlignment="1">
      <alignment horizontal="justify" vertical="center"/>
    </xf>
    <xf numFmtId="0" fontId="8" fillId="0" borderId="65" xfId="0" applyFont="1" applyBorder="1" applyAlignment="1">
      <alignment horizontal="center" vertical="top" wrapText="1"/>
    </xf>
    <xf numFmtId="0" fontId="29" fillId="0" borderId="65" xfId="0" applyFont="1" applyBorder="1" applyAlignment="1">
      <alignment horizontal="center" vertical="top" wrapText="1"/>
    </xf>
    <xf numFmtId="0" fontId="29" fillId="0" borderId="66" xfId="0" applyFont="1" applyBorder="1" applyAlignment="1">
      <alignment horizontal="center" vertical="top" wrapText="1"/>
    </xf>
    <xf numFmtId="49" fontId="8" fillId="0" borderId="2" xfId="0" applyNumberFormat="1" applyFont="1" applyBorder="1" applyAlignment="1">
      <alignment vertical="top"/>
    </xf>
    <xf numFmtId="0" fontId="8" fillId="0" borderId="49" xfId="0" applyFont="1" applyBorder="1" applyAlignment="1">
      <alignment vertical="top" wrapText="1"/>
    </xf>
    <xf numFmtId="0" fontId="8" fillId="0" borderId="5" xfId="0" applyFont="1" applyBorder="1" applyAlignment="1">
      <alignment horizontal="center" vertical="top" wrapText="1"/>
    </xf>
    <xf numFmtId="0" fontId="8" fillId="0" borderId="5" xfId="0" applyFont="1" applyBorder="1" applyAlignment="1">
      <alignment horizontal="center" vertical="top"/>
    </xf>
    <xf numFmtId="0" fontId="8" fillId="0" borderId="61" xfId="0" applyFont="1" applyBorder="1" applyAlignment="1">
      <alignment vertical="top" wrapText="1"/>
    </xf>
    <xf numFmtId="0" fontId="8" fillId="0" borderId="35" xfId="0" applyFont="1" applyBorder="1" applyAlignment="1">
      <alignment horizontal="center" vertical="top" wrapText="1"/>
    </xf>
    <xf numFmtId="0" fontId="8" fillId="0" borderId="17" xfId="0" applyFont="1" applyBorder="1" applyAlignment="1">
      <alignment horizontal="center" vertical="top"/>
    </xf>
    <xf numFmtId="165" fontId="8" fillId="0" borderId="30" xfId="0" applyNumberFormat="1" applyFont="1" applyBorder="1" applyAlignment="1">
      <alignment horizontal="center" vertical="top"/>
    </xf>
    <xf numFmtId="165" fontId="8" fillId="10" borderId="30" xfId="0" applyNumberFormat="1" applyFont="1" applyFill="1" applyBorder="1" applyAlignment="1">
      <alignment horizontal="center" vertical="top"/>
    </xf>
    <xf numFmtId="165" fontId="8" fillId="0" borderId="41" xfId="0" applyNumberFormat="1" applyFont="1" applyBorder="1" applyAlignment="1">
      <alignment horizontal="center" vertical="top"/>
    </xf>
    <xf numFmtId="0" fontId="8" fillId="0" borderId="61" xfId="0" applyFont="1" applyBorder="1" applyAlignment="1">
      <alignment horizontal="left" vertical="top" wrapText="1"/>
    </xf>
    <xf numFmtId="0" fontId="8" fillId="0" borderId="35" xfId="0" applyFont="1" applyBorder="1" applyAlignment="1">
      <alignment horizontal="center" vertical="top"/>
    </xf>
    <xf numFmtId="9" fontId="8" fillId="0" borderId="1" xfId="0" applyNumberFormat="1" applyFont="1" applyBorder="1" applyAlignment="1">
      <alignment horizontal="center" vertical="top"/>
    </xf>
    <xf numFmtId="9" fontId="8" fillId="0" borderId="45" xfId="0" applyNumberFormat="1" applyFont="1" applyBorder="1" applyAlignment="1">
      <alignment horizontal="center" vertical="top"/>
    </xf>
    <xf numFmtId="0" fontId="8" fillId="0" borderId="40"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165" fontId="8" fillId="10" borderId="61" xfId="0" applyNumberFormat="1" applyFont="1" applyFill="1" applyBorder="1" applyAlignment="1">
      <alignment horizontal="left" vertical="center" wrapText="1"/>
    </xf>
    <xf numFmtId="0" fontId="8" fillId="0" borderId="35" xfId="0" applyFont="1" applyBorder="1" applyAlignment="1">
      <alignment horizontal="left" vertical="top" wrapText="1"/>
    </xf>
    <xf numFmtId="0" fontId="8" fillId="0" borderId="34" xfId="0" applyFont="1" applyBorder="1" applyAlignment="1">
      <alignment horizontal="left" vertical="top" wrapText="1"/>
    </xf>
    <xf numFmtId="2" fontId="8" fillId="0" borderId="30" xfId="0" applyNumberFormat="1" applyFont="1" applyBorder="1" applyAlignment="1">
      <alignment horizontal="center" vertical="top"/>
    </xf>
    <xf numFmtId="0" fontId="8" fillId="0" borderId="34" xfId="0" applyFont="1" applyBorder="1" applyAlignment="1">
      <alignment horizontal="center" vertical="top" wrapText="1"/>
    </xf>
    <xf numFmtId="0" fontId="8" fillId="0" borderId="21" xfId="0" applyFont="1" applyBorder="1" applyAlignment="1">
      <alignment vertical="top" wrapText="1"/>
    </xf>
    <xf numFmtId="0" fontId="9" fillId="11" borderId="10" xfId="0" applyFont="1" applyFill="1" applyBorder="1" applyAlignment="1">
      <alignment horizontal="center" vertical="top"/>
    </xf>
    <xf numFmtId="49" fontId="9" fillId="5" borderId="39" xfId="0" applyNumberFormat="1" applyFont="1" applyFill="1" applyBorder="1" applyAlignment="1">
      <alignment horizontal="center" vertical="top" wrapText="1"/>
    </xf>
    <xf numFmtId="0" fontId="8" fillId="5" borderId="2" xfId="0" applyFont="1" applyFill="1" applyBorder="1" applyAlignment="1">
      <alignment horizontal="center" vertical="top"/>
    </xf>
    <xf numFmtId="165" fontId="8" fillId="5" borderId="2" xfId="0" applyNumberFormat="1" applyFont="1" applyFill="1" applyBorder="1" applyAlignment="1">
      <alignment horizontal="center" vertical="top"/>
    </xf>
    <xf numFmtId="165" fontId="8" fillId="5" borderId="8" xfId="0" applyNumberFormat="1" applyFont="1" applyFill="1" applyBorder="1" applyAlignment="1">
      <alignment horizontal="center" vertical="top"/>
    </xf>
    <xf numFmtId="49" fontId="9" fillId="5" borderId="36" xfId="0" applyNumberFormat="1" applyFont="1" applyFill="1" applyBorder="1" applyAlignment="1">
      <alignment horizontal="center" vertical="top" wrapText="1"/>
    </xf>
    <xf numFmtId="0" fontId="8" fillId="5" borderId="30" xfId="0" applyFont="1" applyFill="1" applyBorder="1" applyAlignment="1">
      <alignment horizontal="center" vertical="top"/>
    </xf>
    <xf numFmtId="165" fontId="8" fillId="5" borderId="30" xfId="0" applyNumberFormat="1" applyFont="1" applyFill="1" applyBorder="1" applyAlignment="1">
      <alignment horizontal="center" vertical="top"/>
    </xf>
    <xf numFmtId="165" fontId="8" fillId="5" borderId="38" xfId="0" applyNumberFormat="1" applyFont="1" applyFill="1" applyBorder="1" applyAlignment="1">
      <alignment horizontal="center" vertical="top"/>
    </xf>
    <xf numFmtId="2" fontId="8" fillId="5" borderId="30" xfId="0" applyNumberFormat="1" applyFont="1" applyFill="1" applyBorder="1" applyAlignment="1">
      <alignment horizontal="center" vertical="top"/>
    </xf>
    <xf numFmtId="0" fontId="8" fillId="5" borderId="30" xfId="0" applyFont="1" applyFill="1" applyBorder="1" applyAlignment="1">
      <alignment vertical="top" wrapText="1"/>
    </xf>
    <xf numFmtId="0" fontId="9" fillId="5" borderId="33" xfId="0" applyFont="1" applyFill="1" applyBorder="1" applyAlignment="1">
      <alignment horizontal="center" vertical="top"/>
    </xf>
    <xf numFmtId="165" fontId="9" fillId="5" borderId="30" xfId="0" applyNumberFormat="1" applyFont="1" applyFill="1" applyBorder="1" applyAlignment="1">
      <alignment horizontal="center" vertical="top"/>
    </xf>
    <xf numFmtId="165" fontId="9" fillId="5" borderId="41" xfId="0" applyNumberFormat="1" applyFont="1" applyFill="1" applyBorder="1" applyAlignment="1">
      <alignment horizontal="center" vertical="top"/>
    </xf>
    <xf numFmtId="0" fontId="8" fillId="0" borderId="37" xfId="0" applyFont="1" applyBorder="1" applyAlignment="1">
      <alignment vertical="center" wrapText="1"/>
    </xf>
    <xf numFmtId="0" fontId="8" fillId="0" borderId="35" xfId="0" applyFont="1" applyBorder="1" applyAlignment="1">
      <alignment horizontal="center" vertical="center" wrapText="1"/>
    </xf>
    <xf numFmtId="0" fontId="8" fillId="0" borderId="64" xfId="0" applyFont="1" applyBorder="1" applyAlignment="1">
      <alignment horizontal="center" vertical="top"/>
    </xf>
    <xf numFmtId="0" fontId="8" fillId="0" borderId="64" xfId="0" applyFont="1" applyBorder="1" applyAlignment="1">
      <alignment horizontal="center" vertical="center"/>
    </xf>
    <xf numFmtId="0" fontId="8" fillId="0" borderId="63" xfId="0" applyFont="1" applyBorder="1" applyAlignment="1">
      <alignment horizontal="center" vertical="center" wrapText="1"/>
    </xf>
    <xf numFmtId="0" fontId="8" fillId="5" borderId="0" xfId="0" applyFont="1" applyFill="1" applyAlignment="1">
      <alignment horizontal="center" vertical="top"/>
    </xf>
    <xf numFmtId="2" fontId="8" fillId="0" borderId="9" xfId="0" applyNumberFormat="1" applyFont="1" applyBorder="1" applyAlignment="1">
      <alignment horizontal="center" vertical="top"/>
    </xf>
    <xf numFmtId="165" fontId="8" fillId="0" borderId="9" xfId="0" applyNumberFormat="1" applyFont="1" applyBorder="1" applyAlignment="1">
      <alignment horizontal="center" vertical="top"/>
    </xf>
    <xf numFmtId="0" fontId="8" fillId="5" borderId="47" xfId="0" applyFont="1" applyFill="1" applyBorder="1" applyAlignment="1">
      <alignment horizontal="center" vertical="top"/>
    </xf>
    <xf numFmtId="2" fontId="8" fillId="0" borderId="3" xfId="0" applyNumberFormat="1" applyFont="1" applyBorder="1" applyAlignment="1">
      <alignment horizontal="center" vertical="top"/>
    </xf>
    <xf numFmtId="165" fontId="8" fillId="0" borderId="3" xfId="0" applyNumberFormat="1" applyFont="1" applyBorder="1" applyAlignment="1">
      <alignment horizontal="center" vertical="top"/>
    </xf>
    <xf numFmtId="49" fontId="9" fillId="5" borderId="23" xfId="0" applyNumberFormat="1" applyFont="1" applyFill="1" applyBorder="1" applyAlignment="1">
      <alignment horizontal="center" vertical="top" wrapText="1"/>
    </xf>
    <xf numFmtId="0" fontId="8" fillId="0" borderId="52"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top"/>
    </xf>
    <xf numFmtId="0" fontId="8" fillId="0" borderId="1" xfId="0" applyFont="1" applyBorder="1" applyAlignment="1">
      <alignment horizontal="center" vertical="center"/>
    </xf>
    <xf numFmtId="0" fontId="8" fillId="0" borderId="45" xfId="0" applyFont="1" applyBorder="1" applyAlignment="1">
      <alignment horizontal="center" vertical="center" wrapText="1"/>
    </xf>
    <xf numFmtId="49" fontId="9" fillId="5" borderId="16" xfId="0" applyNumberFormat="1" applyFont="1" applyFill="1" applyBorder="1" applyAlignment="1">
      <alignment horizontal="center" vertical="top" wrapText="1"/>
    </xf>
    <xf numFmtId="49" fontId="9" fillId="5" borderId="44" xfId="0" applyNumberFormat="1" applyFont="1" applyFill="1" applyBorder="1" applyAlignment="1">
      <alignment horizontal="center" vertical="top" wrapText="1"/>
    </xf>
    <xf numFmtId="0" fontId="8" fillId="0" borderId="33" xfId="0" applyFont="1" applyBorder="1" applyAlignment="1">
      <alignment horizontal="justify" vertical="center"/>
    </xf>
    <xf numFmtId="165" fontId="8" fillId="10" borderId="35" xfId="0" applyNumberFormat="1" applyFont="1" applyFill="1" applyBorder="1" applyAlignment="1">
      <alignment horizontal="center" vertical="center" wrapText="1"/>
    </xf>
    <xf numFmtId="0" fontId="39" fillId="5" borderId="9" xfId="0" applyFont="1" applyFill="1" applyBorder="1" applyAlignment="1">
      <alignment vertical="top" wrapText="1"/>
    </xf>
    <xf numFmtId="0" fontId="8" fillId="0" borderId="58" xfId="0" applyFont="1" applyBorder="1" applyAlignment="1">
      <alignment horizontal="left" vertical="top"/>
    </xf>
    <xf numFmtId="0" fontId="8" fillId="0" borderId="42" xfId="0" applyFont="1" applyBorder="1" applyAlignment="1">
      <alignment horizontal="center" vertical="top" wrapText="1"/>
    </xf>
    <xf numFmtId="0" fontId="8" fillId="0" borderId="47" xfId="0" applyFont="1" applyBorder="1" applyAlignment="1">
      <alignment horizontal="center" vertical="top"/>
    </xf>
    <xf numFmtId="165" fontId="8" fillId="10" borderId="3" xfId="0" applyNumberFormat="1" applyFont="1" applyFill="1" applyBorder="1" applyAlignment="1">
      <alignment horizontal="center" vertical="top"/>
    </xf>
    <xf numFmtId="165" fontId="8" fillId="0" borderId="69" xfId="0" applyNumberFormat="1" applyFont="1" applyBorder="1" applyAlignment="1">
      <alignment horizontal="center" vertical="top"/>
    </xf>
    <xf numFmtId="0" fontId="8" fillId="0" borderId="33" xfId="0" applyFont="1" applyBorder="1" applyAlignment="1">
      <alignment wrapText="1"/>
    </xf>
    <xf numFmtId="0" fontId="31" fillId="5" borderId="19" xfId="0" applyFont="1" applyFill="1" applyBorder="1" applyAlignment="1">
      <alignment horizontal="center" vertical="top" wrapText="1"/>
    </xf>
    <xf numFmtId="0" fontId="8" fillId="5" borderId="21" xfId="0" applyFont="1" applyFill="1" applyBorder="1" applyAlignment="1">
      <alignment vertical="top" wrapText="1"/>
    </xf>
    <xf numFmtId="0" fontId="8" fillId="0" borderId="32" xfId="0" applyFont="1" applyBorder="1" applyAlignment="1">
      <alignment horizontal="left" vertical="top"/>
    </xf>
    <xf numFmtId="49" fontId="9" fillId="3" borderId="28" xfId="0" applyNumberFormat="1" applyFont="1" applyFill="1" applyBorder="1" applyAlignment="1">
      <alignment horizontal="center" vertical="top"/>
    </xf>
    <xf numFmtId="0" fontId="9" fillId="7" borderId="0" xfId="0" applyFont="1" applyFill="1"/>
    <xf numFmtId="0" fontId="9" fillId="0" borderId="15" xfId="0" applyFont="1" applyBorder="1"/>
    <xf numFmtId="0" fontId="37" fillId="5" borderId="65" xfId="0" applyFont="1" applyFill="1" applyBorder="1" applyAlignment="1">
      <alignment vertical="top" wrapText="1"/>
    </xf>
    <xf numFmtId="0" fontId="31" fillId="5" borderId="66" xfId="0" applyFont="1" applyFill="1" applyBorder="1" applyAlignment="1">
      <alignment horizontal="center" vertical="top" wrapText="1"/>
    </xf>
    <xf numFmtId="165" fontId="9" fillId="11" borderId="27" xfId="0" applyNumberFormat="1" applyFont="1" applyFill="1" applyBorder="1" applyAlignment="1">
      <alignment horizontal="center" vertical="top"/>
    </xf>
    <xf numFmtId="0" fontId="8" fillId="0" borderId="32" xfId="0" applyFont="1" applyBorder="1" applyAlignment="1">
      <alignment horizontal="left" vertical="top" wrapText="1"/>
    </xf>
    <xf numFmtId="0" fontId="8" fillId="0" borderId="1" xfId="0" applyFont="1" applyBorder="1" applyAlignment="1">
      <alignment horizontal="left" vertical="top"/>
    </xf>
    <xf numFmtId="0" fontId="8" fillId="0" borderId="17" xfId="0" applyFont="1" applyBorder="1" applyAlignment="1">
      <alignment horizontal="left" vertical="top" wrapText="1"/>
    </xf>
    <xf numFmtId="0" fontId="8" fillId="0" borderId="42" xfId="0" applyFont="1" applyBorder="1" applyAlignment="1">
      <alignment horizontal="left" vertical="top" wrapText="1"/>
    </xf>
    <xf numFmtId="0" fontId="31" fillId="5" borderId="44" xfId="0" applyFont="1" applyFill="1" applyBorder="1" applyAlignment="1">
      <alignment horizontal="center" vertical="top" wrapText="1"/>
    </xf>
    <xf numFmtId="165"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9" fillId="7" borderId="15" xfId="0" applyFont="1" applyFill="1" applyBorder="1" applyAlignment="1">
      <alignment vertical="center"/>
    </xf>
    <xf numFmtId="49" fontId="9" fillId="7" borderId="12" xfId="0" applyNumberFormat="1" applyFont="1" applyFill="1" applyBorder="1" applyAlignment="1">
      <alignment vertical="top" wrapText="1"/>
    </xf>
    <xf numFmtId="0" fontId="8" fillId="0" borderId="49" xfId="0" applyFont="1" applyBorder="1" applyAlignment="1">
      <alignment horizontal="left" vertical="top" wrapText="1"/>
    </xf>
    <xf numFmtId="49" fontId="29" fillId="5" borderId="5" xfId="0" applyNumberFormat="1" applyFont="1" applyFill="1" applyBorder="1" applyAlignment="1">
      <alignment horizontal="center" vertical="top" wrapText="1"/>
    </xf>
    <xf numFmtId="49" fontId="29" fillId="5" borderId="7" xfId="0" applyNumberFormat="1" applyFont="1" applyFill="1" applyBorder="1" applyAlignment="1">
      <alignment horizontal="center" vertical="top" wrapText="1"/>
    </xf>
    <xf numFmtId="49" fontId="8" fillId="0" borderId="35" xfId="0" applyNumberFormat="1" applyFont="1" applyBorder="1" applyAlignment="1">
      <alignment horizontal="center" vertical="center" wrapText="1"/>
    </xf>
    <xf numFmtId="49" fontId="29" fillId="5" borderId="35" xfId="0" applyNumberFormat="1" applyFont="1" applyFill="1" applyBorder="1" applyAlignment="1">
      <alignment horizontal="center" vertical="top" wrapText="1"/>
    </xf>
    <xf numFmtId="49" fontId="29" fillId="5" borderId="34" xfId="0" applyNumberFormat="1" applyFont="1" applyFill="1" applyBorder="1" applyAlignment="1">
      <alignment horizontal="center" vertical="top" wrapText="1"/>
    </xf>
    <xf numFmtId="0" fontId="8" fillId="0" borderId="53" xfId="0" applyFont="1" applyBorder="1" applyAlignment="1">
      <alignment horizontal="left" vertical="top" wrapText="1"/>
    </xf>
    <xf numFmtId="165" fontId="8" fillId="10" borderId="1" xfId="0" applyNumberFormat="1" applyFont="1" applyFill="1" applyBorder="1" applyAlignment="1">
      <alignment horizontal="center" vertical="center" wrapText="1"/>
    </xf>
    <xf numFmtId="49" fontId="29" fillId="5" borderId="1" xfId="0" applyNumberFormat="1" applyFont="1" applyFill="1" applyBorder="1" applyAlignment="1">
      <alignment horizontal="center" vertical="top" wrapText="1"/>
    </xf>
    <xf numFmtId="49" fontId="29" fillId="5" borderId="45" xfId="0" applyNumberFormat="1" applyFont="1" applyFill="1" applyBorder="1" applyAlignment="1">
      <alignment horizontal="center" vertical="top" wrapText="1"/>
    </xf>
    <xf numFmtId="0" fontId="8" fillId="0" borderId="31" xfId="0" applyFont="1" applyBorder="1" applyAlignment="1">
      <alignment horizontal="left" vertical="top" wrapText="1"/>
    </xf>
    <xf numFmtId="0" fontId="8" fillId="0" borderId="7" xfId="0" applyFont="1" applyBorder="1" applyAlignment="1">
      <alignment horizontal="center" vertical="top" wrapText="1"/>
    </xf>
    <xf numFmtId="0" fontId="8" fillId="0" borderId="33" xfId="0" applyFont="1" applyBorder="1" applyAlignment="1">
      <alignment vertical="top" wrapText="1"/>
    </xf>
    <xf numFmtId="49" fontId="9" fillId="2" borderId="21" xfId="0" applyNumberFormat="1" applyFont="1" applyFill="1" applyBorder="1" applyAlignment="1">
      <alignment horizontal="center" vertical="top"/>
    </xf>
    <xf numFmtId="49" fontId="9" fillId="3" borderId="21" xfId="0" applyNumberFormat="1" applyFont="1" applyFill="1" applyBorder="1" applyAlignment="1">
      <alignment horizontal="center" vertical="top"/>
    </xf>
    <xf numFmtId="0" fontId="9" fillId="7" borderId="21" xfId="0" applyFont="1" applyFill="1" applyBorder="1" applyAlignment="1">
      <alignment horizontal="center" vertical="top"/>
    </xf>
    <xf numFmtId="165" fontId="9" fillId="7" borderId="21" xfId="0" applyNumberFormat="1" applyFont="1" applyFill="1" applyBorder="1" applyAlignment="1">
      <alignment horizontal="center" vertical="top"/>
    </xf>
    <xf numFmtId="0" fontId="8" fillId="7" borderId="23" xfId="0" applyFont="1" applyFill="1" applyBorder="1" applyAlignment="1">
      <alignment horizontal="center" vertical="top"/>
    </xf>
    <xf numFmtId="0" fontId="8" fillId="7" borderId="22" xfId="0" applyFont="1" applyFill="1" applyBorder="1" applyAlignment="1">
      <alignment horizontal="center" vertical="top"/>
    </xf>
    <xf numFmtId="0" fontId="8" fillId="7" borderId="24" xfId="0" applyFont="1" applyFill="1" applyBorder="1" applyAlignment="1">
      <alignment horizontal="center" vertical="top"/>
    </xf>
    <xf numFmtId="0" fontId="9" fillId="7" borderId="15" xfId="0" applyFont="1" applyFill="1" applyBorder="1" applyAlignment="1">
      <alignment vertical="top"/>
    </xf>
    <xf numFmtId="0" fontId="8" fillId="0" borderId="70" xfId="0" applyFont="1" applyBorder="1" applyAlignment="1">
      <alignment horizontal="left" vertical="top" wrapText="1"/>
    </xf>
    <xf numFmtId="0" fontId="8" fillId="5" borderId="65" xfId="0" applyFont="1" applyFill="1" applyBorder="1" applyAlignment="1">
      <alignment horizontal="center" vertical="top"/>
    </xf>
    <xf numFmtId="0" fontId="8" fillId="5" borderId="66" xfId="0" applyFont="1" applyFill="1" applyBorder="1" applyAlignment="1">
      <alignment horizontal="center" vertical="top"/>
    </xf>
    <xf numFmtId="165" fontId="8" fillId="10" borderId="33" xfId="0" applyNumberFormat="1" applyFont="1" applyFill="1" applyBorder="1" applyAlignment="1">
      <alignment horizontal="left" vertical="center" wrapText="1"/>
    </xf>
    <xf numFmtId="0" fontId="8" fillId="0" borderId="40" xfId="0" applyFont="1" applyBorder="1" applyAlignment="1">
      <alignment vertical="top" wrapText="1"/>
    </xf>
    <xf numFmtId="0" fontId="8" fillId="0" borderId="40" xfId="0" applyFont="1" applyBorder="1"/>
    <xf numFmtId="49" fontId="9" fillId="2" borderId="36" xfId="0" applyNumberFormat="1" applyFont="1" applyFill="1" applyBorder="1" applyAlignment="1">
      <alignment horizontal="center" vertical="top"/>
    </xf>
    <xf numFmtId="165" fontId="37" fillId="7" borderId="11" xfId="0" applyNumberFormat="1" applyFont="1" applyFill="1" applyBorder="1" applyAlignment="1">
      <alignment horizontal="left" vertical="top" wrapText="1"/>
    </xf>
    <xf numFmtId="165" fontId="37" fillId="7" borderId="28" xfId="0" applyNumberFormat="1" applyFont="1" applyFill="1" applyBorder="1" applyAlignment="1">
      <alignment horizontal="left" vertical="top" wrapText="1"/>
    </xf>
    <xf numFmtId="165" fontId="37" fillId="7" borderId="28" xfId="0" applyNumberFormat="1" applyFont="1" applyFill="1" applyBorder="1" applyAlignment="1">
      <alignment horizontal="center" vertical="top" wrapText="1"/>
    </xf>
    <xf numFmtId="0" fontId="37" fillId="7" borderId="11" xfId="0" applyFont="1" applyFill="1" applyBorder="1" applyAlignment="1">
      <alignment horizontal="left" vertical="top" wrapText="1"/>
    </xf>
    <xf numFmtId="0" fontId="37" fillId="7" borderId="12" xfId="0" applyFont="1" applyFill="1" applyBorder="1" applyAlignment="1">
      <alignment horizontal="left" vertical="top" wrapText="1"/>
    </xf>
    <xf numFmtId="49" fontId="9" fillId="2" borderId="28" xfId="0" applyNumberFormat="1" applyFont="1" applyFill="1" applyBorder="1" applyAlignment="1">
      <alignment horizontal="center" vertical="top" wrapText="1"/>
    </xf>
    <xf numFmtId="165" fontId="9" fillId="8" borderId="21" xfId="7" applyNumberFormat="1" applyFont="1" applyFill="1" applyBorder="1" applyAlignment="1">
      <alignment horizontal="center" vertical="top"/>
    </xf>
    <xf numFmtId="49" fontId="9" fillId="8" borderId="23" xfId="7" applyNumberFormat="1" applyFont="1" applyFill="1" applyBorder="1" applyAlignment="1">
      <alignment vertical="top"/>
    </xf>
    <xf numFmtId="49" fontId="9" fillId="8" borderId="22" xfId="7" applyNumberFormat="1" applyFont="1" applyFill="1" applyBorder="1" applyAlignment="1">
      <alignment vertical="top"/>
    </xf>
    <xf numFmtId="49" fontId="9" fillId="8" borderId="24" xfId="7" applyNumberFormat="1" applyFont="1" applyFill="1" applyBorder="1" applyAlignment="1">
      <alignment vertical="top"/>
    </xf>
    <xf numFmtId="0" fontId="9" fillId="0" borderId="23" xfId="0" applyFont="1" applyBorder="1" applyAlignment="1">
      <alignment horizontal="left" vertical="top"/>
    </xf>
    <xf numFmtId="0" fontId="9" fillId="0" borderId="26" xfId="0" applyFont="1" applyBorder="1" applyAlignment="1">
      <alignment horizontal="left" vertical="top"/>
    </xf>
    <xf numFmtId="0" fontId="41" fillId="0" borderId="13" xfId="0" applyFont="1" applyBorder="1" applyAlignment="1">
      <alignment vertical="top"/>
    </xf>
    <xf numFmtId="0" fontId="8" fillId="0" borderId="56" xfId="0" applyFont="1" applyBorder="1" applyAlignment="1">
      <alignment horizontal="center" vertical="center"/>
    </xf>
    <xf numFmtId="0" fontId="8" fillId="5" borderId="56" xfId="0" applyFont="1" applyFill="1" applyBorder="1" applyAlignment="1">
      <alignment horizontal="left" vertical="top"/>
    </xf>
    <xf numFmtId="0" fontId="8" fillId="5" borderId="57" xfId="0" applyFont="1" applyFill="1" applyBorder="1" applyAlignment="1">
      <alignment horizontal="left" vertical="top"/>
    </xf>
    <xf numFmtId="49" fontId="9" fillId="7" borderId="23" xfId="0" applyNumberFormat="1" applyFont="1" applyFill="1" applyBorder="1" applyAlignment="1">
      <alignment horizontal="center" vertical="top"/>
    </xf>
    <xf numFmtId="0" fontId="9" fillId="7" borderId="11" xfId="0" applyFont="1" applyFill="1" applyBorder="1" applyAlignment="1">
      <alignment vertical="top" wrapText="1"/>
    </xf>
    <xf numFmtId="0" fontId="8" fillId="7" borderId="11" xfId="0" applyFont="1" applyFill="1" applyBorder="1" applyAlignment="1">
      <alignment vertical="top" wrapText="1"/>
    </xf>
    <xf numFmtId="0" fontId="9" fillId="7" borderId="12" xfId="0" applyFont="1" applyFill="1" applyBorder="1" applyAlignment="1">
      <alignment vertical="top" wrapText="1"/>
    </xf>
    <xf numFmtId="0" fontId="9" fillId="0" borderId="11" xfId="0" applyFont="1" applyBorder="1" applyAlignment="1">
      <alignment vertical="top"/>
    </xf>
    <xf numFmtId="0" fontId="9" fillId="0" borderId="11" xfId="0" applyFont="1" applyBorder="1" applyAlignment="1">
      <alignment vertical="top" wrapText="1"/>
    </xf>
    <xf numFmtId="0" fontId="8" fillId="0" borderId="11" xfId="0" applyFont="1" applyBorder="1" applyAlignment="1">
      <alignment vertical="top" wrapText="1"/>
    </xf>
    <xf numFmtId="0" fontId="8" fillId="0" borderId="71" xfId="0" applyFont="1" applyBorder="1" applyAlignment="1">
      <alignment horizontal="left" vertical="top" wrapText="1"/>
    </xf>
    <xf numFmtId="0" fontId="9" fillId="5" borderId="65" xfId="0" applyFont="1" applyFill="1" applyBorder="1" applyAlignment="1">
      <alignment vertical="top" wrapText="1"/>
    </xf>
    <xf numFmtId="0" fontId="8" fillId="5" borderId="65" xfId="0" applyFont="1" applyFill="1" applyBorder="1" applyAlignment="1">
      <alignment horizontal="center" vertical="top" wrapText="1"/>
    </xf>
    <xf numFmtId="0" fontId="8" fillId="5" borderId="66" xfId="0" applyFont="1" applyFill="1" applyBorder="1" applyAlignment="1">
      <alignment horizontal="center" vertical="top" wrapText="1"/>
    </xf>
    <xf numFmtId="0" fontId="8" fillId="0" borderId="6"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5" xfId="0" applyFont="1" applyFill="1" applyBorder="1" applyAlignment="1">
      <alignment horizontal="center" vertical="top"/>
    </xf>
    <xf numFmtId="0" fontId="8" fillId="5" borderId="7" xfId="0" applyFont="1" applyFill="1" applyBorder="1" applyAlignment="1">
      <alignment horizontal="center" vertical="top"/>
    </xf>
    <xf numFmtId="0" fontId="8" fillId="0" borderId="58" xfId="0" applyFont="1" applyBorder="1" applyAlignment="1">
      <alignment horizontal="left" vertical="top" wrapText="1"/>
    </xf>
    <xf numFmtId="0" fontId="38" fillId="0" borderId="17" xfId="0" applyFont="1" applyBorder="1" applyAlignment="1">
      <alignment horizontal="center" vertical="top"/>
    </xf>
    <xf numFmtId="0" fontId="38" fillId="0" borderId="42" xfId="0" applyFont="1" applyBorder="1" applyAlignment="1">
      <alignment horizontal="center" vertical="top"/>
    </xf>
    <xf numFmtId="0" fontId="9" fillId="12" borderId="10" xfId="0" applyFont="1" applyFill="1" applyBorder="1" applyAlignment="1">
      <alignment horizontal="center" vertical="top"/>
    </xf>
    <xf numFmtId="165" fontId="9" fillId="12" borderId="4" xfId="0" applyNumberFormat="1" applyFont="1" applyFill="1" applyBorder="1" applyAlignment="1">
      <alignment horizontal="center" vertical="top"/>
    </xf>
    <xf numFmtId="0" fontId="38" fillId="0" borderId="52" xfId="0" applyFont="1" applyBorder="1" applyAlignment="1">
      <alignment horizontal="left" vertical="top"/>
    </xf>
    <xf numFmtId="0" fontId="38" fillId="0" borderId="53" xfId="0" applyFont="1" applyBorder="1" applyAlignment="1">
      <alignment horizontal="center" vertical="center"/>
    </xf>
    <xf numFmtId="9" fontId="38" fillId="0" borderId="1" xfId="0" applyNumberFormat="1" applyFont="1" applyBorder="1" applyAlignment="1">
      <alignment horizontal="center" vertical="top"/>
    </xf>
    <xf numFmtId="9" fontId="38" fillId="0" borderId="45" xfId="0" applyNumberFormat="1" applyFont="1" applyBorder="1" applyAlignment="1">
      <alignment horizontal="center" vertical="top"/>
    </xf>
    <xf numFmtId="49" fontId="9" fillId="2" borderId="9" xfId="0" applyNumberFormat="1" applyFont="1" applyFill="1" applyBorder="1" applyAlignment="1">
      <alignment vertical="top"/>
    </xf>
    <xf numFmtId="49" fontId="9" fillId="3" borderId="9" xfId="0" applyNumberFormat="1" applyFont="1" applyFill="1" applyBorder="1" applyAlignment="1">
      <alignment vertical="top"/>
    </xf>
    <xf numFmtId="49" fontId="9" fillId="5" borderId="46" xfId="0" applyNumberFormat="1" applyFont="1" applyFill="1" applyBorder="1" applyAlignment="1">
      <alignment vertical="top" wrapText="1"/>
    </xf>
    <xf numFmtId="49" fontId="8" fillId="0" borderId="9" xfId="0" applyNumberFormat="1" applyFont="1" applyBorder="1" applyAlignment="1">
      <alignment horizontal="center" vertical="top"/>
    </xf>
    <xf numFmtId="165" fontId="8" fillId="0" borderId="2" xfId="0" applyNumberFormat="1" applyFont="1" applyBorder="1" applyAlignment="1">
      <alignment horizontal="center" vertical="center"/>
    </xf>
    <xf numFmtId="0" fontId="8" fillId="0" borderId="40" xfId="0" applyFont="1" applyBorder="1" applyAlignment="1">
      <alignment wrapText="1"/>
    </xf>
    <xf numFmtId="0" fontId="8" fillId="0" borderId="5" xfId="0" applyFont="1" applyBorder="1" applyAlignment="1">
      <alignment horizontal="center" vertical="center"/>
    </xf>
    <xf numFmtId="0" fontId="39" fillId="0" borderId="5" xfId="0" applyFont="1" applyBorder="1" applyAlignment="1">
      <alignment horizontal="center" vertical="center"/>
    </xf>
    <xf numFmtId="0" fontId="39" fillId="0" borderId="7" xfId="0" applyFont="1" applyBorder="1" applyAlignment="1">
      <alignment horizontal="center" vertical="center"/>
    </xf>
    <xf numFmtId="49" fontId="9" fillId="2" borderId="21" xfId="0" applyNumberFormat="1" applyFont="1" applyFill="1" applyBorder="1" applyAlignment="1">
      <alignment vertical="top"/>
    </xf>
    <xf numFmtId="49" fontId="9" fillId="3" borderId="21" xfId="0" applyNumberFormat="1" applyFont="1" applyFill="1" applyBorder="1" applyAlignment="1">
      <alignment vertical="top"/>
    </xf>
    <xf numFmtId="49" fontId="9" fillId="5" borderId="18" xfId="0" applyNumberFormat="1" applyFont="1" applyFill="1" applyBorder="1" applyAlignment="1">
      <alignment vertical="top" wrapText="1"/>
    </xf>
    <xf numFmtId="165" fontId="8" fillId="12" borderId="4" xfId="0" applyNumberFormat="1" applyFont="1" applyFill="1" applyBorder="1" applyAlignment="1">
      <alignment horizontal="center" vertical="top"/>
    </xf>
    <xf numFmtId="0" fontId="8" fillId="0" borderId="40" xfId="0" applyFont="1" applyBorder="1" applyAlignment="1">
      <alignment horizontal="justify" vertical="center"/>
    </xf>
    <xf numFmtId="0" fontId="8" fillId="0" borderId="52" xfId="0" applyFont="1" applyBorder="1" applyAlignment="1">
      <alignment horizontal="left" vertical="top"/>
    </xf>
    <xf numFmtId="0" fontId="8" fillId="0" borderId="53" xfId="0" applyFont="1" applyBorder="1" applyAlignment="1">
      <alignment horizontal="center" vertical="center"/>
    </xf>
    <xf numFmtId="49" fontId="9" fillId="2" borderId="29" xfId="0" applyNumberFormat="1" applyFont="1" applyFill="1" applyBorder="1" applyAlignment="1">
      <alignment vertical="top"/>
    </xf>
    <xf numFmtId="49" fontId="9" fillId="3" borderId="29" xfId="0" applyNumberFormat="1" applyFont="1" applyFill="1" applyBorder="1" applyAlignment="1">
      <alignment vertical="top"/>
    </xf>
    <xf numFmtId="49" fontId="9" fillId="5" borderId="55" xfId="0" applyNumberFormat="1" applyFont="1" applyFill="1" applyBorder="1" applyAlignment="1">
      <alignment vertical="top" wrapText="1"/>
    </xf>
    <xf numFmtId="0" fontId="31" fillId="5" borderId="16" xfId="0" applyFont="1" applyFill="1" applyBorder="1" applyAlignment="1">
      <alignment horizontal="center" vertical="top" wrapText="1"/>
    </xf>
    <xf numFmtId="0" fontId="38" fillId="0" borderId="5" xfId="0" applyFont="1" applyBorder="1" applyAlignment="1">
      <alignment horizontal="center" vertical="top"/>
    </xf>
    <xf numFmtId="9" fontId="8" fillId="0" borderId="7" xfId="0" applyNumberFormat="1" applyFont="1" applyBorder="1" applyAlignment="1">
      <alignment horizontal="center" vertical="top"/>
    </xf>
    <xf numFmtId="9" fontId="8" fillId="0" borderId="24" xfId="0" applyNumberFormat="1" applyFont="1" applyBorder="1" applyAlignment="1">
      <alignment horizontal="center" vertical="top"/>
    </xf>
    <xf numFmtId="49" fontId="9" fillId="7" borderId="21" xfId="0" applyNumberFormat="1" applyFont="1" applyFill="1" applyBorder="1" applyAlignment="1">
      <alignment horizontal="center" vertical="top"/>
    </xf>
    <xf numFmtId="0" fontId="9" fillId="0" borderId="39" xfId="0" applyFont="1" applyBorder="1" applyAlignment="1">
      <alignment vertical="top"/>
    </xf>
    <xf numFmtId="0" fontId="9" fillId="0" borderId="40" xfId="0" applyFont="1" applyBorder="1" applyAlignment="1">
      <alignment vertical="top" wrapText="1"/>
    </xf>
    <xf numFmtId="0" fontId="9" fillId="5" borderId="5" xfId="0" applyFont="1" applyFill="1" applyBorder="1" applyAlignment="1">
      <alignment vertical="top" wrapText="1"/>
    </xf>
    <xf numFmtId="0" fontId="8" fillId="5" borderId="5" xfId="0" applyFont="1" applyFill="1" applyBorder="1" applyAlignment="1">
      <alignment horizontal="center" vertical="top" wrapText="1"/>
    </xf>
    <xf numFmtId="0" fontId="9" fillId="5" borderId="7" xfId="0" applyFont="1" applyFill="1" applyBorder="1" applyAlignment="1">
      <alignment vertical="top" wrapText="1"/>
    </xf>
    <xf numFmtId="0" fontId="9" fillId="0" borderId="23" xfId="0" applyFont="1" applyBorder="1" applyAlignment="1">
      <alignment vertical="top"/>
    </xf>
    <xf numFmtId="0" fontId="9" fillId="0" borderId="22" xfId="0" applyFont="1" applyBorder="1" applyAlignment="1">
      <alignment vertical="top" wrapText="1"/>
    </xf>
    <xf numFmtId="0" fontId="8" fillId="0" borderId="52" xfId="0" applyFont="1" applyBorder="1" applyAlignment="1">
      <alignment vertical="top" wrapText="1"/>
    </xf>
    <xf numFmtId="0" fontId="8" fillId="0" borderId="1" xfId="0" applyFont="1" applyBorder="1" applyAlignment="1">
      <alignment horizontal="center" vertical="top" wrapText="1"/>
    </xf>
    <xf numFmtId="0" fontId="9" fillId="5" borderId="1" xfId="0" applyFont="1" applyFill="1" applyBorder="1" applyAlignment="1">
      <alignment vertical="top" wrapText="1"/>
    </xf>
    <xf numFmtId="0" fontId="8" fillId="5" borderId="45" xfId="0" applyFont="1" applyFill="1" applyBorder="1" applyAlignment="1">
      <alignment horizontal="center" vertical="top" wrapText="1"/>
    </xf>
    <xf numFmtId="49" fontId="42" fillId="5" borderId="44" xfId="0" applyNumberFormat="1" applyFont="1" applyFill="1" applyBorder="1" applyAlignment="1">
      <alignment horizontal="center" vertical="top" wrapText="1"/>
    </xf>
    <xf numFmtId="49" fontId="42" fillId="0" borderId="2" xfId="0" applyNumberFormat="1" applyFont="1" applyBorder="1" applyAlignment="1">
      <alignment vertical="top"/>
    </xf>
    <xf numFmtId="165" fontId="8" fillId="10" borderId="6" xfId="0" applyNumberFormat="1" applyFont="1" applyFill="1" applyBorder="1" applyAlignment="1">
      <alignment horizontal="left" vertical="center" wrapText="1"/>
    </xf>
    <xf numFmtId="165" fontId="8" fillId="10" borderId="49" xfId="0" applyNumberFormat="1" applyFont="1" applyFill="1" applyBorder="1" applyAlignment="1">
      <alignment horizontal="center" vertical="center" wrapText="1"/>
    </xf>
    <xf numFmtId="0" fontId="42" fillId="0" borderId="30" xfId="0" applyFont="1" applyBorder="1" applyAlignment="1">
      <alignment horizontal="center" vertical="top"/>
    </xf>
    <xf numFmtId="165" fontId="42" fillId="0" borderId="30" xfId="0" applyNumberFormat="1" applyFont="1" applyBorder="1" applyAlignment="1">
      <alignment horizontal="center" vertical="top"/>
    </xf>
    <xf numFmtId="165" fontId="42" fillId="10" borderId="30" xfId="0" applyNumberFormat="1" applyFont="1" applyFill="1" applyBorder="1" applyAlignment="1">
      <alignment horizontal="center" vertical="top"/>
    </xf>
    <xf numFmtId="165" fontId="42" fillId="0" borderId="41" xfId="0" applyNumberFormat="1" applyFont="1" applyBorder="1" applyAlignment="1">
      <alignment horizontal="center" vertical="top"/>
    </xf>
    <xf numFmtId="0" fontId="8" fillId="0" borderId="35" xfId="0" applyFont="1" applyBorder="1" applyAlignment="1">
      <alignment vertical="top" wrapText="1"/>
    </xf>
    <xf numFmtId="0" fontId="8" fillId="0" borderId="35" xfId="0" applyFont="1" applyBorder="1" applyAlignment="1">
      <alignment horizontal="center" vertical="center"/>
    </xf>
    <xf numFmtId="0" fontId="8" fillId="0" borderId="34" xfId="0" applyFont="1" applyBorder="1" applyAlignment="1">
      <alignment horizontal="center" vertical="center" wrapText="1"/>
    </xf>
    <xf numFmtId="0" fontId="8" fillId="0" borderId="35" xfId="0" applyFont="1" applyBorder="1" applyAlignment="1">
      <alignment horizontal="left" vertical="top"/>
    </xf>
    <xf numFmtId="2" fontId="42" fillId="0" borderId="30" xfId="0" applyNumberFormat="1" applyFont="1" applyBorder="1" applyAlignment="1">
      <alignment horizontal="center" vertical="top"/>
    </xf>
    <xf numFmtId="0" fontId="31" fillId="5" borderId="20" xfId="0" applyFont="1" applyFill="1" applyBorder="1" applyAlignment="1">
      <alignment vertical="top" wrapText="1"/>
    </xf>
    <xf numFmtId="0" fontId="42" fillId="0" borderId="2" xfId="0" applyFont="1" applyBorder="1" applyAlignment="1">
      <alignment horizontal="center" vertical="top"/>
    </xf>
    <xf numFmtId="165" fontId="42" fillId="0" borderId="2" xfId="0" applyNumberFormat="1" applyFont="1" applyBorder="1" applyAlignment="1">
      <alignment horizontal="center" vertical="top"/>
    </xf>
    <xf numFmtId="165" fontId="42" fillId="10" borderId="2" xfId="0" applyNumberFormat="1" applyFont="1" applyFill="1" applyBorder="1" applyAlignment="1">
      <alignment horizontal="center" vertical="top"/>
    </xf>
    <xf numFmtId="165" fontId="42" fillId="0" borderId="8" xfId="0" applyNumberFormat="1" applyFont="1" applyBorder="1" applyAlignment="1">
      <alignment horizontal="center" vertical="top"/>
    </xf>
    <xf numFmtId="0" fontId="8" fillId="0" borderId="6" xfId="0" applyFont="1" applyBorder="1" applyAlignment="1">
      <alignment horizontal="left" vertical="top"/>
    </xf>
    <xf numFmtId="165" fontId="42" fillId="0" borderId="38" xfId="0" applyNumberFormat="1" applyFont="1" applyBorder="1" applyAlignment="1">
      <alignment horizontal="center" vertical="top"/>
    </xf>
    <xf numFmtId="165" fontId="8" fillId="10" borderId="52" xfId="0" applyNumberFormat="1" applyFont="1" applyFill="1" applyBorder="1" applyAlignment="1">
      <alignment vertical="top" wrapText="1"/>
    </xf>
    <xf numFmtId="49" fontId="44" fillId="2" borderId="36" xfId="0" applyNumberFormat="1" applyFont="1" applyFill="1" applyBorder="1" applyAlignment="1">
      <alignment horizontal="center" vertical="top"/>
    </xf>
    <xf numFmtId="49" fontId="45" fillId="5" borderId="16" xfId="0" applyNumberFormat="1" applyFont="1" applyFill="1" applyBorder="1" applyAlignment="1">
      <alignment horizontal="center" vertical="top" wrapText="1"/>
    </xf>
    <xf numFmtId="0" fontId="42" fillId="5" borderId="2" xfId="0" applyFont="1" applyFill="1" applyBorder="1" applyAlignment="1">
      <alignment horizontal="center" vertical="top"/>
    </xf>
    <xf numFmtId="165" fontId="42" fillId="5" borderId="29" xfId="0" applyNumberFormat="1" applyFont="1" applyFill="1" applyBorder="1" applyAlignment="1">
      <alignment horizontal="center" vertical="top"/>
    </xf>
    <xf numFmtId="165" fontId="42" fillId="5" borderId="39" xfId="0" applyNumberFormat="1" applyFont="1" applyFill="1" applyBorder="1" applyAlignment="1">
      <alignment horizontal="center" vertical="top"/>
    </xf>
    <xf numFmtId="0" fontId="8" fillId="0" borderId="46" xfId="0" applyFont="1" applyBorder="1" applyAlignment="1">
      <alignment vertical="top" wrapText="1"/>
    </xf>
    <xf numFmtId="0" fontId="8" fillId="0" borderId="56" xfId="0" applyFont="1" applyBorder="1" applyAlignment="1">
      <alignment horizontal="center" vertical="center" wrapText="1"/>
    </xf>
    <xf numFmtId="0" fontId="8" fillId="0" borderId="57" xfId="0" applyFont="1" applyBorder="1" applyAlignment="1">
      <alignment horizontal="center" vertical="center" wrapText="1"/>
    </xf>
    <xf numFmtId="49" fontId="45" fillId="5" borderId="44" xfId="0" applyNumberFormat="1" applyFont="1" applyFill="1" applyBorder="1" applyAlignment="1">
      <alignment horizontal="center" vertical="top" wrapText="1"/>
    </xf>
    <xf numFmtId="0" fontId="42" fillId="0" borderId="59" xfId="0" applyFont="1" applyBorder="1" applyAlignment="1">
      <alignment horizontal="center" vertical="top"/>
    </xf>
    <xf numFmtId="165" fontId="42" fillId="0" borderId="33" xfId="0" applyNumberFormat="1" applyFont="1" applyBorder="1" applyAlignment="1">
      <alignment horizontal="center" vertical="top"/>
    </xf>
    <xf numFmtId="0" fontId="8" fillId="0" borderId="71" xfId="0" applyFont="1" applyBorder="1" applyAlignment="1">
      <alignment vertical="top" wrapText="1"/>
    </xf>
    <xf numFmtId="0" fontId="8" fillId="0" borderId="65" xfId="0" applyFont="1" applyBorder="1" applyAlignment="1">
      <alignment horizontal="center" vertical="center" wrapText="1"/>
    </xf>
    <xf numFmtId="0" fontId="8" fillId="0" borderId="66" xfId="0" applyFont="1" applyBorder="1" applyAlignment="1">
      <alignment horizontal="center" vertical="center" wrapText="1"/>
    </xf>
    <xf numFmtId="49" fontId="44" fillId="2" borderId="31" xfId="0" applyNumberFormat="1" applyFont="1" applyFill="1" applyBorder="1" applyAlignment="1">
      <alignment horizontal="center" vertical="top"/>
    </xf>
    <xf numFmtId="49" fontId="45" fillId="3" borderId="2" xfId="0" applyNumberFormat="1" applyFont="1" applyFill="1" applyBorder="1" applyAlignment="1">
      <alignment horizontal="center" vertical="top"/>
    </xf>
    <xf numFmtId="49" fontId="45" fillId="5" borderId="48" xfId="0" applyNumberFormat="1" applyFont="1" applyFill="1" applyBorder="1" applyAlignment="1">
      <alignment horizontal="center" vertical="top" wrapText="1"/>
    </xf>
    <xf numFmtId="0" fontId="8" fillId="5" borderId="29" xfId="0" applyFont="1" applyFill="1" applyBorder="1" applyAlignment="1">
      <alignment horizontal="left" vertical="top" wrapText="1"/>
    </xf>
    <xf numFmtId="49" fontId="42" fillId="0" borderId="2" xfId="0" applyNumberFormat="1" applyFont="1" applyBorder="1" applyAlignment="1">
      <alignment horizontal="center" vertical="top"/>
    </xf>
    <xf numFmtId="165" fontId="8" fillId="10" borderId="71" xfId="0" applyNumberFormat="1" applyFont="1" applyFill="1" applyBorder="1" applyAlignment="1">
      <alignment vertical="top" wrapText="1"/>
    </xf>
    <xf numFmtId="165" fontId="8" fillId="10" borderId="65" xfId="0" applyNumberFormat="1" applyFont="1" applyFill="1" applyBorder="1" applyAlignment="1">
      <alignment horizontal="center" vertical="center" wrapText="1"/>
    </xf>
    <xf numFmtId="49" fontId="46" fillId="5" borderId="16" xfId="0" applyNumberFormat="1" applyFont="1" applyFill="1" applyBorder="1" applyAlignment="1">
      <alignment horizontal="center" vertical="top" wrapText="1"/>
    </xf>
    <xf numFmtId="49" fontId="47" fillId="0" borderId="2" xfId="0" applyNumberFormat="1" applyFont="1" applyBorder="1" applyAlignment="1">
      <alignment vertical="top"/>
    </xf>
    <xf numFmtId="0" fontId="47" fillId="0" borderId="2" xfId="0" applyFont="1" applyBorder="1" applyAlignment="1">
      <alignment horizontal="center" vertical="top"/>
    </xf>
    <xf numFmtId="165" fontId="47" fillId="0" borderId="2" xfId="0" applyNumberFormat="1" applyFont="1" applyBorder="1" applyAlignment="1">
      <alignment horizontal="center" vertical="top"/>
    </xf>
    <xf numFmtId="165" fontId="47" fillId="10" borderId="2" xfId="0" applyNumberFormat="1" applyFont="1" applyFill="1" applyBorder="1" applyAlignment="1">
      <alignment horizontal="center" vertical="top"/>
    </xf>
    <xf numFmtId="165" fontId="47" fillId="0" borderId="8" xfId="0" applyNumberFormat="1" applyFont="1" applyBorder="1" applyAlignment="1">
      <alignment horizontal="center" vertical="top"/>
    </xf>
    <xf numFmtId="0" fontId="8" fillId="0" borderId="17" xfId="0" applyFont="1" applyBorder="1" applyAlignment="1">
      <alignment horizontal="left" vertical="top"/>
    </xf>
    <xf numFmtId="0" fontId="8" fillId="0" borderId="17" xfId="0" applyFont="1" applyBorder="1" applyAlignment="1">
      <alignment horizontal="center" vertical="center"/>
    </xf>
    <xf numFmtId="0" fontId="8" fillId="0" borderId="17" xfId="0" applyFont="1" applyBorder="1" applyAlignment="1">
      <alignment horizontal="center" vertical="center" wrapText="1"/>
    </xf>
    <xf numFmtId="0" fontId="8" fillId="0" borderId="42" xfId="0" applyFont="1" applyBorder="1" applyAlignment="1">
      <alignment horizontal="center" vertical="center" wrapText="1"/>
    </xf>
    <xf numFmtId="49" fontId="46" fillId="5" borderId="44" xfId="0" applyNumberFormat="1" applyFont="1" applyFill="1" applyBorder="1" applyAlignment="1">
      <alignment horizontal="center" vertical="top" wrapText="1"/>
    </xf>
    <xf numFmtId="0" fontId="47" fillId="0" borderId="30" xfId="0" applyFont="1" applyBorder="1" applyAlignment="1">
      <alignment horizontal="center" vertical="top"/>
    </xf>
    <xf numFmtId="165" fontId="47" fillId="0" borderId="30" xfId="0" applyNumberFormat="1" applyFont="1" applyBorder="1" applyAlignment="1">
      <alignment horizontal="center" vertical="top"/>
    </xf>
    <xf numFmtId="165" fontId="47" fillId="10" borderId="30" xfId="0" applyNumberFormat="1" applyFont="1" applyFill="1" applyBorder="1" applyAlignment="1">
      <alignment horizontal="center" vertical="top"/>
    </xf>
    <xf numFmtId="165" fontId="47" fillId="0" borderId="38" xfId="0" applyNumberFormat="1" applyFont="1" applyBorder="1" applyAlignment="1">
      <alignment horizontal="center" vertical="top"/>
    </xf>
    <xf numFmtId="0" fontId="47" fillId="0" borderId="4" xfId="0" applyFont="1" applyBorder="1" applyAlignment="1">
      <alignment horizontal="center" vertical="top"/>
    </xf>
    <xf numFmtId="2" fontId="47" fillId="0" borderId="4" xfId="0" applyNumberFormat="1" applyFont="1" applyBorder="1" applyAlignment="1">
      <alignment horizontal="center" vertical="top"/>
    </xf>
    <xf numFmtId="165" fontId="47" fillId="10" borderId="4" xfId="0" applyNumberFormat="1" applyFont="1" applyFill="1" applyBorder="1" applyAlignment="1">
      <alignment horizontal="center" vertical="top"/>
    </xf>
    <xf numFmtId="165" fontId="47" fillId="0" borderId="10" xfId="0" applyNumberFormat="1" applyFont="1" applyBorder="1" applyAlignment="1">
      <alignment horizontal="center" vertical="top"/>
    </xf>
    <xf numFmtId="0" fontId="31" fillId="0" borderId="35" xfId="0" applyFont="1" applyBorder="1" applyAlignment="1">
      <alignment horizontal="center" vertical="center"/>
    </xf>
    <xf numFmtId="0" fontId="31" fillId="0" borderId="34" xfId="0" applyFont="1" applyBorder="1" applyAlignment="1">
      <alignment horizontal="center" vertical="center"/>
    </xf>
    <xf numFmtId="0" fontId="8" fillId="5" borderId="9" xfId="0" applyFont="1" applyFill="1" applyBorder="1" applyAlignment="1">
      <alignment vertical="top" wrapText="1"/>
    </xf>
    <xf numFmtId="2" fontId="47" fillId="0" borderId="30" xfId="0" applyNumberFormat="1" applyFont="1" applyBorder="1" applyAlignment="1">
      <alignment horizontal="center" vertical="top"/>
    </xf>
    <xf numFmtId="0" fontId="31" fillId="0" borderId="64" xfId="0" applyFont="1" applyBorder="1" applyAlignment="1">
      <alignment horizontal="center" vertical="center" wrapText="1"/>
    </xf>
    <xf numFmtId="49" fontId="5" fillId="2" borderId="28" xfId="0" applyNumberFormat="1" applyFont="1" applyFill="1" applyBorder="1" applyAlignment="1">
      <alignment horizontal="center" vertical="top"/>
    </xf>
    <xf numFmtId="49" fontId="3" fillId="3" borderId="28" xfId="0" applyNumberFormat="1" applyFont="1" applyFill="1" applyBorder="1" applyAlignment="1">
      <alignment horizontal="center" vertical="top"/>
    </xf>
    <xf numFmtId="49" fontId="3" fillId="5" borderId="71" xfId="0" applyNumberFormat="1" applyFont="1" applyFill="1" applyBorder="1" applyAlignment="1">
      <alignment horizontal="center" vertical="top" wrapText="1"/>
    </xf>
    <xf numFmtId="49" fontId="46" fillId="5" borderId="66" xfId="0" applyNumberFormat="1" applyFont="1" applyFill="1" applyBorder="1" applyAlignment="1">
      <alignment horizontal="center" vertical="top" wrapText="1"/>
    </xf>
    <xf numFmtId="0" fontId="8" fillId="5" borderId="29" xfId="0" applyFont="1" applyFill="1" applyBorder="1" applyAlignment="1">
      <alignment vertical="top" wrapText="1"/>
    </xf>
    <xf numFmtId="49" fontId="47" fillId="0" borderId="29" xfId="0" applyNumberFormat="1" applyFont="1" applyBorder="1" applyAlignment="1">
      <alignment horizontal="center" vertical="top"/>
    </xf>
    <xf numFmtId="165" fontId="8" fillId="10" borderId="71" xfId="0" applyNumberFormat="1" applyFont="1" applyFill="1" applyBorder="1" applyAlignment="1">
      <alignment horizontal="left" vertical="top" wrapText="1"/>
    </xf>
    <xf numFmtId="49" fontId="46" fillId="5" borderId="54" xfId="0" applyNumberFormat="1" applyFont="1" applyFill="1" applyBorder="1" applyAlignment="1">
      <alignment horizontal="center" vertical="top" wrapText="1"/>
    </xf>
    <xf numFmtId="49" fontId="46" fillId="5" borderId="57" xfId="0" applyNumberFormat="1" applyFont="1" applyFill="1" applyBorder="1" applyAlignment="1">
      <alignment horizontal="center" vertical="top" wrapText="1"/>
    </xf>
    <xf numFmtId="165" fontId="47" fillId="0" borderId="4" xfId="0" applyNumberFormat="1" applyFont="1" applyBorder="1" applyAlignment="1">
      <alignment horizontal="center" vertical="top"/>
    </xf>
    <xf numFmtId="0" fontId="31" fillId="0" borderId="1" xfId="0" applyFont="1" applyBorder="1" applyAlignment="1">
      <alignment horizontal="center" vertical="center"/>
    </xf>
    <xf numFmtId="0" fontId="31" fillId="0" borderId="45" xfId="0" applyFont="1" applyBorder="1" applyAlignment="1">
      <alignment horizontal="center" vertical="center"/>
    </xf>
    <xf numFmtId="49" fontId="5" fillId="2" borderId="15" xfId="0" applyNumberFormat="1" applyFont="1" applyFill="1" applyBorder="1" applyAlignment="1">
      <alignment vertical="top"/>
    </xf>
    <xf numFmtId="49" fontId="3" fillId="3" borderId="15" xfId="0" applyNumberFormat="1" applyFont="1" applyFill="1" applyBorder="1" applyAlignment="1">
      <alignment vertical="top"/>
    </xf>
    <xf numFmtId="49" fontId="3" fillId="5" borderId="15" xfId="0" applyNumberFormat="1" applyFont="1" applyFill="1" applyBorder="1" applyAlignment="1">
      <alignment vertical="top" wrapText="1"/>
    </xf>
    <xf numFmtId="49" fontId="3" fillId="5" borderId="66" xfId="0" applyNumberFormat="1" applyFont="1" applyFill="1" applyBorder="1" applyAlignment="1">
      <alignment horizontal="center" vertical="top" wrapText="1"/>
    </xf>
    <xf numFmtId="0" fontId="8" fillId="5" borderId="28" xfId="0" applyFont="1" applyFill="1" applyBorder="1" applyAlignment="1">
      <alignment vertical="top" wrapText="1"/>
    </xf>
    <xf numFmtId="165" fontId="8" fillId="0" borderId="8" xfId="0" applyNumberFormat="1" applyFont="1" applyBorder="1" applyAlignment="1">
      <alignment horizontal="center" vertical="top"/>
    </xf>
    <xf numFmtId="0" fontId="8" fillId="0" borderId="71" xfId="0" applyFont="1" applyBorder="1" applyAlignment="1">
      <alignment horizontal="justify" vertical="center"/>
    </xf>
    <xf numFmtId="0" fontId="8" fillId="0" borderId="65" xfId="0" applyFont="1" applyBorder="1" applyAlignment="1">
      <alignment horizontal="left" vertical="top" wrapText="1"/>
    </xf>
    <xf numFmtId="0" fontId="8" fillId="0" borderId="66" xfId="0" applyFont="1" applyBorder="1" applyAlignment="1">
      <alignment horizontal="left" vertical="top" wrapText="1"/>
    </xf>
    <xf numFmtId="49" fontId="5" fillId="2" borderId="29" xfId="0" applyNumberFormat="1" applyFont="1" applyFill="1" applyBorder="1" applyAlignment="1">
      <alignment horizontal="center" vertical="top"/>
    </xf>
    <xf numFmtId="49" fontId="3" fillId="3" borderId="29" xfId="0" applyNumberFormat="1" applyFont="1" applyFill="1" applyBorder="1" applyAlignment="1">
      <alignment horizontal="center" vertical="top"/>
    </xf>
    <xf numFmtId="49" fontId="3" fillId="5" borderId="55" xfId="0" applyNumberFormat="1" applyFont="1" applyFill="1" applyBorder="1" applyAlignment="1">
      <alignment horizontal="center" vertical="top" wrapText="1"/>
    </xf>
    <xf numFmtId="49" fontId="48" fillId="5" borderId="16" xfId="0" applyNumberFormat="1" applyFont="1" applyFill="1" applyBorder="1" applyAlignment="1">
      <alignment horizontal="center" vertical="top" wrapText="1"/>
    </xf>
    <xf numFmtId="49" fontId="49" fillId="0" borderId="9" xfId="0" applyNumberFormat="1" applyFont="1" applyBorder="1" applyAlignment="1">
      <alignment horizontal="center" vertical="top"/>
    </xf>
    <xf numFmtId="49" fontId="49" fillId="0" borderId="59" xfId="0" applyNumberFormat="1" applyFont="1" applyBorder="1" applyAlignment="1">
      <alignment vertical="top"/>
    </xf>
    <xf numFmtId="0" fontId="49" fillId="0" borderId="59" xfId="0" applyFont="1" applyBorder="1" applyAlignment="1">
      <alignment horizontal="center" vertical="top"/>
    </xf>
    <xf numFmtId="165" fontId="49" fillId="0" borderId="59" xfId="0" applyNumberFormat="1" applyFont="1" applyBorder="1" applyAlignment="1">
      <alignment horizontal="center" vertical="top"/>
    </xf>
    <xf numFmtId="165" fontId="49" fillId="10" borderId="59" xfId="0" applyNumberFormat="1" applyFont="1" applyFill="1" applyBorder="1" applyAlignment="1">
      <alignment horizontal="center" vertical="top"/>
    </xf>
    <xf numFmtId="165" fontId="49" fillId="0" borderId="72" xfId="0" applyNumberFormat="1" applyFont="1" applyBorder="1" applyAlignment="1">
      <alignment horizontal="center" vertical="top"/>
    </xf>
    <xf numFmtId="165" fontId="8" fillId="10" borderId="73" xfId="0" applyNumberFormat="1" applyFont="1" applyFill="1" applyBorder="1" applyAlignment="1">
      <alignment horizontal="left" vertical="top" wrapText="1"/>
    </xf>
    <xf numFmtId="0" fontId="33" fillId="5" borderId="28" xfId="0" applyFont="1" applyFill="1" applyBorder="1" applyAlignment="1">
      <alignment vertical="top" wrapText="1"/>
    </xf>
    <xf numFmtId="49" fontId="50" fillId="0" borderId="28" xfId="0" applyNumberFormat="1" applyFont="1" applyBorder="1" applyAlignment="1">
      <alignment horizontal="center" vertical="top"/>
    </xf>
    <xf numFmtId="49" fontId="50" fillId="0" borderId="28" xfId="0" applyNumberFormat="1" applyFont="1" applyBorder="1" applyAlignment="1">
      <alignment vertical="top"/>
    </xf>
    <xf numFmtId="0" fontId="50" fillId="0" borderId="28" xfId="0" applyFont="1" applyBorder="1" applyAlignment="1">
      <alignment horizontal="center" vertical="top"/>
    </xf>
    <xf numFmtId="165" fontId="50" fillId="0" borderId="28" xfId="0" applyNumberFormat="1" applyFont="1" applyBorder="1" applyAlignment="1">
      <alignment horizontal="center" vertical="top"/>
    </xf>
    <xf numFmtId="165" fontId="50" fillId="10" borderId="28" xfId="0" applyNumberFormat="1" applyFont="1" applyFill="1" applyBorder="1" applyAlignment="1">
      <alignment horizontal="center" vertical="top"/>
    </xf>
    <xf numFmtId="165" fontId="50" fillId="0" borderId="11" xfId="0" applyNumberFormat="1" applyFont="1" applyBorder="1" applyAlignment="1">
      <alignment horizontal="center" vertical="top"/>
    </xf>
    <xf numFmtId="165" fontId="10" fillId="10" borderId="65" xfId="0" applyNumberFormat="1" applyFont="1" applyFill="1" applyBorder="1" applyAlignment="1">
      <alignment horizontal="center" vertical="center"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8" fillId="0" borderId="6" xfId="0" applyFont="1" applyBorder="1" applyAlignment="1">
      <alignment horizontal="left" vertical="center" wrapText="1"/>
    </xf>
    <xf numFmtId="165" fontId="8" fillId="0" borderId="72" xfId="0" applyNumberFormat="1" applyFont="1" applyBorder="1" applyAlignment="1">
      <alignment horizontal="center" vertical="top"/>
    </xf>
    <xf numFmtId="0" fontId="8" fillId="0" borderId="37" xfId="0" applyFont="1" applyBorder="1" applyAlignment="1">
      <alignment horizontal="left" vertical="center" wrapText="1"/>
    </xf>
    <xf numFmtId="165" fontId="8" fillId="0" borderId="35" xfId="0" applyNumberFormat="1" applyFont="1" applyBorder="1" applyAlignment="1">
      <alignment horizontal="center" vertical="center" wrapText="1"/>
    </xf>
    <xf numFmtId="0" fontId="31" fillId="0" borderId="33" xfId="0" applyFont="1" applyBorder="1"/>
    <xf numFmtId="165" fontId="8" fillId="0" borderId="38" xfId="0" applyNumberFormat="1" applyFont="1" applyBorder="1" applyAlignment="1">
      <alignment horizontal="center" vertical="top"/>
    </xf>
    <xf numFmtId="0" fontId="9" fillId="5" borderId="30" xfId="0" applyFont="1" applyFill="1" applyBorder="1" applyAlignment="1">
      <alignment horizontal="center" vertical="top"/>
    </xf>
    <xf numFmtId="165" fontId="8" fillId="5" borderId="59" xfId="0" applyNumberFormat="1" applyFont="1" applyFill="1" applyBorder="1" applyAlignment="1">
      <alignment horizontal="center" vertical="top"/>
    </xf>
    <xf numFmtId="165" fontId="8" fillId="5" borderId="58" xfId="0" applyNumberFormat="1" applyFont="1" applyFill="1" applyBorder="1" applyAlignment="1">
      <alignment horizontal="center" vertical="top"/>
    </xf>
    <xf numFmtId="49" fontId="9" fillId="8" borderId="21" xfId="0" applyNumberFormat="1" applyFont="1" applyFill="1" applyBorder="1" applyAlignment="1">
      <alignment horizontal="center" vertical="top"/>
    </xf>
    <xf numFmtId="49" fontId="9" fillId="0" borderId="21" xfId="0" applyNumberFormat="1" applyFont="1" applyBorder="1" applyAlignment="1">
      <alignment horizontal="center" vertical="top"/>
    </xf>
    <xf numFmtId="49" fontId="9" fillId="0" borderId="18" xfId="0" applyNumberFormat="1" applyFont="1" applyBorder="1" applyAlignment="1">
      <alignment horizontal="center" vertical="top" wrapText="1"/>
    </xf>
    <xf numFmtId="0" fontId="9" fillId="12" borderId="22" xfId="0" applyFont="1" applyFill="1" applyBorder="1" applyAlignment="1">
      <alignment horizontal="center" vertical="top"/>
    </xf>
    <xf numFmtId="165" fontId="9" fillId="12" borderId="21" xfId="0" applyNumberFormat="1" applyFont="1" applyFill="1" applyBorder="1" applyAlignment="1">
      <alignment horizontal="center" vertical="top"/>
    </xf>
    <xf numFmtId="165" fontId="9" fillId="12" borderId="23" xfId="0" applyNumberFormat="1" applyFont="1" applyFill="1" applyBorder="1" applyAlignment="1">
      <alignment horizontal="center" vertical="top"/>
    </xf>
    <xf numFmtId="0" fontId="8" fillId="0" borderId="52" xfId="0" applyFont="1" applyBorder="1" applyAlignment="1">
      <alignment horizontal="left" vertical="center" wrapText="1"/>
    </xf>
    <xf numFmtId="165" fontId="8" fillId="0" borderId="1" xfId="0" applyNumberFormat="1" applyFont="1" applyBorder="1" applyAlignment="1">
      <alignment horizontal="center" vertical="center" wrapText="1"/>
    </xf>
    <xf numFmtId="0" fontId="8" fillId="0" borderId="45" xfId="0" applyFont="1" applyBorder="1" applyAlignment="1">
      <alignment horizontal="center" vertical="top" wrapText="1"/>
    </xf>
    <xf numFmtId="49" fontId="17" fillId="0" borderId="16" xfId="0" applyNumberFormat="1" applyFont="1" applyBorder="1" applyAlignment="1">
      <alignment horizontal="center" vertical="top" wrapText="1"/>
    </xf>
    <xf numFmtId="0" fontId="33" fillId="0" borderId="2" xfId="0" applyFont="1" applyBorder="1" applyAlignment="1">
      <alignment horizontal="left" vertical="center" wrapText="1"/>
    </xf>
    <xf numFmtId="165" fontId="33" fillId="0" borderId="49" xfId="0" applyNumberFormat="1" applyFont="1" applyBorder="1" applyAlignment="1">
      <alignment horizontal="center" vertical="center" wrapText="1"/>
    </xf>
    <xf numFmtId="0" fontId="33" fillId="0" borderId="5" xfId="0" applyFont="1" applyBorder="1" applyAlignment="1">
      <alignment horizontal="center" vertical="top" wrapText="1"/>
    </xf>
    <xf numFmtId="0" fontId="33" fillId="0" borderId="7" xfId="0" applyFont="1" applyBorder="1" applyAlignment="1">
      <alignment horizontal="center" vertical="top" wrapText="1"/>
    </xf>
    <xf numFmtId="49" fontId="17" fillId="0" borderId="19" xfId="0" applyNumberFormat="1" applyFont="1" applyBorder="1" applyAlignment="1">
      <alignment horizontal="center" vertical="top" wrapText="1"/>
    </xf>
    <xf numFmtId="0" fontId="33" fillId="0" borderId="4" xfId="0" applyFont="1" applyBorder="1" applyAlignment="1">
      <alignment horizontal="left" vertical="center" wrapText="1"/>
    </xf>
    <xf numFmtId="165" fontId="33" fillId="0" borderId="53" xfId="0" applyNumberFormat="1" applyFont="1" applyBorder="1" applyAlignment="1">
      <alignment horizontal="center" vertical="center" wrapText="1"/>
    </xf>
    <xf numFmtId="0" fontId="33" fillId="0" borderId="1" xfId="0" applyFont="1" applyBorder="1" applyAlignment="1">
      <alignment horizontal="center" vertical="top" wrapText="1"/>
    </xf>
    <xf numFmtId="0" fontId="33" fillId="0" borderId="45" xfId="0" applyFont="1" applyBorder="1" applyAlignment="1">
      <alignment horizontal="center" vertical="top" wrapText="1"/>
    </xf>
    <xf numFmtId="49" fontId="5" fillId="8" borderId="9" xfId="0" applyNumberFormat="1" applyFont="1" applyFill="1" applyBorder="1" applyAlignment="1">
      <alignment horizontal="center" vertical="top"/>
    </xf>
    <xf numFmtId="49" fontId="3" fillId="0" borderId="9" xfId="0" applyNumberFormat="1" applyFont="1" applyBorder="1" applyAlignment="1">
      <alignment horizontal="center" vertical="top"/>
    </xf>
    <xf numFmtId="49" fontId="3" fillId="0" borderId="46" xfId="0" applyNumberFormat="1" applyFont="1" applyBorder="1" applyAlignment="1">
      <alignment horizontal="center" vertical="top" wrapText="1"/>
    </xf>
    <xf numFmtId="49" fontId="3" fillId="0" borderId="44" xfId="0" applyNumberFormat="1" applyFont="1" applyBorder="1" applyAlignment="1">
      <alignment horizontal="center" vertical="top" wrapText="1"/>
    </xf>
    <xf numFmtId="49" fontId="33" fillId="0" borderId="28" xfId="0" applyNumberFormat="1" applyFont="1" applyBorder="1" applyAlignment="1">
      <alignment horizontal="center" vertical="top"/>
    </xf>
    <xf numFmtId="0" fontId="33" fillId="0" borderId="28" xfId="0" applyFont="1" applyBorder="1" applyAlignment="1">
      <alignment horizontal="center" vertical="center"/>
    </xf>
    <xf numFmtId="165" fontId="33" fillId="0" borderId="28" xfId="0" applyNumberFormat="1" applyFont="1" applyBorder="1" applyAlignment="1">
      <alignment horizontal="center" vertical="top"/>
    </xf>
    <xf numFmtId="165" fontId="33" fillId="0" borderId="11" xfId="0" applyNumberFormat="1" applyFont="1" applyBorder="1" applyAlignment="1">
      <alignment horizontal="center" vertical="top"/>
    </xf>
    <xf numFmtId="0" fontId="33" fillId="0" borderId="28" xfId="0" applyFont="1" applyBorder="1" applyAlignment="1">
      <alignment horizontal="left" vertical="center" wrapText="1"/>
    </xf>
    <xf numFmtId="165" fontId="33" fillId="0" borderId="70" xfId="0" applyNumberFormat="1" applyFont="1" applyBorder="1" applyAlignment="1">
      <alignment horizontal="center" vertical="center" wrapText="1"/>
    </xf>
    <xf numFmtId="0" fontId="33" fillId="0" borderId="65" xfId="0" applyFont="1" applyBorder="1" applyAlignment="1">
      <alignment horizontal="left" vertical="top" wrapText="1"/>
    </xf>
    <xf numFmtId="0" fontId="33" fillId="0" borderId="66" xfId="0" applyFont="1" applyBorder="1" applyAlignment="1">
      <alignment horizontal="left" vertical="top" wrapText="1"/>
    </xf>
    <xf numFmtId="49" fontId="5" fillId="8" borderId="29" xfId="0" applyNumberFormat="1" applyFont="1" applyFill="1" applyBorder="1" applyAlignment="1">
      <alignment horizontal="center" vertical="top"/>
    </xf>
    <xf numFmtId="49" fontId="3" fillId="0" borderId="29" xfId="0" applyNumberFormat="1" applyFont="1" applyBorder="1" applyAlignment="1">
      <alignment horizontal="center" vertical="top"/>
    </xf>
    <xf numFmtId="49" fontId="3" fillId="0" borderId="55" xfId="0" applyNumberFormat="1" applyFont="1" applyBorder="1" applyAlignment="1">
      <alignment horizontal="center" vertical="top" wrapText="1"/>
    </xf>
    <xf numFmtId="49" fontId="3" fillId="0" borderId="16" xfId="0" applyNumberFormat="1" applyFont="1" applyBorder="1" applyAlignment="1">
      <alignment horizontal="center" vertical="top" wrapText="1"/>
    </xf>
    <xf numFmtId="0" fontId="33" fillId="5" borderId="9" xfId="0" applyFont="1" applyFill="1" applyBorder="1" applyAlignment="1">
      <alignment horizontal="left" vertical="top" wrapText="1"/>
    </xf>
    <xf numFmtId="49" fontId="33" fillId="0" borderId="9" xfId="0" applyNumberFormat="1" applyFont="1" applyBorder="1" applyAlignment="1">
      <alignment horizontal="center" vertical="top"/>
    </xf>
    <xf numFmtId="0" fontId="33" fillId="0" borderId="9" xfId="0" applyFont="1" applyBorder="1" applyAlignment="1">
      <alignment horizontal="center" vertical="center"/>
    </xf>
    <xf numFmtId="165" fontId="33" fillId="0" borderId="59" xfId="0" applyNumberFormat="1" applyFont="1" applyBorder="1" applyAlignment="1">
      <alignment horizontal="center" vertical="top"/>
    </xf>
    <xf numFmtId="165" fontId="33" fillId="0" borderId="72" xfId="0" applyNumberFormat="1" applyFont="1" applyBorder="1" applyAlignment="1">
      <alignment horizontal="center" vertical="top"/>
    </xf>
    <xf numFmtId="0" fontId="33" fillId="0" borderId="59" xfId="0" applyFont="1" applyBorder="1" applyAlignment="1">
      <alignment vertical="top" wrapText="1"/>
    </xf>
    <xf numFmtId="165" fontId="33" fillId="0" borderId="62" xfId="0" applyNumberFormat="1" applyFont="1" applyBorder="1" applyAlignment="1">
      <alignment horizontal="center" vertical="center" wrapText="1"/>
    </xf>
    <xf numFmtId="0" fontId="33" fillId="0" borderId="17" xfId="0" applyFont="1" applyBorder="1" applyAlignment="1">
      <alignment horizontal="left" vertical="top" wrapText="1"/>
    </xf>
    <xf numFmtId="0" fontId="33" fillId="0" borderId="42" xfId="0" applyFont="1" applyBorder="1" applyAlignment="1">
      <alignment horizontal="left" vertical="top" wrapText="1"/>
    </xf>
    <xf numFmtId="0" fontId="33" fillId="5" borderId="29" xfId="0" applyFont="1" applyFill="1" applyBorder="1" applyAlignment="1">
      <alignment horizontal="left" vertical="top" wrapText="1"/>
    </xf>
    <xf numFmtId="49" fontId="33" fillId="0" borderId="29" xfId="0" applyNumberFormat="1" applyFont="1" applyBorder="1" applyAlignment="1">
      <alignment horizontal="center" vertical="top"/>
    </xf>
    <xf numFmtId="0" fontId="33" fillId="0" borderId="29" xfId="0" applyFont="1" applyBorder="1" applyAlignment="1">
      <alignment horizontal="center" vertical="center"/>
    </xf>
    <xf numFmtId="165" fontId="33" fillId="0" borderId="2" xfId="0" applyNumberFormat="1" applyFont="1" applyBorder="1" applyAlignment="1">
      <alignment horizontal="center" vertical="top"/>
    </xf>
    <xf numFmtId="165" fontId="33" fillId="0" borderId="8" xfId="0" applyNumberFormat="1" applyFont="1" applyBorder="1" applyAlignment="1">
      <alignment horizontal="center" vertical="top"/>
    </xf>
    <xf numFmtId="0" fontId="33" fillId="0" borderId="28" xfId="0" applyFont="1" applyBorder="1" applyAlignment="1">
      <alignment vertical="top" wrapText="1"/>
    </xf>
    <xf numFmtId="0" fontId="33" fillId="0" borderId="5" xfId="0" applyFont="1" applyBorder="1" applyAlignment="1">
      <alignment horizontal="left" vertical="top" wrapText="1"/>
    </xf>
    <xf numFmtId="0" fontId="33" fillId="0" borderId="7" xfId="0" applyFont="1" applyBorder="1" applyAlignment="1">
      <alignment horizontal="left" vertical="top" wrapText="1"/>
    </xf>
    <xf numFmtId="49" fontId="9" fillId="2" borderId="28" xfId="0" applyNumberFormat="1" applyFont="1" applyFill="1" applyBorder="1" applyAlignment="1">
      <alignment horizontal="center" vertical="top"/>
    </xf>
    <xf numFmtId="0" fontId="9" fillId="7" borderId="15" xfId="0" applyFont="1" applyFill="1" applyBorder="1" applyAlignment="1">
      <alignment horizontal="center" vertical="top" wrapText="1"/>
    </xf>
    <xf numFmtId="0" fontId="38" fillId="7" borderId="11" xfId="0" applyFont="1" applyFill="1" applyBorder="1" applyAlignment="1">
      <alignment horizontal="center" vertical="top"/>
    </xf>
    <xf numFmtId="0" fontId="38" fillId="7" borderId="12" xfId="0" applyFont="1" applyFill="1" applyBorder="1" applyAlignment="1">
      <alignment horizontal="center" vertical="top"/>
    </xf>
    <xf numFmtId="49" fontId="9" fillId="2" borderId="55" xfId="0" applyNumberFormat="1" applyFont="1" applyFill="1" applyBorder="1" applyAlignment="1">
      <alignment horizontal="center" vertical="top" wrapText="1"/>
    </xf>
    <xf numFmtId="0" fontId="9" fillId="8" borderId="0" xfId="0" applyFont="1" applyFill="1"/>
    <xf numFmtId="49" fontId="9" fillId="8" borderId="40" xfId="7" applyNumberFormat="1" applyFont="1" applyFill="1" applyBorder="1" applyAlignment="1">
      <alignment horizontal="right" vertical="top"/>
    </xf>
    <xf numFmtId="49" fontId="9" fillId="8" borderId="43" xfId="7" applyNumberFormat="1" applyFont="1" applyFill="1" applyBorder="1" applyAlignment="1">
      <alignment horizontal="right" vertical="top"/>
    </xf>
    <xf numFmtId="165" fontId="9" fillId="8" borderId="9" xfId="7" applyNumberFormat="1" applyFont="1" applyFill="1" applyBorder="1" applyAlignment="1">
      <alignment horizontal="center" vertical="top"/>
    </xf>
    <xf numFmtId="49" fontId="9" fillId="8" borderId="0" xfId="7" applyNumberFormat="1" applyFont="1" applyFill="1" applyAlignment="1">
      <alignment vertical="top"/>
    </xf>
    <xf numFmtId="49" fontId="9" fillId="8" borderId="26" xfId="7" applyNumberFormat="1" applyFont="1" applyFill="1" applyBorder="1" applyAlignment="1">
      <alignment vertical="top"/>
    </xf>
    <xf numFmtId="49" fontId="9" fillId="2" borderId="39" xfId="0" applyNumberFormat="1" applyFont="1" applyFill="1" applyBorder="1" applyAlignment="1">
      <alignment horizontal="center" vertical="top" wrapText="1"/>
    </xf>
    <xf numFmtId="49" fontId="9" fillId="0" borderId="15" xfId="7" applyNumberFormat="1" applyFont="1" applyBorder="1" applyAlignment="1">
      <alignment horizontal="right" vertical="top"/>
    </xf>
    <xf numFmtId="49" fontId="9" fillId="0" borderId="11" xfId="7" applyNumberFormat="1" applyFont="1" applyBorder="1" applyAlignment="1">
      <alignment horizontal="right" vertical="top"/>
    </xf>
    <xf numFmtId="165" fontId="9" fillId="0" borderId="11" xfId="7" applyNumberFormat="1" applyFont="1" applyBorder="1" applyAlignment="1">
      <alignment horizontal="center" vertical="top"/>
    </xf>
    <xf numFmtId="165" fontId="9" fillId="0" borderId="12" xfId="7" applyNumberFormat="1" applyFont="1" applyBorder="1" applyAlignment="1">
      <alignment horizontal="center" vertical="top"/>
    </xf>
    <xf numFmtId="0" fontId="8" fillId="5" borderId="15" xfId="7" applyFont="1" applyFill="1" applyBorder="1" applyAlignment="1">
      <alignment horizontal="left" vertical="top" wrapText="1"/>
    </xf>
    <xf numFmtId="49" fontId="8" fillId="0" borderId="71" xfId="7" applyNumberFormat="1" applyFont="1" applyBorder="1" applyAlignment="1">
      <alignment vertical="top" wrapText="1"/>
    </xf>
    <xf numFmtId="49" fontId="8" fillId="0" borderId="65" xfId="7" applyNumberFormat="1" applyFont="1" applyBorder="1" applyAlignment="1">
      <alignment horizontal="center" vertical="top"/>
    </xf>
    <xf numFmtId="49" fontId="9" fillId="0" borderId="65" xfId="7" applyNumberFormat="1" applyFont="1" applyBorder="1" applyAlignment="1">
      <alignment vertical="top"/>
    </xf>
    <xf numFmtId="49" fontId="9" fillId="0" borderId="66" xfId="7" applyNumberFormat="1" applyFont="1" applyBorder="1" applyAlignment="1">
      <alignment vertical="top"/>
    </xf>
    <xf numFmtId="49" fontId="9" fillId="7" borderId="9" xfId="0" applyNumberFormat="1" applyFont="1" applyFill="1" applyBorder="1" applyAlignment="1">
      <alignment horizontal="center" vertical="top" wrapText="1"/>
    </xf>
    <xf numFmtId="0" fontId="51" fillId="7" borderId="21" xfId="0" applyFont="1" applyFill="1" applyBorder="1"/>
    <xf numFmtId="49" fontId="38" fillId="0" borderId="15" xfId="7" applyNumberFormat="1" applyFont="1" applyBorder="1" applyAlignment="1">
      <alignment vertical="top"/>
    </xf>
    <xf numFmtId="49" fontId="17" fillId="5" borderId="16" xfId="0" applyNumberFormat="1" applyFont="1" applyFill="1" applyBorder="1" applyAlignment="1">
      <alignment horizontal="center" vertical="top" wrapText="1"/>
    </xf>
    <xf numFmtId="165" fontId="8" fillId="5" borderId="50" xfId="0" applyNumberFormat="1" applyFont="1" applyFill="1" applyBorder="1" applyAlignment="1">
      <alignment vertical="center" wrapText="1"/>
    </xf>
    <xf numFmtId="0" fontId="8" fillId="5" borderId="50" xfId="0" applyFont="1" applyFill="1" applyBorder="1" applyAlignment="1">
      <alignment vertical="center" wrapText="1"/>
    </xf>
    <xf numFmtId="0" fontId="8" fillId="5" borderId="54" xfId="0" applyFont="1" applyFill="1" applyBorder="1" applyAlignment="1">
      <alignment vertical="center" wrapText="1"/>
    </xf>
    <xf numFmtId="49" fontId="17" fillId="5" borderId="44" xfId="0" applyNumberFormat="1" applyFont="1" applyFill="1" applyBorder="1" applyAlignment="1">
      <alignment horizontal="center" vertical="top" wrapText="1"/>
    </xf>
    <xf numFmtId="2" fontId="8" fillId="0" borderId="59" xfId="0" applyNumberFormat="1" applyFont="1" applyBorder="1" applyAlignment="1">
      <alignment horizontal="center" vertical="top"/>
    </xf>
    <xf numFmtId="49" fontId="5" fillId="2" borderId="23" xfId="0" applyNumberFormat="1" applyFont="1" applyFill="1" applyBorder="1" applyAlignment="1">
      <alignment horizontal="center" vertical="top"/>
    </xf>
    <xf numFmtId="49" fontId="9" fillId="5" borderId="19" xfId="0" applyNumberFormat="1" applyFont="1" applyFill="1" applyBorder="1" applyAlignment="1">
      <alignment horizontal="center" vertical="top" wrapText="1"/>
    </xf>
    <xf numFmtId="0" fontId="8" fillId="5" borderId="18" xfId="0" applyFont="1" applyFill="1" applyBorder="1" applyAlignment="1">
      <alignment horizontal="left" vertical="center" wrapText="1"/>
    </xf>
    <xf numFmtId="165" fontId="8" fillId="5" borderId="51" xfId="0" applyNumberFormat="1"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5" borderId="14" xfId="0" applyFont="1" applyFill="1" applyBorder="1" applyAlignment="1">
      <alignment horizontal="center" vertical="center" wrapText="1"/>
    </xf>
    <xf numFmtId="49" fontId="5" fillId="2" borderId="36" xfId="0" applyNumberFormat="1" applyFont="1" applyFill="1" applyBorder="1" applyAlignment="1">
      <alignment vertical="top"/>
    </xf>
    <xf numFmtId="49" fontId="3" fillId="3" borderId="9" xfId="0" applyNumberFormat="1" applyFont="1" applyFill="1" applyBorder="1" applyAlignment="1">
      <alignment vertical="top"/>
    </xf>
    <xf numFmtId="49" fontId="3" fillId="5" borderId="13" xfId="0" applyNumberFormat="1" applyFont="1" applyFill="1" applyBorder="1" applyAlignment="1">
      <alignment vertical="top" wrapText="1"/>
    </xf>
    <xf numFmtId="0" fontId="33" fillId="5" borderId="59" xfId="0" applyFont="1" applyFill="1" applyBorder="1" applyAlignment="1">
      <alignment vertical="center" wrapText="1"/>
    </xf>
    <xf numFmtId="49" fontId="33" fillId="0" borderId="26" xfId="0" applyNumberFormat="1" applyFont="1" applyBorder="1" applyAlignment="1">
      <alignment vertical="top"/>
    </xf>
    <xf numFmtId="49" fontId="33" fillId="0" borderId="9" xfId="0" applyNumberFormat="1" applyFont="1" applyBorder="1" applyAlignment="1">
      <alignment vertical="top"/>
    </xf>
    <xf numFmtId="0" fontId="17" fillId="5" borderId="2" xfId="0" applyFont="1" applyFill="1" applyBorder="1" applyAlignment="1">
      <alignment horizontal="center" vertical="top"/>
    </xf>
    <xf numFmtId="165" fontId="33" fillId="5" borderId="59" xfId="0" applyNumberFormat="1" applyFont="1" applyFill="1" applyBorder="1" applyAlignment="1">
      <alignment horizontal="center" vertical="top"/>
    </xf>
    <xf numFmtId="0" fontId="33" fillId="5" borderId="46" xfId="0" applyFont="1" applyFill="1" applyBorder="1" applyAlignment="1">
      <alignment vertical="center" wrapText="1"/>
    </xf>
    <xf numFmtId="165" fontId="33" fillId="5" borderId="56" xfId="0" applyNumberFormat="1" applyFont="1" applyFill="1" applyBorder="1" applyAlignment="1">
      <alignment vertical="center" wrapText="1"/>
    </xf>
    <xf numFmtId="0" fontId="33" fillId="5" borderId="56" xfId="0" applyFont="1" applyFill="1" applyBorder="1" applyAlignment="1">
      <alignment vertical="center" wrapText="1"/>
    </xf>
    <xf numFmtId="0" fontId="33" fillId="5" borderId="57" xfId="0" applyFont="1" applyFill="1" applyBorder="1" applyAlignment="1">
      <alignment vertical="center" wrapText="1"/>
    </xf>
    <xf numFmtId="0" fontId="35" fillId="5" borderId="3" xfId="0" applyFont="1" applyFill="1" applyBorder="1" applyAlignment="1">
      <alignment vertical="center" wrapText="1"/>
    </xf>
    <xf numFmtId="0" fontId="33" fillId="5" borderId="59" xfId="0" applyFont="1" applyFill="1" applyBorder="1" applyAlignment="1">
      <alignment horizontal="center" vertical="top"/>
    </xf>
    <xf numFmtId="165" fontId="33" fillId="5" borderId="41" xfId="0" applyNumberFormat="1" applyFont="1" applyFill="1" applyBorder="1" applyAlignment="1">
      <alignment horizontal="center" vertical="top"/>
    </xf>
    <xf numFmtId="165" fontId="33" fillId="5" borderId="30" xfId="0" applyNumberFormat="1" applyFont="1" applyFill="1" applyBorder="1" applyAlignment="1">
      <alignment horizontal="center" vertical="top"/>
    </xf>
    <xf numFmtId="0" fontId="33" fillId="5" borderId="67" xfId="0" applyFont="1" applyFill="1" applyBorder="1" applyAlignment="1">
      <alignment vertical="center" wrapText="1"/>
    </xf>
    <xf numFmtId="165" fontId="33" fillId="5" borderId="64" xfId="0" applyNumberFormat="1" applyFont="1" applyFill="1" applyBorder="1" applyAlignment="1">
      <alignment vertical="center" wrapText="1"/>
    </xf>
    <xf numFmtId="0" fontId="33" fillId="5" borderId="63" xfId="0" applyFont="1" applyFill="1" applyBorder="1" applyAlignment="1">
      <alignment vertical="center" wrapText="1"/>
    </xf>
    <xf numFmtId="0" fontId="33" fillId="5" borderId="3" xfId="0" applyFont="1" applyFill="1" applyBorder="1" applyAlignment="1">
      <alignment vertical="center" wrapText="1"/>
    </xf>
    <xf numFmtId="0" fontId="33" fillId="5" borderId="37" xfId="0" applyFont="1" applyFill="1" applyBorder="1" applyAlignment="1">
      <alignment vertical="center" wrapText="1"/>
    </xf>
    <xf numFmtId="165" fontId="33" fillId="5" borderId="35" xfId="0" applyNumberFormat="1" applyFont="1" applyFill="1" applyBorder="1" applyAlignment="1">
      <alignment vertical="center" wrapText="1"/>
    </xf>
    <xf numFmtId="0" fontId="33" fillId="5" borderId="34" xfId="0" applyFont="1" applyFill="1" applyBorder="1" applyAlignment="1">
      <alignment vertical="center" wrapText="1"/>
    </xf>
    <xf numFmtId="0" fontId="33" fillId="5" borderId="30" xfId="0" applyFont="1" applyFill="1" applyBorder="1" applyAlignment="1">
      <alignment vertical="top" wrapText="1"/>
    </xf>
    <xf numFmtId="0" fontId="33" fillId="5" borderId="73" xfId="0" applyFont="1" applyFill="1" applyBorder="1" applyAlignment="1">
      <alignment horizontal="left" vertical="center" wrapText="1"/>
    </xf>
    <xf numFmtId="165" fontId="33" fillId="5" borderId="62" xfId="0" applyNumberFormat="1" applyFont="1" applyFill="1" applyBorder="1" applyAlignment="1">
      <alignment horizontal="center" vertical="center" wrapText="1"/>
    </xf>
    <xf numFmtId="0" fontId="33" fillId="5" borderId="17" xfId="0" applyFont="1" applyFill="1" applyBorder="1" applyAlignment="1">
      <alignment horizontal="center" vertical="center" wrapText="1"/>
    </xf>
    <xf numFmtId="0" fontId="33" fillId="5" borderId="42" xfId="0" applyFont="1" applyFill="1" applyBorder="1" applyAlignment="1">
      <alignment horizontal="center" vertical="center" wrapText="1"/>
    </xf>
    <xf numFmtId="0" fontId="33" fillId="5" borderId="35" xfId="0" applyFont="1" applyFill="1" applyBorder="1" applyAlignment="1">
      <alignment horizontal="center" vertical="center" wrapText="1"/>
    </xf>
    <xf numFmtId="0" fontId="33" fillId="5" borderId="34" xfId="0" applyFont="1" applyFill="1" applyBorder="1" applyAlignment="1">
      <alignment horizontal="center" vertical="center" wrapText="1"/>
    </xf>
    <xf numFmtId="0" fontId="33" fillId="5" borderId="64" xfId="0" applyFont="1" applyFill="1" applyBorder="1" applyAlignment="1">
      <alignment horizontal="center" vertical="center" wrapText="1"/>
    </xf>
    <xf numFmtId="165" fontId="33" fillId="5" borderId="34" xfId="0" applyNumberFormat="1" applyFont="1" applyFill="1" applyBorder="1" applyAlignment="1">
      <alignment vertical="center" wrapText="1"/>
    </xf>
    <xf numFmtId="0" fontId="33" fillId="5" borderId="30" xfId="0" applyFont="1" applyFill="1" applyBorder="1" applyAlignment="1">
      <alignment horizontal="left" vertical="center" wrapText="1"/>
    </xf>
    <xf numFmtId="165" fontId="33" fillId="5" borderId="17" xfId="0" applyNumberFormat="1" applyFont="1" applyFill="1" applyBorder="1" applyAlignment="1">
      <alignment horizontal="center" vertical="center" wrapText="1"/>
    </xf>
    <xf numFmtId="165" fontId="33" fillId="5" borderId="42" xfId="0" applyNumberFormat="1" applyFont="1" applyFill="1" applyBorder="1" applyAlignment="1">
      <alignment horizontal="center" vertical="center" wrapText="1"/>
    </xf>
    <xf numFmtId="2" fontId="33" fillId="5" borderId="35" xfId="0" applyNumberFormat="1" applyFont="1" applyFill="1" applyBorder="1" applyAlignment="1">
      <alignment horizontal="center" vertical="center" wrapText="1"/>
    </xf>
    <xf numFmtId="165" fontId="33" fillId="5" borderId="34" xfId="0" applyNumberFormat="1" applyFont="1" applyFill="1" applyBorder="1" applyAlignment="1">
      <alignment horizontal="center" vertical="center" wrapText="1"/>
    </xf>
    <xf numFmtId="2" fontId="33" fillId="5" borderId="34" xfId="0" applyNumberFormat="1" applyFont="1" applyFill="1" applyBorder="1" applyAlignment="1">
      <alignment vertical="center" wrapText="1"/>
    </xf>
    <xf numFmtId="165" fontId="35" fillId="5" borderId="30" xfId="0" applyNumberFormat="1" applyFont="1" applyFill="1" applyBorder="1" applyAlignment="1">
      <alignment horizontal="center" vertical="top"/>
    </xf>
    <xf numFmtId="0" fontId="33" fillId="5" borderId="17" xfId="0" applyFont="1" applyFill="1" applyBorder="1" applyAlignment="1">
      <alignment horizontal="left" vertical="top" wrapText="1"/>
    </xf>
    <xf numFmtId="2" fontId="33" fillId="5" borderId="17" xfId="0" applyNumberFormat="1" applyFont="1" applyFill="1" applyBorder="1" applyAlignment="1">
      <alignment horizontal="center" vertical="center" wrapText="1"/>
    </xf>
    <xf numFmtId="0" fontId="33" fillId="5" borderId="35" xfId="0" applyFont="1" applyFill="1" applyBorder="1" applyAlignment="1">
      <alignment horizontal="left" vertical="center" wrapText="1"/>
    </xf>
    <xf numFmtId="165" fontId="33" fillId="5" borderId="13" xfId="0" applyNumberFormat="1" applyFont="1" applyFill="1" applyBorder="1" applyAlignment="1">
      <alignment horizontal="center" vertical="center" wrapText="1"/>
    </xf>
    <xf numFmtId="1" fontId="33" fillId="5" borderId="35" xfId="0" applyNumberFormat="1" applyFont="1" applyFill="1" applyBorder="1" applyAlignment="1">
      <alignment horizontal="center" vertical="center" wrapText="1"/>
    </xf>
    <xf numFmtId="1" fontId="33" fillId="5" borderId="34" xfId="0" applyNumberFormat="1" applyFont="1" applyFill="1" applyBorder="1" applyAlignment="1">
      <alignment horizontal="center" vertical="center" wrapText="1"/>
    </xf>
    <xf numFmtId="0" fontId="33" fillId="5" borderId="9" xfId="0" applyFont="1" applyFill="1" applyBorder="1" applyAlignment="1">
      <alignment horizontal="left" vertical="center" wrapText="1"/>
    </xf>
    <xf numFmtId="165" fontId="33" fillId="5" borderId="69" xfId="0" applyNumberFormat="1" applyFont="1" applyFill="1" applyBorder="1" applyAlignment="1">
      <alignment horizontal="center" vertical="top"/>
    </xf>
    <xf numFmtId="0" fontId="33" fillId="5" borderId="46" xfId="0" applyFont="1" applyFill="1" applyBorder="1" applyAlignment="1">
      <alignment horizontal="left" vertical="center" wrapText="1"/>
    </xf>
    <xf numFmtId="0" fontId="33" fillId="5" borderId="56" xfId="0" applyFont="1" applyFill="1" applyBorder="1" applyAlignment="1">
      <alignment horizontal="left" vertical="top" wrapText="1"/>
    </xf>
    <xf numFmtId="2" fontId="33" fillId="5" borderId="56" xfId="0" applyNumberFormat="1" applyFont="1" applyFill="1" applyBorder="1" applyAlignment="1">
      <alignment horizontal="center" vertical="center" wrapText="1"/>
    </xf>
    <xf numFmtId="165" fontId="33" fillId="5" borderId="57" xfId="0" applyNumberFormat="1" applyFont="1" applyFill="1" applyBorder="1" applyAlignment="1">
      <alignment horizontal="center" vertical="center" wrapText="1"/>
    </xf>
    <xf numFmtId="0" fontId="8" fillId="0" borderId="15" xfId="0" applyFont="1" applyBorder="1" applyAlignment="1">
      <alignment vertical="top" wrapText="1"/>
    </xf>
    <xf numFmtId="49" fontId="9" fillId="2" borderId="36" xfId="0" applyNumberFormat="1" applyFont="1" applyFill="1" applyBorder="1" applyAlignment="1">
      <alignment vertical="top"/>
    </xf>
    <xf numFmtId="49" fontId="9" fillId="5" borderId="13" xfId="0" applyNumberFormat="1" applyFont="1" applyFill="1" applyBorder="1" applyAlignment="1">
      <alignment vertical="top" wrapText="1"/>
    </xf>
    <xf numFmtId="165" fontId="8" fillId="0" borderId="34" xfId="0" applyNumberFormat="1" applyFont="1" applyBorder="1" applyAlignment="1">
      <alignment horizontal="center" vertical="center" wrapText="1"/>
    </xf>
    <xf numFmtId="0" fontId="8" fillId="0" borderId="31" xfId="0" applyFont="1" applyBorder="1" applyAlignment="1">
      <alignment horizontal="left" vertical="center" wrapText="1"/>
    </xf>
    <xf numFmtId="0" fontId="8" fillId="0" borderId="19" xfId="0" applyFont="1" applyBorder="1" applyAlignment="1">
      <alignment vertical="center" wrapText="1"/>
    </xf>
    <xf numFmtId="165" fontId="8" fillId="0" borderId="51" xfId="0" applyNumberFormat="1" applyFont="1" applyBorder="1" applyAlignment="1">
      <alignment horizontal="center" vertical="center" wrapText="1"/>
    </xf>
    <xf numFmtId="0" fontId="8" fillId="0" borderId="51" xfId="0" applyFont="1" applyBorder="1" applyAlignment="1">
      <alignment horizontal="center" vertical="center" wrapText="1"/>
    </xf>
    <xf numFmtId="0" fontId="8" fillId="0" borderId="14" xfId="0" applyFont="1" applyBorder="1" applyAlignment="1">
      <alignment horizontal="center" vertical="center" wrapText="1"/>
    </xf>
    <xf numFmtId="165" fontId="9" fillId="11" borderId="21" xfId="0" applyNumberFormat="1" applyFont="1" applyFill="1" applyBorder="1" applyAlignment="1">
      <alignment horizontal="center" vertical="top"/>
    </xf>
    <xf numFmtId="0" fontId="9" fillId="5" borderId="29" xfId="0" applyFont="1" applyFill="1" applyBorder="1" applyAlignment="1">
      <alignment vertical="top" wrapText="1"/>
    </xf>
    <xf numFmtId="165" fontId="8" fillId="5" borderId="25" xfId="0" applyNumberFormat="1" applyFont="1" applyFill="1" applyBorder="1" applyAlignment="1">
      <alignment horizontal="center" vertical="top"/>
    </xf>
    <xf numFmtId="0" fontId="9" fillId="5" borderId="9" xfId="0" applyFont="1" applyFill="1" applyBorder="1" applyAlignment="1">
      <alignment vertical="top" wrapText="1"/>
    </xf>
    <xf numFmtId="165" fontId="8" fillId="5" borderId="41" xfId="0" applyNumberFormat="1" applyFont="1" applyFill="1" applyBorder="1" applyAlignment="1">
      <alignment horizontal="center" vertical="top"/>
    </xf>
    <xf numFmtId="0" fontId="8" fillId="5" borderId="3" xfId="0" applyFont="1" applyFill="1" applyBorder="1" applyAlignment="1">
      <alignment horizontal="center" vertical="top"/>
    </xf>
    <xf numFmtId="165" fontId="8" fillId="5" borderId="69" xfId="0" applyNumberFormat="1" applyFont="1" applyFill="1" applyBorder="1" applyAlignment="1">
      <alignment horizontal="center" vertical="top"/>
    </xf>
    <xf numFmtId="165" fontId="8" fillId="5" borderId="3" xfId="0" applyNumberFormat="1" applyFont="1" applyFill="1" applyBorder="1" applyAlignment="1">
      <alignment horizontal="center" vertical="top"/>
    </xf>
    <xf numFmtId="0" fontId="9" fillId="12" borderId="15" xfId="0" applyFont="1" applyFill="1" applyBorder="1" applyAlignment="1">
      <alignment horizontal="center" vertical="top"/>
    </xf>
    <xf numFmtId="165" fontId="9" fillId="12" borderId="28" xfId="0" applyNumberFormat="1" applyFont="1" applyFill="1" applyBorder="1" applyAlignment="1">
      <alignment horizontal="center" vertical="top"/>
    </xf>
    <xf numFmtId="0" fontId="40" fillId="5" borderId="21" xfId="0" applyFont="1" applyFill="1" applyBorder="1"/>
    <xf numFmtId="0" fontId="8" fillId="5" borderId="37" xfId="0" applyFont="1" applyFill="1" applyBorder="1" applyAlignment="1">
      <alignment vertical="top" wrapText="1"/>
    </xf>
    <xf numFmtId="0" fontId="8" fillId="5" borderId="61" xfId="0" applyFont="1" applyFill="1" applyBorder="1" applyAlignment="1">
      <alignment horizontal="center" vertical="center" wrapText="1"/>
    </xf>
    <xf numFmtId="0" fontId="8" fillId="5" borderId="6" xfId="0" applyFont="1" applyFill="1" applyBorder="1" applyAlignment="1">
      <alignment vertical="center" wrapText="1"/>
    </xf>
    <xf numFmtId="165" fontId="8" fillId="5" borderId="5" xfId="0" applyNumberFormat="1" applyFont="1" applyFill="1" applyBorder="1" applyAlignment="1">
      <alignment vertical="center" wrapText="1"/>
    </xf>
    <xf numFmtId="0" fontId="8" fillId="5" borderId="7" xfId="0" applyFont="1" applyFill="1" applyBorder="1" applyAlignment="1">
      <alignment horizontal="center" vertical="center" wrapText="1"/>
    </xf>
    <xf numFmtId="0" fontId="8" fillId="5" borderId="64" xfId="0" applyFont="1" applyFill="1" applyBorder="1" applyAlignment="1">
      <alignment horizontal="center" vertical="top"/>
    </xf>
    <xf numFmtId="0" fontId="8" fillId="5" borderId="63" xfId="0" applyFont="1" applyFill="1" applyBorder="1" applyAlignment="1">
      <alignment horizontal="center" vertical="top" wrapText="1"/>
    </xf>
    <xf numFmtId="0" fontId="8" fillId="5" borderId="64" xfId="0" applyFont="1" applyFill="1" applyBorder="1" applyAlignment="1">
      <alignment horizontal="center" vertical="center"/>
    </xf>
    <xf numFmtId="0" fontId="8" fillId="5" borderId="5" xfId="0" applyFont="1" applyFill="1" applyBorder="1" applyAlignment="1">
      <alignment horizontal="left" vertical="top" wrapText="1"/>
    </xf>
    <xf numFmtId="0" fontId="9" fillId="0" borderId="35" xfId="0" applyFont="1" applyBorder="1" applyAlignment="1">
      <alignment horizontal="left" vertical="top"/>
    </xf>
    <xf numFmtId="0" fontId="8" fillId="0" borderId="35" xfId="0" applyFont="1" applyBorder="1" applyAlignment="1">
      <alignment horizontal="left" vertical="center" wrapText="1"/>
    </xf>
    <xf numFmtId="0" fontId="8" fillId="10" borderId="35" xfId="0" applyFont="1" applyFill="1" applyBorder="1" applyAlignment="1">
      <alignment horizontal="center" vertical="center" wrapText="1"/>
    </xf>
    <xf numFmtId="0" fontId="8" fillId="0" borderId="35" xfId="0" applyFont="1" applyBorder="1" applyAlignment="1">
      <alignment vertical="center" wrapText="1"/>
    </xf>
    <xf numFmtId="0" fontId="9" fillId="5" borderId="21" xfId="0" applyFont="1" applyFill="1" applyBorder="1" applyAlignment="1">
      <alignmen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xf>
    <xf numFmtId="0" fontId="9" fillId="0" borderId="45" xfId="0" applyFont="1" applyBorder="1" applyAlignment="1">
      <alignment horizontal="left" vertical="top"/>
    </xf>
    <xf numFmtId="0" fontId="52" fillId="0" borderId="59" xfId="0" applyFont="1" applyBorder="1" applyAlignment="1">
      <alignment vertical="top"/>
    </xf>
    <xf numFmtId="165" fontId="52" fillId="0" borderId="62" xfId="0" applyNumberFormat="1" applyFont="1" applyBorder="1" applyAlignment="1">
      <alignment horizontal="center" vertical="top"/>
    </xf>
    <xf numFmtId="165" fontId="52" fillId="10" borderId="17" xfId="0" applyNumberFormat="1" applyFont="1" applyFill="1" applyBorder="1" applyAlignment="1">
      <alignment horizontal="center" vertical="top"/>
    </xf>
    <xf numFmtId="165" fontId="52" fillId="0" borderId="42" xfId="0" applyNumberFormat="1" applyFont="1" applyBorder="1" applyAlignment="1">
      <alignment horizontal="center" vertical="top"/>
    </xf>
    <xf numFmtId="0" fontId="8" fillId="0" borderId="62" xfId="0" applyFont="1" applyBorder="1" applyAlignment="1">
      <alignment horizontal="left" vertical="center" wrapText="1"/>
    </xf>
    <xf numFmtId="0" fontId="8" fillId="10" borderId="17" xfId="0" applyFont="1" applyFill="1" applyBorder="1" applyAlignment="1">
      <alignment horizontal="center" vertical="center" wrapText="1"/>
    </xf>
    <xf numFmtId="165" fontId="52" fillId="0" borderId="61" xfId="0" applyNumberFormat="1" applyFont="1" applyBorder="1" applyAlignment="1">
      <alignment horizontal="center" vertical="top"/>
    </xf>
    <xf numFmtId="165" fontId="52" fillId="10" borderId="35" xfId="0" applyNumberFormat="1" applyFont="1" applyFill="1" applyBorder="1" applyAlignment="1">
      <alignment horizontal="center" vertical="top"/>
    </xf>
    <xf numFmtId="165" fontId="52" fillId="0" borderId="34" xfId="0" applyNumberFormat="1" applyFont="1" applyBorder="1" applyAlignment="1">
      <alignment horizontal="center" vertical="top"/>
    </xf>
    <xf numFmtId="0" fontId="8" fillId="0" borderId="61" xfId="0" applyFont="1" applyBorder="1" applyAlignment="1">
      <alignment horizontal="left" vertical="center" wrapText="1"/>
    </xf>
    <xf numFmtId="49" fontId="9" fillId="2" borderId="29" xfId="0" applyNumberFormat="1" applyFont="1" applyFill="1" applyBorder="1" applyAlignment="1">
      <alignment horizontal="center" vertical="top"/>
    </xf>
    <xf numFmtId="49" fontId="9" fillId="5" borderId="55" xfId="0" applyNumberFormat="1" applyFont="1" applyFill="1" applyBorder="1" applyAlignment="1">
      <alignment horizontal="center" vertical="top" wrapText="1"/>
    </xf>
    <xf numFmtId="49" fontId="8" fillId="0" borderId="58" xfId="0" applyNumberFormat="1" applyFont="1" applyBorder="1" applyAlignment="1">
      <alignment vertical="top"/>
    </xf>
    <xf numFmtId="0" fontId="52" fillId="0" borderId="28" xfId="0" applyFont="1" applyBorder="1" applyAlignment="1">
      <alignment horizontal="center" vertical="top"/>
    </xf>
    <xf numFmtId="165" fontId="52" fillId="0" borderId="70" xfId="0" applyNumberFormat="1" applyFont="1" applyBorder="1" applyAlignment="1">
      <alignment horizontal="center" vertical="top"/>
    </xf>
    <xf numFmtId="165" fontId="52" fillId="0" borderId="65" xfId="0" applyNumberFormat="1" applyFont="1" applyBorder="1" applyAlignment="1">
      <alignment horizontal="center" vertical="top"/>
    </xf>
    <xf numFmtId="165" fontId="52" fillId="0" borderId="66" xfId="0" applyNumberFormat="1" applyFont="1" applyBorder="1" applyAlignment="1">
      <alignment horizontal="center" vertical="top"/>
    </xf>
    <xf numFmtId="0" fontId="8" fillId="5" borderId="61" xfId="0" applyFont="1" applyFill="1" applyBorder="1" applyAlignment="1">
      <alignment horizontal="left" vertical="top" wrapText="1"/>
    </xf>
    <xf numFmtId="49" fontId="9" fillId="2" borderId="31" xfId="0" applyNumberFormat="1" applyFont="1" applyFill="1" applyBorder="1" applyAlignment="1">
      <alignment horizontal="center" vertical="top"/>
    </xf>
    <xf numFmtId="49" fontId="9" fillId="3" borderId="2" xfId="0" applyNumberFormat="1" applyFont="1" applyFill="1" applyBorder="1" applyAlignment="1">
      <alignment horizontal="center" vertical="top"/>
    </xf>
    <xf numFmtId="49" fontId="9" fillId="5" borderId="48" xfId="0" applyNumberFormat="1" applyFont="1" applyFill="1" applyBorder="1" applyAlignment="1">
      <alignment horizontal="center" vertical="top" wrapText="1"/>
    </xf>
    <xf numFmtId="49" fontId="8" fillId="0" borderId="2" xfId="0" applyNumberFormat="1" applyFont="1" applyBorder="1" applyAlignment="1">
      <alignment horizontal="center" vertical="top"/>
    </xf>
    <xf numFmtId="0" fontId="52" fillId="0" borderId="9" xfId="0" applyFont="1" applyBorder="1" applyAlignment="1">
      <alignment horizontal="center" vertical="top"/>
    </xf>
    <xf numFmtId="165" fontId="52" fillId="0" borderId="13" xfId="0" applyNumberFormat="1" applyFont="1" applyBorder="1" applyAlignment="1">
      <alignment horizontal="center" vertical="top"/>
    </xf>
    <xf numFmtId="165" fontId="52" fillId="0" borderId="56" xfId="0" applyNumberFormat="1" applyFont="1" applyBorder="1" applyAlignment="1">
      <alignment horizontal="center" vertical="top"/>
    </xf>
    <xf numFmtId="165" fontId="52" fillId="0" borderId="57" xfId="0" applyNumberFormat="1" applyFont="1" applyBorder="1" applyAlignment="1">
      <alignment horizontal="center" vertical="top"/>
    </xf>
    <xf numFmtId="0" fontId="8" fillId="0" borderId="61" xfId="0" applyFont="1" applyBorder="1" applyAlignment="1">
      <alignment vertical="center" wrapText="1"/>
    </xf>
    <xf numFmtId="49" fontId="9" fillId="2" borderId="23" xfId="0" applyNumberFormat="1" applyFont="1" applyFill="1" applyBorder="1" applyAlignment="1">
      <alignment horizontal="center" vertical="top"/>
    </xf>
    <xf numFmtId="0" fontId="52" fillId="0" borderId="20" xfId="0" applyFont="1" applyBorder="1" applyAlignment="1">
      <alignment horizontal="left" vertical="top"/>
    </xf>
    <xf numFmtId="9" fontId="52" fillId="0" borderId="51" xfId="0" applyNumberFormat="1" applyFont="1" applyBorder="1" applyAlignment="1">
      <alignment horizontal="center" vertical="top"/>
    </xf>
    <xf numFmtId="9" fontId="52" fillId="0" borderId="14" xfId="0" applyNumberFormat="1" applyFont="1" applyBorder="1" applyAlignment="1">
      <alignment horizontal="center" vertical="top"/>
    </xf>
    <xf numFmtId="0" fontId="9" fillId="0" borderId="15" xfId="0" applyFont="1" applyBorder="1" applyAlignment="1">
      <alignment horizontal="left" vertical="top"/>
    </xf>
    <xf numFmtId="0" fontId="9" fillId="0" borderId="11" xfId="0" applyFont="1" applyBorder="1" applyAlignment="1">
      <alignment horizontal="left" vertical="top"/>
    </xf>
    <xf numFmtId="0" fontId="9" fillId="0" borderId="12" xfId="0" applyFont="1" applyBorder="1" applyAlignment="1">
      <alignment horizontal="left" vertical="top"/>
    </xf>
    <xf numFmtId="0" fontId="8" fillId="0" borderId="15" xfId="7" applyFont="1" applyBorder="1" applyAlignment="1">
      <alignment vertical="top" wrapText="1"/>
    </xf>
    <xf numFmtId="49" fontId="8" fillId="0" borderId="15" xfId="0" applyNumberFormat="1" applyFont="1" applyBorder="1" applyAlignment="1">
      <alignment horizontal="center" vertical="center"/>
    </xf>
    <xf numFmtId="49" fontId="8" fillId="0" borderId="65" xfId="0" applyNumberFormat="1" applyFont="1" applyBorder="1" applyAlignment="1">
      <alignment horizontal="center" vertical="center"/>
    </xf>
    <xf numFmtId="0" fontId="31" fillId="5" borderId="65" xfId="0" applyFont="1" applyFill="1" applyBorder="1"/>
    <xf numFmtId="0" fontId="9" fillId="5" borderId="66" xfId="0" applyFont="1" applyFill="1" applyBorder="1" applyAlignment="1">
      <alignment horizontal="left" vertical="top"/>
    </xf>
    <xf numFmtId="0" fontId="8" fillId="10" borderId="49" xfId="0" applyFont="1" applyFill="1" applyBorder="1" applyAlignment="1">
      <alignment horizontal="center" vertical="center" wrapText="1"/>
    </xf>
    <xf numFmtId="165" fontId="9" fillId="0" borderId="30" xfId="0" applyNumberFormat="1" applyFont="1" applyBorder="1" applyAlignment="1">
      <alignment horizontal="center" vertical="top"/>
    </xf>
    <xf numFmtId="165" fontId="9" fillId="10" borderId="30" xfId="0" applyNumberFormat="1" applyFont="1" applyFill="1" applyBorder="1" applyAlignment="1">
      <alignment horizontal="center" vertical="top"/>
    </xf>
    <xf numFmtId="165" fontId="9" fillId="0" borderId="41" xfId="0" applyNumberFormat="1" applyFont="1" applyBorder="1" applyAlignment="1">
      <alignment horizontal="center" vertical="top"/>
    </xf>
    <xf numFmtId="0" fontId="52" fillId="0" borderId="37" xfId="0" applyFont="1" applyBorder="1" applyAlignment="1">
      <alignment horizontal="left" vertical="center" wrapText="1"/>
    </xf>
    <xf numFmtId="165" fontId="52" fillId="10" borderId="17" xfId="0" applyNumberFormat="1" applyFont="1" applyFill="1" applyBorder="1" applyAlignment="1">
      <alignment horizontal="center" vertical="center" wrapText="1"/>
    </xf>
    <xf numFmtId="0" fontId="52" fillId="0" borderId="35" xfId="0" applyFont="1" applyBorder="1" applyAlignment="1">
      <alignment horizontal="center" vertical="center" wrapText="1"/>
    </xf>
    <xf numFmtId="0" fontId="52" fillId="0" borderId="34" xfId="0" applyFont="1" applyBorder="1" applyAlignment="1">
      <alignment horizontal="center" vertical="center" wrapText="1"/>
    </xf>
    <xf numFmtId="49" fontId="9" fillId="3" borderId="9" xfId="0" applyNumberFormat="1" applyFont="1" applyFill="1" applyBorder="1" applyAlignment="1">
      <alignment horizontal="center" vertical="top"/>
    </xf>
    <xf numFmtId="49" fontId="9" fillId="5" borderId="13" xfId="0" applyNumberFormat="1" applyFont="1" applyFill="1" applyBorder="1" applyAlignment="1">
      <alignment horizontal="center" vertical="top" wrapText="1"/>
    </xf>
    <xf numFmtId="165" fontId="52" fillId="10" borderId="18" xfId="0" applyNumberFormat="1" applyFont="1" applyFill="1" applyBorder="1" applyAlignment="1">
      <alignment horizontal="left" vertical="center" wrapText="1"/>
    </xf>
    <xf numFmtId="165" fontId="52" fillId="10" borderId="20" xfId="0" applyNumberFormat="1" applyFont="1" applyFill="1" applyBorder="1" applyAlignment="1">
      <alignment horizontal="left" vertical="center" wrapText="1"/>
    </xf>
    <xf numFmtId="0" fontId="52" fillId="0" borderId="51" xfId="0" applyFont="1" applyBorder="1" applyAlignment="1">
      <alignment horizontal="left" vertical="top" wrapText="1"/>
    </xf>
    <xf numFmtId="0" fontId="52" fillId="0" borderId="14" xfId="0" applyFont="1" applyBorder="1" applyAlignment="1">
      <alignment horizontal="left" vertical="top" wrapText="1"/>
    </xf>
    <xf numFmtId="49" fontId="9" fillId="5" borderId="16" xfId="0" applyNumberFormat="1" applyFont="1" applyFill="1" applyBorder="1" applyAlignment="1">
      <alignment vertical="top" wrapText="1"/>
    </xf>
    <xf numFmtId="165" fontId="8" fillId="10" borderId="49" xfId="0" applyNumberFormat="1" applyFont="1" applyFill="1" applyBorder="1" applyAlignment="1">
      <alignment horizontal="center" wrapText="1"/>
    </xf>
    <xf numFmtId="0" fontId="8" fillId="0" borderId="5" xfId="0" applyFont="1" applyBorder="1" applyAlignment="1">
      <alignment horizontal="center"/>
    </xf>
    <xf numFmtId="0" fontId="8" fillId="0" borderId="5" xfId="0" applyFont="1" applyBorder="1" applyAlignment="1">
      <alignment horizontal="center" wrapText="1"/>
    </xf>
    <xf numFmtId="0" fontId="8" fillId="0" borderId="7" xfId="0" applyFont="1" applyBorder="1" applyAlignment="1">
      <alignment horizontal="center" wrapText="1"/>
    </xf>
    <xf numFmtId="49" fontId="9" fillId="5" borderId="44" xfId="0" applyNumberFormat="1" applyFont="1" applyFill="1" applyBorder="1" applyAlignment="1">
      <alignment vertical="top" wrapText="1"/>
    </xf>
    <xf numFmtId="165" fontId="52" fillId="0" borderId="59" xfId="0" applyNumberFormat="1" applyFont="1" applyBorder="1" applyAlignment="1">
      <alignment horizontal="center" vertical="top"/>
    </xf>
    <xf numFmtId="165" fontId="52" fillId="10" borderId="59" xfId="0" applyNumberFormat="1" applyFont="1" applyFill="1" applyBorder="1" applyAlignment="1">
      <alignment horizontal="center" vertical="top"/>
    </xf>
    <xf numFmtId="165" fontId="8" fillId="10" borderId="61" xfId="0" applyNumberFormat="1" applyFont="1" applyFill="1" applyBorder="1" applyAlignment="1">
      <alignment horizontal="center" wrapText="1"/>
    </xf>
    <xf numFmtId="0" fontId="8" fillId="0" borderId="35" xfId="0" applyFont="1" applyBorder="1" applyAlignment="1">
      <alignment horizontal="center" wrapText="1"/>
    </xf>
    <xf numFmtId="0" fontId="8" fillId="0" borderId="34" xfId="0" applyFont="1" applyBorder="1" applyAlignment="1">
      <alignment horizontal="center" wrapText="1"/>
    </xf>
    <xf numFmtId="49" fontId="9" fillId="5" borderId="19" xfId="0" applyNumberFormat="1" applyFont="1" applyFill="1" applyBorder="1" applyAlignment="1">
      <alignment vertical="top" wrapText="1"/>
    </xf>
    <xf numFmtId="0" fontId="53" fillId="0" borderId="53" xfId="0" applyFont="1" applyBorder="1" applyAlignment="1">
      <alignment vertical="top" wrapText="1"/>
    </xf>
    <xf numFmtId="0" fontId="31" fillId="0" borderId="53" xfId="0" applyFont="1" applyBorder="1" applyAlignment="1">
      <alignment horizontal="center" wrapText="1"/>
    </xf>
    <xf numFmtId="0" fontId="8" fillId="0" borderId="1" xfId="0" applyFont="1" applyBorder="1" applyAlignment="1">
      <alignment horizontal="center"/>
    </xf>
    <xf numFmtId="0" fontId="8" fillId="0" borderId="45" xfId="0" applyFont="1" applyBorder="1" applyAlignment="1">
      <alignment horizontal="center" wrapText="1"/>
    </xf>
    <xf numFmtId="0" fontId="8" fillId="0" borderId="17" xfId="0" applyFont="1" applyBorder="1" applyAlignment="1">
      <alignment horizontal="center" wrapText="1"/>
    </xf>
    <xf numFmtId="0" fontId="8" fillId="0" borderId="42" xfId="0" applyFont="1" applyBorder="1" applyAlignment="1">
      <alignment horizontal="center" wrapText="1"/>
    </xf>
    <xf numFmtId="165" fontId="9" fillId="10" borderId="52" xfId="0" applyNumberFormat="1" applyFont="1" applyFill="1" applyBorder="1" applyAlignment="1">
      <alignment horizontal="left" vertical="center" wrapText="1"/>
    </xf>
    <xf numFmtId="165" fontId="8" fillId="10" borderId="53" xfId="0" applyNumberFormat="1" applyFont="1" applyFill="1" applyBorder="1" applyAlignment="1">
      <alignment horizontal="center" wrapText="1"/>
    </xf>
    <xf numFmtId="0" fontId="8" fillId="0" borderId="1" xfId="0" applyFont="1" applyBorder="1" applyAlignment="1">
      <alignment horizontal="center" wrapText="1"/>
    </xf>
    <xf numFmtId="165" fontId="8" fillId="10" borderId="31" xfId="0" applyNumberFormat="1" applyFont="1" applyFill="1" applyBorder="1" applyAlignment="1">
      <alignment horizontal="left" vertical="center" wrapText="1"/>
    </xf>
    <xf numFmtId="165" fontId="8" fillId="10" borderId="6" xfId="0" applyNumberFormat="1" applyFont="1" applyFill="1" applyBorder="1" applyAlignment="1">
      <alignment horizontal="center" wrapText="1"/>
    </xf>
    <xf numFmtId="165" fontId="8" fillId="10" borderId="73" xfId="0" applyNumberFormat="1" applyFont="1" applyFill="1" applyBorder="1" applyAlignment="1">
      <alignment horizontal="center" wrapText="1"/>
    </xf>
    <xf numFmtId="0" fontId="31" fillId="0" borderId="33" xfId="0" applyFont="1" applyBorder="1" applyAlignment="1">
      <alignment vertical="center" wrapText="1"/>
    </xf>
    <xf numFmtId="165" fontId="8" fillId="10" borderId="37" xfId="0" applyNumberFormat="1" applyFont="1" applyFill="1" applyBorder="1" applyAlignment="1">
      <alignment horizontal="center" wrapText="1"/>
    </xf>
    <xf numFmtId="165" fontId="52" fillId="10" borderId="58" xfId="0" applyNumberFormat="1" applyFont="1" applyFill="1" applyBorder="1" applyAlignment="1">
      <alignment horizontal="left" vertical="center" wrapText="1"/>
    </xf>
    <xf numFmtId="165" fontId="52" fillId="10" borderId="37" xfId="0" applyNumberFormat="1" applyFont="1" applyFill="1" applyBorder="1" applyAlignment="1">
      <alignment horizontal="left" vertical="center" wrapText="1"/>
    </xf>
    <xf numFmtId="0" fontId="52" fillId="0" borderId="35" xfId="0" applyFont="1" applyBorder="1" applyAlignment="1">
      <alignment horizontal="left" vertical="top" wrapText="1"/>
    </xf>
    <xf numFmtId="0" fontId="52" fillId="0" borderId="34" xfId="0" applyFont="1" applyBorder="1" applyAlignment="1">
      <alignment horizontal="left" vertical="top" wrapText="1"/>
    </xf>
    <xf numFmtId="165" fontId="52" fillId="10" borderId="32" xfId="0" applyNumberFormat="1" applyFont="1" applyFill="1" applyBorder="1" applyAlignment="1">
      <alignment horizontal="left" vertical="center" wrapText="1"/>
    </xf>
    <xf numFmtId="165" fontId="52" fillId="10" borderId="52" xfId="0" applyNumberFormat="1" applyFont="1" applyFill="1" applyBorder="1" applyAlignment="1">
      <alignment horizontal="left" vertical="center" wrapText="1"/>
    </xf>
    <xf numFmtId="0" fontId="52" fillId="0" borderId="1" xfId="0" applyFont="1" applyBorder="1" applyAlignment="1">
      <alignment horizontal="left" vertical="top" wrapText="1"/>
    </xf>
    <xf numFmtId="0" fontId="52" fillId="0" borderId="45" xfId="0" applyFont="1" applyBorder="1" applyAlignment="1">
      <alignment horizontal="left" vertical="top" wrapText="1"/>
    </xf>
    <xf numFmtId="49" fontId="9" fillId="5" borderId="70" xfId="0" applyNumberFormat="1" applyFont="1" applyFill="1" applyBorder="1" applyAlignment="1">
      <alignment horizontal="center" vertical="top" wrapText="1"/>
    </xf>
    <xf numFmtId="49" fontId="9" fillId="5" borderId="74" xfId="0" applyNumberFormat="1" applyFont="1" applyFill="1" applyBorder="1" applyAlignment="1">
      <alignment horizontal="center" vertical="top" wrapText="1"/>
    </xf>
    <xf numFmtId="49" fontId="8" fillId="0" borderId="28" xfId="0" applyNumberFormat="1" applyFont="1" applyBorder="1" applyAlignment="1">
      <alignment horizontal="center" vertical="top"/>
    </xf>
    <xf numFmtId="49" fontId="8" fillId="0" borderId="15" xfId="0" applyNumberFormat="1" applyFont="1" applyBorder="1" applyAlignment="1">
      <alignment vertical="top"/>
    </xf>
    <xf numFmtId="0" fontId="52" fillId="0" borderId="65" xfId="0" applyFont="1" applyBorder="1" applyAlignment="1">
      <alignment horizontal="center" vertical="top"/>
    </xf>
    <xf numFmtId="165" fontId="52" fillId="0" borderId="74" xfId="0" applyNumberFormat="1" applyFont="1" applyBorder="1" applyAlignment="1">
      <alignment horizontal="center" vertical="top"/>
    </xf>
    <xf numFmtId="0" fontId="8" fillId="0" borderId="28" xfId="0" applyFont="1" applyBorder="1" applyAlignment="1">
      <alignment wrapText="1"/>
    </xf>
    <xf numFmtId="165" fontId="8" fillId="10" borderId="70" xfId="0" applyNumberFormat="1" applyFont="1" applyFill="1" applyBorder="1" applyAlignment="1">
      <alignment horizontal="center" vertical="center" wrapText="1"/>
    </xf>
    <xf numFmtId="0" fontId="31" fillId="0" borderId="11" xfId="0" applyFont="1" applyBorder="1"/>
    <xf numFmtId="0" fontId="8" fillId="0" borderId="28" xfId="0" applyFont="1" applyBorder="1" applyAlignment="1">
      <alignment vertical="center" wrapText="1"/>
    </xf>
    <xf numFmtId="49" fontId="9" fillId="2" borderId="58" xfId="0" applyNumberFormat="1" applyFont="1" applyFill="1" applyBorder="1" applyAlignment="1">
      <alignment horizontal="center" vertical="top"/>
    </xf>
    <xf numFmtId="49" fontId="9" fillId="3" borderId="59" xfId="0" applyNumberFormat="1" applyFont="1" applyFill="1" applyBorder="1" applyAlignment="1">
      <alignment horizontal="center" vertical="top"/>
    </xf>
    <xf numFmtId="0" fontId="8" fillId="5" borderId="28" xfId="0" applyFont="1" applyFill="1" applyBorder="1" applyAlignment="1">
      <alignment horizontal="left" vertical="top" wrapText="1"/>
    </xf>
    <xf numFmtId="9" fontId="8" fillId="0" borderId="66" xfId="0" applyNumberFormat="1" applyFont="1" applyBorder="1" applyAlignment="1">
      <alignment horizontal="center" vertical="top"/>
    </xf>
    <xf numFmtId="9" fontId="8" fillId="0" borderId="65" xfId="0" applyNumberFormat="1" applyFont="1" applyBorder="1" applyAlignment="1">
      <alignment horizontal="center" vertical="top"/>
    </xf>
    <xf numFmtId="0" fontId="52" fillId="0" borderId="56" xfId="0" applyFont="1" applyBorder="1" applyAlignment="1">
      <alignment horizontal="center" vertical="top"/>
    </xf>
    <xf numFmtId="165" fontId="52" fillId="0" borderId="44" xfId="0" applyNumberFormat="1" applyFont="1" applyBorder="1" applyAlignment="1">
      <alignment horizontal="center" vertical="top"/>
    </xf>
    <xf numFmtId="0" fontId="8" fillId="0" borderId="3" xfId="0" applyFont="1" applyBorder="1" applyAlignment="1">
      <alignment vertical="center" wrapText="1"/>
    </xf>
    <xf numFmtId="165" fontId="8" fillId="10" borderId="68" xfId="0" applyNumberFormat="1" applyFont="1" applyFill="1" applyBorder="1" applyAlignment="1">
      <alignment horizontal="center" vertical="center" wrapText="1"/>
    </xf>
    <xf numFmtId="0" fontId="8" fillId="0" borderId="64" xfId="0" applyFont="1" applyBorder="1" applyAlignment="1">
      <alignment horizontal="center" vertical="center" wrapText="1"/>
    </xf>
    <xf numFmtId="49" fontId="9" fillId="2" borderId="15" xfId="0" applyNumberFormat="1" applyFont="1" applyFill="1" applyBorder="1" applyAlignment="1">
      <alignment vertical="top"/>
    </xf>
    <xf numFmtId="49" fontId="9" fillId="3" borderId="28" xfId="0" applyNumberFormat="1" applyFont="1" applyFill="1" applyBorder="1" applyAlignment="1">
      <alignment vertical="top"/>
    </xf>
    <xf numFmtId="49" fontId="9" fillId="5" borderId="70" xfId="0" applyNumberFormat="1" applyFont="1" applyFill="1" applyBorder="1" applyAlignment="1">
      <alignment vertical="top" wrapText="1"/>
    </xf>
    <xf numFmtId="49" fontId="9" fillId="5" borderId="66" xfId="0" applyNumberFormat="1" applyFont="1" applyFill="1" applyBorder="1" applyAlignment="1">
      <alignment horizontal="center" vertical="top" wrapText="1"/>
    </xf>
    <xf numFmtId="49" fontId="8" fillId="0" borderId="28" xfId="0" applyNumberFormat="1" applyFont="1" applyBorder="1" applyAlignment="1">
      <alignment vertical="top"/>
    </xf>
    <xf numFmtId="49" fontId="8" fillId="0" borderId="71" xfId="0" applyNumberFormat="1" applyFont="1" applyBorder="1" applyAlignment="1">
      <alignment horizontal="center" vertical="top"/>
    </xf>
    <xf numFmtId="0" fontId="8" fillId="5" borderId="28" xfId="0" applyFont="1" applyFill="1" applyBorder="1" applyAlignment="1">
      <alignment vertical="center" wrapText="1"/>
    </xf>
    <xf numFmtId="165" fontId="8" fillId="5" borderId="70" xfId="0" applyNumberFormat="1" applyFont="1" applyFill="1" applyBorder="1" applyAlignment="1">
      <alignment horizontal="center" vertical="center" wrapText="1"/>
    </xf>
    <xf numFmtId="0" fontId="8" fillId="5" borderId="65" xfId="0" applyFont="1" applyFill="1" applyBorder="1" applyAlignment="1">
      <alignment horizontal="center" vertical="center" wrapText="1"/>
    </xf>
    <xf numFmtId="0" fontId="9" fillId="7" borderId="11" xfId="0" applyFont="1" applyFill="1" applyBorder="1" applyAlignment="1">
      <alignment horizontal="center" vertical="top"/>
    </xf>
    <xf numFmtId="0" fontId="52" fillId="7" borderId="71" xfId="0" applyFont="1" applyFill="1" applyBorder="1" applyAlignment="1">
      <alignment horizontal="left" vertical="top"/>
    </xf>
    <xf numFmtId="165" fontId="9" fillId="6" borderId="21" xfId="7" applyNumberFormat="1" applyFont="1" applyFill="1" applyBorder="1" applyAlignment="1">
      <alignment horizontal="center" vertical="top"/>
    </xf>
    <xf numFmtId="49" fontId="9" fillId="6" borderId="23" xfId="7" applyNumberFormat="1" applyFont="1" applyFill="1" applyBorder="1" applyAlignment="1">
      <alignment vertical="top"/>
    </xf>
    <xf numFmtId="49" fontId="9" fillId="6" borderId="22" xfId="7" applyNumberFormat="1" applyFont="1" applyFill="1" applyBorder="1" applyAlignment="1">
      <alignment vertical="top"/>
    </xf>
    <xf numFmtId="49" fontId="9" fillId="6" borderId="24" xfId="7" applyNumberFormat="1" applyFont="1" applyFill="1" applyBorder="1" applyAlignment="1">
      <alignment vertical="top"/>
    </xf>
    <xf numFmtId="2" fontId="9" fillId="6" borderId="28" xfId="0" applyNumberFormat="1" applyFont="1" applyFill="1" applyBorder="1" applyAlignment="1">
      <alignment horizontal="center" vertical="top"/>
    </xf>
    <xf numFmtId="0" fontId="7" fillId="0" borderId="0" xfId="0" applyFont="1"/>
    <xf numFmtId="165" fontId="0" fillId="0" borderId="0" xfId="0" applyNumberFormat="1"/>
    <xf numFmtId="2" fontId="0" fillId="0" borderId="0" xfId="0" applyNumberFormat="1"/>
    <xf numFmtId="0" fontId="26" fillId="0" borderId="15" xfId="0" applyFont="1" applyBorder="1" applyAlignment="1">
      <alignment vertical="center" wrapText="1"/>
    </xf>
    <xf numFmtId="0" fontId="26" fillId="0" borderId="11" xfId="0" applyFont="1" applyBorder="1" applyAlignment="1">
      <alignment vertical="center" wrapText="1"/>
    </xf>
    <xf numFmtId="0" fontId="54" fillId="0" borderId="11" xfId="0" applyFont="1" applyBorder="1"/>
    <xf numFmtId="0" fontId="29" fillId="0" borderId="30" xfId="33" applyFont="1" applyBorder="1" applyAlignment="1">
      <alignment horizontal="center" vertical="top" wrapText="1"/>
    </xf>
    <xf numFmtId="165" fontId="29" fillId="0" borderId="38" xfId="33" applyNumberFormat="1" applyFont="1" applyBorder="1" applyAlignment="1">
      <alignment horizontal="center" vertical="top" wrapText="1"/>
    </xf>
    <xf numFmtId="165" fontId="29" fillId="0" borderId="30" xfId="33" applyNumberFormat="1" applyFont="1" applyBorder="1" applyAlignment="1">
      <alignment horizontal="center" vertical="top" wrapText="1"/>
    </xf>
    <xf numFmtId="0" fontId="29" fillId="0" borderId="36" xfId="0" applyFont="1" applyBorder="1"/>
    <xf numFmtId="0" fontId="29" fillId="0" borderId="0" xfId="0" applyFont="1"/>
    <xf numFmtId="0" fontId="29" fillId="0" borderId="26" xfId="0" applyFont="1" applyBorder="1"/>
    <xf numFmtId="0" fontId="27" fillId="0" borderId="39" xfId="0" applyFont="1" applyBorder="1" applyAlignment="1">
      <alignment vertical="top"/>
    </xf>
    <xf numFmtId="0" fontId="27" fillId="0" borderId="40" xfId="0" applyFont="1" applyBorder="1" applyAlignment="1">
      <alignment horizontal="left" vertical="top"/>
    </xf>
    <xf numFmtId="0" fontId="28" fillId="0" borderId="40" xfId="0" applyFont="1" applyBorder="1" applyAlignment="1">
      <alignment horizontal="left" vertical="top"/>
    </xf>
    <xf numFmtId="0" fontId="3" fillId="0" borderId="40" xfId="0" applyFont="1" applyBorder="1" applyAlignment="1">
      <alignment horizontal="left" vertical="top"/>
    </xf>
    <xf numFmtId="0" fontId="4" fillId="5" borderId="30" xfId="0" applyFont="1" applyFill="1" applyBorder="1" applyAlignment="1">
      <alignment horizontal="center" vertical="top"/>
    </xf>
    <xf numFmtId="165" fontId="4" fillId="5" borderId="59" xfId="0" applyNumberFormat="1" applyFont="1" applyFill="1" applyBorder="1" applyAlignment="1">
      <alignment horizontal="center" vertical="top"/>
    </xf>
    <xf numFmtId="165" fontId="4" fillId="5" borderId="60" xfId="0" applyNumberFormat="1" applyFont="1" applyFill="1" applyBorder="1" applyAlignment="1">
      <alignment horizontal="center" vertical="top"/>
    </xf>
    <xf numFmtId="0" fontId="10" fillId="5" borderId="33" xfId="0" applyFont="1" applyFill="1" applyBorder="1" applyAlignment="1">
      <alignment wrapText="1"/>
    </xf>
    <xf numFmtId="0" fontId="4" fillId="5" borderId="35" xfId="0" applyFont="1" applyFill="1" applyBorder="1" applyAlignment="1">
      <alignment horizontal="center" vertical="center" wrapText="1"/>
    </xf>
    <xf numFmtId="0" fontId="22" fillId="5" borderId="17" xfId="0" applyFont="1" applyFill="1" applyBorder="1" applyAlignment="1">
      <alignment horizontal="center" vertical="top"/>
    </xf>
    <xf numFmtId="0" fontId="22" fillId="0" borderId="42" xfId="0" applyFont="1" applyBorder="1" applyAlignment="1">
      <alignment horizontal="center" vertical="top"/>
    </xf>
    <xf numFmtId="0" fontId="10" fillId="0" borderId="65" xfId="0" applyFont="1" applyBorder="1" applyAlignment="1">
      <alignment horizontal="left" vertical="top"/>
    </xf>
    <xf numFmtId="0" fontId="10" fillId="0" borderId="66" xfId="0" applyFont="1" applyBorder="1" applyAlignment="1">
      <alignment horizontal="left" vertical="top"/>
    </xf>
    <xf numFmtId="0" fontId="10" fillId="0" borderId="56" xfId="0" applyFont="1" applyBorder="1" applyAlignment="1">
      <alignment horizontal="left" vertical="top"/>
    </xf>
    <xf numFmtId="0" fontId="4" fillId="5" borderId="73" xfId="0" applyFont="1" applyFill="1" applyBorder="1" applyAlignment="1">
      <alignment horizontal="left" vertical="top" wrapText="1"/>
    </xf>
    <xf numFmtId="0" fontId="4" fillId="5" borderId="62" xfId="0" applyFont="1" applyFill="1" applyBorder="1" applyAlignment="1">
      <alignment horizontal="center" vertical="center" wrapText="1"/>
    </xf>
    <xf numFmtId="165" fontId="4" fillId="5" borderId="3" xfId="0" applyNumberFormat="1" applyFont="1" applyFill="1" applyBorder="1" applyAlignment="1">
      <alignment horizontal="center" vertical="top"/>
    </xf>
    <xf numFmtId="165" fontId="4" fillId="5" borderId="69" xfId="0" applyNumberFormat="1" applyFont="1" applyFill="1" applyBorder="1" applyAlignment="1">
      <alignment horizontal="center" vertical="top"/>
    </xf>
    <xf numFmtId="165" fontId="2" fillId="0" borderId="0" xfId="0" applyNumberFormat="1" applyFont="1" applyAlignment="1">
      <alignment vertical="top"/>
    </xf>
    <xf numFmtId="0" fontId="25" fillId="0" borderId="0" xfId="0" applyFont="1"/>
    <xf numFmtId="0" fontId="5" fillId="0" borderId="0" xfId="0" applyFont="1" applyAlignment="1">
      <alignment horizontal="right" vertical="top" wrapText="1"/>
    </xf>
    <xf numFmtId="49" fontId="3" fillId="8" borderId="15" xfId="0" applyNumberFormat="1" applyFont="1" applyFill="1" applyBorder="1" applyAlignment="1">
      <alignment horizontal="center" vertical="top" wrapText="1"/>
    </xf>
    <xf numFmtId="0" fontId="26" fillId="0" borderId="0" xfId="0" applyFont="1" applyAlignment="1">
      <alignment vertical="top"/>
    </xf>
    <xf numFmtId="0" fontId="29" fillId="0" borderId="1" xfId="0" applyFont="1" applyBorder="1" applyAlignment="1">
      <alignment horizontal="center" vertical="center" textRotation="90"/>
    </xf>
    <xf numFmtId="0" fontId="29" fillId="0" borderId="45" xfId="0" applyFont="1" applyBorder="1" applyAlignment="1">
      <alignment horizontal="center" vertical="center" textRotation="90"/>
    </xf>
    <xf numFmtId="49" fontId="26" fillId="8" borderId="28" xfId="0" applyNumberFormat="1" applyFont="1" applyFill="1" applyBorder="1" applyAlignment="1">
      <alignment horizontal="center" vertical="top" wrapText="1"/>
    </xf>
    <xf numFmtId="0" fontId="26" fillId="8" borderId="0" xfId="0" applyFont="1" applyFill="1" applyAlignment="1">
      <alignment vertical="top"/>
    </xf>
    <xf numFmtId="0" fontId="26" fillId="8" borderId="40" xfId="0" applyFont="1" applyFill="1" applyBorder="1" applyAlignment="1">
      <alignment horizontal="left" vertical="top"/>
    </xf>
    <xf numFmtId="0" fontId="26" fillId="2" borderId="40" xfId="0" applyFont="1" applyFill="1" applyBorder="1" applyAlignment="1">
      <alignment horizontal="left" vertical="top"/>
    </xf>
    <xf numFmtId="0" fontId="29" fillId="2" borderId="40" xfId="0" applyFont="1" applyFill="1" applyBorder="1" applyAlignment="1">
      <alignment horizontal="left" vertical="top"/>
    </xf>
    <xf numFmtId="0" fontId="26" fillId="2" borderId="43" xfId="0" applyFont="1" applyFill="1" applyBorder="1" applyAlignment="1">
      <alignment horizontal="left" vertical="top"/>
    </xf>
    <xf numFmtId="0" fontId="26" fillId="0" borderId="39" xfId="0" applyFont="1" applyBorder="1" applyAlignment="1">
      <alignment vertical="top"/>
    </xf>
    <xf numFmtId="49" fontId="26" fillId="2" borderId="15" xfId="0" applyNumberFormat="1" applyFont="1" applyFill="1" applyBorder="1" applyAlignment="1">
      <alignment horizontal="center" vertical="top"/>
    </xf>
    <xf numFmtId="49" fontId="26" fillId="7" borderId="28" xfId="0" applyNumberFormat="1" applyFont="1" applyFill="1" applyBorder="1" applyAlignment="1">
      <alignment horizontal="center" vertical="top"/>
    </xf>
    <xf numFmtId="0" fontId="26" fillId="5" borderId="22" xfId="0" applyFont="1" applyFill="1" applyBorder="1" applyAlignment="1">
      <alignment horizontal="left" vertical="top"/>
    </xf>
    <xf numFmtId="0" fontId="29" fillId="5" borderId="2" xfId="0" applyFont="1" applyFill="1" applyBorder="1" applyAlignment="1">
      <alignment horizontal="center" vertical="top"/>
    </xf>
    <xf numFmtId="165" fontId="29" fillId="5" borderId="2" xfId="0" applyNumberFormat="1" applyFont="1" applyFill="1" applyBorder="1" applyAlignment="1">
      <alignment horizontal="center" vertical="top"/>
    </xf>
    <xf numFmtId="165" fontId="29" fillId="5" borderId="25" xfId="0" applyNumberFormat="1" applyFont="1" applyFill="1" applyBorder="1" applyAlignment="1">
      <alignment horizontal="center" vertical="top"/>
    </xf>
    <xf numFmtId="0" fontId="29" fillId="5" borderId="6" xfId="0" applyFont="1" applyFill="1" applyBorder="1" applyAlignment="1">
      <alignment horizontal="left" vertical="top" wrapText="1"/>
    </xf>
    <xf numFmtId="0" fontId="29" fillId="5" borderId="49" xfId="0" applyFont="1" applyFill="1" applyBorder="1" applyAlignment="1">
      <alignment horizontal="center" vertical="top" wrapText="1"/>
    </xf>
    <xf numFmtId="0" fontId="29" fillId="5" borderId="5" xfId="0" applyFont="1" applyFill="1" applyBorder="1" applyAlignment="1">
      <alignment horizontal="center" vertical="top"/>
    </xf>
    <xf numFmtId="0" fontId="29" fillId="0" borderId="7" xfId="0" applyFont="1" applyBorder="1" applyAlignment="1">
      <alignment horizontal="center" vertical="top"/>
    </xf>
    <xf numFmtId="0" fontId="26" fillId="5" borderId="21" xfId="0" applyFont="1" applyFill="1" applyBorder="1" applyAlignment="1">
      <alignment vertical="top" wrapText="1"/>
    </xf>
    <xf numFmtId="49" fontId="26" fillId="7" borderId="21" xfId="0" applyNumberFormat="1" applyFont="1" applyFill="1" applyBorder="1" applyAlignment="1">
      <alignment horizontal="center" vertical="top"/>
    </xf>
    <xf numFmtId="0" fontId="26" fillId="7" borderId="23" xfId="0" applyFont="1" applyFill="1" applyBorder="1" applyAlignment="1">
      <alignment horizontal="center" vertical="top"/>
    </xf>
    <xf numFmtId="165" fontId="26" fillId="7" borderId="21" xfId="0" applyNumberFormat="1" applyFont="1" applyFill="1" applyBorder="1" applyAlignment="1">
      <alignment horizontal="center" vertical="top" wrapText="1"/>
    </xf>
    <xf numFmtId="0" fontId="26" fillId="7" borderId="22" xfId="0" applyFont="1" applyFill="1" applyBorder="1" applyAlignment="1">
      <alignment horizontal="left" vertical="top" wrapText="1"/>
    </xf>
    <xf numFmtId="0" fontId="26" fillId="7" borderId="24" xfId="0" applyFont="1" applyFill="1" applyBorder="1" applyAlignment="1">
      <alignment horizontal="left" vertical="top" wrapText="1"/>
    </xf>
    <xf numFmtId="0" fontId="29" fillId="0" borderId="65" xfId="0" applyFont="1" applyBorder="1" applyAlignment="1">
      <alignment vertical="center" wrapText="1"/>
    </xf>
    <xf numFmtId="0" fontId="29" fillId="0" borderId="65" xfId="0" applyFont="1" applyBorder="1" applyAlignment="1">
      <alignment horizontal="center" vertical="center" wrapText="1"/>
    </xf>
    <xf numFmtId="0" fontId="29" fillId="0" borderId="65" xfId="0" applyFont="1" applyBorder="1" applyAlignment="1">
      <alignment horizontal="left" vertical="top"/>
    </xf>
    <xf numFmtId="0" fontId="29" fillId="0" borderId="66" xfId="0" applyFont="1" applyBorder="1" applyAlignment="1">
      <alignment horizontal="left" vertical="top"/>
    </xf>
    <xf numFmtId="0" fontId="58" fillId="5" borderId="5" xfId="0" applyFont="1" applyFill="1" applyBorder="1" applyAlignment="1">
      <alignment horizontal="center" vertical="top"/>
    </xf>
    <xf numFmtId="0" fontId="58" fillId="0" borderId="7" xfId="0" applyFont="1" applyBorder="1" applyAlignment="1">
      <alignment horizontal="center" vertical="top"/>
    </xf>
    <xf numFmtId="0" fontId="29" fillId="5" borderId="5" xfId="0" applyFont="1" applyFill="1" applyBorder="1" applyAlignment="1">
      <alignment horizontal="center" vertical="center" wrapText="1"/>
    </xf>
    <xf numFmtId="165" fontId="29" fillId="5" borderId="30" xfId="0" applyNumberFormat="1" applyFont="1" applyFill="1" applyBorder="1" applyAlignment="1">
      <alignment horizontal="center" vertical="top"/>
    </xf>
    <xf numFmtId="165" fontId="29" fillId="5" borderId="41" xfId="0" applyNumberFormat="1" applyFont="1" applyFill="1" applyBorder="1" applyAlignment="1">
      <alignment horizontal="center" vertical="top"/>
    </xf>
    <xf numFmtId="0" fontId="29" fillId="5" borderId="37" xfId="0" applyFont="1" applyFill="1" applyBorder="1" applyAlignment="1">
      <alignment horizontal="left" vertical="top" wrapText="1"/>
    </xf>
    <xf numFmtId="0" fontId="29" fillId="5" borderId="61" xfId="0" applyFont="1" applyFill="1" applyBorder="1" applyAlignment="1">
      <alignment horizontal="center" vertical="center" wrapText="1"/>
    </xf>
    <xf numFmtId="0" fontId="29" fillId="5" borderId="35" xfId="0" applyFont="1" applyFill="1" applyBorder="1" applyAlignment="1">
      <alignment horizontal="center" vertical="top"/>
    </xf>
    <xf numFmtId="0" fontId="29" fillId="0" borderId="34" xfId="0" applyFont="1" applyBorder="1" applyAlignment="1">
      <alignment horizontal="center" vertical="top"/>
    </xf>
    <xf numFmtId="49" fontId="26" fillId="2" borderId="39" xfId="0" applyNumberFormat="1" applyFont="1" applyFill="1" applyBorder="1" applyAlignment="1">
      <alignment horizontal="center" vertical="top"/>
    </xf>
    <xf numFmtId="0" fontId="29" fillId="5" borderId="52" xfId="0" applyFont="1" applyFill="1" applyBorder="1" applyAlignment="1">
      <alignment horizontal="left" vertical="top" wrapText="1"/>
    </xf>
    <xf numFmtId="165" fontId="29" fillId="5" borderId="9" xfId="0" applyNumberFormat="1" applyFont="1" applyFill="1" applyBorder="1" applyAlignment="1">
      <alignment horizontal="center" vertical="top"/>
    </xf>
    <xf numFmtId="165" fontId="29" fillId="5" borderId="26" xfId="0" applyNumberFormat="1" applyFont="1" applyFill="1" applyBorder="1" applyAlignment="1">
      <alignment horizontal="center" vertical="top"/>
    </xf>
    <xf numFmtId="0" fontId="29" fillId="5" borderId="35" xfId="0" applyFont="1" applyFill="1" applyBorder="1" applyAlignment="1">
      <alignment horizontal="center" vertical="center" wrapText="1"/>
    </xf>
    <xf numFmtId="0" fontId="29" fillId="0" borderId="65" xfId="0" applyFont="1" applyBorder="1" applyAlignment="1">
      <alignment horizontal="center" vertical="top"/>
    </xf>
    <xf numFmtId="0" fontId="29" fillId="0" borderId="66" xfId="0" applyFont="1" applyBorder="1" applyAlignment="1">
      <alignment horizontal="center" vertical="top"/>
    </xf>
    <xf numFmtId="49" fontId="26" fillId="2" borderId="29" xfId="0" applyNumberFormat="1" applyFont="1" applyFill="1" applyBorder="1" applyAlignment="1">
      <alignment vertical="top"/>
    </xf>
    <xf numFmtId="0" fontId="29" fillId="0" borderId="35" xfId="0" applyFont="1" applyBorder="1" applyAlignment="1">
      <alignment horizontal="center" vertical="top"/>
    </xf>
    <xf numFmtId="0" fontId="29" fillId="5" borderId="1" xfId="0" applyFont="1" applyFill="1" applyBorder="1" applyAlignment="1">
      <alignment horizontal="center" vertical="center"/>
    </xf>
    <xf numFmtId="2" fontId="26" fillId="6" borderId="28" xfId="0" applyNumberFormat="1" applyFont="1" applyFill="1" applyBorder="1" applyAlignment="1">
      <alignment horizontal="center" vertical="top"/>
    </xf>
    <xf numFmtId="49" fontId="29" fillId="0" borderId="40" xfId="0" applyNumberFormat="1" applyFont="1" applyBorder="1" applyAlignment="1">
      <alignment vertical="top"/>
    </xf>
    <xf numFmtId="49" fontId="29" fillId="0" borderId="0" xfId="0" applyNumberFormat="1" applyFont="1" applyAlignment="1">
      <alignment vertical="top"/>
    </xf>
    <xf numFmtId="0" fontId="58" fillId="0" borderId="0" xfId="0" applyFont="1" applyAlignment="1">
      <alignment horizontal="center" vertical="top"/>
    </xf>
    <xf numFmtId="49" fontId="26" fillId="0" borderId="0" xfId="0" applyNumberFormat="1" applyFont="1" applyAlignment="1">
      <alignment vertical="top" wrapText="1"/>
    </xf>
    <xf numFmtId="2" fontId="26" fillId="4" borderId="28" xfId="0" applyNumberFormat="1" applyFont="1" applyFill="1" applyBorder="1" applyAlignment="1">
      <alignment horizontal="center" vertical="top" wrapText="1"/>
    </xf>
    <xf numFmtId="2" fontId="29" fillId="0" borderId="8" xfId="0" applyNumberFormat="1" applyFont="1" applyBorder="1" applyAlignment="1">
      <alignment horizontal="center" vertical="top" wrapText="1"/>
    </xf>
    <xf numFmtId="2" fontId="29" fillId="0" borderId="30" xfId="0" applyNumberFormat="1" applyFont="1" applyBorder="1" applyAlignment="1">
      <alignment horizontal="center" vertical="top" wrapText="1"/>
    </xf>
    <xf numFmtId="2" fontId="29" fillId="0" borderId="38" xfId="0" applyNumberFormat="1" applyFont="1" applyBorder="1" applyAlignment="1">
      <alignment horizontal="center" vertical="top" wrapText="1"/>
    </xf>
    <xf numFmtId="2" fontId="29" fillId="0" borderId="30" xfId="0" applyNumberFormat="1" applyFont="1" applyBorder="1" applyAlignment="1">
      <alignment vertical="top" wrapText="1"/>
    </xf>
    <xf numFmtId="2" fontId="29" fillId="0" borderId="38" xfId="0" applyNumberFormat="1" applyFont="1" applyBorder="1" applyAlignment="1">
      <alignment vertical="top" wrapText="1"/>
    </xf>
    <xf numFmtId="0" fontId="58" fillId="0" borderId="30" xfId="33" applyFont="1" applyBorder="1" applyAlignment="1">
      <alignment vertical="top" wrapText="1"/>
    </xf>
    <xf numFmtId="0" fontId="58" fillId="0" borderId="38" xfId="33" applyFont="1" applyBorder="1" applyAlignment="1">
      <alignment vertical="top" wrapText="1"/>
    </xf>
    <xf numFmtId="2" fontId="29" fillId="0" borderId="3" xfId="0" applyNumberFormat="1" applyFont="1" applyBorder="1" applyAlignment="1">
      <alignment vertical="top" wrapText="1"/>
    </xf>
    <xf numFmtId="2" fontId="29" fillId="0" borderId="47" xfId="0" applyNumberFormat="1" applyFont="1" applyBorder="1" applyAlignment="1">
      <alignment vertical="top" wrapText="1"/>
    </xf>
    <xf numFmtId="2" fontId="26" fillId="4" borderId="28" xfId="0" applyNumberFormat="1" applyFont="1" applyFill="1" applyBorder="1" applyAlignment="1">
      <alignment vertical="top" wrapText="1"/>
    </xf>
    <xf numFmtId="2" fontId="26" fillId="4" borderId="12" xfId="0" applyNumberFormat="1" applyFont="1" applyFill="1" applyBorder="1" applyAlignment="1">
      <alignment vertical="top" wrapText="1"/>
    </xf>
    <xf numFmtId="2" fontId="29" fillId="0" borderId="2" xfId="0" applyNumberFormat="1" applyFont="1" applyBorder="1" applyAlignment="1">
      <alignment vertical="top" wrapText="1"/>
    </xf>
    <xf numFmtId="2" fontId="29" fillId="0" borderId="25" xfId="0" applyNumberFormat="1" applyFont="1" applyBorder="1" applyAlignment="1">
      <alignment vertical="top" wrapText="1"/>
    </xf>
    <xf numFmtId="2" fontId="26" fillId="9" borderId="28" xfId="0" applyNumberFormat="1" applyFont="1" applyFill="1" applyBorder="1" applyAlignment="1">
      <alignment vertical="top" wrapText="1"/>
    </xf>
    <xf numFmtId="2" fontId="26" fillId="9" borderId="12" xfId="0" applyNumberFormat="1" applyFont="1" applyFill="1" applyBorder="1" applyAlignment="1">
      <alignment vertical="top" wrapText="1"/>
    </xf>
    <xf numFmtId="49" fontId="26" fillId="2" borderId="29" xfId="0" applyNumberFormat="1"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0" fontId="29" fillId="0" borderId="50" xfId="0" applyFont="1" applyBorder="1" applyAlignment="1">
      <alignment horizontal="center" vertical="center" wrapText="1"/>
    </xf>
    <xf numFmtId="0" fontId="29" fillId="0" borderId="17" xfId="0" applyFont="1" applyBorder="1" applyAlignment="1">
      <alignment horizontal="center" vertical="center"/>
    </xf>
    <xf numFmtId="0" fontId="9" fillId="0" borderId="0" xfId="0" applyFont="1" applyAlignment="1">
      <alignment horizontal="center" vertical="center"/>
    </xf>
    <xf numFmtId="0" fontId="10" fillId="0" borderId="6" xfId="0" applyFont="1" applyBorder="1" applyAlignment="1">
      <alignment vertical="top" wrapText="1"/>
    </xf>
    <xf numFmtId="0" fontId="29" fillId="0" borderId="57" xfId="0" applyFont="1" applyBorder="1" applyAlignment="1">
      <alignment horizontal="center" vertical="top"/>
    </xf>
    <xf numFmtId="0" fontId="29" fillId="0" borderId="45" xfId="0" applyFont="1" applyBorder="1" applyAlignment="1">
      <alignment horizontal="center" vertical="top"/>
    </xf>
    <xf numFmtId="2" fontId="19" fillId="0" borderId="8" xfId="0" applyNumberFormat="1" applyFont="1" applyBorder="1" applyAlignment="1">
      <alignment vertical="top" wrapText="1"/>
    </xf>
    <xf numFmtId="2" fontId="19" fillId="0" borderId="30" xfId="0" applyNumberFormat="1" applyFont="1" applyBorder="1" applyAlignment="1">
      <alignment vertical="top" wrapText="1"/>
    </xf>
    <xf numFmtId="2" fontId="19" fillId="0" borderId="38" xfId="0" applyNumberFormat="1" applyFont="1" applyBorder="1" applyAlignment="1">
      <alignment vertical="top" wrapText="1"/>
    </xf>
    <xf numFmtId="0" fontId="24" fillId="0" borderId="30" xfId="33" applyFont="1" applyBorder="1" applyAlignment="1">
      <alignment vertical="top" wrapText="1"/>
    </xf>
    <xf numFmtId="0" fontId="24" fillId="0" borderId="38" xfId="33" applyFont="1" applyBorder="1" applyAlignment="1">
      <alignment vertical="top" wrapText="1"/>
    </xf>
    <xf numFmtId="2" fontId="19" fillId="0" borderId="3" xfId="0" applyNumberFormat="1" applyFont="1" applyBorder="1" applyAlignment="1">
      <alignment vertical="top" wrapText="1"/>
    </xf>
    <xf numFmtId="2" fontId="19" fillId="0" borderId="47" xfId="0" applyNumberFormat="1" applyFont="1" applyBorder="1" applyAlignment="1">
      <alignment vertical="top" wrapText="1"/>
    </xf>
    <xf numFmtId="2" fontId="19" fillId="0" borderId="4" xfId="0" applyNumberFormat="1" applyFont="1" applyBorder="1" applyAlignment="1">
      <alignment vertical="top" wrapText="1"/>
    </xf>
    <xf numFmtId="2" fontId="19" fillId="0" borderId="10" xfId="0" applyNumberFormat="1" applyFont="1" applyBorder="1" applyAlignment="1">
      <alignment vertical="top" wrapText="1"/>
    </xf>
    <xf numFmtId="0" fontId="8" fillId="0" borderId="0" xfId="0" applyFont="1" applyAlignment="1">
      <alignment vertical="center"/>
    </xf>
    <xf numFmtId="0" fontId="26" fillId="8" borderId="11" xfId="0" applyFont="1" applyFill="1" applyBorder="1" applyAlignment="1">
      <alignment horizontal="left" vertical="top"/>
    </xf>
    <xf numFmtId="0" fontId="26" fillId="2" borderId="11" xfId="0" applyFont="1" applyFill="1" applyBorder="1" applyAlignment="1">
      <alignment horizontal="left" vertical="top"/>
    </xf>
    <xf numFmtId="0" fontId="54" fillId="8" borderId="11" xfId="0" applyFont="1" applyFill="1" applyBorder="1"/>
    <xf numFmtId="0" fontId="26" fillId="2" borderId="12" xfId="0" applyFont="1" applyFill="1" applyBorder="1" applyAlignment="1">
      <alignment horizontal="left" vertical="top"/>
    </xf>
    <xf numFmtId="49" fontId="26" fillId="0" borderId="40" xfId="0" applyNumberFormat="1" applyFont="1" applyBorder="1" applyAlignment="1">
      <alignment vertical="top" wrapText="1"/>
    </xf>
    <xf numFmtId="49" fontId="26" fillId="5" borderId="29" xfId="0" applyNumberFormat="1" applyFont="1" applyFill="1" applyBorder="1" applyAlignment="1">
      <alignment horizontal="center" vertical="top" wrapText="1"/>
    </xf>
    <xf numFmtId="0" fontId="29" fillId="0" borderId="2" xfId="0" applyFont="1" applyBorder="1" applyAlignment="1">
      <alignment horizontal="center" vertical="top"/>
    </xf>
    <xf numFmtId="165" fontId="29" fillId="0" borderId="2" xfId="0" applyNumberFormat="1" applyFont="1" applyBorder="1" applyAlignment="1">
      <alignment horizontal="center" vertical="top"/>
    </xf>
    <xf numFmtId="165" fontId="29" fillId="10" borderId="2" xfId="0" applyNumberFormat="1" applyFont="1" applyFill="1" applyBorder="1" applyAlignment="1">
      <alignment horizontal="center" vertical="top"/>
    </xf>
    <xf numFmtId="165" fontId="29" fillId="0" borderId="25" xfId="0" applyNumberFormat="1" applyFont="1" applyBorder="1" applyAlignment="1">
      <alignment horizontal="center" vertical="top"/>
    </xf>
    <xf numFmtId="0" fontId="29" fillId="0" borderId="6" xfId="0" applyFont="1" applyBorder="1" applyAlignment="1">
      <alignment wrapText="1"/>
    </xf>
    <xf numFmtId="49" fontId="29" fillId="5" borderId="17" xfId="0" applyNumberFormat="1" applyFont="1" applyFill="1" applyBorder="1" applyAlignment="1">
      <alignment horizontal="center" vertical="center" wrapText="1"/>
    </xf>
    <xf numFmtId="49" fontId="29" fillId="5" borderId="42" xfId="0" applyNumberFormat="1" applyFont="1" applyFill="1" applyBorder="1" applyAlignment="1">
      <alignment horizontal="center" vertical="center" wrapText="1"/>
    </xf>
    <xf numFmtId="0" fontId="54" fillId="5" borderId="21" xfId="0" applyFont="1" applyFill="1" applyBorder="1" applyAlignment="1">
      <alignment horizontal="center" vertical="top" wrapText="1"/>
    </xf>
    <xf numFmtId="0" fontId="26" fillId="11" borderId="22" xfId="0" applyFont="1" applyFill="1" applyBorder="1" applyAlignment="1">
      <alignment horizontal="center" vertical="top"/>
    </xf>
    <xf numFmtId="165" fontId="26" fillId="11" borderId="21" xfId="0" applyNumberFormat="1" applyFont="1" applyFill="1" applyBorder="1" applyAlignment="1">
      <alignment horizontal="center" vertical="top"/>
    </xf>
    <xf numFmtId="0" fontId="29" fillId="0" borderId="52" xfId="0" applyFont="1" applyBorder="1" applyAlignment="1">
      <alignment horizontal="left" vertical="top"/>
    </xf>
    <xf numFmtId="0" fontId="29" fillId="0" borderId="53" xfId="0" applyFont="1" applyBorder="1" applyAlignment="1">
      <alignment horizontal="left" vertical="top"/>
    </xf>
    <xf numFmtId="9" fontId="29" fillId="0" borderId="1" xfId="0" applyNumberFormat="1" applyFont="1" applyBorder="1" applyAlignment="1">
      <alignment horizontal="center" vertical="top"/>
    </xf>
    <xf numFmtId="9" fontId="29" fillId="0" borderId="45" xfId="0" applyNumberFormat="1" applyFont="1" applyBorder="1" applyAlignment="1">
      <alignment horizontal="center" vertical="top"/>
    </xf>
    <xf numFmtId="165" fontId="29" fillId="10" borderId="5" xfId="0" applyNumberFormat="1" applyFont="1" applyFill="1" applyBorder="1" applyAlignment="1">
      <alignment horizontal="center" vertical="center" wrapText="1"/>
    </xf>
    <xf numFmtId="165" fontId="29" fillId="10" borderId="35" xfId="0" applyNumberFormat="1" applyFont="1" applyFill="1" applyBorder="1" applyAlignment="1">
      <alignment horizontal="center" vertical="center" wrapText="1"/>
    </xf>
    <xf numFmtId="49" fontId="26" fillId="5" borderId="9" xfId="0" applyNumberFormat="1" applyFont="1" applyFill="1" applyBorder="1" applyAlignment="1">
      <alignment horizontal="center" vertical="top" wrapText="1"/>
    </xf>
    <xf numFmtId="0" fontId="29" fillId="0" borderId="30" xfId="0" applyFont="1" applyBorder="1" applyAlignment="1">
      <alignment horizontal="center" vertical="top"/>
    </xf>
    <xf numFmtId="165" fontId="29" fillId="0" borderId="59" xfId="0" applyNumberFormat="1" applyFont="1" applyBorder="1" applyAlignment="1">
      <alignment horizontal="center" vertical="top"/>
    </xf>
    <xf numFmtId="165" fontId="29" fillId="10" borderId="59" xfId="0" applyNumberFormat="1" applyFont="1" applyFill="1" applyBorder="1" applyAlignment="1">
      <alignment horizontal="center" vertical="top"/>
    </xf>
    <xf numFmtId="0" fontId="29" fillId="0" borderId="17"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59" xfId="0" applyFont="1" applyBorder="1" applyAlignment="1">
      <alignment horizontal="center" vertical="top"/>
    </xf>
    <xf numFmtId="0" fontId="29" fillId="5" borderId="37" xfId="0" applyFont="1" applyFill="1" applyBorder="1" applyAlignment="1">
      <alignment wrapText="1"/>
    </xf>
    <xf numFmtId="165" fontId="29" fillId="0" borderId="30" xfId="0" applyNumberFormat="1" applyFont="1" applyBorder="1" applyAlignment="1">
      <alignment horizontal="center" vertical="top"/>
    </xf>
    <xf numFmtId="165" fontId="29" fillId="10" borderId="30" xfId="0" applyNumberFormat="1" applyFont="1" applyFill="1" applyBorder="1" applyAlignment="1">
      <alignment horizontal="center" vertical="top"/>
    </xf>
    <xf numFmtId="165" fontId="29" fillId="0" borderId="41" xfId="0" applyNumberFormat="1" applyFont="1" applyBorder="1" applyAlignment="1">
      <alignment horizontal="center" vertical="top"/>
    </xf>
    <xf numFmtId="0" fontId="10" fillId="0" borderId="35" xfId="0" applyFont="1" applyBorder="1" applyAlignment="1">
      <alignment horizontal="left" vertical="top" wrapText="1"/>
    </xf>
    <xf numFmtId="0" fontId="10" fillId="0" borderId="34" xfId="0" applyFont="1" applyBorder="1" applyAlignment="1">
      <alignment horizontal="left" vertical="top" wrapText="1"/>
    </xf>
    <xf numFmtId="0" fontId="29" fillId="5" borderId="73" xfId="0" applyFont="1" applyFill="1" applyBorder="1" applyAlignment="1">
      <alignment vertical="top" wrapText="1"/>
    </xf>
    <xf numFmtId="0" fontId="29" fillId="5" borderId="37" xfId="0" applyFont="1" applyFill="1" applyBorder="1" applyAlignment="1">
      <alignment vertical="top" wrapText="1"/>
    </xf>
    <xf numFmtId="0" fontId="29" fillId="0" borderId="35" xfId="0" applyFont="1" applyBorder="1" applyAlignment="1">
      <alignment horizontal="center" vertical="center" wrapText="1"/>
    </xf>
    <xf numFmtId="0" fontId="29" fillId="0" borderId="34" xfId="0" applyFont="1" applyBorder="1" applyAlignment="1">
      <alignment horizontal="center" vertical="center" wrapText="1"/>
    </xf>
    <xf numFmtId="165" fontId="26" fillId="11" borderId="4" xfId="0" applyNumberFormat="1" applyFont="1" applyFill="1" applyBorder="1" applyAlignment="1">
      <alignment horizontal="center" vertical="top"/>
    </xf>
    <xf numFmtId="165" fontId="29" fillId="0" borderId="3" xfId="0" applyNumberFormat="1" applyFont="1" applyBorder="1" applyAlignment="1">
      <alignment horizontal="center" vertical="top"/>
    </xf>
    <xf numFmtId="165" fontId="29" fillId="10" borderId="3" xfId="0" applyNumberFormat="1" applyFont="1" applyFill="1" applyBorder="1" applyAlignment="1">
      <alignment horizontal="center" vertical="top"/>
    </xf>
    <xf numFmtId="0" fontId="29" fillId="5" borderId="37" xfId="0" applyFont="1" applyFill="1" applyBorder="1" applyAlignment="1">
      <alignment vertical="center" wrapText="1"/>
    </xf>
    <xf numFmtId="0" fontId="29" fillId="5" borderId="73" xfId="0" applyFont="1" applyFill="1" applyBorder="1" applyAlignment="1">
      <alignment horizontal="left" vertical="top" wrapText="1"/>
    </xf>
    <xf numFmtId="0" fontId="29" fillId="5" borderId="17" xfId="0" applyFont="1" applyFill="1" applyBorder="1" applyAlignment="1">
      <alignment horizontal="center" vertical="center" wrapText="1"/>
    </xf>
    <xf numFmtId="0" fontId="29" fillId="5" borderId="42" xfId="0" applyFont="1" applyFill="1" applyBorder="1" applyAlignment="1">
      <alignment horizontal="center" vertical="center" wrapText="1"/>
    </xf>
    <xf numFmtId="0" fontId="10" fillId="0" borderId="35" xfId="0" applyFont="1" applyBorder="1" applyAlignment="1">
      <alignment horizontal="center" vertical="center" wrapText="1"/>
    </xf>
    <xf numFmtId="0" fontId="29" fillId="0" borderId="37" xfId="0" applyFont="1" applyBorder="1" applyAlignment="1">
      <alignment horizontal="left" vertical="top" wrapText="1"/>
    </xf>
    <xf numFmtId="0" fontId="10" fillId="0" borderId="35" xfId="0" applyFont="1" applyBorder="1" applyAlignment="1">
      <alignment horizontal="center" vertical="top" wrapText="1"/>
    </xf>
    <xf numFmtId="49" fontId="26" fillId="3" borderId="28" xfId="0" applyNumberFormat="1" applyFont="1" applyFill="1" applyBorder="1" applyAlignment="1">
      <alignment horizontal="center" vertical="top"/>
    </xf>
    <xf numFmtId="0" fontId="26" fillId="0" borderId="15" xfId="0" applyFont="1" applyBorder="1" applyAlignment="1">
      <alignment vertical="top"/>
    </xf>
    <xf numFmtId="0" fontId="29" fillId="0" borderId="65" xfId="0" applyFont="1" applyBorder="1" applyAlignment="1">
      <alignment horizontal="center" vertical="center"/>
    </xf>
    <xf numFmtId="0" fontId="26" fillId="11" borderId="32" xfId="0" applyFont="1" applyFill="1" applyBorder="1" applyAlignment="1">
      <alignment horizontal="center" vertical="top"/>
    </xf>
    <xf numFmtId="0" fontId="29" fillId="0" borderId="1" xfId="0" applyFont="1" applyBorder="1" applyAlignment="1">
      <alignment horizontal="center" vertical="center" wrapText="1"/>
    </xf>
    <xf numFmtId="0" fontId="29" fillId="5" borderId="7" xfId="0" applyFont="1" applyFill="1" applyBorder="1" applyAlignment="1">
      <alignment horizontal="center" vertical="center" wrapText="1"/>
    </xf>
    <xf numFmtId="0" fontId="29" fillId="0" borderId="53" xfId="0" applyFont="1" applyBorder="1" applyAlignment="1">
      <alignment horizontal="center" vertical="top"/>
    </xf>
    <xf numFmtId="0" fontId="26" fillId="7" borderId="28" xfId="0" applyFont="1" applyFill="1" applyBorder="1" applyAlignment="1">
      <alignment horizontal="center" vertical="top"/>
    </xf>
    <xf numFmtId="165" fontId="26" fillId="7" borderId="28" xfId="0" applyNumberFormat="1" applyFont="1" applyFill="1" applyBorder="1" applyAlignment="1">
      <alignment horizontal="center" vertical="top"/>
    </xf>
    <xf numFmtId="0" fontId="3" fillId="2" borderId="11" xfId="0" applyFont="1" applyFill="1" applyBorder="1" applyAlignment="1">
      <alignment horizontal="left" vertical="top"/>
    </xf>
    <xf numFmtId="0" fontId="3" fillId="8" borderId="11" xfId="0" applyFont="1" applyFill="1" applyBorder="1" applyAlignment="1">
      <alignment horizontal="left" vertical="top"/>
    </xf>
    <xf numFmtId="0" fontId="3" fillId="0" borderId="43" xfId="0" applyFont="1" applyBorder="1" applyAlignment="1">
      <alignment horizontal="left" vertical="top"/>
    </xf>
    <xf numFmtId="0" fontId="27" fillId="0" borderId="22" xfId="0" applyFont="1" applyBorder="1" applyAlignment="1">
      <alignment horizontal="left" vertical="top"/>
    </xf>
    <xf numFmtId="0" fontId="28" fillId="0" borderId="22" xfId="0" applyFont="1" applyBorder="1" applyAlignment="1">
      <alignment horizontal="left" vertical="top"/>
    </xf>
    <xf numFmtId="0" fontId="3" fillId="0" borderId="22" xfId="0" applyFont="1" applyBorder="1" applyAlignment="1">
      <alignment horizontal="left" vertical="top"/>
    </xf>
    <xf numFmtId="0" fontId="3" fillId="0" borderId="24" xfId="0" applyFont="1" applyBorder="1" applyAlignment="1">
      <alignment horizontal="left" vertical="top"/>
    </xf>
    <xf numFmtId="0" fontId="10" fillId="0" borderId="23" xfId="0" applyFont="1" applyBorder="1" applyAlignment="1">
      <alignment vertical="top" wrapText="1"/>
    </xf>
    <xf numFmtId="0" fontId="10" fillId="0" borderId="1" xfId="0" applyFont="1" applyBorder="1" applyAlignment="1">
      <alignment horizontal="left" vertical="top"/>
    </xf>
    <xf numFmtId="0" fontId="10" fillId="0" borderId="5" xfId="0" applyFont="1" applyBorder="1" applyAlignment="1">
      <alignment horizontal="center" vertical="top" wrapText="1"/>
    </xf>
    <xf numFmtId="0" fontId="10" fillId="0" borderId="7" xfId="0" applyFont="1" applyBorder="1" applyAlignment="1">
      <alignment horizontal="center" vertical="top" wrapText="1"/>
    </xf>
    <xf numFmtId="0" fontId="10" fillId="0" borderId="34" xfId="0" applyFont="1" applyBorder="1" applyAlignment="1">
      <alignment horizontal="center" vertical="top" wrapText="1"/>
    </xf>
    <xf numFmtId="0" fontId="10" fillId="0" borderId="56" xfId="0" applyFont="1" applyBorder="1" applyAlignment="1">
      <alignment horizontal="center" vertical="top" wrapText="1"/>
    </xf>
    <xf numFmtId="0" fontId="4" fillId="0" borderId="2" xfId="0" applyFont="1" applyBorder="1" applyAlignment="1">
      <alignment horizontal="center" vertical="top"/>
    </xf>
    <xf numFmtId="165" fontId="4" fillId="10" borderId="59" xfId="0" applyNumberFormat="1" applyFont="1" applyFill="1" applyBorder="1" applyAlignment="1">
      <alignment horizontal="center" vertical="top"/>
    </xf>
    <xf numFmtId="0" fontId="4" fillId="0" borderId="30" xfId="0" applyFont="1" applyBorder="1" applyAlignment="1">
      <alignment horizontal="center" vertical="top"/>
    </xf>
    <xf numFmtId="165" fontId="4" fillId="0" borderId="30" xfId="0" applyNumberFormat="1" applyFont="1" applyBorder="1" applyAlignment="1">
      <alignment horizontal="center" vertical="top"/>
    </xf>
    <xf numFmtId="165" fontId="4" fillId="10" borderId="30" xfId="0" applyNumberFormat="1" applyFont="1" applyFill="1" applyBorder="1" applyAlignment="1">
      <alignment horizontal="center" vertical="top"/>
    </xf>
    <xf numFmtId="165" fontId="4" fillId="0" borderId="41" xfId="0" applyNumberFormat="1" applyFont="1" applyBorder="1" applyAlignment="1">
      <alignment horizontal="center" vertical="top"/>
    </xf>
    <xf numFmtId="0" fontId="15" fillId="5" borderId="21" xfId="0" applyFont="1" applyFill="1" applyBorder="1" applyAlignment="1">
      <alignment horizontal="center" vertical="top" wrapText="1"/>
    </xf>
    <xf numFmtId="49" fontId="4" fillId="10" borderId="35" xfId="0" applyNumberFormat="1" applyFont="1" applyFill="1" applyBorder="1" applyAlignment="1">
      <alignment horizontal="center" vertical="center" wrapText="1"/>
    </xf>
    <xf numFmtId="49" fontId="4" fillId="10" borderId="34" xfId="0" applyNumberFormat="1" applyFont="1" applyFill="1" applyBorder="1" applyAlignment="1">
      <alignment horizontal="center" vertical="center" wrapText="1"/>
    </xf>
    <xf numFmtId="0" fontId="10" fillId="0" borderId="17" xfId="0" applyFont="1" applyBorder="1" applyAlignment="1">
      <alignment horizontal="center" vertical="center" wrapText="1"/>
    </xf>
    <xf numFmtId="0" fontId="3" fillId="11" borderId="10" xfId="0" applyFont="1" applyFill="1" applyBorder="1" applyAlignment="1">
      <alignment horizontal="center" vertical="top"/>
    </xf>
    <xf numFmtId="165" fontId="3" fillId="11" borderId="4" xfId="0" applyNumberFormat="1" applyFont="1" applyFill="1" applyBorder="1" applyAlignment="1">
      <alignment horizontal="center" vertical="top"/>
    </xf>
    <xf numFmtId="0" fontId="4" fillId="0" borderId="53" xfId="0" applyFont="1" applyBorder="1" applyAlignment="1">
      <alignment horizontal="left" vertical="top"/>
    </xf>
    <xf numFmtId="9" fontId="4" fillId="0" borderId="1" xfId="0" applyNumberFormat="1" applyFont="1" applyBorder="1" applyAlignment="1">
      <alignment horizontal="center" vertical="top"/>
    </xf>
    <xf numFmtId="2" fontId="4" fillId="0" borderId="30" xfId="0" applyNumberFormat="1" applyFont="1" applyBorder="1" applyAlignment="1">
      <alignment horizontal="center" vertical="top"/>
    </xf>
    <xf numFmtId="0" fontId="4" fillId="0" borderId="17" xfId="0" applyFont="1" applyBorder="1" applyAlignment="1">
      <alignment horizontal="center" vertical="top"/>
    </xf>
    <xf numFmtId="0" fontId="3" fillId="7" borderId="21" xfId="0" applyFont="1" applyFill="1" applyBorder="1" applyAlignment="1">
      <alignment horizontal="center" vertical="top"/>
    </xf>
    <xf numFmtId="165" fontId="3" fillId="7" borderId="21" xfId="0" applyNumberFormat="1" applyFont="1" applyFill="1" applyBorder="1" applyAlignment="1">
      <alignment horizontal="center" vertical="top"/>
    </xf>
    <xf numFmtId="49" fontId="11" fillId="7" borderId="11" xfId="0" applyNumberFormat="1" applyFont="1" applyFill="1" applyBorder="1" applyAlignment="1">
      <alignment vertical="top" wrapText="1"/>
    </xf>
    <xf numFmtId="0" fontId="11" fillId="0" borderId="0" xfId="0" applyFont="1" applyAlignment="1">
      <alignment vertical="top"/>
    </xf>
    <xf numFmtId="165" fontId="4" fillId="0" borderId="2" xfId="0" applyNumberFormat="1" applyFont="1" applyBorder="1" applyAlignment="1">
      <alignment horizontal="center" vertical="top"/>
    </xf>
    <xf numFmtId="165" fontId="4" fillId="10" borderId="2" xfId="0" applyNumberFormat="1" applyFont="1" applyFill="1" applyBorder="1" applyAlignment="1">
      <alignment horizontal="center" vertical="top"/>
    </xf>
    <xf numFmtId="0" fontId="4" fillId="0" borderId="37" xfId="0" applyFont="1" applyBorder="1" applyAlignment="1">
      <alignment vertical="top" wrapText="1"/>
    </xf>
    <xf numFmtId="165" fontId="3" fillId="11" borderId="21" xfId="0" applyNumberFormat="1" applyFont="1" applyFill="1" applyBorder="1" applyAlignment="1">
      <alignment horizontal="center" vertical="top"/>
    </xf>
    <xf numFmtId="0" fontId="10" fillId="0" borderId="0" xfId="0" applyFont="1" applyAlignment="1">
      <alignment wrapText="1"/>
    </xf>
    <xf numFmtId="165" fontId="4" fillId="10" borderId="17" xfId="0" applyNumberFormat="1" applyFont="1" applyFill="1" applyBorder="1" applyAlignment="1">
      <alignment horizontal="center" vertical="center" wrapText="1"/>
    </xf>
    <xf numFmtId="0" fontId="4" fillId="0" borderId="47" xfId="0" applyFont="1" applyBorder="1" applyAlignment="1">
      <alignment horizontal="center" vertical="top"/>
    </xf>
    <xf numFmtId="165" fontId="4" fillId="10" borderId="3" xfId="0" applyNumberFormat="1" applyFont="1" applyFill="1" applyBorder="1" applyAlignment="1">
      <alignment horizontal="center" vertical="top"/>
    </xf>
    <xf numFmtId="0" fontId="4" fillId="0" borderId="33" xfId="0" applyFont="1" applyBorder="1" applyAlignment="1">
      <alignment horizontal="left" vertical="top" wrapText="1"/>
    </xf>
    <xf numFmtId="0" fontId="10" fillId="0" borderId="14" xfId="0" applyFont="1" applyBorder="1" applyAlignment="1">
      <alignment horizontal="center" vertical="top" wrapText="1"/>
    </xf>
    <xf numFmtId="165" fontId="3" fillId="8" borderId="21" xfId="7" applyNumberFormat="1" applyFont="1" applyFill="1" applyBorder="1" applyAlignment="1">
      <alignment horizontal="center" vertical="top"/>
    </xf>
    <xf numFmtId="49" fontId="3" fillId="8" borderId="22" xfId="7" applyNumberFormat="1" applyFont="1" applyFill="1" applyBorder="1" applyAlignment="1">
      <alignment vertical="top"/>
    </xf>
    <xf numFmtId="49" fontId="3" fillId="8" borderId="24" xfId="7" applyNumberFormat="1" applyFont="1" applyFill="1" applyBorder="1" applyAlignment="1">
      <alignment vertical="top"/>
    </xf>
    <xf numFmtId="0" fontId="10" fillId="7" borderId="11" xfId="0" applyFont="1" applyFill="1" applyBorder="1" applyAlignment="1">
      <alignment vertical="top" wrapText="1"/>
    </xf>
    <xf numFmtId="0" fontId="10" fillId="0" borderId="65" xfId="0" applyFont="1" applyBorder="1" applyAlignment="1">
      <alignment horizontal="center" vertical="top" wrapText="1"/>
    </xf>
    <xf numFmtId="0" fontId="10" fillId="0" borderId="66" xfId="0" applyFont="1" applyBorder="1" applyAlignment="1">
      <alignment horizontal="center" vertical="top" wrapText="1"/>
    </xf>
    <xf numFmtId="0" fontId="26" fillId="8" borderId="11" xfId="0" applyFont="1" applyFill="1" applyBorder="1"/>
    <xf numFmtId="0" fontId="55" fillId="0" borderId="40" xfId="0" applyFont="1" applyBorder="1" applyAlignment="1">
      <alignment vertical="top" wrapText="1"/>
    </xf>
    <xf numFmtId="0" fontId="29" fillId="0" borderId="31" xfId="0" applyFont="1" applyBorder="1" applyAlignment="1">
      <alignment horizontal="justify" vertical="center"/>
    </xf>
    <xf numFmtId="0" fontId="29" fillId="0" borderId="5" xfId="0" applyFont="1" applyBorder="1" applyAlignment="1">
      <alignment horizontal="center" vertical="center"/>
    </xf>
    <xf numFmtId="0" fontId="55" fillId="5" borderId="5" xfId="0" applyFont="1" applyFill="1" applyBorder="1" applyAlignment="1">
      <alignment vertical="top" wrapText="1"/>
    </xf>
    <xf numFmtId="166" fontId="29" fillId="5" borderId="5" xfId="34" applyNumberFormat="1" applyFont="1" applyFill="1" applyBorder="1" applyAlignment="1">
      <alignment vertical="center" wrapText="1"/>
    </xf>
    <xf numFmtId="0" fontId="55" fillId="5" borderId="7" xfId="0" applyFont="1" applyFill="1" applyBorder="1" applyAlignment="1">
      <alignment vertical="top" wrapText="1"/>
    </xf>
    <xf numFmtId="0" fontId="26" fillId="0" borderId="36" xfId="0" applyFont="1" applyBorder="1" applyAlignment="1">
      <alignment vertical="top"/>
    </xf>
    <xf numFmtId="0" fontId="55" fillId="0" borderId="0" xfId="0" applyFont="1" applyAlignment="1">
      <alignment vertical="top" wrapText="1"/>
    </xf>
    <xf numFmtId="0" fontId="29" fillId="0" borderId="58" xfId="0" applyFont="1" applyBorder="1" applyAlignment="1">
      <alignment horizontal="justify" vertical="center"/>
    </xf>
    <xf numFmtId="49" fontId="26" fillId="8" borderId="9" xfId="0" applyNumberFormat="1" applyFont="1" applyFill="1" applyBorder="1" applyAlignment="1">
      <alignment horizontal="center" vertical="top"/>
    </xf>
    <xf numFmtId="0" fontId="29" fillId="0" borderId="52" xfId="0" applyFont="1" applyBorder="1" applyAlignment="1">
      <alignment horizontal="justify" vertical="center"/>
    </xf>
    <xf numFmtId="0" fontId="29" fillId="5" borderId="1" xfId="0" applyFont="1" applyFill="1" applyBorder="1" applyAlignment="1">
      <alignment horizontal="center" vertical="top" wrapText="1"/>
    </xf>
    <xf numFmtId="0" fontId="29" fillId="5" borderId="45" xfId="0" applyFont="1" applyFill="1" applyBorder="1" applyAlignment="1">
      <alignment horizontal="center" vertical="top" wrapText="1"/>
    </xf>
    <xf numFmtId="49" fontId="26" fillId="8" borderId="36" xfId="0" applyNumberFormat="1" applyFont="1" applyFill="1" applyBorder="1" applyAlignment="1">
      <alignment horizontal="center" vertical="top"/>
    </xf>
    <xf numFmtId="49" fontId="26" fillId="0" borderId="9" xfId="0" applyNumberFormat="1" applyFont="1" applyBorder="1" applyAlignment="1">
      <alignment horizontal="center" vertical="top"/>
    </xf>
    <xf numFmtId="165" fontId="29" fillId="0" borderId="8" xfId="0" applyNumberFormat="1" applyFont="1" applyBorder="1" applyAlignment="1">
      <alignment horizontal="center" vertical="top"/>
    </xf>
    <xf numFmtId="0" fontId="29" fillId="10" borderId="42" xfId="0" applyFont="1" applyFill="1" applyBorder="1" applyAlignment="1">
      <alignment horizontal="center" vertical="center" wrapText="1"/>
    </xf>
    <xf numFmtId="165" fontId="29" fillId="0" borderId="72" xfId="0" applyNumberFormat="1" applyFont="1" applyBorder="1" applyAlignment="1">
      <alignment horizontal="center" vertical="top"/>
    </xf>
    <xf numFmtId="0" fontId="29" fillId="10" borderId="35" xfId="0" applyFont="1" applyFill="1" applyBorder="1" applyAlignment="1">
      <alignment horizontal="center" vertical="center" wrapText="1"/>
    </xf>
    <xf numFmtId="0" fontId="29" fillId="10" borderId="34" xfId="0" applyFont="1" applyFill="1" applyBorder="1" applyAlignment="1">
      <alignment horizontal="center" vertical="center" wrapText="1"/>
    </xf>
    <xf numFmtId="0" fontId="29" fillId="0" borderId="37" xfId="0" applyFont="1" applyBorder="1" applyAlignment="1">
      <alignment wrapText="1"/>
    </xf>
    <xf numFmtId="9" fontId="29" fillId="0" borderId="1" xfId="0" applyNumberFormat="1" applyFont="1" applyBorder="1" applyAlignment="1">
      <alignment horizontal="left" vertical="top"/>
    </xf>
    <xf numFmtId="9" fontId="29" fillId="0" borderId="45" xfId="0" applyNumberFormat="1" applyFont="1" applyBorder="1" applyAlignment="1">
      <alignment horizontal="left" vertical="top"/>
    </xf>
    <xf numFmtId="165" fontId="29" fillId="0" borderId="38" xfId="0" applyNumberFormat="1" applyFont="1" applyBorder="1" applyAlignment="1">
      <alignment horizontal="center" vertical="top"/>
    </xf>
    <xf numFmtId="0" fontId="29" fillId="0" borderId="61" xfId="0" applyFont="1" applyBorder="1" applyAlignment="1">
      <alignment horizontal="center" vertical="center"/>
    </xf>
    <xf numFmtId="0" fontId="29" fillId="0" borderId="35" xfId="0" applyFont="1" applyBorder="1" applyAlignment="1">
      <alignment horizontal="center" vertical="center"/>
    </xf>
    <xf numFmtId="0" fontId="29" fillId="0" borderId="34" xfId="0" applyFont="1" applyBorder="1" applyAlignment="1">
      <alignment horizontal="center" vertical="center"/>
    </xf>
    <xf numFmtId="0" fontId="29" fillId="0" borderId="37" xfId="0" applyFont="1" applyBorder="1" applyAlignment="1">
      <alignment horizontal="justify" vertical="center"/>
    </xf>
    <xf numFmtId="0" fontId="29" fillId="0" borderId="61" xfId="0" applyFont="1" applyBorder="1" applyAlignment="1">
      <alignment horizontal="center" vertical="center" wrapText="1"/>
    </xf>
    <xf numFmtId="165" fontId="29" fillId="0" borderId="47" xfId="0" applyNumberFormat="1" applyFont="1" applyBorder="1" applyAlignment="1">
      <alignment horizontal="center" vertical="top"/>
    </xf>
    <xf numFmtId="0" fontId="29" fillId="0" borderId="46" xfId="0" applyFont="1" applyBorder="1" applyAlignment="1">
      <alignment horizontal="justify" vertical="center"/>
    </xf>
    <xf numFmtId="165" fontId="29" fillId="10" borderId="68" xfId="0" applyNumberFormat="1" applyFont="1" applyFill="1" applyBorder="1" applyAlignment="1">
      <alignment horizontal="center" vertical="center" wrapText="1"/>
    </xf>
    <xf numFmtId="1" fontId="29" fillId="0" borderId="64" xfId="0" applyNumberFormat="1" applyFont="1" applyBorder="1" applyAlignment="1">
      <alignment horizontal="center" vertical="center"/>
    </xf>
    <xf numFmtId="1" fontId="29" fillId="0" borderId="63" xfId="0" applyNumberFormat="1" applyFont="1" applyBorder="1" applyAlignment="1">
      <alignment horizontal="center" vertical="center"/>
    </xf>
    <xf numFmtId="0" fontId="29" fillId="5" borderId="6" xfId="0" applyFont="1" applyFill="1" applyBorder="1" applyAlignment="1">
      <alignment wrapText="1"/>
    </xf>
    <xf numFmtId="0" fontId="29" fillId="5" borderId="49" xfId="0" applyFont="1" applyFill="1" applyBorder="1" applyAlignment="1">
      <alignment horizontal="center" vertical="center" wrapText="1"/>
    </xf>
    <xf numFmtId="0" fontId="29" fillId="5" borderId="46" xfId="0" applyFont="1" applyFill="1" applyBorder="1" applyAlignment="1">
      <alignment wrapText="1"/>
    </xf>
    <xf numFmtId="0" fontId="29" fillId="5" borderId="62" xfId="0" applyFont="1" applyFill="1" applyBorder="1" applyAlignment="1">
      <alignment horizontal="center" vertical="center" wrapText="1"/>
    </xf>
    <xf numFmtId="49" fontId="56" fillId="5" borderId="29" xfId="0" applyNumberFormat="1" applyFont="1" applyFill="1" applyBorder="1" applyAlignment="1">
      <alignment vertical="top"/>
    </xf>
    <xf numFmtId="0" fontId="29" fillId="5" borderId="17" xfId="0" applyFont="1" applyFill="1" applyBorder="1" applyAlignment="1">
      <alignment horizontal="center" vertical="center"/>
    </xf>
    <xf numFmtId="0" fontId="29" fillId="5" borderId="42" xfId="0" applyFont="1" applyFill="1" applyBorder="1" applyAlignment="1">
      <alignment horizontal="center" vertical="center"/>
    </xf>
    <xf numFmtId="49" fontId="56" fillId="5" borderId="9" xfId="0" applyNumberFormat="1" applyFont="1" applyFill="1" applyBorder="1" applyAlignment="1">
      <alignment vertical="top"/>
    </xf>
    <xf numFmtId="0" fontId="29" fillId="0" borderId="73" xfId="0" applyFont="1" applyBorder="1" applyAlignment="1">
      <alignment vertical="center" wrapText="1"/>
    </xf>
    <xf numFmtId="165" fontId="29" fillId="10" borderId="62" xfId="0" applyNumberFormat="1" applyFont="1" applyFill="1" applyBorder="1" applyAlignment="1">
      <alignment horizontal="center" vertical="center" wrapText="1"/>
    </xf>
    <xf numFmtId="49" fontId="58" fillId="5" borderId="9" xfId="0" applyNumberFormat="1" applyFont="1" applyFill="1" applyBorder="1" applyAlignment="1">
      <alignment vertical="top" wrapText="1"/>
    </xf>
    <xf numFmtId="0" fontId="29" fillId="0" borderId="37" xfId="0" applyFont="1" applyBorder="1" applyAlignment="1">
      <alignment vertical="center" wrapText="1"/>
    </xf>
    <xf numFmtId="49" fontId="29" fillId="0" borderId="0" xfId="0" applyNumberFormat="1" applyFont="1" applyAlignment="1">
      <alignment horizontal="center" vertical="center"/>
    </xf>
    <xf numFmtId="49" fontId="29" fillId="0" borderId="76" xfId="0" applyNumberFormat="1" applyFont="1" applyBorder="1" applyAlignment="1">
      <alignment horizontal="center" vertical="center"/>
    </xf>
    <xf numFmtId="49" fontId="29" fillId="0" borderId="34" xfId="0" applyNumberFormat="1" applyFont="1" applyBorder="1" applyAlignment="1">
      <alignment horizontal="center" vertical="center"/>
    </xf>
    <xf numFmtId="49" fontId="58" fillId="5" borderId="9" xfId="0" applyNumberFormat="1" applyFont="1" applyFill="1" applyBorder="1" applyAlignment="1">
      <alignment vertical="top"/>
    </xf>
    <xf numFmtId="165" fontId="29" fillId="10" borderId="61" xfId="0" applyNumberFormat="1" applyFont="1" applyFill="1" applyBorder="1" applyAlignment="1">
      <alignment horizontal="center" vertical="center" wrapText="1"/>
    </xf>
    <xf numFmtId="49" fontId="58" fillId="5" borderId="21" xfId="0" applyNumberFormat="1" applyFont="1" applyFill="1" applyBorder="1" applyAlignment="1">
      <alignment vertical="top"/>
    </xf>
    <xf numFmtId="0" fontId="29" fillId="0" borderId="52" xfId="0" applyFont="1" applyBorder="1" applyAlignment="1">
      <alignment vertical="center" wrapText="1"/>
    </xf>
    <xf numFmtId="165" fontId="29" fillId="10" borderId="53" xfId="0" applyNumberFormat="1" applyFont="1" applyFill="1" applyBorder="1" applyAlignment="1">
      <alignment horizontal="center" vertical="center" wrapText="1"/>
    </xf>
    <xf numFmtId="0" fontId="29" fillId="0" borderId="1" xfId="0" applyFont="1" applyBorder="1" applyAlignment="1">
      <alignment horizontal="center" vertical="center"/>
    </xf>
    <xf numFmtId="0" fontId="29" fillId="0" borderId="45" xfId="0" applyFont="1" applyBorder="1" applyAlignment="1">
      <alignment horizontal="center" vertical="center" wrapText="1"/>
    </xf>
    <xf numFmtId="0" fontId="29" fillId="5" borderId="29" xfId="0" applyFont="1" applyFill="1" applyBorder="1" applyAlignment="1">
      <alignment vertical="top" wrapText="1"/>
    </xf>
    <xf numFmtId="165" fontId="29" fillId="0" borderId="9" xfId="0" applyNumberFormat="1" applyFont="1" applyBorder="1" applyAlignment="1">
      <alignment horizontal="center" vertical="top"/>
    </xf>
    <xf numFmtId="165" fontId="29" fillId="10" borderId="9" xfId="0" applyNumberFormat="1" applyFont="1" applyFill="1" applyBorder="1" applyAlignment="1">
      <alignment horizontal="center" vertical="top"/>
    </xf>
    <xf numFmtId="165" fontId="29" fillId="0" borderId="29" xfId="0" applyNumberFormat="1" applyFont="1" applyBorder="1" applyAlignment="1">
      <alignment horizontal="center" vertical="top"/>
    </xf>
    <xf numFmtId="0" fontId="29" fillId="5" borderId="6" xfId="0" applyFont="1" applyFill="1" applyBorder="1" applyAlignment="1">
      <alignment horizontal="justify" vertical="center"/>
    </xf>
    <xf numFmtId="0" fontId="29" fillId="5" borderId="9" xfId="0" applyFont="1" applyFill="1" applyBorder="1" applyAlignment="1">
      <alignment vertical="top" wrapText="1"/>
    </xf>
    <xf numFmtId="0" fontId="29" fillId="5" borderId="73" xfId="0" applyFont="1" applyFill="1" applyBorder="1" applyAlignment="1">
      <alignment horizontal="justify" vertical="center"/>
    </xf>
    <xf numFmtId="0" fontId="29" fillId="5" borderId="37" xfId="0" applyFont="1" applyFill="1" applyBorder="1" applyAlignment="1">
      <alignment horizontal="justify" vertical="center"/>
    </xf>
    <xf numFmtId="0" fontId="29" fillId="5" borderId="35" xfId="0" applyFont="1" applyFill="1" applyBorder="1" applyAlignment="1">
      <alignment horizontal="center" vertical="center"/>
    </xf>
    <xf numFmtId="0" fontId="29" fillId="5" borderId="34" xfId="0" applyFont="1" applyFill="1" applyBorder="1" applyAlignment="1">
      <alignment horizontal="center" vertical="center"/>
    </xf>
    <xf numFmtId="49" fontId="29" fillId="5" borderId="35" xfId="0" applyNumberFormat="1" applyFont="1" applyFill="1" applyBorder="1" applyAlignment="1">
      <alignment horizontal="center" vertical="center"/>
    </xf>
    <xf numFmtId="49" fontId="29" fillId="5" borderId="34" xfId="0" applyNumberFormat="1" applyFont="1" applyFill="1" applyBorder="1" applyAlignment="1">
      <alignment horizontal="center" vertical="center"/>
    </xf>
    <xf numFmtId="0" fontId="58" fillId="5" borderId="9" xfId="0" applyFont="1" applyFill="1" applyBorder="1" applyAlignment="1">
      <alignment vertical="top" wrapText="1"/>
    </xf>
    <xf numFmtId="0" fontId="29" fillId="0" borderId="78" xfId="0" applyFont="1" applyBorder="1" applyAlignment="1">
      <alignment horizontal="center" vertical="top"/>
    </xf>
    <xf numFmtId="0" fontId="29" fillId="5" borderId="67" xfId="0" applyFont="1" applyFill="1" applyBorder="1" applyAlignment="1">
      <alignment vertical="center" wrapText="1"/>
    </xf>
    <xf numFmtId="165" fontId="29" fillId="5" borderId="68" xfId="0" applyNumberFormat="1" applyFont="1" applyFill="1" applyBorder="1" applyAlignment="1">
      <alignment horizontal="center" vertical="center" wrapText="1"/>
    </xf>
    <xf numFmtId="0" fontId="29" fillId="5" borderId="21" xfId="0" applyFont="1" applyFill="1" applyBorder="1" applyAlignment="1">
      <alignment vertical="top" wrapText="1"/>
    </xf>
    <xf numFmtId="0" fontId="29" fillId="5" borderId="53" xfId="0" applyFont="1" applyFill="1" applyBorder="1" applyAlignment="1">
      <alignment horizontal="center" vertical="center" wrapText="1"/>
    </xf>
    <xf numFmtId="0" fontId="29" fillId="5" borderId="45" xfId="0" applyFont="1" applyFill="1" applyBorder="1" applyAlignment="1">
      <alignment horizontal="center" vertical="center"/>
    </xf>
    <xf numFmtId="49" fontId="26" fillId="3" borderId="15" xfId="0" applyNumberFormat="1" applyFont="1" applyFill="1" applyBorder="1" applyAlignment="1">
      <alignment horizontal="center" vertical="top"/>
    </xf>
    <xf numFmtId="0" fontId="29" fillId="0" borderId="31" xfId="0" applyFont="1" applyBorder="1" applyAlignment="1">
      <alignment horizontal="center" vertical="top"/>
    </xf>
    <xf numFmtId="165" fontId="29" fillId="0" borderId="6" xfId="0" applyNumberFormat="1" applyFont="1" applyBorder="1" applyAlignment="1">
      <alignment horizontal="center" vertical="top"/>
    </xf>
    <xf numFmtId="0" fontId="29" fillId="0" borderId="6" xfId="7" applyFont="1" applyBorder="1" applyAlignment="1">
      <alignment vertical="top" wrapText="1"/>
    </xf>
    <xf numFmtId="165" fontId="29" fillId="0" borderId="5" xfId="7" applyNumberFormat="1" applyFont="1" applyBorder="1" applyAlignment="1">
      <alignment horizontal="center" vertical="center"/>
    </xf>
    <xf numFmtId="0" fontId="29" fillId="0" borderId="7" xfId="0" applyFont="1" applyBorder="1" applyAlignment="1">
      <alignment horizontal="center" vertical="center"/>
    </xf>
    <xf numFmtId="0" fontId="29" fillId="0" borderId="36" xfId="0" applyFont="1" applyBorder="1" applyAlignment="1">
      <alignment horizontal="center" vertical="top"/>
    </xf>
    <xf numFmtId="165" fontId="26" fillId="0" borderId="52" xfId="0" applyNumberFormat="1" applyFont="1" applyBorder="1" applyAlignment="1">
      <alignment horizontal="center" vertical="top"/>
    </xf>
    <xf numFmtId="165" fontId="26" fillId="0" borderId="1" xfId="0" applyNumberFormat="1" applyFont="1" applyBorder="1" applyAlignment="1">
      <alignment horizontal="center" vertical="top"/>
    </xf>
    <xf numFmtId="165" fontId="26" fillId="0" borderId="77" xfId="0" applyNumberFormat="1" applyFont="1" applyBorder="1" applyAlignment="1">
      <alignment horizontal="center" vertical="top"/>
    </xf>
    <xf numFmtId="0" fontId="29" fillId="0" borderId="37" xfId="0" applyFont="1" applyBorder="1" applyAlignment="1">
      <alignment horizontal="center" vertical="top"/>
    </xf>
    <xf numFmtId="0" fontId="26" fillId="11" borderId="4" xfId="0" applyFont="1" applyFill="1" applyBorder="1" applyAlignment="1">
      <alignment horizontal="center" vertical="top"/>
    </xf>
    <xf numFmtId="0" fontId="29" fillId="0" borderId="52" xfId="0" applyFont="1" applyBorder="1" applyAlignment="1">
      <alignment horizontal="center" vertical="top"/>
    </xf>
    <xf numFmtId="0" fontId="29" fillId="0" borderId="1" xfId="0" applyFont="1" applyBorder="1" applyAlignment="1">
      <alignment horizontal="center" vertical="top"/>
    </xf>
    <xf numFmtId="49" fontId="26" fillId="2" borderId="55" xfId="0" applyNumberFormat="1" applyFont="1" applyFill="1" applyBorder="1" applyAlignment="1">
      <alignment horizontal="center" vertical="top" wrapText="1"/>
    </xf>
    <xf numFmtId="165" fontId="26" fillId="8" borderId="21" xfId="7" applyNumberFormat="1" applyFont="1" applyFill="1" applyBorder="1" applyAlignment="1">
      <alignment horizontal="center" vertical="top"/>
    </xf>
    <xf numFmtId="49" fontId="26" fillId="8" borderId="22" xfId="7" applyNumberFormat="1" applyFont="1" applyFill="1" applyBorder="1" applyAlignment="1">
      <alignment vertical="top"/>
    </xf>
    <xf numFmtId="49" fontId="26" fillId="8" borderId="24" xfId="7" applyNumberFormat="1" applyFont="1" applyFill="1" applyBorder="1" applyAlignment="1">
      <alignment vertical="top"/>
    </xf>
    <xf numFmtId="0" fontId="29" fillId="5" borderId="55" xfId="7" applyFont="1" applyFill="1" applyBorder="1" applyAlignment="1">
      <alignment horizontal="justify" vertical="center"/>
    </xf>
    <xf numFmtId="0" fontId="29" fillId="5" borderId="50" xfId="7" applyFont="1" applyFill="1" applyBorder="1" applyAlignment="1">
      <alignment horizontal="center" vertical="center" wrapText="1"/>
    </xf>
    <xf numFmtId="0" fontId="29" fillId="5" borderId="54" xfId="7" applyFont="1" applyFill="1" applyBorder="1" applyAlignment="1">
      <alignment horizontal="center" vertical="center" wrapText="1"/>
    </xf>
    <xf numFmtId="0" fontId="29" fillId="10" borderId="5" xfId="0" applyFont="1" applyFill="1" applyBorder="1" applyAlignment="1">
      <alignment horizontal="center" vertical="center" wrapText="1"/>
    </xf>
    <xf numFmtId="0" fontId="29" fillId="10" borderId="7" xfId="0" applyFont="1" applyFill="1" applyBorder="1" applyAlignment="1">
      <alignment horizontal="center" vertical="center" wrapText="1"/>
    </xf>
    <xf numFmtId="0" fontId="29" fillId="0" borderId="55" xfId="0" applyFont="1" applyBorder="1" applyAlignment="1">
      <alignment vertical="center" wrapText="1"/>
    </xf>
    <xf numFmtId="0" fontId="29" fillId="0" borderId="48" xfId="0" applyFont="1" applyBorder="1" applyAlignment="1">
      <alignment horizontal="center" vertical="center" wrapText="1"/>
    </xf>
    <xf numFmtId="0" fontId="29" fillId="0" borderId="54" xfId="0" applyFont="1" applyBorder="1" applyAlignment="1">
      <alignment horizontal="center" vertical="center" wrapText="1"/>
    </xf>
    <xf numFmtId="0" fontId="8" fillId="8" borderId="11" xfId="0" applyFont="1" applyFill="1" applyBorder="1"/>
    <xf numFmtId="0" fontId="7" fillId="8" borderId="11" xfId="0" applyFont="1" applyFill="1" applyBorder="1"/>
    <xf numFmtId="0" fontId="3" fillId="2" borderId="12" xfId="0" applyFont="1" applyFill="1" applyBorder="1" applyAlignment="1">
      <alignment horizontal="left" vertical="top"/>
    </xf>
    <xf numFmtId="0" fontId="10" fillId="0" borderId="17" xfId="0" applyFont="1" applyBorder="1" applyAlignment="1">
      <alignment horizontal="center" vertical="center"/>
    </xf>
    <xf numFmtId="0" fontId="10" fillId="0" borderId="17" xfId="0" applyFont="1" applyBorder="1" applyAlignment="1">
      <alignment horizontal="center" vertical="top"/>
    </xf>
    <xf numFmtId="0" fontId="10" fillId="0" borderId="42" xfId="0" applyFont="1" applyBorder="1" applyAlignment="1">
      <alignment horizontal="center" vertical="top"/>
    </xf>
    <xf numFmtId="0" fontId="27" fillId="0" borderId="23" xfId="0" applyFont="1" applyBorder="1" applyAlignment="1">
      <alignment vertical="top"/>
    </xf>
    <xf numFmtId="0" fontId="10" fillId="0" borderId="1" xfId="0" applyFont="1" applyBorder="1" applyAlignment="1">
      <alignment horizontal="center" vertical="top"/>
    </xf>
    <xf numFmtId="0" fontId="10" fillId="0" borderId="45" xfId="0" applyFont="1" applyBorder="1" applyAlignment="1">
      <alignment horizontal="center" vertical="top"/>
    </xf>
    <xf numFmtId="0" fontId="11" fillId="7" borderId="0" xfId="0" applyFont="1" applyFill="1" applyAlignment="1">
      <alignment vertical="top"/>
    </xf>
    <xf numFmtId="0" fontId="15" fillId="7" borderId="11" xfId="0" applyFont="1" applyFill="1" applyBorder="1" applyAlignment="1">
      <alignment vertical="top" wrapText="1"/>
    </xf>
    <xf numFmtId="0" fontId="15" fillId="7" borderId="12" xfId="0" applyFont="1" applyFill="1" applyBorder="1" applyAlignment="1">
      <alignment vertical="top" wrapText="1"/>
    </xf>
    <xf numFmtId="0" fontId="10" fillId="0" borderId="15" xfId="0" applyFont="1" applyBorder="1" applyAlignment="1">
      <alignment vertical="top" wrapText="1"/>
    </xf>
    <xf numFmtId="0" fontId="10" fillId="0" borderId="65" xfId="0" applyFont="1" applyBorder="1" applyAlignment="1">
      <alignment horizontal="center" vertical="center"/>
    </xf>
    <xf numFmtId="0" fontId="10" fillId="0" borderId="51" xfId="0" applyFont="1" applyBorder="1" applyAlignment="1">
      <alignment horizontal="center" vertical="top" wrapText="1"/>
    </xf>
    <xf numFmtId="0" fontId="10" fillId="0" borderId="23" xfId="0" applyFont="1" applyBorder="1" applyAlignment="1">
      <alignment horizontal="justify" vertical="top"/>
    </xf>
    <xf numFmtId="0" fontId="4" fillId="0" borderId="31" xfId="0" applyFont="1" applyBorder="1" applyAlignment="1">
      <alignment horizontal="left" vertical="top" wrapText="1"/>
    </xf>
    <xf numFmtId="165" fontId="4" fillId="10" borderId="5" xfId="0" applyNumberFormat="1" applyFont="1" applyFill="1" applyBorder="1" applyAlignment="1">
      <alignment horizontal="center" vertical="center" wrapText="1"/>
    </xf>
    <xf numFmtId="49" fontId="4" fillId="10" borderId="5" xfId="0" applyNumberFormat="1" applyFont="1" applyFill="1" applyBorder="1" applyAlignment="1">
      <alignment horizontal="center" vertical="center" wrapText="1"/>
    </xf>
    <xf numFmtId="49" fontId="4" fillId="10" borderId="7" xfId="0" applyNumberFormat="1" applyFont="1" applyFill="1" applyBorder="1" applyAlignment="1">
      <alignment horizontal="center" vertical="center" wrapText="1"/>
    </xf>
    <xf numFmtId="0" fontId="4" fillId="0" borderId="58" xfId="0" applyFont="1" applyBorder="1" applyAlignment="1">
      <alignment vertical="top" wrapText="1"/>
    </xf>
    <xf numFmtId="49" fontId="4" fillId="10" borderId="42" xfId="0" applyNumberFormat="1" applyFont="1" applyFill="1" applyBorder="1" applyAlignment="1">
      <alignment horizontal="center" vertical="center" wrapText="1"/>
    </xf>
    <xf numFmtId="0" fontId="4" fillId="0" borderId="33" xfId="0" applyFont="1" applyBorder="1" applyAlignment="1">
      <alignment vertical="top" wrapText="1"/>
    </xf>
    <xf numFmtId="49" fontId="4" fillId="10" borderId="17" xfId="0" applyNumberFormat="1" applyFont="1" applyFill="1" applyBorder="1" applyAlignment="1">
      <alignment horizontal="center" vertical="center" wrapText="1"/>
    </xf>
    <xf numFmtId="165" fontId="4" fillId="10" borderId="35" xfId="0" applyNumberFormat="1" applyFont="1" applyFill="1" applyBorder="1" applyAlignment="1">
      <alignment horizontal="center" vertical="center" wrapText="1"/>
    </xf>
    <xf numFmtId="165" fontId="4" fillId="10" borderId="72" xfId="0" applyNumberFormat="1" applyFont="1" applyFill="1" applyBorder="1" applyAlignment="1">
      <alignment horizontal="left" vertical="center" wrapText="1"/>
    </xf>
    <xf numFmtId="0" fontId="3" fillId="11" borderId="21" xfId="0" applyFont="1" applyFill="1" applyBorder="1" applyAlignment="1">
      <alignment horizontal="center" vertical="top"/>
    </xf>
    <xf numFmtId="0" fontId="10" fillId="0" borderId="53" xfId="0" applyFont="1" applyBorder="1" applyAlignment="1">
      <alignment horizontal="center" vertical="top"/>
    </xf>
    <xf numFmtId="165" fontId="10" fillId="10" borderId="5" xfId="0" applyNumberFormat="1" applyFont="1" applyFill="1" applyBorder="1" applyAlignment="1">
      <alignment horizontal="center" vertical="center" wrapText="1"/>
    </xf>
    <xf numFmtId="165" fontId="10" fillId="10" borderId="35" xfId="0" applyNumberFormat="1" applyFont="1" applyFill="1" applyBorder="1" applyAlignment="1">
      <alignment horizontal="center" vertical="center" wrapText="1"/>
    </xf>
    <xf numFmtId="0" fontId="10" fillId="0" borderId="52" xfId="0" applyFont="1" applyBorder="1" applyAlignment="1">
      <alignment horizontal="left" vertical="top" wrapText="1"/>
    </xf>
    <xf numFmtId="0" fontId="10" fillId="0" borderId="53" xfId="0" applyFont="1" applyBorder="1" applyAlignment="1">
      <alignment horizontal="left" vertical="top"/>
    </xf>
    <xf numFmtId="9" fontId="10" fillId="0" borderId="1" xfId="0" applyNumberFormat="1" applyFont="1" applyBorder="1" applyAlignment="1">
      <alignment horizontal="center" vertical="top"/>
    </xf>
    <xf numFmtId="9" fontId="10" fillId="0" borderId="45" xfId="0" applyNumberFormat="1" applyFont="1" applyBorder="1" applyAlignment="1">
      <alignment horizontal="center" vertical="top"/>
    </xf>
    <xf numFmtId="49" fontId="10" fillId="10" borderId="33" xfId="0" applyNumberFormat="1" applyFont="1" applyFill="1" applyBorder="1" applyAlignment="1">
      <alignment horizontal="left" vertical="top" wrapText="1" shrinkToFit="1"/>
    </xf>
    <xf numFmtId="0" fontId="10" fillId="0" borderId="35" xfId="0" applyFont="1" applyBorder="1" applyAlignment="1">
      <alignment horizontal="center" vertical="center"/>
    </xf>
    <xf numFmtId="0" fontId="7" fillId="0" borderId="76" xfId="0" applyFont="1" applyBorder="1" applyAlignment="1">
      <alignment horizontal="center" vertical="center"/>
    </xf>
    <xf numFmtId="0" fontId="7" fillId="0" borderId="34" xfId="0" applyFont="1" applyBorder="1" applyAlignment="1">
      <alignment horizontal="center" vertical="center"/>
    </xf>
    <xf numFmtId="49" fontId="10" fillId="0" borderId="33" xfId="0" applyNumberFormat="1" applyFont="1" applyBorder="1" applyAlignment="1">
      <alignment horizontal="left" vertical="top" wrapText="1" shrinkToFit="1"/>
    </xf>
    <xf numFmtId="0" fontId="65" fillId="0" borderId="35" xfId="0" applyFont="1" applyBorder="1" applyAlignment="1">
      <alignment horizontal="center" vertical="center" wrapText="1"/>
    </xf>
    <xf numFmtId="0" fontId="10" fillId="0" borderId="42" xfId="0" applyFont="1" applyBorder="1" applyAlignment="1">
      <alignment horizontal="center" vertical="center" wrapText="1"/>
    </xf>
    <xf numFmtId="49" fontId="10" fillId="0" borderId="78" xfId="0" applyNumberFormat="1" applyFont="1" applyBorder="1" applyAlignment="1">
      <alignment horizontal="left" vertical="top" wrapText="1" shrinkToFit="1"/>
    </xf>
    <xf numFmtId="0" fontId="10" fillId="0" borderId="64" xfId="0" applyFont="1" applyBorder="1" applyAlignment="1">
      <alignment horizontal="left" vertical="center"/>
    </xf>
    <xf numFmtId="9" fontId="10" fillId="0" borderId="64" xfId="0" applyNumberFormat="1" applyFont="1" applyBorder="1" applyAlignment="1">
      <alignment horizontal="center" vertical="center"/>
    </xf>
    <xf numFmtId="9" fontId="10" fillId="0" borderId="63" xfId="0" applyNumberFormat="1" applyFont="1" applyBorder="1" applyAlignment="1">
      <alignment horizontal="center" vertical="center"/>
    </xf>
    <xf numFmtId="165" fontId="4" fillId="0" borderId="72" xfId="0" applyNumberFormat="1" applyFont="1" applyBorder="1" applyAlignment="1">
      <alignment horizontal="center" vertical="top"/>
    </xf>
    <xf numFmtId="49" fontId="10" fillId="0" borderId="31" xfId="0" applyNumberFormat="1" applyFont="1" applyBorder="1" applyAlignment="1">
      <alignment horizontal="left" wrapText="1" shrinkToFit="1"/>
    </xf>
    <xf numFmtId="0" fontId="10" fillId="0" borderId="5" xfId="0" applyFont="1" applyBorder="1" applyAlignment="1">
      <alignment horizontal="left" vertical="center"/>
    </xf>
    <xf numFmtId="0" fontId="10" fillId="0" borderId="5" xfId="0" applyFont="1" applyBorder="1" applyAlignment="1">
      <alignment horizontal="left" vertical="top" wrapText="1"/>
    </xf>
    <xf numFmtId="0" fontId="10" fillId="0" borderId="7" xfId="0" applyFont="1" applyBorder="1" applyAlignment="1">
      <alignment horizontal="left" vertical="top" wrapText="1"/>
    </xf>
    <xf numFmtId="165" fontId="4" fillId="0" borderId="38" xfId="0" applyNumberFormat="1" applyFont="1" applyBorder="1" applyAlignment="1">
      <alignment horizontal="center" vertical="top"/>
    </xf>
    <xf numFmtId="49" fontId="10" fillId="0" borderId="36" xfId="0" applyNumberFormat="1" applyFont="1" applyBorder="1" applyAlignment="1">
      <alignment vertical="top" wrapText="1" shrinkToFit="1"/>
    </xf>
    <xf numFmtId="0" fontId="10" fillId="0" borderId="57" xfId="0" applyFont="1" applyBorder="1" applyAlignment="1">
      <alignment horizontal="left" vertical="top" wrapText="1"/>
    </xf>
    <xf numFmtId="0" fontId="7" fillId="0" borderId="37" xfId="0" applyFont="1" applyBorder="1"/>
    <xf numFmtId="0" fontId="7" fillId="0" borderId="35" xfId="0" applyFont="1" applyBorder="1"/>
    <xf numFmtId="0" fontId="7" fillId="0" borderId="34" xfId="0" applyFont="1" applyBorder="1"/>
    <xf numFmtId="49" fontId="10" fillId="0" borderId="32" xfId="0" applyNumberFormat="1" applyFont="1" applyBorder="1" applyAlignment="1">
      <alignment horizontal="left" vertical="top" wrapText="1" shrinkToFit="1"/>
    </xf>
    <xf numFmtId="165" fontId="4" fillId="0" borderId="8" xfId="0" applyNumberFormat="1" applyFont="1" applyBorder="1" applyAlignment="1">
      <alignment horizontal="center" vertical="top"/>
    </xf>
    <xf numFmtId="0" fontId="4" fillId="0" borderId="6" xfId="0" applyFont="1" applyBorder="1" applyAlignment="1">
      <alignment horizontal="justify"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3" fillId="11" borderId="53" xfId="0" applyFont="1" applyFill="1" applyBorder="1" applyAlignment="1">
      <alignment horizontal="center" vertical="top"/>
    </xf>
    <xf numFmtId="0" fontId="10" fillId="0" borderId="52" xfId="0" applyFont="1" applyBorder="1" applyAlignment="1">
      <alignment horizontal="justify" vertical="center"/>
    </xf>
    <xf numFmtId="165" fontId="10" fillId="1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5" xfId="0" applyFont="1" applyBorder="1" applyAlignment="1">
      <alignment horizontal="center" vertical="center" wrapText="1"/>
    </xf>
    <xf numFmtId="49" fontId="5" fillId="2" borderId="55" xfId="0" applyNumberFormat="1" applyFont="1" applyFill="1" applyBorder="1" applyAlignment="1">
      <alignment horizontal="center" vertical="top" wrapText="1"/>
    </xf>
    <xf numFmtId="0" fontId="10" fillId="0" borderId="49" xfId="0" applyFont="1" applyBorder="1" applyAlignment="1">
      <alignment horizontal="center" vertical="top"/>
    </xf>
    <xf numFmtId="0" fontId="68" fillId="0" borderId="28" xfId="0" applyFont="1" applyBorder="1" applyAlignment="1">
      <alignment vertical="center" wrapText="1"/>
    </xf>
    <xf numFmtId="0" fontId="68" fillId="0" borderId="15" xfId="0" applyFont="1" applyBorder="1" applyAlignment="1">
      <alignment horizontal="center" vertical="center" wrapText="1"/>
    </xf>
    <xf numFmtId="0" fontId="68" fillId="0" borderId="28" xfId="0" applyFont="1" applyBorder="1" applyAlignment="1">
      <alignment horizontal="center" vertical="center" wrapText="1"/>
    </xf>
    <xf numFmtId="0" fontId="9" fillId="0" borderId="0" xfId="0" applyFont="1" applyAlignment="1">
      <alignment horizontal="right" vertical="top" wrapText="1"/>
    </xf>
    <xf numFmtId="0" fontId="57" fillId="0" borderId="0" xfId="0" applyFont="1" applyAlignment="1">
      <alignment horizontal="right" vertical="top" wrapText="1"/>
    </xf>
    <xf numFmtId="49" fontId="5" fillId="2" borderId="21" xfId="0" applyNumberFormat="1" applyFont="1" applyFill="1" applyBorder="1" applyAlignment="1">
      <alignment horizontal="center" vertical="top"/>
    </xf>
    <xf numFmtId="0" fontId="4" fillId="5" borderId="64" xfId="0" applyFont="1" applyFill="1" applyBorder="1" applyAlignment="1">
      <alignment horizontal="center" vertical="top"/>
    </xf>
    <xf numFmtId="0" fontId="4" fillId="0" borderId="63" xfId="0" applyFont="1" applyBorder="1" applyAlignment="1">
      <alignment horizontal="center" vertical="top"/>
    </xf>
    <xf numFmtId="49" fontId="29" fillId="5" borderId="21" xfId="0" applyNumberFormat="1" applyFont="1" applyFill="1" applyBorder="1" applyAlignment="1">
      <alignment horizontal="center" vertical="top"/>
    </xf>
    <xf numFmtId="0" fontId="29" fillId="5" borderId="9" xfId="0" applyFont="1" applyFill="1" applyBorder="1" applyAlignment="1">
      <alignment horizontal="left" vertical="top" wrapText="1"/>
    </xf>
    <xf numFmtId="0" fontId="29" fillId="5" borderId="21" xfId="0" applyFont="1" applyFill="1" applyBorder="1" applyAlignment="1">
      <alignment horizontal="left" vertical="top" wrapText="1"/>
    </xf>
    <xf numFmtId="49" fontId="26" fillId="2" borderId="21" xfId="0" applyNumberFormat="1" applyFont="1" applyFill="1" applyBorder="1" applyAlignment="1">
      <alignment horizontal="center" vertical="top"/>
    </xf>
    <xf numFmtId="0" fontId="26" fillId="0" borderId="11" xfId="0" applyFont="1" applyBorder="1" applyAlignment="1">
      <alignment horizontal="left" vertical="top"/>
    </xf>
    <xf numFmtId="0" fontId="9" fillId="0" borderId="0" xfId="0" applyFont="1" applyAlignment="1">
      <alignment horizontal="center" vertical="center"/>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27" fillId="2" borderId="21" xfId="0" applyNumberFormat="1" applyFont="1" applyFill="1" applyBorder="1" applyAlignment="1">
      <alignment horizontal="center" vertical="top"/>
    </xf>
    <xf numFmtId="49" fontId="26" fillId="5" borderId="40" xfId="0" applyNumberFormat="1" applyFont="1" applyFill="1" applyBorder="1" applyAlignment="1">
      <alignment horizontal="center" vertical="top" wrapText="1"/>
    </xf>
    <xf numFmtId="0" fontId="54" fillId="5" borderId="22" xfId="0" applyFont="1" applyFill="1" applyBorder="1" applyAlignment="1">
      <alignment horizontal="center" vertical="top" wrapText="1"/>
    </xf>
    <xf numFmtId="49" fontId="26" fillId="5" borderId="0" xfId="0" applyNumberFormat="1" applyFont="1" applyFill="1" applyAlignment="1">
      <alignment horizontal="center" vertical="top" wrapText="1"/>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49" fontId="26" fillId="5" borderId="21" xfId="0" applyNumberFormat="1" applyFont="1" applyFill="1" applyBorder="1" applyAlignment="1">
      <alignment horizontal="center" vertical="top" wrapText="1"/>
    </xf>
    <xf numFmtId="49" fontId="3" fillId="5" borderId="0" xfId="0" applyNumberFormat="1" applyFont="1" applyFill="1" applyAlignment="1">
      <alignment horizontal="center" vertical="top" wrapText="1"/>
    </xf>
    <xf numFmtId="0" fontId="15" fillId="5" borderId="22" xfId="0" applyFont="1" applyFill="1" applyBorder="1" applyAlignment="1">
      <alignment horizontal="center" vertical="top" wrapText="1"/>
    </xf>
    <xf numFmtId="49" fontId="3" fillId="5" borderId="40" xfId="0" applyNumberFormat="1" applyFont="1" applyFill="1" applyBorder="1" applyAlignment="1">
      <alignment horizontal="center" vertical="top" wrapText="1"/>
    </xf>
    <xf numFmtId="49" fontId="3" fillId="5" borderId="21" xfId="0" applyNumberFormat="1" applyFont="1" applyFill="1" applyBorder="1" applyAlignment="1">
      <alignment horizontal="center" vertical="top" wrapText="1"/>
    </xf>
    <xf numFmtId="165" fontId="10" fillId="10" borderId="17" xfId="0" applyNumberFormat="1" applyFont="1" applyFill="1" applyBorder="1" applyAlignment="1">
      <alignment horizontal="center" vertical="center" wrapText="1"/>
    </xf>
    <xf numFmtId="0" fontId="10" fillId="0" borderId="31" xfId="0" applyFont="1" applyBorder="1" applyAlignment="1">
      <alignment horizontal="left" vertical="top" wrapText="1"/>
    </xf>
    <xf numFmtId="165" fontId="39" fillId="10" borderId="30" xfId="0" applyNumberFormat="1" applyFont="1" applyFill="1" applyBorder="1" applyAlignment="1">
      <alignment horizontal="center" vertical="top"/>
    </xf>
    <xf numFmtId="165" fontId="39" fillId="0" borderId="41" xfId="0" applyNumberFormat="1" applyFont="1" applyBorder="1" applyAlignment="1">
      <alignment horizontal="center" vertical="top"/>
    </xf>
    <xf numFmtId="2" fontId="8" fillId="0" borderId="21" xfId="0" applyNumberFormat="1" applyFont="1" applyBorder="1" applyAlignment="1">
      <alignment horizontal="center" vertical="top"/>
    </xf>
    <xf numFmtId="165" fontId="8" fillId="0" borderId="21" xfId="0" applyNumberFormat="1" applyFont="1" applyBorder="1" applyAlignment="1">
      <alignment horizontal="center" vertical="top"/>
    </xf>
    <xf numFmtId="165" fontId="8" fillId="0" borderId="24" xfId="0" applyNumberFormat="1" applyFont="1" applyBorder="1" applyAlignment="1">
      <alignment horizontal="center" vertical="top"/>
    </xf>
    <xf numFmtId="0" fontId="8" fillId="0" borderId="0" xfId="0" applyFont="1" applyBorder="1" applyAlignment="1">
      <alignment vertical="center" wrapText="1"/>
    </xf>
    <xf numFmtId="165" fontId="8" fillId="0" borderId="56" xfId="0" applyNumberFormat="1" applyFont="1" applyBorder="1" applyAlignment="1">
      <alignment horizontal="center" vertical="center" wrapText="1"/>
    </xf>
    <xf numFmtId="0" fontId="8" fillId="0" borderId="70" xfId="0" applyFont="1" applyBorder="1" applyAlignment="1">
      <alignment wrapText="1"/>
    </xf>
    <xf numFmtId="49" fontId="8" fillId="5" borderId="65" xfId="0" applyNumberFormat="1" applyFont="1" applyFill="1" applyBorder="1" applyAlignment="1">
      <alignment horizontal="center" vertical="top" wrapText="1"/>
    </xf>
    <xf numFmtId="49" fontId="8" fillId="5" borderId="66" xfId="0" applyNumberFormat="1" applyFont="1" applyFill="1" applyBorder="1" applyAlignment="1">
      <alignment horizontal="center" vertical="top" wrapText="1"/>
    </xf>
    <xf numFmtId="49" fontId="42" fillId="5" borderId="16" xfId="0" applyNumberFormat="1" applyFont="1" applyFill="1" applyBorder="1" applyAlignment="1">
      <alignment horizontal="center" vertical="top" wrapText="1"/>
    </xf>
    <xf numFmtId="165" fontId="29" fillId="0" borderId="5" xfId="0" applyNumberFormat="1" applyFont="1" applyBorder="1" applyAlignment="1">
      <alignment horizontal="center" vertical="top"/>
    </xf>
    <xf numFmtId="165" fontId="29" fillId="0" borderId="75" xfId="0" applyNumberFormat="1" applyFont="1" applyBorder="1" applyAlignment="1">
      <alignment horizontal="center" vertical="top"/>
    </xf>
    <xf numFmtId="0" fontId="27" fillId="0" borderId="15" xfId="0" applyFont="1" applyBorder="1" applyAlignment="1">
      <alignment vertical="top"/>
    </xf>
    <xf numFmtId="0" fontId="27" fillId="0" borderId="11" xfId="0" applyFont="1" applyBorder="1" applyAlignment="1">
      <alignment horizontal="left" vertical="top"/>
    </xf>
    <xf numFmtId="0" fontId="28" fillId="0" borderId="11" xfId="0" applyFont="1" applyBorder="1" applyAlignment="1">
      <alignment horizontal="left" vertical="top"/>
    </xf>
    <xf numFmtId="0" fontId="3" fillId="0" borderId="11" xfId="0" applyFont="1" applyBorder="1" applyAlignment="1">
      <alignment horizontal="left" vertical="top"/>
    </xf>
    <xf numFmtId="49" fontId="5" fillId="2" borderId="29" xfId="0" applyNumberFormat="1" applyFont="1" applyFill="1" applyBorder="1" applyAlignment="1">
      <alignment vertical="top"/>
    </xf>
    <xf numFmtId="49" fontId="5" fillId="2" borderId="9" xfId="0" applyNumberFormat="1" applyFont="1" applyFill="1" applyBorder="1" applyAlignment="1">
      <alignment vertical="top"/>
    </xf>
    <xf numFmtId="49" fontId="3" fillId="5" borderId="40" xfId="0" applyNumberFormat="1" applyFont="1" applyFill="1" applyBorder="1" applyAlignment="1">
      <alignment vertical="top" wrapText="1"/>
    </xf>
    <xf numFmtId="49" fontId="3" fillId="5" borderId="0" xfId="0" applyNumberFormat="1" applyFont="1" applyFill="1" applyAlignment="1">
      <alignment vertical="top" wrapText="1"/>
    </xf>
    <xf numFmtId="0" fontId="7" fillId="0" borderId="0" xfId="0" applyFont="1" applyAlignment="1">
      <alignment horizontal="right" vertical="top" wrapText="1"/>
    </xf>
    <xf numFmtId="49" fontId="26" fillId="13" borderId="28" xfId="0" applyNumberFormat="1" applyFont="1" applyFill="1" applyBorder="1" applyAlignment="1">
      <alignment horizontal="center" vertical="top" wrapText="1"/>
    </xf>
    <xf numFmtId="0" fontId="70" fillId="8" borderId="40" xfId="0" applyFont="1" applyFill="1" applyBorder="1" applyAlignment="1">
      <alignment horizontal="left" vertical="top"/>
    </xf>
    <xf numFmtId="0" fontId="71" fillId="2" borderId="40" xfId="0" applyFont="1" applyFill="1" applyBorder="1" applyAlignment="1">
      <alignment horizontal="left" vertical="top"/>
    </xf>
    <xf numFmtId="0" fontId="54" fillId="8" borderId="40" xfId="0" applyFont="1" applyFill="1" applyBorder="1"/>
    <xf numFmtId="49" fontId="26" fillId="8" borderId="15" xfId="0" applyNumberFormat="1" applyFont="1" applyFill="1" applyBorder="1" applyAlignment="1">
      <alignment horizontal="center" vertical="top" wrapText="1"/>
    </xf>
    <xf numFmtId="0" fontId="29" fillId="0" borderId="11" xfId="0" applyFont="1" applyBorder="1" applyAlignment="1">
      <alignment horizontal="left" vertical="top"/>
    </xf>
    <xf numFmtId="0" fontId="29" fillId="5" borderId="65" xfId="0" applyFont="1" applyFill="1" applyBorder="1" applyAlignment="1">
      <alignment vertical="center" wrapText="1"/>
    </xf>
    <xf numFmtId="0" fontId="29" fillId="5" borderId="65" xfId="0" applyFont="1" applyFill="1" applyBorder="1" applyAlignment="1">
      <alignment horizontal="center" vertical="center"/>
    </xf>
    <xf numFmtId="0" fontId="29" fillId="5" borderId="66" xfId="0" applyFont="1" applyFill="1" applyBorder="1" applyAlignment="1">
      <alignment horizontal="center" vertical="center"/>
    </xf>
    <xf numFmtId="49" fontId="26" fillId="14" borderId="39" xfId="0" applyNumberFormat="1" applyFont="1" applyFill="1" applyBorder="1" applyAlignment="1">
      <alignment horizontal="center" vertical="top"/>
    </xf>
    <xf numFmtId="0" fontId="70" fillId="14" borderId="15" xfId="0" applyFont="1" applyFill="1" applyBorder="1" applyAlignment="1">
      <alignment vertical="top"/>
    </xf>
    <xf numFmtId="0" fontId="70" fillId="14" borderId="11" xfId="0" applyFont="1" applyFill="1" applyBorder="1" applyAlignment="1">
      <alignment vertical="top"/>
    </xf>
    <xf numFmtId="49" fontId="26" fillId="5" borderId="40" xfId="0" applyNumberFormat="1" applyFont="1" applyFill="1" applyBorder="1" applyAlignment="1">
      <alignment vertical="top" wrapText="1"/>
    </xf>
    <xf numFmtId="0" fontId="26" fillId="5" borderId="2" xfId="0" applyFont="1" applyFill="1" applyBorder="1" applyAlignment="1">
      <alignment horizontal="center" vertical="top"/>
    </xf>
    <xf numFmtId="0" fontId="29" fillId="5" borderId="6" xfId="0" applyFont="1" applyFill="1" applyBorder="1" applyAlignment="1">
      <alignment vertical="top" wrapText="1"/>
    </xf>
    <xf numFmtId="49" fontId="26" fillId="2" borderId="9" xfId="0" applyNumberFormat="1" applyFont="1" applyFill="1" applyBorder="1" applyAlignment="1">
      <alignment vertical="top"/>
    </xf>
    <xf numFmtId="49" fontId="26" fillId="5" borderId="0" xfId="0" applyNumberFormat="1" applyFont="1" applyFill="1" applyAlignment="1">
      <alignment vertical="top" wrapText="1"/>
    </xf>
    <xf numFmtId="0" fontId="26" fillId="5" borderId="30" xfId="0" applyFont="1" applyFill="1" applyBorder="1" applyAlignment="1">
      <alignment horizontal="center" vertical="top"/>
    </xf>
    <xf numFmtId="165" fontId="29" fillId="5" borderId="59" xfId="0" applyNumberFormat="1" applyFont="1" applyFill="1" applyBorder="1" applyAlignment="1">
      <alignment horizontal="center" vertical="top"/>
    </xf>
    <xf numFmtId="0" fontId="29" fillId="5" borderId="17" xfId="0" applyFont="1" applyFill="1" applyBorder="1" applyAlignment="1">
      <alignment horizontal="center" vertical="top"/>
    </xf>
    <xf numFmtId="0" fontId="29" fillId="0" borderId="42" xfId="0" applyFont="1" applyBorder="1" applyAlignment="1">
      <alignment horizontal="center" vertical="top"/>
    </xf>
    <xf numFmtId="0" fontId="58" fillId="5" borderId="17" xfId="0" applyFont="1" applyFill="1" applyBorder="1" applyAlignment="1">
      <alignment horizontal="center" vertical="top"/>
    </xf>
    <xf numFmtId="0" fontId="58" fillId="0" borderId="42" xfId="0" applyFont="1" applyBorder="1" applyAlignment="1">
      <alignment horizontal="center" vertical="top"/>
    </xf>
    <xf numFmtId="0" fontId="26" fillId="5" borderId="3" xfId="0" applyFont="1" applyFill="1" applyBorder="1" applyAlignment="1">
      <alignment horizontal="center" vertical="top"/>
    </xf>
    <xf numFmtId="165" fontId="29" fillId="5" borderId="3" xfId="0" applyNumberFormat="1" applyFont="1" applyFill="1" applyBorder="1" applyAlignment="1">
      <alignment horizontal="center" vertical="top"/>
    </xf>
    <xf numFmtId="0" fontId="29" fillId="5" borderId="67" xfId="0" applyFont="1" applyFill="1" applyBorder="1" applyAlignment="1">
      <alignment horizontal="left" vertical="top" wrapText="1"/>
    </xf>
    <xf numFmtId="0" fontId="29" fillId="5" borderId="68" xfId="0" applyFont="1" applyFill="1" applyBorder="1" applyAlignment="1">
      <alignment horizontal="center" vertical="center" wrapText="1"/>
    </xf>
    <xf numFmtId="0" fontId="29" fillId="5" borderId="64" xfId="0" applyFont="1" applyFill="1" applyBorder="1" applyAlignment="1">
      <alignment horizontal="center" vertical="top"/>
    </xf>
    <xf numFmtId="0" fontId="29" fillId="0" borderId="63" xfId="0" applyFont="1" applyBorder="1" applyAlignment="1">
      <alignment horizontal="center" vertical="top"/>
    </xf>
    <xf numFmtId="0" fontId="54" fillId="5" borderId="23" xfId="0" applyFont="1" applyFill="1" applyBorder="1" applyAlignment="1">
      <alignment horizontal="center" vertical="top" wrapText="1"/>
    </xf>
    <xf numFmtId="0" fontId="26" fillId="15" borderId="15" xfId="0" applyFont="1" applyFill="1" applyBorder="1" applyAlignment="1">
      <alignment horizontal="center" vertical="top"/>
    </xf>
    <xf numFmtId="165" fontId="26" fillId="15" borderId="28" xfId="0" applyNumberFormat="1" applyFont="1" applyFill="1" applyBorder="1" applyAlignment="1">
      <alignment horizontal="center" vertical="top"/>
    </xf>
    <xf numFmtId="0" fontId="58" fillId="15" borderId="71" xfId="0" applyFont="1" applyFill="1" applyBorder="1" applyAlignment="1">
      <alignment horizontal="left" vertical="top"/>
    </xf>
    <xf numFmtId="0" fontId="58" fillId="15" borderId="70" xfId="0" applyFont="1" applyFill="1" applyBorder="1" applyAlignment="1">
      <alignment horizontal="center" vertical="center"/>
    </xf>
    <xf numFmtId="9" fontId="58" fillId="15" borderId="65" xfId="0" applyNumberFormat="1" applyFont="1" applyFill="1" applyBorder="1" applyAlignment="1">
      <alignment horizontal="center" vertical="top"/>
    </xf>
    <xf numFmtId="9" fontId="58" fillId="15" borderId="66" xfId="0" applyNumberFormat="1" applyFont="1" applyFill="1" applyBorder="1" applyAlignment="1">
      <alignment horizontal="center" vertical="top"/>
    </xf>
    <xf numFmtId="49" fontId="72" fillId="2" borderId="29" xfId="0" applyNumberFormat="1" applyFont="1" applyFill="1" applyBorder="1" applyAlignment="1">
      <alignment horizontal="center" vertical="top"/>
    </xf>
    <xf numFmtId="49" fontId="72" fillId="3" borderId="29" xfId="0" applyNumberFormat="1" applyFont="1" applyFill="1" applyBorder="1" applyAlignment="1">
      <alignment horizontal="center" vertical="top"/>
    </xf>
    <xf numFmtId="0" fontId="71" fillId="5" borderId="5" xfId="0" applyFont="1" applyFill="1" applyBorder="1" applyAlignment="1">
      <alignment horizontal="center" vertical="top"/>
    </xf>
    <xf numFmtId="49" fontId="72" fillId="2" borderId="9" xfId="0" applyNumberFormat="1" applyFont="1" applyFill="1" applyBorder="1" applyAlignment="1">
      <alignment horizontal="center" vertical="top"/>
    </xf>
    <xf numFmtId="49" fontId="72" fillId="3" borderId="9" xfId="0" applyNumberFormat="1" applyFont="1" applyFill="1" applyBorder="1" applyAlignment="1">
      <alignment horizontal="center" vertical="top"/>
    </xf>
    <xf numFmtId="0" fontId="29" fillId="5" borderId="30" xfId="0" applyFont="1" applyFill="1" applyBorder="1" applyAlignment="1">
      <alignment horizontal="center" vertical="top"/>
    </xf>
    <xf numFmtId="165" fontId="29" fillId="5" borderId="60" xfId="0" applyNumberFormat="1" applyFont="1" applyFill="1" applyBorder="1" applyAlignment="1">
      <alignment horizontal="center" vertical="top"/>
    </xf>
    <xf numFmtId="0" fontId="29" fillId="5" borderId="33" xfId="0" applyFont="1" applyFill="1" applyBorder="1" applyAlignment="1">
      <alignment wrapText="1"/>
    </xf>
    <xf numFmtId="0" fontId="29" fillId="5" borderId="3" xfId="0" applyFont="1" applyFill="1" applyBorder="1" applyAlignment="1">
      <alignment horizontal="center" vertical="top"/>
    </xf>
    <xf numFmtId="165" fontId="29" fillId="5" borderId="69" xfId="0" applyNumberFormat="1" applyFont="1" applyFill="1" applyBorder="1" applyAlignment="1">
      <alignment horizontal="center" vertical="top"/>
    </xf>
    <xf numFmtId="49" fontId="72" fillId="2" borderId="21" xfId="0" applyNumberFormat="1" applyFont="1" applyFill="1" applyBorder="1" applyAlignment="1">
      <alignment horizontal="center" vertical="top"/>
    </xf>
    <xf numFmtId="49" fontId="72" fillId="3" borderId="21" xfId="0" applyNumberFormat="1" applyFont="1" applyFill="1" applyBorder="1" applyAlignment="1">
      <alignment horizontal="center" vertical="top"/>
    </xf>
    <xf numFmtId="0" fontId="29" fillId="5" borderId="7" xfId="0" applyFont="1" applyFill="1" applyBorder="1" applyAlignment="1">
      <alignment horizontal="center" vertical="center"/>
    </xf>
    <xf numFmtId="0" fontId="58" fillId="5" borderId="35" xfId="0" applyFont="1" applyFill="1" applyBorder="1" applyAlignment="1">
      <alignment vertical="top"/>
    </xf>
    <xf numFmtId="0" fontId="29" fillId="5" borderId="35" xfId="0" applyFont="1" applyFill="1" applyBorder="1" applyAlignment="1">
      <alignment vertical="top"/>
    </xf>
    <xf numFmtId="0" fontId="29" fillId="5" borderId="73" xfId="0" applyFont="1" applyFill="1" applyBorder="1" applyAlignment="1">
      <alignment wrapText="1"/>
    </xf>
    <xf numFmtId="0" fontId="29" fillId="5" borderId="17" xfId="0" applyFont="1" applyFill="1" applyBorder="1" applyAlignment="1">
      <alignment vertical="center" wrapText="1"/>
    </xf>
    <xf numFmtId="0" fontId="58" fillId="5" borderId="17" xfId="0" applyFont="1" applyFill="1" applyBorder="1" applyAlignment="1">
      <alignment vertical="top"/>
    </xf>
    <xf numFmtId="0" fontId="29" fillId="5" borderId="17" xfId="0" applyFont="1" applyFill="1" applyBorder="1" applyAlignment="1">
      <alignment vertical="top"/>
    </xf>
    <xf numFmtId="0" fontId="71" fillId="0" borderId="42" xfId="0" applyFont="1" applyBorder="1" applyAlignment="1">
      <alignment vertical="top"/>
    </xf>
    <xf numFmtId="9" fontId="58" fillId="15" borderId="12" xfId="0" applyNumberFormat="1" applyFont="1" applyFill="1" applyBorder="1" applyAlignment="1">
      <alignment horizontal="center" vertical="top"/>
    </xf>
    <xf numFmtId="0" fontId="29" fillId="5" borderId="17" xfId="0" applyFont="1" applyFill="1" applyBorder="1" applyAlignment="1">
      <alignment horizontal="left" vertical="top" wrapText="1"/>
    </xf>
    <xf numFmtId="0" fontId="29" fillId="5" borderId="62" xfId="0" applyFont="1" applyFill="1" applyBorder="1" applyAlignment="1">
      <alignment horizontal="center" vertical="top" wrapText="1"/>
    </xf>
    <xf numFmtId="0" fontId="26" fillId="15" borderId="10" xfId="0" applyFont="1" applyFill="1" applyBorder="1" applyAlignment="1">
      <alignment horizontal="center" vertical="top"/>
    </xf>
    <xf numFmtId="165" fontId="26" fillId="15" borderId="4" xfId="0" applyNumberFormat="1" applyFont="1" applyFill="1" applyBorder="1" applyAlignment="1">
      <alignment horizontal="center" vertical="top"/>
    </xf>
    <xf numFmtId="0" fontId="58" fillId="15" borderId="52" xfId="0" applyFont="1" applyFill="1" applyBorder="1" applyAlignment="1">
      <alignment horizontal="left" vertical="top"/>
    </xf>
    <xf numFmtId="0" fontId="58" fillId="15" borderId="53" xfId="0" applyFont="1" applyFill="1" applyBorder="1" applyAlignment="1">
      <alignment horizontal="center" vertical="center"/>
    </xf>
    <xf numFmtId="9" fontId="58" fillId="15" borderId="1" xfId="0" applyNumberFormat="1" applyFont="1" applyFill="1" applyBorder="1" applyAlignment="1">
      <alignment horizontal="center" vertical="top"/>
    </xf>
    <xf numFmtId="9" fontId="58" fillId="15" borderId="45" xfId="0" applyNumberFormat="1" applyFont="1" applyFill="1" applyBorder="1" applyAlignment="1">
      <alignment horizontal="center" vertical="top"/>
    </xf>
    <xf numFmtId="9" fontId="29" fillId="15" borderId="65" xfId="0" applyNumberFormat="1" applyFont="1" applyFill="1" applyBorder="1" applyAlignment="1">
      <alignment horizontal="center" vertical="top"/>
    </xf>
    <xf numFmtId="0" fontId="29" fillId="5" borderId="37" xfId="0" applyFont="1" applyFill="1" applyBorder="1" applyAlignment="1">
      <alignment horizontal="left" vertical="center" wrapText="1"/>
    </xf>
    <xf numFmtId="0" fontId="29" fillId="5" borderId="73" xfId="0" applyFont="1" applyFill="1" applyBorder="1" applyAlignment="1">
      <alignment horizontal="left" vertical="center" wrapText="1"/>
    </xf>
    <xf numFmtId="49" fontId="26" fillId="13" borderId="21" xfId="0" applyNumberFormat="1" applyFont="1" applyFill="1" applyBorder="1" applyAlignment="1">
      <alignment horizontal="center" vertical="top"/>
    </xf>
    <xf numFmtId="0" fontId="26" fillId="13" borderId="23" xfId="0" applyFont="1" applyFill="1" applyBorder="1" applyAlignment="1">
      <alignment horizontal="center" vertical="top"/>
    </xf>
    <xf numFmtId="165" fontId="26" fillId="13" borderId="21" xfId="0" applyNumberFormat="1" applyFont="1" applyFill="1" applyBorder="1" applyAlignment="1">
      <alignment horizontal="center" vertical="top" wrapText="1"/>
    </xf>
    <xf numFmtId="0" fontId="26" fillId="13" borderId="22" xfId="0" applyFont="1" applyFill="1" applyBorder="1" applyAlignment="1">
      <alignment horizontal="left" vertical="top" wrapText="1"/>
    </xf>
    <xf numFmtId="0" fontId="26" fillId="13" borderId="24" xfId="0" applyFont="1" applyFill="1" applyBorder="1" applyAlignment="1">
      <alignment horizontal="left" vertical="top" wrapText="1"/>
    </xf>
    <xf numFmtId="0" fontId="29" fillId="0" borderId="65" xfId="0" applyFont="1" applyBorder="1" applyAlignment="1">
      <alignment horizontal="left" vertical="top" wrapText="1"/>
    </xf>
    <xf numFmtId="0" fontId="29" fillId="0" borderId="65" xfId="0" applyFont="1" applyBorder="1" applyAlignment="1">
      <alignment horizontal="center" wrapText="1"/>
    </xf>
    <xf numFmtId="9" fontId="58" fillId="15" borderId="27" xfId="0" applyNumberFormat="1" applyFont="1" applyFill="1" applyBorder="1" applyAlignment="1">
      <alignment horizontal="center" vertical="top"/>
    </xf>
    <xf numFmtId="49" fontId="29" fillId="5" borderId="29" xfId="0" applyNumberFormat="1" applyFont="1" applyFill="1" applyBorder="1" applyAlignment="1">
      <alignment vertical="top"/>
    </xf>
    <xf numFmtId="49" fontId="29" fillId="5" borderId="9" xfId="0" applyNumberFormat="1" applyFont="1" applyFill="1" applyBorder="1" applyAlignment="1">
      <alignment vertical="top"/>
    </xf>
    <xf numFmtId="49" fontId="5" fillId="13" borderId="21" xfId="0" applyNumberFormat="1" applyFont="1" applyFill="1" applyBorder="1" applyAlignment="1">
      <alignment horizontal="center" vertical="top"/>
    </xf>
    <xf numFmtId="0" fontId="3" fillId="13" borderId="23" xfId="0" applyFont="1" applyFill="1" applyBorder="1" applyAlignment="1">
      <alignment horizontal="center" vertical="top"/>
    </xf>
    <xf numFmtId="165" fontId="11" fillId="13" borderId="21" xfId="0" applyNumberFormat="1" applyFont="1" applyFill="1" applyBorder="1" applyAlignment="1">
      <alignment horizontal="center" vertical="top" wrapText="1"/>
    </xf>
    <xf numFmtId="0" fontId="11" fillId="13" borderId="22" xfId="0" applyFont="1" applyFill="1" applyBorder="1" applyAlignment="1">
      <alignment horizontal="left" vertical="top" wrapText="1"/>
    </xf>
    <xf numFmtId="0" fontId="11" fillId="13" borderId="24" xfId="0" applyFont="1" applyFill="1" applyBorder="1" applyAlignment="1">
      <alignment horizontal="left" vertical="top" wrapText="1"/>
    </xf>
    <xf numFmtId="49" fontId="75" fillId="2" borderId="29" xfId="0" applyNumberFormat="1" applyFont="1" applyFill="1" applyBorder="1" applyAlignment="1">
      <alignment horizontal="center" vertical="top"/>
    </xf>
    <xf numFmtId="49" fontId="75" fillId="2" borderId="9" xfId="0" applyNumberFormat="1" applyFont="1" applyFill="1" applyBorder="1" applyAlignment="1">
      <alignment horizontal="center" vertical="top"/>
    </xf>
    <xf numFmtId="49" fontId="75" fillId="2" borderId="21" xfId="0" applyNumberFormat="1" applyFont="1" applyFill="1" applyBorder="1" applyAlignment="1">
      <alignment horizontal="center" vertical="top"/>
    </xf>
    <xf numFmtId="49" fontId="5" fillId="14" borderId="39" xfId="0" applyNumberFormat="1" applyFont="1" applyFill="1" applyBorder="1" applyAlignment="1">
      <alignment horizontal="center" vertical="top"/>
    </xf>
    <xf numFmtId="0" fontId="76" fillId="14" borderId="15" xfId="0" applyFont="1" applyFill="1" applyBorder="1" applyAlignment="1">
      <alignment vertical="top"/>
    </xf>
    <xf numFmtId="0" fontId="76" fillId="14" borderId="11" xfId="0" applyFont="1" applyFill="1" applyBorder="1" applyAlignment="1">
      <alignment vertical="top"/>
    </xf>
    <xf numFmtId="0" fontId="10" fillId="0" borderId="65" xfId="0" applyFont="1" applyBorder="1" applyAlignment="1">
      <alignment vertical="center" wrapText="1"/>
    </xf>
    <xf numFmtId="0" fontId="56" fillId="0" borderId="65" xfId="0" applyFont="1" applyBorder="1" applyAlignment="1">
      <alignment horizontal="center" vertical="center" wrapText="1"/>
    </xf>
    <xf numFmtId="0" fontId="10" fillId="0" borderId="65" xfId="0" applyFont="1" applyBorder="1" applyAlignment="1">
      <alignment horizontal="center" vertical="top"/>
    </xf>
    <xf numFmtId="0" fontId="11" fillId="5" borderId="2" xfId="0" applyFont="1" applyFill="1" applyBorder="1" applyAlignment="1">
      <alignment horizontal="center" vertical="top"/>
    </xf>
    <xf numFmtId="0" fontId="11" fillId="5" borderId="30" xfId="0" applyFont="1" applyFill="1" applyBorder="1" applyAlignment="1">
      <alignment horizontal="center" vertical="top"/>
    </xf>
    <xf numFmtId="0" fontId="11" fillId="5" borderId="3" xfId="0" applyFont="1" applyFill="1" applyBorder="1" applyAlignment="1">
      <alignment horizontal="center" vertical="top"/>
    </xf>
    <xf numFmtId="0" fontId="4" fillId="5" borderId="67" xfId="0" applyFont="1" applyFill="1" applyBorder="1" applyAlignment="1">
      <alignment horizontal="left" vertical="top" wrapText="1"/>
    </xf>
    <xf numFmtId="0" fontId="4" fillId="5" borderId="68" xfId="0" applyFont="1" applyFill="1" applyBorder="1" applyAlignment="1">
      <alignment horizontal="center" vertical="center" wrapText="1"/>
    </xf>
    <xf numFmtId="0" fontId="15" fillId="5" borderId="23" xfId="0" applyFont="1" applyFill="1" applyBorder="1" applyAlignment="1">
      <alignment horizontal="center" vertical="top" wrapText="1"/>
    </xf>
    <xf numFmtId="0" fontId="3" fillId="15" borderId="15" xfId="0" applyFont="1" applyFill="1" applyBorder="1" applyAlignment="1">
      <alignment horizontal="center" vertical="top"/>
    </xf>
    <xf numFmtId="165" fontId="3" fillId="15" borderId="28" xfId="0" applyNumberFormat="1" applyFont="1" applyFill="1" applyBorder="1" applyAlignment="1">
      <alignment horizontal="center" vertical="top"/>
    </xf>
    <xf numFmtId="0" fontId="22" fillId="15" borderId="71" xfId="0" applyFont="1" applyFill="1" applyBorder="1" applyAlignment="1">
      <alignment horizontal="left" vertical="top"/>
    </xf>
    <xf numFmtId="0" fontId="22" fillId="15" borderId="70" xfId="0" applyFont="1" applyFill="1" applyBorder="1" applyAlignment="1">
      <alignment horizontal="center" vertical="center"/>
    </xf>
    <xf numFmtId="9" fontId="22" fillId="15" borderId="65" xfId="0" applyNumberFormat="1" applyFont="1" applyFill="1" applyBorder="1" applyAlignment="1">
      <alignment horizontal="center" vertical="top"/>
    </xf>
    <xf numFmtId="9" fontId="22" fillId="15" borderId="66" xfId="0" applyNumberFormat="1" applyFont="1" applyFill="1" applyBorder="1" applyAlignment="1">
      <alignment horizontal="center" vertical="top"/>
    </xf>
    <xf numFmtId="49" fontId="62" fillId="3" borderId="29" xfId="0" applyNumberFormat="1" applyFont="1" applyFill="1" applyBorder="1" applyAlignment="1">
      <alignment horizontal="center" vertical="top"/>
    </xf>
    <xf numFmtId="49" fontId="62" fillId="3" borderId="9" xfId="0" applyNumberFormat="1" applyFont="1" applyFill="1" applyBorder="1" applyAlignment="1">
      <alignment horizontal="center" vertical="top"/>
    </xf>
    <xf numFmtId="0" fontId="4" fillId="5" borderId="3" xfId="0" applyFont="1" applyFill="1" applyBorder="1" applyAlignment="1">
      <alignment horizontal="center" vertical="top"/>
    </xf>
    <xf numFmtId="49" fontId="62" fillId="3" borderId="21" xfId="0" applyNumberFormat="1" applyFont="1" applyFill="1" applyBorder="1" applyAlignment="1">
      <alignment horizontal="center" vertical="top"/>
    </xf>
    <xf numFmtId="49" fontId="3" fillId="13" borderId="28" xfId="0" applyNumberFormat="1" applyFont="1" applyFill="1" applyBorder="1" applyAlignment="1">
      <alignment horizontal="center" vertical="top" wrapText="1"/>
    </xf>
    <xf numFmtId="0" fontId="3" fillId="8" borderId="0" xfId="0" applyFont="1" applyFill="1" applyAlignment="1">
      <alignment vertical="top"/>
    </xf>
    <xf numFmtId="0" fontId="78" fillId="8" borderId="40" xfId="0" applyFont="1" applyFill="1" applyBorder="1" applyAlignment="1">
      <alignment horizontal="left" vertical="top"/>
    </xf>
    <xf numFmtId="0" fontId="79" fillId="2" borderId="40" xfId="0" applyFont="1" applyFill="1" applyBorder="1" applyAlignment="1">
      <alignment horizontal="left" vertical="top"/>
    </xf>
    <xf numFmtId="0" fontId="58" fillId="5" borderId="67" xfId="0" applyFont="1" applyFill="1" applyBorder="1" applyAlignment="1">
      <alignment horizontal="left" vertical="top" wrapText="1"/>
    </xf>
    <xf numFmtId="0" fontId="60" fillId="5" borderId="9" xfId="0" applyFont="1" applyFill="1" applyBorder="1" applyAlignment="1">
      <alignment horizontal="left" vertical="top" wrapText="1"/>
    </xf>
    <xf numFmtId="0" fontId="10" fillId="5" borderId="65" xfId="0" applyFont="1" applyFill="1" applyBorder="1" applyAlignment="1">
      <alignment vertical="center" wrapText="1"/>
    </xf>
    <xf numFmtId="49" fontId="27" fillId="2" borderId="39" xfId="0" applyNumberFormat="1" applyFont="1" applyFill="1" applyBorder="1" applyAlignment="1">
      <alignment horizontal="center" vertical="top"/>
    </xf>
    <xf numFmtId="49" fontId="27" fillId="7" borderId="28" xfId="0" applyNumberFormat="1" applyFont="1" applyFill="1" applyBorder="1" applyAlignment="1">
      <alignment horizontal="center" vertical="top"/>
    </xf>
    <xf numFmtId="49" fontId="27" fillId="2" borderId="29" xfId="0" applyNumberFormat="1" applyFont="1" applyFill="1" applyBorder="1" applyAlignment="1">
      <alignment vertical="top"/>
    </xf>
    <xf numFmtId="49" fontId="27" fillId="5" borderId="40" xfId="0" applyNumberFormat="1" applyFont="1" applyFill="1" applyBorder="1" applyAlignment="1">
      <alignment vertical="top" wrapText="1"/>
    </xf>
    <xf numFmtId="49" fontId="27" fillId="5" borderId="29" xfId="0" applyNumberFormat="1" applyFont="1" applyFill="1" applyBorder="1" applyAlignment="1">
      <alignment horizontal="center" vertical="top" wrapText="1"/>
    </xf>
    <xf numFmtId="165" fontId="28" fillId="5" borderId="2" xfId="0" applyNumberFormat="1" applyFont="1" applyFill="1" applyBorder="1" applyAlignment="1">
      <alignment horizontal="center" vertical="top"/>
    </xf>
    <xf numFmtId="0" fontId="28" fillId="5" borderId="6" xfId="0" applyFont="1" applyFill="1" applyBorder="1" applyAlignment="1">
      <alignment horizontal="left" vertical="top" wrapText="1"/>
    </xf>
    <xf numFmtId="0" fontId="28" fillId="5" borderId="49" xfId="0" applyFont="1" applyFill="1" applyBorder="1" applyAlignment="1">
      <alignment horizontal="center" vertical="top" wrapText="1"/>
    </xf>
    <xf numFmtId="0" fontId="28" fillId="5" borderId="5" xfId="0" applyFont="1" applyFill="1" applyBorder="1" applyAlignment="1">
      <alignment horizontal="center" vertical="top"/>
    </xf>
    <xf numFmtId="0" fontId="80" fillId="5" borderId="5" xfId="0" applyFont="1" applyFill="1" applyBorder="1" applyAlignment="1">
      <alignment horizontal="center" vertical="top"/>
    </xf>
    <xf numFmtId="0" fontId="80" fillId="0" borderId="7" xfId="0" applyFont="1" applyBorder="1" applyAlignment="1">
      <alignment horizontal="center" vertical="top"/>
    </xf>
    <xf numFmtId="49" fontId="27" fillId="2" borderId="9" xfId="0" applyNumberFormat="1" applyFont="1" applyFill="1" applyBorder="1" applyAlignment="1">
      <alignment vertical="top"/>
    </xf>
    <xf numFmtId="49" fontId="27" fillId="5" borderId="0" xfId="0" applyNumberFormat="1" applyFont="1" applyFill="1" applyAlignment="1">
      <alignment vertical="top" wrapText="1"/>
    </xf>
    <xf numFmtId="49" fontId="27" fillId="5" borderId="9" xfId="0" applyNumberFormat="1" applyFont="1" applyFill="1" applyBorder="1" applyAlignment="1">
      <alignment horizontal="center" vertical="top" wrapText="1"/>
    </xf>
    <xf numFmtId="165" fontId="28" fillId="5" borderId="59" xfId="0" applyNumberFormat="1" applyFont="1" applyFill="1" applyBorder="1" applyAlignment="1">
      <alignment horizontal="center" vertical="top"/>
    </xf>
    <xf numFmtId="0" fontId="28" fillId="5" borderId="73" xfId="0" applyFont="1" applyFill="1" applyBorder="1" applyAlignment="1">
      <alignment horizontal="left" vertical="top" wrapText="1"/>
    </xf>
    <xf numFmtId="0" fontId="28" fillId="5" borderId="62" xfId="0" applyFont="1" applyFill="1" applyBorder="1" applyAlignment="1">
      <alignment horizontal="center" vertical="center" wrapText="1"/>
    </xf>
    <xf numFmtId="0" fontId="28" fillId="5" borderId="17" xfId="0" applyFont="1" applyFill="1" applyBorder="1" applyAlignment="1">
      <alignment horizontal="center" vertical="top"/>
    </xf>
    <xf numFmtId="0" fontId="80" fillId="5" borderId="17" xfId="0" applyFont="1" applyFill="1" applyBorder="1" applyAlignment="1">
      <alignment horizontal="center" vertical="top"/>
    </xf>
    <xf numFmtId="0" fontId="80" fillId="0" borderId="42" xfId="0" applyFont="1" applyBorder="1" applyAlignment="1">
      <alignment horizontal="center" vertical="top"/>
    </xf>
    <xf numFmtId="165" fontId="28" fillId="5" borderId="3" xfId="0" applyNumberFormat="1" applyFont="1" applyFill="1" applyBorder="1" applyAlignment="1">
      <alignment horizontal="center" vertical="top"/>
    </xf>
    <xf numFmtId="0" fontId="28" fillId="5" borderId="67" xfId="0" applyFont="1" applyFill="1" applyBorder="1" applyAlignment="1">
      <alignment horizontal="left" vertical="top" wrapText="1"/>
    </xf>
    <xf numFmtId="0" fontId="28" fillId="5" borderId="68" xfId="0" applyFont="1" applyFill="1" applyBorder="1" applyAlignment="1">
      <alignment horizontal="center" vertical="center" wrapText="1"/>
    </xf>
    <xf numFmtId="0" fontId="28" fillId="5" borderId="64" xfId="0" applyFont="1" applyFill="1" applyBorder="1" applyAlignment="1">
      <alignment horizontal="center" vertical="top"/>
    </xf>
    <xf numFmtId="0" fontId="28" fillId="0" borderId="63" xfId="0" applyFont="1" applyBorder="1" applyAlignment="1">
      <alignment horizontal="center" vertical="top"/>
    </xf>
    <xf numFmtId="0" fontId="81" fillId="5" borderId="23" xfId="0" applyFont="1" applyFill="1" applyBorder="1" applyAlignment="1">
      <alignment horizontal="center" vertical="top" wrapText="1"/>
    </xf>
    <xf numFmtId="0" fontId="81" fillId="5" borderId="21" xfId="0" applyFont="1" applyFill="1" applyBorder="1" applyAlignment="1">
      <alignment horizontal="center" vertical="top" wrapText="1"/>
    </xf>
    <xf numFmtId="165" fontId="27" fillId="15" borderId="28" xfId="0" applyNumberFormat="1" applyFont="1" applyFill="1" applyBorder="1" applyAlignment="1">
      <alignment horizontal="center" vertical="top"/>
    </xf>
    <xf numFmtId="0" fontId="80" fillId="15" borderId="71" xfId="0" applyFont="1" applyFill="1" applyBorder="1" applyAlignment="1">
      <alignment horizontal="left" vertical="top"/>
    </xf>
    <xf numFmtId="0" fontId="80" fillId="15" borderId="70" xfId="0" applyFont="1" applyFill="1" applyBorder="1" applyAlignment="1">
      <alignment horizontal="center" vertical="center"/>
    </xf>
    <xf numFmtId="9" fontId="80" fillId="15" borderId="65" xfId="0" applyNumberFormat="1" applyFont="1" applyFill="1" applyBorder="1" applyAlignment="1">
      <alignment horizontal="center" vertical="top"/>
    </xf>
    <xf numFmtId="9" fontId="80" fillId="15" borderId="66" xfId="0" applyNumberFormat="1" applyFont="1" applyFill="1" applyBorder="1" applyAlignment="1">
      <alignment horizontal="center" vertical="top"/>
    </xf>
    <xf numFmtId="49" fontId="82" fillId="2" borderId="29" xfId="0" applyNumberFormat="1" applyFont="1" applyFill="1" applyBorder="1" applyAlignment="1">
      <alignment horizontal="center" vertical="top"/>
    </xf>
    <xf numFmtId="49" fontId="82" fillId="3" borderId="29" xfId="0" applyNumberFormat="1" applyFont="1" applyFill="1" applyBorder="1" applyAlignment="1">
      <alignment horizontal="center" vertical="top"/>
    </xf>
    <xf numFmtId="49" fontId="27" fillId="5" borderId="40" xfId="0" applyNumberFormat="1" applyFont="1" applyFill="1" applyBorder="1" applyAlignment="1">
      <alignment horizontal="center" vertical="top" wrapText="1"/>
    </xf>
    <xf numFmtId="0" fontId="28" fillId="5" borderId="2" xfId="0" applyFont="1" applyFill="1" applyBorder="1" applyAlignment="1">
      <alignment horizontal="center" vertical="top"/>
    </xf>
    <xf numFmtId="165" fontId="28" fillId="5" borderId="25" xfId="0" applyNumberFormat="1" applyFont="1" applyFill="1" applyBorder="1" applyAlignment="1">
      <alignment horizontal="center" vertical="top"/>
    </xf>
    <xf numFmtId="49" fontId="82" fillId="2" borderId="9" xfId="0" applyNumberFormat="1" applyFont="1" applyFill="1" applyBorder="1" applyAlignment="1">
      <alignment horizontal="center" vertical="top"/>
    </xf>
    <xf numFmtId="49" fontId="82" fillId="3" borderId="9" xfId="0" applyNumberFormat="1" applyFont="1" applyFill="1" applyBorder="1" applyAlignment="1">
      <alignment horizontal="center" vertical="top"/>
    </xf>
    <xf numFmtId="49" fontId="27" fillId="5" borderId="0" xfId="0" applyNumberFormat="1" applyFont="1" applyFill="1" applyAlignment="1">
      <alignment horizontal="center" vertical="top" wrapText="1"/>
    </xf>
    <xf numFmtId="0" fontId="28" fillId="5" borderId="30" xfId="0" applyFont="1" applyFill="1" applyBorder="1" applyAlignment="1">
      <alignment horizontal="center" vertical="top"/>
    </xf>
    <xf numFmtId="165" fontId="28" fillId="5" borderId="60" xfId="0" applyNumberFormat="1" applyFont="1" applyFill="1" applyBorder="1" applyAlignment="1">
      <alignment horizontal="center" vertical="top"/>
    </xf>
    <xf numFmtId="0" fontId="28" fillId="5" borderId="35" xfId="0" applyFont="1" applyFill="1" applyBorder="1" applyAlignment="1">
      <alignment horizontal="center" vertical="center" wrapText="1"/>
    </xf>
    <xf numFmtId="0" fontId="28" fillId="5" borderId="3" xfId="0" applyFont="1" applyFill="1" applyBorder="1" applyAlignment="1">
      <alignment horizontal="center" vertical="top"/>
    </xf>
    <xf numFmtId="165" fontId="28" fillId="5" borderId="69" xfId="0" applyNumberFormat="1" applyFont="1" applyFill="1" applyBorder="1" applyAlignment="1">
      <alignment horizontal="center" vertical="top"/>
    </xf>
    <xf numFmtId="49" fontId="82" fillId="2" borderId="21" xfId="0" applyNumberFormat="1" applyFont="1" applyFill="1" applyBorder="1" applyAlignment="1">
      <alignment horizontal="center" vertical="top"/>
    </xf>
    <xf numFmtId="49" fontId="82" fillId="3" borderId="21" xfId="0" applyNumberFormat="1" applyFont="1" applyFill="1" applyBorder="1" applyAlignment="1">
      <alignment horizontal="center" vertical="top"/>
    </xf>
    <xf numFmtId="49" fontId="27" fillId="5" borderId="21" xfId="0" applyNumberFormat="1" applyFont="1" applyFill="1" applyBorder="1" applyAlignment="1">
      <alignment horizontal="center" vertical="top" wrapText="1"/>
    </xf>
    <xf numFmtId="0" fontId="81" fillId="5" borderId="22" xfId="0" applyFont="1" applyFill="1" applyBorder="1" applyAlignment="1">
      <alignment horizontal="center" vertical="top" wrapText="1"/>
    </xf>
    <xf numFmtId="0" fontId="27" fillId="15" borderId="15" xfId="0" applyFont="1" applyFill="1" applyBorder="1" applyAlignment="1">
      <alignment horizontal="center" vertical="top"/>
    </xf>
    <xf numFmtId="0" fontId="10" fillId="5" borderId="5" xfId="0" applyFont="1" applyFill="1" applyBorder="1" applyAlignment="1">
      <alignment horizontal="center" vertical="top"/>
    </xf>
    <xf numFmtId="0" fontId="10" fillId="5" borderId="17" xfId="0" applyFont="1" applyFill="1" applyBorder="1" applyAlignment="1">
      <alignment horizontal="center" vertical="top"/>
    </xf>
    <xf numFmtId="49" fontId="26" fillId="14" borderId="28" xfId="0" applyNumberFormat="1" applyFont="1" applyFill="1" applyBorder="1" applyAlignment="1">
      <alignment horizontal="center" vertical="top"/>
    </xf>
    <xf numFmtId="0" fontId="71" fillId="0" borderId="7" xfId="0" applyFont="1" applyBorder="1" applyAlignment="1">
      <alignment horizontal="center" vertical="top"/>
    </xf>
    <xf numFmtId="49" fontId="27" fillId="7" borderId="21" xfId="0" applyNumberFormat="1" applyFont="1" applyFill="1" applyBorder="1" applyAlignment="1">
      <alignment horizontal="center" vertical="top"/>
    </xf>
    <xf numFmtId="0" fontId="27" fillId="7" borderId="23" xfId="0" applyFont="1" applyFill="1" applyBorder="1" applyAlignment="1">
      <alignment horizontal="center" vertical="top"/>
    </xf>
    <xf numFmtId="49" fontId="27" fillId="2" borderId="15" xfId="0" applyNumberFormat="1" applyFont="1" applyFill="1" applyBorder="1" applyAlignment="1">
      <alignment horizontal="center" vertical="top"/>
    </xf>
    <xf numFmtId="49" fontId="27" fillId="14" borderId="28" xfId="0" applyNumberFormat="1" applyFont="1" applyFill="1" applyBorder="1" applyAlignment="1">
      <alignment horizontal="center" vertical="top"/>
    </xf>
    <xf numFmtId="0" fontId="79" fillId="0" borderId="7" xfId="0" applyFont="1" applyBorder="1" applyAlignment="1">
      <alignment horizontal="center" vertical="top"/>
    </xf>
    <xf numFmtId="0" fontId="28" fillId="5" borderId="17" xfId="0" applyFont="1" applyFill="1" applyBorder="1" applyAlignment="1">
      <alignment horizontal="center" vertical="center"/>
    </xf>
    <xf numFmtId="0" fontId="27" fillId="16" borderId="15" xfId="0" applyFont="1" applyFill="1" applyBorder="1" applyAlignment="1">
      <alignment horizontal="center" vertical="top"/>
    </xf>
    <xf numFmtId="165" fontId="27" fillId="16" borderId="28" xfId="0" applyNumberFormat="1" applyFont="1" applyFill="1" applyBorder="1" applyAlignment="1">
      <alignment horizontal="center" vertical="top"/>
    </xf>
    <xf numFmtId="0" fontId="80" fillId="16" borderId="71" xfId="0" applyFont="1" applyFill="1" applyBorder="1" applyAlignment="1">
      <alignment horizontal="left" vertical="top"/>
    </xf>
    <xf numFmtId="0" fontId="80" fillId="16" borderId="70" xfId="0" applyFont="1" applyFill="1" applyBorder="1" applyAlignment="1">
      <alignment horizontal="center" vertical="center"/>
    </xf>
    <xf numFmtId="9" fontId="80" fillId="16" borderId="65" xfId="0" applyNumberFormat="1" applyFont="1" applyFill="1" applyBorder="1" applyAlignment="1">
      <alignment horizontal="center" vertical="top"/>
    </xf>
    <xf numFmtId="9" fontId="80" fillId="16" borderId="74" xfId="0" applyNumberFormat="1" applyFont="1" applyFill="1" applyBorder="1" applyAlignment="1">
      <alignment horizontal="center" vertical="top"/>
    </xf>
    <xf numFmtId="9" fontId="80" fillId="16" borderId="66" xfId="0" applyNumberFormat="1" applyFont="1" applyFill="1" applyBorder="1" applyAlignment="1">
      <alignment horizontal="center" vertical="top"/>
    </xf>
    <xf numFmtId="0" fontId="28" fillId="5" borderId="62" xfId="0" applyFont="1" applyFill="1" applyBorder="1" applyAlignment="1">
      <alignment horizontal="center" vertical="top" wrapText="1"/>
    </xf>
    <xf numFmtId="165" fontId="28" fillId="5" borderId="30" xfId="0" applyNumberFormat="1" applyFont="1" applyFill="1" applyBorder="1" applyAlignment="1">
      <alignment horizontal="center" vertical="top"/>
    </xf>
    <xf numFmtId="165" fontId="28" fillId="5" borderId="41" xfId="0" applyNumberFormat="1" applyFont="1" applyFill="1" applyBorder="1" applyAlignment="1">
      <alignment horizontal="center" vertical="top"/>
    </xf>
    <xf numFmtId="0" fontId="28" fillId="5" borderId="35" xfId="0" applyFont="1" applyFill="1" applyBorder="1" applyAlignment="1">
      <alignment horizontal="center" vertical="top"/>
    </xf>
    <xf numFmtId="0" fontId="80" fillId="0" borderId="34" xfId="0" applyFont="1" applyBorder="1" applyAlignment="1">
      <alignment horizontal="center" vertical="top"/>
    </xf>
    <xf numFmtId="0" fontId="71" fillId="5" borderId="17" xfId="0" applyFont="1" applyFill="1" applyBorder="1" applyAlignment="1">
      <alignment horizontal="center" vertical="top"/>
    </xf>
    <xf numFmtId="0" fontId="71" fillId="0" borderId="42" xfId="0" applyFont="1" applyBorder="1" applyAlignment="1">
      <alignment horizontal="center" vertical="top"/>
    </xf>
    <xf numFmtId="0" fontId="72" fillId="5" borderId="9" xfId="0" applyFont="1" applyFill="1" applyBorder="1" applyAlignment="1">
      <alignment vertical="top" wrapText="1"/>
    </xf>
    <xf numFmtId="0" fontId="26" fillId="13" borderId="0" xfId="0" applyFont="1" applyFill="1" applyAlignment="1">
      <alignment vertical="top"/>
    </xf>
    <xf numFmtId="0" fontId="70" fillId="13" borderId="40" xfId="0" applyFont="1" applyFill="1" applyBorder="1" applyAlignment="1">
      <alignment horizontal="left" vertical="top"/>
    </xf>
    <xf numFmtId="0" fontId="26" fillId="13" borderId="40" xfId="0" applyFont="1" applyFill="1" applyBorder="1" applyAlignment="1">
      <alignment horizontal="left" vertical="top"/>
    </xf>
    <xf numFmtId="0" fontId="71" fillId="13" borderId="40" xfId="0" applyFont="1" applyFill="1" applyBorder="1" applyAlignment="1">
      <alignment horizontal="left" vertical="top"/>
    </xf>
    <xf numFmtId="0" fontId="54" fillId="13" borderId="40" xfId="0" applyFont="1" applyFill="1" applyBorder="1"/>
    <xf numFmtId="0" fontId="26" fillId="13" borderId="43" xfId="0" applyFont="1" applyFill="1" applyBorder="1" applyAlignment="1">
      <alignment horizontal="left" vertical="top"/>
    </xf>
    <xf numFmtId="0" fontId="28" fillId="5" borderId="33" xfId="0" applyFont="1" applyFill="1" applyBorder="1" applyAlignment="1">
      <alignment wrapText="1"/>
    </xf>
    <xf numFmtId="0" fontId="29" fillId="0" borderId="66" xfId="0" applyFont="1" applyBorder="1" applyAlignment="1">
      <alignment horizontal="center" vertical="center"/>
    </xf>
    <xf numFmtId="2" fontId="29" fillId="5" borderId="59" xfId="0" applyNumberFormat="1" applyFont="1" applyFill="1" applyBorder="1" applyAlignment="1">
      <alignment horizontal="center" vertical="top"/>
    </xf>
    <xf numFmtId="0" fontId="30" fillId="0" borderId="65" xfId="0" applyFont="1" applyBorder="1" applyAlignment="1">
      <alignment horizontal="left" vertical="top"/>
    </xf>
    <xf numFmtId="0" fontId="26" fillId="14" borderId="15" xfId="0" applyFont="1" applyFill="1" applyBorder="1" applyAlignment="1">
      <alignment vertical="top"/>
    </xf>
    <xf numFmtId="0" fontId="26" fillId="14" borderId="11" xfId="0" applyFont="1" applyFill="1" applyBorder="1" applyAlignment="1">
      <alignment vertical="top"/>
    </xf>
    <xf numFmtId="0" fontId="58" fillId="5" borderId="73" xfId="0" applyFont="1" applyFill="1" applyBorder="1" applyAlignment="1">
      <alignment horizontal="left" vertical="top" wrapText="1"/>
    </xf>
    <xf numFmtId="0" fontId="26" fillId="16" borderId="15" xfId="0" applyFont="1" applyFill="1" applyBorder="1" applyAlignment="1">
      <alignment horizontal="center" vertical="top"/>
    </xf>
    <xf numFmtId="165" fontId="26" fillId="16" borderId="28" xfId="0" applyNumberFormat="1" applyFont="1" applyFill="1" applyBorder="1" applyAlignment="1">
      <alignment horizontal="center" vertical="top"/>
    </xf>
    <xf numFmtId="0" fontId="58" fillId="16" borderId="71" xfId="0" applyFont="1" applyFill="1" applyBorder="1" applyAlignment="1">
      <alignment horizontal="left" vertical="top"/>
    </xf>
    <xf numFmtId="0" fontId="58" fillId="16" borderId="70" xfId="0" applyFont="1" applyFill="1" applyBorder="1" applyAlignment="1">
      <alignment horizontal="center" vertical="center"/>
    </xf>
    <xf numFmtId="9" fontId="58" fillId="16" borderId="65" xfId="0" applyNumberFormat="1" applyFont="1" applyFill="1" applyBorder="1" applyAlignment="1">
      <alignment horizontal="center" vertical="top"/>
    </xf>
    <xf numFmtId="9" fontId="58" fillId="16" borderId="66" xfId="0" applyNumberFormat="1" applyFont="1" applyFill="1" applyBorder="1" applyAlignment="1">
      <alignment horizontal="center" vertical="top"/>
    </xf>
    <xf numFmtId="0" fontId="58" fillId="5" borderId="21" xfId="0" applyFont="1" applyFill="1" applyBorder="1" applyAlignment="1">
      <alignment vertical="top" wrapText="1"/>
    </xf>
    <xf numFmtId="0" fontId="29" fillId="5" borderId="36" xfId="0" applyFont="1" applyFill="1" applyBorder="1" applyAlignment="1">
      <alignment horizontal="center" vertical="top"/>
    </xf>
    <xf numFmtId="0" fontId="29" fillId="5" borderId="36" xfId="0" applyFont="1" applyFill="1" applyBorder="1" applyAlignment="1">
      <alignment wrapText="1"/>
    </xf>
    <xf numFmtId="0" fontId="29" fillId="5" borderId="13" xfId="0" applyFont="1" applyFill="1" applyBorder="1" applyAlignment="1">
      <alignment horizontal="center" vertical="center" wrapText="1"/>
    </xf>
    <xf numFmtId="0" fontId="58" fillId="5" borderId="56" xfId="0" applyFont="1" applyFill="1" applyBorder="1" applyAlignment="1">
      <alignment horizontal="center" vertical="top"/>
    </xf>
    <xf numFmtId="0" fontId="29" fillId="5" borderId="56" xfId="0" applyFont="1" applyFill="1" applyBorder="1" applyAlignment="1">
      <alignment horizontal="center" vertical="top"/>
    </xf>
    <xf numFmtId="0" fontId="58" fillId="0" borderId="57" xfId="0" applyFont="1" applyBorder="1" applyAlignment="1">
      <alignment horizontal="center" vertical="top"/>
    </xf>
    <xf numFmtId="0" fontId="72" fillId="5" borderId="21" xfId="0" applyFont="1" applyFill="1" applyBorder="1" applyAlignment="1">
      <alignment vertical="top" wrapText="1"/>
    </xf>
    <xf numFmtId="0" fontId="29" fillId="5" borderId="46" xfId="0" applyFont="1" applyFill="1" applyBorder="1" applyAlignment="1">
      <alignment horizontal="left" vertical="top" wrapText="1"/>
    </xf>
    <xf numFmtId="165" fontId="83" fillId="0" borderId="0" xfId="0" applyNumberFormat="1" applyFont="1"/>
    <xf numFmtId="165" fontId="84" fillId="0" borderId="0" xfId="0" applyNumberFormat="1" applyFont="1"/>
    <xf numFmtId="0" fontId="85" fillId="0" borderId="0" xfId="0" applyFont="1" applyAlignment="1">
      <alignment horizontal="center"/>
    </xf>
    <xf numFmtId="0" fontId="86" fillId="0" borderId="0" xfId="0" applyFont="1"/>
    <xf numFmtId="0" fontId="60" fillId="0" borderId="0" xfId="0" applyFont="1"/>
    <xf numFmtId="2" fontId="10" fillId="0" borderId="0" xfId="0" applyNumberFormat="1" applyFont="1"/>
    <xf numFmtId="165" fontId="77" fillId="0" borderId="0" xfId="0" applyNumberFormat="1" applyFont="1"/>
    <xf numFmtId="165" fontId="10" fillId="0" borderId="0" xfId="0" applyNumberFormat="1" applyFont="1"/>
    <xf numFmtId="0" fontId="10" fillId="0" borderId="0" xfId="0" applyFont="1"/>
    <xf numFmtId="165" fontId="76" fillId="0" borderId="0" xfId="0" applyNumberFormat="1" applyFont="1"/>
    <xf numFmtId="0" fontId="70" fillId="0" borderId="0" xfId="0" applyFont="1"/>
    <xf numFmtId="0" fontId="27" fillId="0" borderId="15" xfId="0" applyFont="1" applyBorder="1" applyAlignment="1">
      <alignment vertical="center" wrapText="1"/>
    </xf>
    <xf numFmtId="0" fontId="27" fillId="0" borderId="11" xfId="0" applyFont="1" applyBorder="1" applyAlignment="1">
      <alignment vertical="center" wrapText="1"/>
    </xf>
    <xf numFmtId="165" fontId="87" fillId="4" borderId="28" xfId="0" applyNumberFormat="1" applyFont="1" applyFill="1" applyBorder="1" applyAlignment="1">
      <alignment horizontal="right" vertical="top" wrapText="1"/>
    </xf>
    <xf numFmtId="165" fontId="29" fillId="0" borderId="2" xfId="0" applyNumberFormat="1" applyFont="1" applyBorder="1" applyAlignment="1">
      <alignment vertical="top" wrapText="1"/>
    </xf>
    <xf numFmtId="165" fontId="29" fillId="0" borderId="8" xfId="0" applyNumberFormat="1" applyFont="1" applyBorder="1" applyAlignment="1">
      <alignment vertical="top" wrapText="1"/>
    </xf>
    <xf numFmtId="165" fontId="29" fillId="0" borderId="3" xfId="0" applyNumberFormat="1" applyFont="1" applyBorder="1" applyAlignment="1">
      <alignment vertical="top" wrapText="1"/>
    </xf>
    <xf numFmtId="165" fontId="29" fillId="0" borderId="47" xfId="0" applyNumberFormat="1" applyFont="1" applyBorder="1" applyAlignment="1">
      <alignment vertical="top" wrapText="1"/>
    </xf>
    <xf numFmtId="165" fontId="29" fillId="0" borderId="4" xfId="0" applyNumberFormat="1" applyFont="1" applyBorder="1" applyAlignment="1">
      <alignment vertical="top" wrapText="1"/>
    </xf>
    <xf numFmtId="165" fontId="29" fillId="0" borderId="10" xfId="0" applyNumberFormat="1" applyFont="1" applyBorder="1" applyAlignment="1">
      <alignment vertical="top" wrapText="1"/>
    </xf>
    <xf numFmtId="2" fontId="87" fillId="9" borderId="28" xfId="0" applyNumberFormat="1" applyFont="1" applyFill="1" applyBorder="1" applyAlignment="1">
      <alignment vertical="top" wrapText="1"/>
    </xf>
    <xf numFmtId="2" fontId="87" fillId="9" borderId="12" xfId="0" applyNumberFormat="1" applyFont="1" applyFill="1" applyBorder="1" applyAlignment="1">
      <alignment vertical="top" wrapText="1"/>
    </xf>
    <xf numFmtId="49" fontId="26" fillId="17" borderId="21" xfId="0" applyNumberFormat="1" applyFont="1" applyFill="1" applyBorder="1" applyAlignment="1">
      <alignment horizontal="center" vertical="top"/>
    </xf>
    <xf numFmtId="0" fontId="26" fillId="17" borderId="23" xfId="0" applyFont="1" applyFill="1" applyBorder="1" applyAlignment="1">
      <alignment horizontal="center" vertical="top"/>
    </xf>
    <xf numFmtId="165" fontId="26" fillId="17" borderId="21" xfId="0" applyNumberFormat="1" applyFont="1" applyFill="1" applyBorder="1" applyAlignment="1">
      <alignment horizontal="center" vertical="top" wrapText="1"/>
    </xf>
    <xf numFmtId="0" fontId="26" fillId="17" borderId="22" xfId="0" applyFont="1" applyFill="1" applyBorder="1" applyAlignment="1">
      <alignment horizontal="left" vertical="top" wrapText="1"/>
    </xf>
    <xf numFmtId="0" fontId="26" fillId="17" borderId="24" xfId="0" applyFont="1" applyFill="1" applyBorder="1" applyAlignment="1">
      <alignment horizontal="left" vertical="top" wrapText="1"/>
    </xf>
    <xf numFmtId="49" fontId="72" fillId="3" borderId="9"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29" fillId="5" borderId="67" xfId="0" applyFont="1" applyFill="1" applyBorder="1" applyAlignment="1">
      <alignment horizontal="left" vertical="top" wrapText="1"/>
    </xf>
    <xf numFmtId="0" fontId="29" fillId="5" borderId="73" xfId="0" applyFont="1" applyFill="1" applyBorder="1" applyAlignment="1">
      <alignment horizontal="left" vertical="top" wrapText="1"/>
    </xf>
    <xf numFmtId="0" fontId="29" fillId="5" borderId="46" xfId="0" applyFont="1" applyFill="1" applyBorder="1" applyAlignment="1">
      <alignment horizontal="left" vertical="top" wrapText="1"/>
    </xf>
    <xf numFmtId="49" fontId="26" fillId="5" borderId="40" xfId="0" applyNumberFormat="1" applyFont="1" applyFill="1" applyBorder="1" applyAlignment="1">
      <alignment horizontal="center" vertical="top" wrapText="1"/>
    </xf>
    <xf numFmtId="0" fontId="54" fillId="5" borderId="22" xfId="0" applyFont="1" applyFill="1" applyBorder="1" applyAlignment="1">
      <alignment horizontal="center" vertical="top" wrapText="1"/>
    </xf>
    <xf numFmtId="49" fontId="26" fillId="5" borderId="0" xfId="0" applyNumberFormat="1" applyFont="1" applyFill="1" applyAlignment="1">
      <alignment horizontal="center" vertical="top" wrapText="1"/>
    </xf>
    <xf numFmtId="49" fontId="26" fillId="5" borderId="21" xfId="0" applyNumberFormat="1" applyFont="1" applyFill="1" applyBorder="1" applyAlignment="1">
      <alignment horizontal="center" vertical="top" wrapText="1"/>
    </xf>
    <xf numFmtId="165" fontId="10" fillId="0" borderId="5" xfId="0" applyNumberFormat="1" applyFont="1" applyBorder="1" applyAlignment="1">
      <alignment horizontal="center" vertical="top"/>
    </xf>
    <xf numFmtId="165" fontId="10" fillId="11" borderId="1" xfId="0" applyNumberFormat="1" applyFont="1" applyFill="1" applyBorder="1" applyAlignment="1">
      <alignment horizontal="center" vertical="top"/>
    </xf>
    <xf numFmtId="49" fontId="3" fillId="7" borderId="9" xfId="0" applyNumberFormat="1" applyFont="1" applyFill="1" applyBorder="1" applyAlignment="1">
      <alignment horizontal="center" vertical="top"/>
    </xf>
    <xf numFmtId="0" fontId="9" fillId="8" borderId="11" xfId="0" applyFont="1" applyFill="1" applyBorder="1" applyAlignment="1">
      <alignment horizontal="left" vertical="top"/>
    </xf>
    <xf numFmtId="49" fontId="3" fillId="5" borderId="9" xfId="0" applyNumberFormat="1" applyFont="1" applyFill="1" applyBorder="1" applyAlignment="1">
      <alignment horizontal="center" vertical="top" wrapText="1"/>
    </xf>
    <xf numFmtId="0" fontId="9" fillId="0" borderId="0" xfId="0" applyFont="1" applyAlignment="1">
      <alignment horizontal="center" vertical="center"/>
    </xf>
    <xf numFmtId="0" fontId="29" fillId="15" borderId="71" xfId="0" applyFont="1" applyFill="1" applyBorder="1" applyAlignment="1">
      <alignment horizontal="left" vertical="top"/>
    </xf>
    <xf numFmtId="0" fontId="29" fillId="15" borderId="70" xfId="0" applyFont="1" applyFill="1" applyBorder="1" applyAlignment="1">
      <alignment horizontal="center" vertical="center"/>
    </xf>
    <xf numFmtId="9" fontId="29" fillId="15" borderId="66" xfId="0" applyNumberFormat="1" applyFont="1" applyFill="1" applyBorder="1" applyAlignment="1">
      <alignment horizontal="center" vertical="top"/>
    </xf>
    <xf numFmtId="0" fontId="26" fillId="5" borderId="36" xfId="0" applyFont="1" applyFill="1" applyBorder="1" applyAlignment="1">
      <alignment horizontal="center" vertical="top"/>
    </xf>
    <xf numFmtId="165" fontId="29" fillId="0" borderId="30" xfId="33" applyNumberFormat="1" applyFont="1" applyBorder="1" applyAlignment="1">
      <alignment vertical="top" wrapText="1"/>
    </xf>
    <xf numFmtId="49" fontId="29" fillId="0" borderId="0" xfId="0" applyNumberFormat="1" applyFont="1" applyBorder="1" applyAlignment="1">
      <alignment vertical="top"/>
    </xf>
    <xf numFmtId="0" fontId="9" fillId="0" borderId="65" xfId="0" applyFont="1" applyBorder="1" applyAlignment="1">
      <alignment horizontal="center" vertical="top"/>
    </xf>
    <xf numFmtId="165" fontId="9" fillId="0" borderId="65" xfId="0" applyNumberFormat="1" applyFont="1" applyBorder="1" applyAlignment="1">
      <alignment horizontal="center" vertical="top"/>
    </xf>
    <xf numFmtId="165" fontId="9" fillId="0" borderId="74" xfId="0" applyNumberFormat="1" applyFont="1" applyBorder="1" applyAlignment="1">
      <alignment horizontal="center" vertical="top"/>
    </xf>
    <xf numFmtId="165" fontId="4" fillId="0" borderId="47" xfId="0" applyNumberFormat="1" applyFont="1" applyBorder="1" applyAlignment="1">
      <alignment horizontal="center" vertical="top"/>
    </xf>
    <xf numFmtId="165" fontId="3" fillId="11" borderId="32" xfId="0" applyNumberFormat="1" applyFont="1" applyFill="1" applyBorder="1" applyAlignment="1">
      <alignment horizontal="center" vertical="top"/>
    </xf>
    <xf numFmtId="0" fontId="8" fillId="0" borderId="22" xfId="0" applyFont="1" applyBorder="1" applyAlignment="1">
      <alignment horizontal="center" vertical="top"/>
    </xf>
    <xf numFmtId="0" fontId="25" fillId="0" borderId="65" xfId="0" applyFont="1" applyBorder="1" applyAlignment="1">
      <alignment horizontal="center" vertical="top" wrapText="1"/>
    </xf>
    <xf numFmtId="165" fontId="9" fillId="8" borderId="28" xfId="7" applyNumberFormat="1" applyFont="1" applyFill="1" applyBorder="1" applyAlignment="1">
      <alignment horizontal="center" vertical="top"/>
    </xf>
    <xf numFmtId="49" fontId="9" fillId="8" borderId="15" xfId="7" applyNumberFormat="1" applyFont="1" applyFill="1" applyBorder="1" applyAlignment="1">
      <alignment vertical="top"/>
    </xf>
    <xf numFmtId="49" fontId="9" fillId="8" borderId="11" xfId="7" applyNumberFormat="1" applyFont="1" applyFill="1" applyBorder="1" applyAlignment="1">
      <alignment vertical="top"/>
    </xf>
    <xf numFmtId="49" fontId="9" fillId="8" borderId="12" xfId="7" applyNumberFormat="1" applyFont="1" applyFill="1" applyBorder="1" applyAlignment="1">
      <alignment vertical="top"/>
    </xf>
    <xf numFmtId="165" fontId="8" fillId="5" borderId="20"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45" xfId="0" applyFont="1" applyFill="1" applyBorder="1" applyAlignment="1">
      <alignment horizontal="center" vertical="center" wrapText="1"/>
    </xf>
    <xf numFmtId="0" fontId="8" fillId="0" borderId="0" xfId="0" applyFont="1" applyBorder="1" applyAlignment="1">
      <alignment horizontal="justify" vertical="center" wrapText="1"/>
    </xf>
    <xf numFmtId="0" fontId="8" fillId="0" borderId="23" xfId="0" applyFont="1" applyBorder="1" applyAlignment="1">
      <alignment horizontal="left" vertical="top" wrapText="1"/>
    </xf>
    <xf numFmtId="0" fontId="8" fillId="0" borderId="51" xfId="0" applyFont="1" applyBorder="1" applyAlignment="1">
      <alignment horizontal="left" vertical="top"/>
    </xf>
    <xf numFmtId="9" fontId="8" fillId="0" borderId="51" xfId="0" applyNumberFormat="1" applyFont="1" applyBorder="1" applyAlignment="1">
      <alignment horizontal="center" vertical="top"/>
    </xf>
    <xf numFmtId="9" fontId="8" fillId="0" borderId="14" xfId="0" applyNumberFormat="1" applyFont="1" applyBorder="1" applyAlignment="1">
      <alignment horizontal="center" vertical="top"/>
    </xf>
    <xf numFmtId="49" fontId="3" fillId="5" borderId="0" xfId="0" applyNumberFormat="1" applyFont="1" applyFill="1" applyBorder="1" applyAlignment="1">
      <alignment vertical="top" wrapText="1"/>
    </xf>
    <xf numFmtId="165" fontId="4" fillId="0" borderId="3" xfId="0" applyNumberFormat="1" applyFont="1" applyBorder="1" applyAlignment="1">
      <alignment horizontal="center" vertical="top"/>
    </xf>
    <xf numFmtId="0" fontId="8" fillId="5" borderId="3" xfId="0" applyFont="1" applyFill="1" applyBorder="1" applyAlignment="1">
      <alignment vertical="top" wrapText="1"/>
    </xf>
    <xf numFmtId="49" fontId="11" fillId="5" borderId="29" xfId="0" applyNumberFormat="1" applyFont="1" applyFill="1" applyBorder="1" applyAlignment="1">
      <alignment horizontal="center" vertical="top" wrapText="1"/>
    </xf>
    <xf numFmtId="49" fontId="11" fillId="5" borderId="9" xfId="0" applyNumberFormat="1" applyFont="1" applyFill="1" applyBorder="1" applyAlignment="1">
      <alignment horizontal="center" vertical="top" wrapText="1"/>
    </xf>
    <xf numFmtId="0" fontId="7" fillId="5" borderId="21" xfId="0" applyFont="1" applyFill="1" applyBorder="1" applyAlignment="1">
      <alignment horizontal="center" vertical="top" wrapText="1"/>
    </xf>
    <xf numFmtId="49" fontId="10" fillId="0" borderId="58" xfId="0" applyNumberFormat="1" applyFont="1" applyBorder="1" applyAlignment="1">
      <alignment horizontal="justify" vertical="center" wrapText="1" shrinkToFit="1"/>
    </xf>
    <xf numFmtId="0" fontId="10" fillId="0" borderId="57" xfId="0" applyFont="1" applyBorder="1" applyAlignment="1">
      <alignment horizontal="center" vertical="center" wrapText="1"/>
    </xf>
    <xf numFmtId="2" fontId="18" fillId="4" borderId="15" xfId="0" applyNumberFormat="1" applyFont="1" applyFill="1" applyBorder="1" applyAlignment="1">
      <alignment horizontal="center" vertical="top" wrapText="1"/>
    </xf>
    <xf numFmtId="165" fontId="8" fillId="0" borderId="4" xfId="0" applyNumberFormat="1" applyFont="1" applyBorder="1" applyAlignment="1">
      <alignment horizontal="center" vertical="top"/>
    </xf>
    <xf numFmtId="0" fontId="8" fillId="0" borderId="0" xfId="0" applyFont="1" applyBorder="1" applyAlignment="1">
      <alignment horizontal="left" vertical="top" wrapText="1"/>
    </xf>
    <xf numFmtId="165" fontId="38" fillId="0" borderId="41" xfId="0" applyNumberFormat="1" applyFont="1" applyBorder="1" applyAlignment="1">
      <alignment horizontal="center" vertical="top"/>
    </xf>
    <xf numFmtId="2" fontId="26" fillId="4" borderId="15" xfId="0" applyNumberFormat="1" applyFont="1" applyFill="1" applyBorder="1" applyAlignment="1">
      <alignment horizontal="center" vertical="top" wrapText="1"/>
    </xf>
    <xf numFmtId="2" fontId="26" fillId="4" borderId="29" xfId="0" applyNumberFormat="1" applyFont="1" applyFill="1" applyBorder="1" applyAlignment="1">
      <alignment horizontal="center" vertical="top" wrapText="1"/>
    </xf>
    <xf numFmtId="2" fontId="29" fillId="0" borderId="3" xfId="0" applyNumberFormat="1" applyFont="1" applyBorder="1" applyAlignment="1">
      <alignment horizontal="center" vertical="top" wrapText="1"/>
    </xf>
    <xf numFmtId="2" fontId="29" fillId="0" borderId="47" xfId="0" applyNumberFormat="1" applyFont="1" applyBorder="1" applyAlignment="1">
      <alignment horizontal="center" vertical="top" wrapText="1"/>
    </xf>
    <xf numFmtId="2" fontId="29" fillId="0" borderId="4" xfId="0" applyNumberFormat="1" applyFont="1" applyBorder="1" applyAlignment="1">
      <alignment horizontal="center" vertical="top" wrapText="1"/>
    </xf>
    <xf numFmtId="2" fontId="29" fillId="0" borderId="10" xfId="0" applyNumberFormat="1" applyFont="1" applyBorder="1" applyAlignment="1">
      <alignment horizontal="center" vertical="top" wrapText="1"/>
    </xf>
    <xf numFmtId="2" fontId="26" fillId="4" borderId="24" xfId="0" applyNumberFormat="1" applyFont="1" applyFill="1" applyBorder="1" applyAlignment="1">
      <alignment vertical="top" wrapText="1"/>
    </xf>
    <xf numFmtId="0" fontId="8" fillId="5" borderId="55" xfId="0" applyFont="1" applyFill="1" applyBorder="1" applyAlignment="1">
      <alignment vertical="center" wrapText="1"/>
    </xf>
    <xf numFmtId="165" fontId="25" fillId="5" borderId="62" xfId="0" applyNumberFormat="1" applyFont="1" applyFill="1" applyBorder="1" applyAlignment="1">
      <alignment horizontal="left" vertical="center" wrapText="1"/>
    </xf>
    <xf numFmtId="165" fontId="56" fillId="5" borderId="62" xfId="0" applyNumberFormat="1" applyFont="1" applyFill="1" applyBorder="1" applyAlignment="1">
      <alignment horizontal="left" vertical="center" wrapText="1"/>
    </xf>
    <xf numFmtId="49" fontId="17" fillId="5" borderId="55" xfId="0" applyNumberFormat="1" applyFont="1" applyFill="1" applyBorder="1" applyAlignment="1">
      <alignment vertical="top" wrapText="1"/>
    </xf>
    <xf numFmtId="49" fontId="17" fillId="5" borderId="46" xfId="0" applyNumberFormat="1" applyFont="1" applyFill="1" applyBorder="1" applyAlignment="1">
      <alignment vertical="top" wrapText="1"/>
    </xf>
    <xf numFmtId="0" fontId="29" fillId="5" borderId="17" xfId="35" applyFont="1" applyFill="1" applyBorder="1" applyAlignment="1">
      <alignment horizontal="center" vertical="top" wrapText="1"/>
    </xf>
    <xf numFmtId="0" fontId="29" fillId="5" borderId="17" xfId="35" applyFont="1" applyFill="1" applyBorder="1" applyAlignment="1">
      <alignment horizontal="center" vertical="top"/>
    </xf>
    <xf numFmtId="0" fontId="89" fillId="5" borderId="42" xfId="35" applyFont="1" applyFill="1" applyBorder="1" applyAlignment="1">
      <alignment horizontal="center" vertical="top"/>
    </xf>
    <xf numFmtId="0" fontId="8" fillId="5" borderId="62" xfId="35" applyFont="1" applyFill="1" applyBorder="1" applyAlignment="1">
      <alignment vertical="top" wrapText="1"/>
    </xf>
    <xf numFmtId="49" fontId="72" fillId="3" borderId="9"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54" fillId="5" borderId="21" xfId="0" applyFont="1" applyFill="1" applyBorder="1" applyAlignment="1">
      <alignment horizontal="center" vertical="top" wrapText="1"/>
    </xf>
    <xf numFmtId="0" fontId="29" fillId="5" borderId="9" xfId="0" applyFont="1" applyFill="1" applyBorder="1" applyAlignment="1">
      <alignment horizontal="left" vertical="top" wrapText="1"/>
    </xf>
    <xf numFmtId="0" fontId="29" fillId="5" borderId="67" xfId="0" applyFont="1" applyFill="1" applyBorder="1" applyAlignment="1">
      <alignment horizontal="left" vertical="top" wrapText="1"/>
    </xf>
    <xf numFmtId="0" fontId="29" fillId="5" borderId="73" xfId="0" applyFont="1" applyFill="1" applyBorder="1" applyAlignment="1">
      <alignment horizontal="left" vertical="top" wrapText="1"/>
    </xf>
    <xf numFmtId="0" fontId="58" fillId="0" borderId="42" xfId="0" applyFont="1" applyBorder="1" applyAlignment="1">
      <alignment horizontal="center" vertical="top"/>
    </xf>
    <xf numFmtId="0" fontId="29" fillId="5" borderId="46" xfId="0" applyFont="1" applyFill="1" applyBorder="1" applyAlignment="1">
      <alignment horizontal="left" vertical="top" wrapText="1"/>
    </xf>
    <xf numFmtId="0" fontId="26" fillId="5" borderId="11" xfId="0" applyFont="1" applyFill="1" applyBorder="1" applyAlignment="1">
      <alignment horizontal="left" vertical="top"/>
    </xf>
    <xf numFmtId="49" fontId="26" fillId="2" borderId="21" xfId="0" applyNumberFormat="1" applyFont="1" applyFill="1" applyBorder="1" applyAlignment="1">
      <alignment horizontal="center" vertical="top"/>
    </xf>
    <xf numFmtId="0" fontId="9" fillId="5" borderId="21" xfId="0" applyFont="1" applyFill="1" applyBorder="1" applyAlignment="1">
      <alignment horizontal="left" vertical="top" wrapText="1"/>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0" fontId="8" fillId="5" borderId="63" xfId="0" applyFont="1" applyFill="1" applyBorder="1" applyAlignment="1">
      <alignment horizontal="center" vertical="center" wrapText="1"/>
    </xf>
    <xf numFmtId="0" fontId="31" fillId="5" borderId="20" xfId="0" applyFont="1" applyFill="1" applyBorder="1" applyAlignment="1">
      <alignment horizontal="center" vertical="top" wrapText="1"/>
    </xf>
    <xf numFmtId="49" fontId="26" fillId="5" borderId="40" xfId="0" applyNumberFormat="1" applyFont="1" applyFill="1" applyBorder="1" applyAlignment="1">
      <alignment horizontal="center" vertical="top" wrapText="1"/>
    </xf>
    <xf numFmtId="0" fontId="54" fillId="5" borderId="22" xfId="0" applyFont="1" applyFill="1" applyBorder="1" applyAlignment="1">
      <alignment horizontal="center" vertical="top" wrapText="1"/>
    </xf>
    <xf numFmtId="49" fontId="26" fillId="5" borderId="21" xfId="0" applyNumberFormat="1" applyFont="1" applyFill="1" applyBorder="1" applyAlignment="1">
      <alignment horizontal="center" vertical="top" wrapText="1"/>
    </xf>
    <xf numFmtId="49" fontId="5" fillId="2" borderId="21" xfId="0" applyNumberFormat="1" applyFont="1" applyFill="1" applyBorder="1" applyAlignment="1">
      <alignment horizontal="center" vertical="top"/>
    </xf>
    <xf numFmtId="49" fontId="26" fillId="5" borderId="0" xfId="0" applyNumberFormat="1" applyFont="1" applyFill="1" applyBorder="1" applyAlignment="1">
      <alignment horizontal="center" vertical="top" wrapText="1"/>
    </xf>
    <xf numFmtId="49" fontId="5" fillId="2" borderId="29" xfId="0" applyNumberFormat="1" applyFont="1" applyFill="1" applyBorder="1" applyAlignment="1">
      <alignment vertical="top"/>
    </xf>
    <xf numFmtId="49" fontId="5" fillId="2" borderId="9" xfId="0" applyNumberFormat="1" applyFont="1" applyFill="1" applyBorder="1" applyAlignment="1">
      <alignment vertical="top"/>
    </xf>
    <xf numFmtId="49" fontId="26" fillId="5" borderId="0" xfId="0" applyNumberFormat="1" applyFont="1" applyFill="1" applyBorder="1" applyAlignment="1">
      <alignment vertical="top" wrapText="1"/>
    </xf>
    <xf numFmtId="0" fontId="8" fillId="0" borderId="31" xfId="0" applyFont="1" applyBorder="1" applyAlignment="1">
      <alignment horizontal="center" vertical="top"/>
    </xf>
    <xf numFmtId="165" fontId="8" fillId="0" borderId="2" xfId="0" applyNumberFormat="1" applyFont="1" applyBorder="1" applyAlignment="1">
      <alignment horizontal="center"/>
    </xf>
    <xf numFmtId="0" fontId="8" fillId="0" borderId="49" xfId="0" applyFont="1" applyBorder="1" applyAlignment="1">
      <alignment vertical="center" wrapText="1"/>
    </xf>
    <xf numFmtId="49" fontId="46" fillId="5" borderId="74" xfId="0" applyNumberFormat="1" applyFont="1" applyFill="1" applyBorder="1" applyAlignment="1">
      <alignment horizontal="center" vertical="top" wrapText="1"/>
    </xf>
    <xf numFmtId="0" fontId="38" fillId="5" borderId="21" xfId="0" applyFont="1" applyFill="1" applyBorder="1" applyAlignment="1">
      <alignment vertical="top" wrapText="1"/>
    </xf>
    <xf numFmtId="0" fontId="8" fillId="5" borderId="52" xfId="0" applyFont="1" applyFill="1" applyBorder="1" applyAlignment="1">
      <alignment vertical="top" wrapText="1"/>
    </xf>
    <xf numFmtId="0" fontId="8" fillId="5" borderId="53" xfId="0" applyFont="1" applyFill="1" applyBorder="1" applyAlignment="1">
      <alignment horizontal="center" vertical="center" wrapText="1"/>
    </xf>
    <xf numFmtId="0" fontId="8" fillId="5" borderId="1" xfId="0" applyFont="1" applyFill="1" applyBorder="1" applyAlignment="1">
      <alignment horizontal="center" vertical="top"/>
    </xf>
    <xf numFmtId="49" fontId="9" fillId="5" borderId="71" xfId="0" applyNumberFormat="1" applyFont="1" applyFill="1" applyBorder="1" applyAlignment="1">
      <alignment horizontal="center" vertical="top" wrapText="1"/>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54" fillId="5" borderId="21" xfId="0" applyFont="1" applyFill="1" applyBorder="1" applyAlignment="1">
      <alignment horizontal="center" vertical="top" wrapText="1"/>
    </xf>
    <xf numFmtId="165" fontId="29" fillId="0" borderId="59" xfId="0" applyNumberFormat="1" applyFont="1" applyBorder="1" applyAlignment="1">
      <alignment horizontal="center" vertical="top"/>
    </xf>
    <xf numFmtId="165" fontId="29" fillId="10" borderId="59" xfId="0" applyNumberFormat="1" applyFont="1" applyFill="1" applyBorder="1" applyAlignment="1">
      <alignment horizontal="center" vertical="top"/>
    </xf>
    <xf numFmtId="0" fontId="90" fillId="0" borderId="2" xfId="0" applyFont="1" applyBorder="1" applyAlignment="1">
      <alignment horizontal="center" vertical="top"/>
    </xf>
    <xf numFmtId="165" fontId="90" fillId="0" borderId="2" xfId="0" applyNumberFormat="1" applyFont="1" applyBorder="1" applyAlignment="1">
      <alignment horizontal="center" vertical="top"/>
    </xf>
    <xf numFmtId="165" fontId="90" fillId="10" borderId="2" xfId="0" applyNumberFormat="1" applyFont="1" applyFill="1" applyBorder="1" applyAlignment="1">
      <alignment horizontal="center" vertical="top"/>
    </xf>
    <xf numFmtId="165" fontId="90" fillId="0" borderId="8" xfId="0" applyNumberFormat="1" applyFont="1" applyBorder="1" applyAlignment="1">
      <alignment horizontal="center" vertical="top"/>
    </xf>
    <xf numFmtId="0" fontId="91" fillId="11" borderId="22" xfId="0" applyFont="1" applyFill="1" applyBorder="1" applyAlignment="1">
      <alignment horizontal="center" vertical="top"/>
    </xf>
    <xf numFmtId="165" fontId="91" fillId="11" borderId="21" xfId="0" applyNumberFormat="1" applyFont="1" applyFill="1" applyBorder="1" applyAlignment="1">
      <alignment horizontal="center" vertical="top"/>
    </xf>
    <xf numFmtId="0" fontId="92" fillId="0" borderId="59" xfId="0" applyFont="1" applyBorder="1" applyAlignment="1">
      <alignment horizontal="center" vertical="top"/>
    </xf>
    <xf numFmtId="165" fontId="92" fillId="0" borderId="59" xfId="0" applyNumberFormat="1" applyFont="1" applyBorder="1" applyAlignment="1">
      <alignment horizontal="center" vertical="top"/>
    </xf>
    <xf numFmtId="2" fontId="93" fillId="0" borderId="2" xfId="0" applyNumberFormat="1" applyFont="1" applyBorder="1" applyAlignment="1">
      <alignment horizontal="center" vertical="top" wrapText="1"/>
    </xf>
    <xf numFmtId="2" fontId="93" fillId="0" borderId="2" xfId="0" applyNumberFormat="1" applyFont="1" applyBorder="1" applyAlignment="1">
      <alignment vertical="top" wrapText="1"/>
    </xf>
    <xf numFmtId="165" fontId="94" fillId="5" borderId="3" xfId="0" applyNumberFormat="1" applyFont="1" applyFill="1" applyBorder="1" applyAlignment="1">
      <alignment horizontal="center" vertical="top"/>
    </xf>
    <xf numFmtId="165" fontId="94" fillId="5" borderId="59" xfId="0" applyNumberFormat="1" applyFont="1" applyFill="1" applyBorder="1" applyAlignment="1">
      <alignment horizontal="center" vertical="top"/>
    </xf>
    <xf numFmtId="165" fontId="94" fillId="0" borderId="30" xfId="0" applyNumberFormat="1" applyFont="1" applyBorder="1" applyAlignment="1">
      <alignment vertical="top" wrapText="1"/>
    </xf>
    <xf numFmtId="0" fontId="96" fillId="0" borderId="2" xfId="0" applyFont="1" applyBorder="1" applyAlignment="1">
      <alignment horizontal="center" vertical="top"/>
    </xf>
    <xf numFmtId="165" fontId="96" fillId="0" borderId="2" xfId="0" applyNumberFormat="1" applyFont="1" applyBorder="1" applyAlignment="1">
      <alignment horizontal="center" vertical="top"/>
    </xf>
    <xf numFmtId="0" fontId="96" fillId="0" borderId="30" xfId="0" applyFont="1" applyBorder="1" applyAlignment="1">
      <alignment horizontal="center" vertical="top"/>
    </xf>
    <xf numFmtId="165" fontId="96" fillId="0" borderId="59" xfId="0" applyNumberFormat="1" applyFont="1" applyBorder="1" applyAlignment="1">
      <alignment horizontal="center" vertical="top"/>
    </xf>
    <xf numFmtId="2" fontId="94" fillId="0" borderId="30" xfId="0" applyNumberFormat="1" applyFont="1" applyBorder="1" applyAlignment="1">
      <alignment horizontal="center" vertical="top" wrapText="1"/>
    </xf>
    <xf numFmtId="2" fontId="94" fillId="0" borderId="2" xfId="0" applyNumberFormat="1" applyFont="1" applyBorder="1" applyAlignment="1">
      <alignment horizontal="center" vertical="top" wrapText="1"/>
    </xf>
    <xf numFmtId="0" fontId="8" fillId="0" borderId="0" xfId="0" applyFont="1" applyAlignment="1">
      <alignment horizontal="center" vertical="center"/>
    </xf>
    <xf numFmtId="0" fontId="29" fillId="5" borderId="29" xfId="0" applyFont="1" applyFill="1" applyBorder="1" applyAlignment="1">
      <alignment horizontal="left" vertical="top" wrapText="1"/>
    </xf>
    <xf numFmtId="0" fontId="29" fillId="5" borderId="9" xfId="0" applyFont="1" applyFill="1" applyBorder="1" applyAlignment="1">
      <alignment horizontal="left" vertical="top" wrapText="1"/>
    </xf>
    <xf numFmtId="0" fontId="29" fillId="5" borderId="21" xfId="0" applyFont="1" applyFill="1" applyBorder="1" applyAlignment="1">
      <alignment horizontal="left" vertical="top" wrapText="1"/>
    </xf>
    <xf numFmtId="0" fontId="29" fillId="0" borderId="2" xfId="0" applyFont="1" applyBorder="1" applyAlignment="1">
      <alignment horizontal="center" vertical="center" textRotation="90" wrapText="1"/>
    </xf>
    <xf numFmtId="0" fontId="29" fillId="0" borderId="30"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8" xfId="0" applyFont="1" applyBorder="1" applyAlignment="1">
      <alignment horizontal="center" vertical="center" textRotation="90" wrapText="1"/>
    </xf>
    <xf numFmtId="0" fontId="29" fillId="0" borderId="38" xfId="0" applyFont="1" applyBorder="1" applyAlignment="1">
      <alignment horizontal="center" vertical="center" textRotation="90" wrapText="1"/>
    </xf>
    <xf numFmtId="0" fontId="29" fillId="0" borderId="10" xfId="0" applyFont="1" applyBorder="1" applyAlignment="1">
      <alignment horizontal="center" vertical="center" textRotation="90" wrapText="1"/>
    </xf>
    <xf numFmtId="0" fontId="29" fillId="0" borderId="43"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9" xfId="0" applyFont="1" applyBorder="1" applyAlignment="1">
      <alignment horizontal="center" vertical="center" textRotation="90" wrapText="1"/>
    </xf>
    <xf numFmtId="0" fontId="29" fillId="0" borderId="9" xfId="0" applyFont="1" applyBorder="1" applyAlignment="1">
      <alignment horizontal="center" vertical="center" textRotation="90" wrapText="1"/>
    </xf>
    <xf numFmtId="0" fontId="29" fillId="0" borderId="21" xfId="0" applyFont="1" applyBorder="1" applyAlignment="1">
      <alignment horizontal="center" vertical="center" textRotation="90" wrapText="1"/>
    </xf>
    <xf numFmtId="0" fontId="8" fillId="0" borderId="0" xfId="0" applyFont="1" applyAlignment="1">
      <alignment horizontal="left" vertical="top" wrapText="1"/>
    </xf>
    <xf numFmtId="0" fontId="7" fillId="0" borderId="0" xfId="0" applyFont="1" applyAlignment="1">
      <alignment horizontal="left" vertical="top" wrapText="1"/>
    </xf>
    <xf numFmtId="0" fontId="27" fillId="0" borderId="0" xfId="0" applyFont="1" applyAlignment="1">
      <alignment horizontal="center" vertical="top" wrapText="1"/>
    </xf>
    <xf numFmtId="0" fontId="3" fillId="0" borderId="0" xfId="0" applyFont="1" applyAlignment="1">
      <alignment horizontal="center" vertical="center"/>
    </xf>
    <xf numFmtId="0" fontId="69" fillId="0" borderId="22" xfId="0" applyFont="1" applyBorder="1" applyAlignment="1">
      <alignment horizontal="center"/>
    </xf>
    <xf numFmtId="0" fontId="26" fillId="0" borderId="39" xfId="0" applyFont="1" applyBorder="1" applyAlignment="1">
      <alignment horizontal="center" vertical="center" textRotation="90"/>
    </xf>
    <xf numFmtId="0" fontId="26" fillId="0" borderId="36" xfId="0" applyFont="1" applyBorder="1" applyAlignment="1">
      <alignment horizontal="center" vertical="center" textRotation="90"/>
    </xf>
    <xf numFmtId="0" fontId="26" fillId="0" borderId="23" xfId="0" applyFont="1" applyBorder="1" applyAlignment="1">
      <alignment horizontal="center" vertical="center" textRotation="90"/>
    </xf>
    <xf numFmtId="0" fontId="26" fillId="0" borderId="15"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9" fillId="0" borderId="46"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51" xfId="0" applyFont="1" applyBorder="1" applyAlignment="1">
      <alignment horizontal="center" vertical="center" wrapText="1"/>
    </xf>
    <xf numFmtId="0" fontId="29" fillId="0" borderId="17" xfId="0" applyFont="1" applyBorder="1" applyAlignment="1">
      <alignment horizontal="center" vertical="center"/>
    </xf>
    <xf numFmtId="0" fontId="29" fillId="0" borderId="42" xfId="0" applyFont="1" applyBorder="1" applyAlignment="1">
      <alignment horizontal="center" vertical="center"/>
    </xf>
    <xf numFmtId="49" fontId="56" fillId="5" borderId="29" xfId="0" applyNumberFormat="1" applyFont="1" applyFill="1" applyBorder="1" applyAlignment="1">
      <alignment horizontal="center" vertical="center" textRotation="90"/>
    </xf>
    <xf numFmtId="49" fontId="56" fillId="5" borderId="9" xfId="0" applyNumberFormat="1" applyFont="1" applyFill="1" applyBorder="1" applyAlignment="1">
      <alignment horizontal="center" vertical="center" textRotation="90"/>
    </xf>
    <xf numFmtId="49" fontId="56" fillId="5" borderId="21" xfId="0" applyNumberFormat="1" applyFont="1" applyFill="1" applyBorder="1" applyAlignment="1">
      <alignment horizontal="center" vertical="center" textRotation="90"/>
    </xf>
    <xf numFmtId="49" fontId="29" fillId="5" borderId="29" xfId="0" applyNumberFormat="1" applyFont="1" applyFill="1" applyBorder="1" applyAlignment="1">
      <alignment horizontal="center" vertical="top"/>
    </xf>
    <xf numFmtId="49" fontId="29" fillId="5" borderId="9" xfId="0" applyNumberFormat="1" applyFont="1" applyFill="1" applyBorder="1" applyAlignment="1">
      <alignment horizontal="center" vertical="top"/>
    </xf>
    <xf numFmtId="49" fontId="29" fillId="5" borderId="21" xfId="0" applyNumberFormat="1" applyFont="1" applyFill="1" applyBorder="1" applyAlignment="1">
      <alignment horizontal="center" vertical="top"/>
    </xf>
    <xf numFmtId="0" fontId="60" fillId="5" borderId="29" xfId="0" applyFont="1" applyFill="1" applyBorder="1" applyAlignment="1">
      <alignment horizontal="left" vertical="top" wrapText="1"/>
    </xf>
    <xf numFmtId="0" fontId="60" fillId="5" borderId="9" xfId="0" applyFont="1" applyFill="1" applyBorder="1" applyAlignment="1">
      <alignment horizontal="left" vertical="top" wrapText="1"/>
    </xf>
    <xf numFmtId="0" fontId="60" fillId="5" borderId="21" xfId="0" applyFont="1" applyFill="1" applyBorder="1" applyAlignment="1">
      <alignment horizontal="left" vertical="top" wrapText="1"/>
    </xf>
    <xf numFmtId="49" fontId="10" fillId="5" borderId="29" xfId="0" applyNumberFormat="1" applyFont="1" applyFill="1" applyBorder="1" applyAlignment="1">
      <alignment horizontal="center" vertical="center" textRotation="90"/>
    </xf>
    <xf numFmtId="49" fontId="10" fillId="5" borderId="9" xfId="0" applyNumberFormat="1" applyFont="1" applyFill="1" applyBorder="1" applyAlignment="1">
      <alignment horizontal="center" vertical="center" textRotation="90"/>
    </xf>
    <xf numFmtId="49" fontId="10" fillId="5" borderId="21" xfId="0" applyNumberFormat="1" applyFont="1" applyFill="1" applyBorder="1" applyAlignment="1">
      <alignment horizontal="center" vertical="center" textRotation="90"/>
    </xf>
    <xf numFmtId="0" fontId="70" fillId="14" borderId="11" xfId="0" applyFont="1" applyFill="1" applyBorder="1" applyAlignment="1">
      <alignment horizontal="center" vertical="top"/>
    </xf>
    <xf numFmtId="0" fontId="70" fillId="14" borderId="12" xfId="0"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0" fontId="29" fillId="5" borderId="46" xfId="0" applyFont="1" applyFill="1" applyBorder="1" applyAlignment="1">
      <alignment horizontal="left" vertical="top" wrapText="1"/>
    </xf>
    <xf numFmtId="0" fontId="29" fillId="5" borderId="73" xfId="0" applyFont="1" applyFill="1" applyBorder="1" applyAlignment="1">
      <alignment horizontal="left" vertical="top" wrapText="1"/>
    </xf>
    <xf numFmtId="0" fontId="26" fillId="7" borderId="22" xfId="0" applyFont="1" applyFill="1" applyBorder="1" applyAlignment="1">
      <alignment horizontal="right" vertical="top" wrapText="1"/>
    </xf>
    <xf numFmtId="0" fontId="26" fillId="7" borderId="24" xfId="0" applyFont="1" applyFill="1" applyBorder="1" applyAlignment="1">
      <alignment horizontal="right" vertical="top" wrapText="1"/>
    </xf>
    <xf numFmtId="0" fontId="26" fillId="13" borderId="22" xfId="0" applyFont="1" applyFill="1" applyBorder="1" applyAlignment="1">
      <alignment horizontal="right" vertical="top" wrapText="1"/>
    </xf>
    <xf numFmtId="0" fontId="26" fillId="13" borderId="24" xfId="0" applyFont="1" applyFill="1" applyBorder="1" applyAlignment="1">
      <alignment horizontal="right" vertical="top" wrapText="1"/>
    </xf>
    <xf numFmtId="49" fontId="10" fillId="5" borderId="29" xfId="0" applyNumberFormat="1" applyFont="1" applyFill="1" applyBorder="1" applyAlignment="1">
      <alignment horizontal="center" vertical="center" textRotation="89"/>
    </xf>
    <xf numFmtId="49" fontId="10" fillId="5" borderId="9" xfId="0" applyNumberFormat="1" applyFont="1" applyFill="1" applyBorder="1" applyAlignment="1">
      <alignment horizontal="center" vertical="center" textRotation="89"/>
    </xf>
    <xf numFmtId="49" fontId="10" fillId="5" borderId="21" xfId="0" applyNumberFormat="1" applyFont="1" applyFill="1" applyBorder="1" applyAlignment="1">
      <alignment horizontal="center" vertical="center" textRotation="89"/>
    </xf>
    <xf numFmtId="0" fontId="3" fillId="7" borderId="22" xfId="0" applyFont="1" applyFill="1" applyBorder="1" applyAlignment="1">
      <alignment horizontal="right" vertical="top" wrapText="1"/>
    </xf>
    <xf numFmtId="0" fontId="3" fillId="7" borderId="24" xfId="0" applyFont="1" applyFill="1" applyBorder="1" applyAlignment="1">
      <alignment horizontal="right" vertical="top" wrapText="1"/>
    </xf>
    <xf numFmtId="0" fontId="3" fillId="13" borderId="22" xfId="0" applyFont="1" applyFill="1" applyBorder="1" applyAlignment="1">
      <alignment horizontal="right" vertical="top" wrapText="1"/>
    </xf>
    <xf numFmtId="0" fontId="3" fillId="13" borderId="24" xfId="0" applyFont="1" applyFill="1" applyBorder="1" applyAlignment="1">
      <alignment horizontal="right" vertical="top" wrapText="1"/>
    </xf>
    <xf numFmtId="49" fontId="3" fillId="3" borderId="29" xfId="0" applyNumberFormat="1" applyFont="1" applyFill="1" applyBorder="1" applyAlignment="1">
      <alignment horizontal="center" vertical="top"/>
    </xf>
    <xf numFmtId="49" fontId="3" fillId="3" borderId="9" xfId="0" applyNumberFormat="1" applyFont="1" applyFill="1" applyBorder="1" applyAlignment="1">
      <alignment horizontal="center" vertical="top"/>
    </xf>
    <xf numFmtId="49" fontId="3" fillId="3" borderId="21" xfId="0" applyNumberFormat="1" applyFont="1" applyFill="1" applyBorder="1" applyAlignment="1">
      <alignment horizontal="center" vertical="top"/>
    </xf>
    <xf numFmtId="0" fontId="77" fillId="5" borderId="29" xfId="0" applyFont="1" applyFill="1" applyBorder="1" applyAlignment="1">
      <alignment horizontal="left" vertical="top" wrapText="1"/>
    </xf>
    <xf numFmtId="0" fontId="77" fillId="5" borderId="9" xfId="0" applyFont="1" applyFill="1" applyBorder="1" applyAlignment="1">
      <alignment horizontal="left" vertical="top" wrapText="1"/>
    </xf>
    <xf numFmtId="0" fontId="77" fillId="5" borderId="21" xfId="0" applyFont="1" applyFill="1" applyBorder="1" applyAlignment="1">
      <alignment horizontal="left" vertical="top" wrapText="1"/>
    </xf>
    <xf numFmtId="49" fontId="4" fillId="5" borderId="29" xfId="0" applyNumberFormat="1" applyFont="1" applyFill="1" applyBorder="1" applyAlignment="1">
      <alignment horizontal="center" vertical="center" textRotation="90"/>
    </xf>
    <xf numFmtId="49" fontId="4" fillId="5" borderId="9" xfId="0" applyNumberFormat="1" applyFont="1" applyFill="1" applyBorder="1" applyAlignment="1">
      <alignment horizontal="center" vertical="center" textRotation="90"/>
    </xf>
    <xf numFmtId="49" fontId="4" fillId="5" borderId="21" xfId="0" applyNumberFormat="1" applyFont="1" applyFill="1" applyBorder="1" applyAlignment="1">
      <alignment horizontal="center" vertical="center" textRotation="90"/>
    </xf>
    <xf numFmtId="49" fontId="4" fillId="5" borderId="29" xfId="0" applyNumberFormat="1" applyFont="1" applyFill="1" applyBorder="1" applyAlignment="1">
      <alignment horizontal="center" vertical="top"/>
    </xf>
    <xf numFmtId="49" fontId="4" fillId="5" borderId="9" xfId="0" applyNumberFormat="1" applyFont="1" applyFill="1" applyBorder="1" applyAlignment="1">
      <alignment horizontal="center" vertical="top"/>
    </xf>
    <xf numFmtId="49" fontId="4" fillId="5" borderId="21" xfId="0" applyNumberFormat="1" applyFont="1" applyFill="1" applyBorder="1" applyAlignment="1">
      <alignment horizontal="center" vertical="top"/>
    </xf>
    <xf numFmtId="49" fontId="29" fillId="5" borderId="29" xfId="0" applyNumberFormat="1" applyFont="1" applyFill="1" applyBorder="1" applyAlignment="1">
      <alignment horizontal="center" vertical="center" textRotation="90"/>
    </xf>
    <xf numFmtId="49" fontId="29" fillId="5" borderId="9" xfId="0" applyNumberFormat="1" applyFont="1" applyFill="1" applyBorder="1" applyAlignment="1">
      <alignment horizontal="center" vertical="center" textRotation="90"/>
    </xf>
    <xf numFmtId="49" fontId="29" fillId="5" borderId="21" xfId="0" applyNumberFormat="1" applyFont="1" applyFill="1" applyBorder="1" applyAlignment="1">
      <alignment horizontal="center" vertical="center" textRotation="90"/>
    </xf>
    <xf numFmtId="0" fontId="76" fillId="14" borderId="11" xfId="0" applyFont="1" applyFill="1" applyBorder="1" applyAlignment="1">
      <alignment horizontal="center" vertical="top"/>
    </xf>
    <xf numFmtId="0" fontId="76" fillId="14" borderId="12" xfId="0" applyFont="1" applyFill="1" applyBorder="1" applyAlignment="1">
      <alignment horizontal="center" vertical="top"/>
    </xf>
    <xf numFmtId="0" fontId="76" fillId="5" borderId="29" xfId="0" applyFont="1" applyFill="1" applyBorder="1" applyAlignment="1">
      <alignment horizontal="left" vertical="top" wrapText="1"/>
    </xf>
    <xf numFmtId="0" fontId="76" fillId="5" borderId="9" xfId="0" applyFont="1" applyFill="1" applyBorder="1" applyAlignment="1">
      <alignment horizontal="left" vertical="top" wrapText="1"/>
    </xf>
    <xf numFmtId="0" fontId="76" fillId="5" borderId="21" xfId="0" applyFont="1" applyFill="1" applyBorder="1" applyAlignment="1">
      <alignment horizontal="left" vertical="top" wrapText="1"/>
    </xf>
    <xf numFmtId="49" fontId="2" fillId="5" borderId="29" xfId="0" applyNumberFormat="1" applyFont="1" applyFill="1" applyBorder="1" applyAlignment="1">
      <alignment horizontal="center" vertical="center" textRotation="90"/>
    </xf>
    <xf numFmtId="49" fontId="2" fillId="5" borderId="9" xfId="0" applyNumberFormat="1" applyFont="1" applyFill="1" applyBorder="1" applyAlignment="1">
      <alignment horizontal="center" vertical="center" textRotation="90"/>
    </xf>
    <xf numFmtId="49" fontId="2" fillId="5" borderId="21" xfId="0" applyNumberFormat="1" applyFont="1" applyFill="1" applyBorder="1" applyAlignment="1">
      <alignment horizontal="center" vertical="center" textRotation="90"/>
    </xf>
    <xf numFmtId="49" fontId="27" fillId="3" borderId="29" xfId="0" applyNumberFormat="1" applyFont="1" applyFill="1" applyBorder="1" applyAlignment="1">
      <alignment horizontal="center" vertical="top"/>
    </xf>
    <xf numFmtId="49" fontId="27" fillId="3" borderId="9" xfId="0" applyNumberFormat="1" applyFont="1" applyFill="1" applyBorder="1" applyAlignment="1">
      <alignment horizontal="center" vertical="top"/>
    </xf>
    <xf numFmtId="49" fontId="27" fillId="3" borderId="21" xfId="0" applyNumberFormat="1" applyFont="1" applyFill="1" applyBorder="1" applyAlignment="1">
      <alignment horizontal="center" vertical="top"/>
    </xf>
    <xf numFmtId="49" fontId="28" fillId="5" borderId="29" xfId="0" applyNumberFormat="1" applyFont="1" applyFill="1" applyBorder="1" applyAlignment="1">
      <alignment horizontal="center" vertical="top"/>
    </xf>
    <xf numFmtId="49" fontId="28" fillId="5" borderId="9" xfId="0" applyNumberFormat="1" applyFont="1" applyFill="1" applyBorder="1" applyAlignment="1">
      <alignment horizontal="center" vertical="top"/>
    </xf>
    <xf numFmtId="49" fontId="28" fillId="5" borderId="21" xfId="0" applyNumberFormat="1" applyFont="1" applyFill="1" applyBorder="1" applyAlignment="1">
      <alignment horizontal="center" vertical="top"/>
    </xf>
    <xf numFmtId="0" fontId="10" fillId="5" borderId="29" xfId="0" applyFont="1" applyFill="1" applyBorder="1" applyAlignment="1">
      <alignment horizontal="left" vertical="top" wrapText="1"/>
    </xf>
    <xf numFmtId="0" fontId="10" fillId="5" borderId="9" xfId="0" applyFont="1" applyFill="1" applyBorder="1" applyAlignment="1">
      <alignment horizontal="left" vertical="top" wrapText="1"/>
    </xf>
    <xf numFmtId="0" fontId="10" fillId="5" borderId="21" xfId="0" applyFont="1" applyFill="1" applyBorder="1" applyAlignment="1">
      <alignment horizontal="left" vertical="top" wrapText="1"/>
    </xf>
    <xf numFmtId="0" fontId="0" fillId="0" borderId="9" xfId="0" applyBorder="1" applyAlignment="1">
      <alignment vertical="top" wrapText="1"/>
    </xf>
    <xf numFmtId="0" fontId="0" fillId="0" borderId="21" xfId="0" applyBorder="1" applyAlignment="1">
      <alignment vertical="top" wrapText="1"/>
    </xf>
    <xf numFmtId="0" fontId="29" fillId="5" borderId="67" xfId="0" applyFont="1" applyFill="1" applyBorder="1" applyAlignment="1">
      <alignment horizontal="left" vertical="top" wrapText="1"/>
    </xf>
    <xf numFmtId="0" fontId="29" fillId="5" borderId="64" xfId="0" applyFont="1" applyFill="1" applyBorder="1" applyAlignment="1">
      <alignment horizontal="center" vertical="center" wrapText="1"/>
    </xf>
    <xf numFmtId="0" fontId="29" fillId="5" borderId="17" xfId="0" applyFont="1" applyFill="1" applyBorder="1" applyAlignment="1">
      <alignment horizontal="center" vertical="center" wrapText="1"/>
    </xf>
    <xf numFmtId="0" fontId="29" fillId="5" borderId="64" xfId="0" applyFont="1" applyFill="1" applyBorder="1" applyAlignment="1">
      <alignment horizontal="center" vertical="center"/>
    </xf>
    <xf numFmtId="0" fontId="29" fillId="5" borderId="17" xfId="0" applyFont="1" applyFill="1" applyBorder="1" applyAlignment="1">
      <alignment horizontal="center" vertical="center"/>
    </xf>
    <xf numFmtId="0" fontId="58" fillId="0" borderId="63" xfId="0" applyFont="1" applyBorder="1" applyAlignment="1">
      <alignment horizontal="center" vertical="top"/>
    </xf>
    <xf numFmtId="0" fontId="58" fillId="0" borderId="42" xfId="0" applyFont="1" applyBorder="1" applyAlignment="1">
      <alignment horizontal="center" vertical="top"/>
    </xf>
    <xf numFmtId="49" fontId="72" fillId="2" borderId="31" xfId="0" applyNumberFormat="1" applyFont="1" applyFill="1" applyBorder="1" applyAlignment="1">
      <alignment horizontal="center" vertical="top"/>
    </xf>
    <xf numFmtId="49" fontId="72" fillId="2" borderId="36" xfId="0" applyNumberFormat="1" applyFont="1" applyFill="1" applyBorder="1" applyAlignment="1">
      <alignment horizontal="center" vertical="top"/>
    </xf>
    <xf numFmtId="49" fontId="72" fillId="2" borderId="32" xfId="0" applyNumberFormat="1" applyFont="1" applyFill="1" applyBorder="1" applyAlignment="1">
      <alignment horizontal="center" vertical="top"/>
    </xf>
    <xf numFmtId="49" fontId="72" fillId="3" borderId="2" xfId="0" applyNumberFormat="1" applyFont="1" applyFill="1" applyBorder="1" applyAlignment="1">
      <alignment horizontal="center" vertical="top"/>
    </xf>
    <xf numFmtId="49" fontId="72" fillId="3" borderId="9" xfId="0" applyNumberFormat="1" applyFont="1" applyFill="1" applyBorder="1" applyAlignment="1">
      <alignment horizontal="center" vertical="top"/>
    </xf>
    <xf numFmtId="49" fontId="72" fillId="3" borderId="4"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54" fillId="5" borderId="21" xfId="0" applyFont="1" applyFill="1" applyBorder="1" applyAlignment="1">
      <alignment horizontal="center" vertical="top" wrapText="1"/>
    </xf>
    <xf numFmtId="49" fontId="10" fillId="5" borderId="2" xfId="0" applyNumberFormat="1" applyFont="1" applyFill="1" applyBorder="1" applyAlignment="1">
      <alignment horizontal="center" vertical="center" textRotation="87"/>
    </xf>
    <xf numFmtId="49" fontId="10" fillId="5" borderId="9" xfId="0" applyNumberFormat="1" applyFont="1" applyFill="1" applyBorder="1" applyAlignment="1">
      <alignment horizontal="center" vertical="center" textRotation="87"/>
    </xf>
    <xf numFmtId="49" fontId="10" fillId="5" borderId="4" xfId="0" applyNumberFormat="1" applyFont="1" applyFill="1" applyBorder="1" applyAlignment="1">
      <alignment horizontal="center" vertical="center" textRotation="87"/>
    </xf>
    <xf numFmtId="49" fontId="26" fillId="2" borderId="31" xfId="0" applyNumberFormat="1" applyFont="1" applyFill="1" applyBorder="1" applyAlignment="1">
      <alignment horizontal="center" vertical="top"/>
    </xf>
    <xf numFmtId="49" fontId="26" fillId="2" borderId="36"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3" borderId="2"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49" fontId="10" fillId="5" borderId="2" xfId="0" applyNumberFormat="1" applyFont="1" applyFill="1" applyBorder="1" applyAlignment="1">
      <alignment horizontal="center" vertical="center" textRotation="90"/>
    </xf>
    <xf numFmtId="49" fontId="10" fillId="5" borderId="4" xfId="0" applyNumberFormat="1" applyFont="1" applyFill="1" applyBorder="1" applyAlignment="1">
      <alignment horizontal="center" vertical="center" textRotation="90"/>
    </xf>
    <xf numFmtId="0" fontId="27" fillId="7" borderId="22" xfId="0" applyFont="1" applyFill="1" applyBorder="1" applyAlignment="1">
      <alignment horizontal="right" vertical="top" wrapText="1"/>
    </xf>
    <xf numFmtId="0" fontId="27" fillId="7" borderId="24" xfId="0" applyFont="1" applyFill="1" applyBorder="1" applyAlignment="1">
      <alignment horizontal="right" vertical="top" wrapText="1"/>
    </xf>
    <xf numFmtId="49" fontId="27" fillId="2" borderId="31" xfId="0" applyNumberFormat="1" applyFont="1" applyFill="1" applyBorder="1" applyAlignment="1">
      <alignment horizontal="center" vertical="top"/>
    </xf>
    <xf numFmtId="49" fontId="27" fillId="2" borderId="36" xfId="0" applyNumberFormat="1" applyFont="1" applyFill="1" applyBorder="1" applyAlignment="1">
      <alignment horizontal="center" vertical="top"/>
    </xf>
    <xf numFmtId="49" fontId="27" fillId="2" borderId="32" xfId="0" applyNumberFormat="1" applyFont="1" applyFill="1" applyBorder="1" applyAlignment="1">
      <alignment horizontal="center" vertical="top"/>
    </xf>
    <xf numFmtId="49" fontId="27" fillId="3" borderId="2" xfId="0" applyNumberFormat="1" applyFont="1" applyFill="1" applyBorder="1" applyAlignment="1">
      <alignment horizontal="center" vertical="top"/>
    </xf>
    <xf numFmtId="49" fontId="27" fillId="3" borderId="4" xfId="0" applyNumberFormat="1" applyFont="1" applyFill="1" applyBorder="1" applyAlignment="1">
      <alignment horizontal="center" vertical="top"/>
    </xf>
    <xf numFmtId="49" fontId="27" fillId="5" borderId="29" xfId="0" applyNumberFormat="1" applyFont="1" applyFill="1" applyBorder="1" applyAlignment="1">
      <alignment horizontal="center" vertical="top" wrapText="1"/>
    </xf>
    <xf numFmtId="49" fontId="27" fillId="5" borderId="9" xfId="0" applyNumberFormat="1" applyFont="1" applyFill="1" applyBorder="1" applyAlignment="1">
      <alignment horizontal="center" vertical="top" wrapText="1"/>
    </xf>
    <xf numFmtId="0" fontId="81" fillId="5" borderId="21" xfId="0" applyFont="1" applyFill="1" applyBorder="1" applyAlignment="1">
      <alignment horizontal="center" vertical="top" wrapText="1"/>
    </xf>
    <xf numFmtId="49" fontId="4" fillId="5" borderId="2" xfId="0" applyNumberFormat="1" applyFont="1" applyFill="1" applyBorder="1" applyAlignment="1">
      <alignment horizontal="center" vertical="center" textRotation="90"/>
    </xf>
    <xf numFmtId="49" fontId="4" fillId="5" borderId="4" xfId="0" applyNumberFormat="1" applyFont="1" applyFill="1" applyBorder="1" applyAlignment="1">
      <alignment horizontal="center" vertical="center" textRotation="90"/>
    </xf>
    <xf numFmtId="0" fontId="28" fillId="5" borderId="67" xfId="0" applyFont="1" applyFill="1" applyBorder="1" applyAlignment="1">
      <alignment horizontal="left" vertical="top" wrapText="1"/>
    </xf>
    <xf numFmtId="0" fontId="28" fillId="5" borderId="73" xfId="0" applyFont="1" applyFill="1" applyBorder="1" applyAlignment="1">
      <alignment horizontal="left" vertical="top" wrapText="1"/>
    </xf>
    <xf numFmtId="49" fontId="82" fillId="2" borderId="31" xfId="0" applyNumberFormat="1" applyFont="1" applyFill="1" applyBorder="1" applyAlignment="1">
      <alignment horizontal="center" vertical="top"/>
    </xf>
    <xf numFmtId="49" fontId="82" fillId="2" borderId="36" xfId="0" applyNumberFormat="1" applyFont="1" applyFill="1" applyBorder="1" applyAlignment="1">
      <alignment horizontal="center" vertical="top"/>
    </xf>
    <xf numFmtId="49" fontId="82" fillId="2" borderId="32" xfId="0" applyNumberFormat="1" applyFont="1" applyFill="1" applyBorder="1" applyAlignment="1">
      <alignment horizontal="center" vertical="top"/>
    </xf>
    <xf numFmtId="49" fontId="82" fillId="3" borderId="2" xfId="0" applyNumberFormat="1" applyFont="1" applyFill="1" applyBorder="1" applyAlignment="1">
      <alignment horizontal="center" vertical="top"/>
    </xf>
    <xf numFmtId="49" fontId="82" fillId="3" borderId="9" xfId="0" applyNumberFormat="1" applyFont="1" applyFill="1" applyBorder="1" applyAlignment="1">
      <alignment horizontal="center" vertical="top"/>
    </xf>
    <xf numFmtId="49" fontId="82" fillId="3" borderId="4" xfId="0" applyNumberFormat="1" applyFont="1" applyFill="1" applyBorder="1" applyAlignment="1">
      <alignment horizontal="center" vertical="top"/>
    </xf>
    <xf numFmtId="49" fontId="10" fillId="5" borderId="2" xfId="0" applyNumberFormat="1" applyFont="1" applyFill="1" applyBorder="1" applyAlignment="1">
      <alignment horizontal="center" vertical="center" textRotation="89"/>
    </xf>
    <xf numFmtId="49" fontId="10" fillId="5" borderId="4" xfId="0" applyNumberFormat="1" applyFont="1" applyFill="1" applyBorder="1" applyAlignment="1">
      <alignment horizontal="center" vertical="center" textRotation="89"/>
    </xf>
    <xf numFmtId="0" fontId="26" fillId="14" borderId="11" xfId="0" applyFont="1" applyFill="1" applyBorder="1" applyAlignment="1">
      <alignment horizontal="center" vertical="top"/>
    </xf>
    <xf numFmtId="0" fontId="26" fillId="14" borderId="12" xfId="0" applyFont="1" applyFill="1" applyBorder="1" applyAlignment="1">
      <alignment horizontal="center" vertical="top"/>
    </xf>
    <xf numFmtId="49" fontId="10" fillId="5" borderId="29" xfId="0" applyNumberFormat="1" applyFont="1" applyFill="1" applyBorder="1" applyAlignment="1">
      <alignment horizontal="center" vertical="center" textRotation="88"/>
    </xf>
    <xf numFmtId="49" fontId="10" fillId="5" borderId="9" xfId="0" applyNumberFormat="1" applyFont="1" applyFill="1" applyBorder="1" applyAlignment="1">
      <alignment horizontal="center" vertical="center" textRotation="88"/>
    </xf>
    <xf numFmtId="49" fontId="10" fillId="5" borderId="21" xfId="0" applyNumberFormat="1" applyFont="1" applyFill="1" applyBorder="1" applyAlignment="1">
      <alignment horizontal="center" vertical="center" textRotation="88"/>
    </xf>
    <xf numFmtId="0" fontId="26" fillId="17" borderId="22" xfId="0" applyFont="1" applyFill="1" applyBorder="1" applyAlignment="1">
      <alignment horizontal="right" vertical="top" wrapText="1"/>
    </xf>
    <xf numFmtId="0" fontId="26" fillId="17" borderId="24" xfId="0" applyFont="1" applyFill="1" applyBorder="1" applyAlignment="1">
      <alignment horizontal="right" vertical="top" wrapText="1"/>
    </xf>
    <xf numFmtId="0" fontId="70" fillId="0" borderId="0" xfId="0" applyFont="1" applyAlignment="1">
      <alignment horizontal="center"/>
    </xf>
    <xf numFmtId="0" fontId="27" fillId="4" borderId="31" xfId="0" applyFont="1" applyFill="1" applyBorder="1" applyAlignment="1">
      <alignment horizontal="right" vertical="top" wrapText="1"/>
    </xf>
    <xf numFmtId="0" fontId="27" fillId="4" borderId="8" xfId="0" applyFont="1" applyFill="1" applyBorder="1" applyAlignment="1">
      <alignment horizontal="right" vertical="top" wrapText="1"/>
    </xf>
    <xf numFmtId="0" fontId="27" fillId="4" borderId="25" xfId="0" applyFont="1" applyFill="1" applyBorder="1" applyAlignment="1">
      <alignment horizontal="right"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29" fillId="4" borderId="15" xfId="0" applyFont="1" applyFill="1" applyBorder="1" applyAlignment="1">
      <alignment horizontal="right" vertical="top" wrapText="1"/>
    </xf>
    <xf numFmtId="0" fontId="29" fillId="4" borderId="11" xfId="0" applyFont="1" applyFill="1" applyBorder="1" applyAlignment="1">
      <alignment horizontal="right" vertical="top" wrapText="1"/>
    </xf>
    <xf numFmtId="0" fontId="28" fillId="0" borderId="31" xfId="0" applyFont="1" applyBorder="1" applyAlignment="1">
      <alignment horizontal="left" vertical="top" wrapText="1"/>
    </xf>
    <xf numFmtId="0" fontId="28" fillId="0" borderId="8" xfId="0" applyFont="1" applyBorder="1" applyAlignment="1">
      <alignment horizontal="left" vertical="top" wrapText="1"/>
    </xf>
    <xf numFmtId="0" fontId="28" fillId="0" borderId="25" xfId="0" applyFont="1" applyBorder="1" applyAlignment="1">
      <alignment horizontal="left" vertical="top" wrapText="1"/>
    </xf>
    <xf numFmtId="0" fontId="54" fillId="9" borderId="15" xfId="0" applyFont="1" applyFill="1" applyBorder="1" applyAlignment="1">
      <alignment horizontal="center" vertical="top" wrapText="1"/>
    </xf>
    <xf numFmtId="0" fontId="54" fillId="9" borderId="11" xfId="0" applyFont="1" applyFill="1" applyBorder="1" applyAlignment="1">
      <alignment horizontal="center" vertical="top" wrapText="1"/>
    </xf>
    <xf numFmtId="0" fontId="54" fillId="9" borderId="12" xfId="0" applyFont="1" applyFill="1" applyBorder="1" applyAlignment="1">
      <alignment horizontal="center"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9" fillId="5" borderId="29"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5" borderId="21" xfId="0" applyFont="1" applyFill="1" applyBorder="1" applyAlignment="1">
      <alignment horizontal="left" vertical="top" wrapText="1"/>
    </xf>
    <xf numFmtId="0" fontId="9" fillId="0" borderId="39" xfId="0" applyFont="1" applyBorder="1" applyAlignment="1">
      <alignment horizontal="center"/>
    </xf>
    <xf numFmtId="0" fontId="9" fillId="0" borderId="40" xfId="0" applyFont="1" applyBorder="1" applyAlignment="1">
      <alignment horizontal="center"/>
    </xf>
    <xf numFmtId="0" fontId="9" fillId="0" borderId="43" xfId="0" applyFont="1" applyBorder="1" applyAlignment="1">
      <alignment horizontal="center"/>
    </xf>
    <xf numFmtId="0" fontId="9" fillId="0" borderId="23" xfId="0" applyFont="1" applyBorder="1" applyAlignment="1">
      <alignment horizontal="center"/>
    </xf>
    <xf numFmtId="0" fontId="9" fillId="0" borderId="22" xfId="0" applyFont="1" applyBorder="1" applyAlignment="1">
      <alignment horizontal="center"/>
    </xf>
    <xf numFmtId="0" fontId="9" fillId="0" borderId="24" xfId="0" applyFont="1" applyBorder="1" applyAlignment="1">
      <alignment horizontal="center"/>
    </xf>
    <xf numFmtId="0" fontId="8" fillId="5" borderId="3" xfId="0" applyFont="1" applyFill="1" applyBorder="1" applyAlignment="1">
      <alignment horizontal="left" vertical="top" wrapText="1"/>
    </xf>
    <xf numFmtId="0" fontId="8" fillId="5" borderId="9" xfId="0" applyFont="1" applyFill="1" applyBorder="1" applyAlignment="1">
      <alignment horizontal="left" vertical="top" wrapText="1"/>
    </xf>
    <xf numFmtId="0" fontId="8" fillId="5" borderId="21" xfId="0" applyFont="1" applyFill="1" applyBorder="1" applyAlignment="1">
      <alignment horizontal="left" vertical="top" wrapText="1"/>
    </xf>
    <xf numFmtId="49" fontId="9" fillId="2" borderId="29" xfId="0" applyNumberFormat="1" applyFont="1" applyFill="1" applyBorder="1" applyAlignment="1">
      <alignment horizontal="center" vertical="top"/>
    </xf>
    <xf numFmtId="49" fontId="9" fillId="2" borderId="21" xfId="0" applyNumberFormat="1" applyFont="1" applyFill="1" applyBorder="1" applyAlignment="1">
      <alignment horizontal="center" vertical="top"/>
    </xf>
    <xf numFmtId="49" fontId="9" fillId="3" borderId="29" xfId="0" applyNumberFormat="1" applyFont="1" applyFill="1" applyBorder="1" applyAlignment="1">
      <alignment horizontal="center" vertical="top"/>
    </xf>
    <xf numFmtId="49" fontId="9" fillId="3" borderId="21" xfId="0" applyNumberFormat="1" applyFont="1" applyFill="1" applyBorder="1" applyAlignment="1">
      <alignment horizontal="center" vertical="top"/>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2" borderId="32" xfId="0" applyNumberFormat="1" applyFont="1" applyFill="1" applyBorder="1" applyAlignment="1">
      <alignment horizontal="center" vertical="top"/>
    </xf>
    <xf numFmtId="49" fontId="9" fillId="3" borderId="2" xfId="0" applyNumberFormat="1" applyFont="1" applyFill="1" applyBorder="1" applyAlignment="1">
      <alignment horizontal="center" vertical="top"/>
    </xf>
    <xf numFmtId="49" fontId="9" fillId="3" borderId="9" xfId="0" applyNumberFormat="1" applyFont="1" applyFill="1" applyBorder="1" applyAlignment="1">
      <alignment horizontal="center" vertical="top"/>
    </xf>
    <xf numFmtId="49" fontId="9" fillId="3" borderId="4" xfId="0" applyNumberFormat="1" applyFont="1" applyFill="1" applyBorder="1" applyAlignment="1">
      <alignment horizontal="center" vertical="top"/>
    </xf>
    <xf numFmtId="49" fontId="9" fillId="5" borderId="48" xfId="0" applyNumberFormat="1" applyFont="1" applyFill="1" applyBorder="1" applyAlignment="1">
      <alignment horizontal="center" vertical="top" wrapText="1"/>
    </xf>
    <xf numFmtId="49" fontId="9" fillId="5" borderId="13" xfId="0" applyNumberFormat="1" applyFont="1" applyFill="1" applyBorder="1" applyAlignment="1">
      <alignment horizontal="center" vertical="top" wrapText="1"/>
    </xf>
    <xf numFmtId="0" fontId="31" fillId="5" borderId="20" xfId="0" applyFont="1" applyFill="1" applyBorder="1" applyAlignment="1">
      <alignment horizontal="center" vertical="top" wrapText="1"/>
    </xf>
    <xf numFmtId="49" fontId="56" fillId="0" borderId="2" xfId="0" applyNumberFormat="1" applyFont="1" applyBorder="1" applyAlignment="1">
      <alignment horizontal="center" vertical="top"/>
    </xf>
    <xf numFmtId="49" fontId="56" fillId="0" borderId="9" xfId="0" applyNumberFormat="1" applyFont="1" applyBorder="1" applyAlignment="1">
      <alignment horizontal="center" vertical="top"/>
    </xf>
    <xf numFmtId="49" fontId="56" fillId="0" borderId="4" xfId="0" applyNumberFormat="1" applyFont="1" applyBorder="1" applyAlignment="1">
      <alignment horizontal="center" vertical="top"/>
    </xf>
    <xf numFmtId="0" fontId="9" fillId="7" borderId="15" xfId="0" applyFont="1" applyFill="1" applyBorder="1" applyAlignment="1">
      <alignment horizontal="center" vertical="top" wrapText="1"/>
    </xf>
    <xf numFmtId="0" fontId="9" fillId="7" borderId="11" xfId="0" applyFont="1" applyFill="1" applyBorder="1" applyAlignment="1">
      <alignment horizontal="center" vertical="top" wrapText="1"/>
    </xf>
    <xf numFmtId="0" fontId="9" fillId="7" borderId="12" xfId="0" applyFont="1" applyFill="1" applyBorder="1" applyAlignment="1">
      <alignment horizontal="center" vertical="top" wrapText="1"/>
    </xf>
    <xf numFmtId="49" fontId="9" fillId="8" borderId="15" xfId="7" applyNumberFormat="1" applyFont="1" applyFill="1" applyBorder="1" applyAlignment="1">
      <alignment horizontal="right" vertical="top"/>
    </xf>
    <xf numFmtId="49" fontId="9" fillId="8" borderId="11" xfId="7" applyNumberFormat="1" applyFont="1" applyFill="1" applyBorder="1" applyAlignment="1">
      <alignment horizontal="right" vertical="top"/>
    </xf>
    <xf numFmtId="0" fontId="9" fillId="8" borderId="15" xfId="0" applyFont="1" applyFill="1" applyBorder="1" applyAlignment="1">
      <alignment horizontal="left" vertical="top"/>
    </xf>
    <xf numFmtId="0" fontId="9" fillId="8" borderId="11" xfId="0" applyFont="1" applyFill="1" applyBorder="1" applyAlignment="1">
      <alignment horizontal="left" vertical="top"/>
    </xf>
    <xf numFmtId="0" fontId="9" fillId="8" borderId="12" xfId="0" applyFont="1" applyFill="1" applyBorder="1" applyAlignment="1">
      <alignment horizontal="left" vertical="top"/>
    </xf>
    <xf numFmtId="49" fontId="8" fillId="0" borderId="29"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21" xfId="0" applyNumberFormat="1" applyFont="1" applyBorder="1" applyAlignment="1">
      <alignment horizontal="center" vertical="top"/>
    </xf>
    <xf numFmtId="49" fontId="56" fillId="0" borderId="29" xfId="0" applyNumberFormat="1" applyFont="1" applyBorder="1" applyAlignment="1">
      <alignment horizontal="center" vertical="top"/>
    </xf>
    <xf numFmtId="49" fontId="56" fillId="0" borderId="21" xfId="0" applyNumberFormat="1" applyFont="1" applyBorder="1" applyAlignment="1">
      <alignment horizontal="center" vertical="top"/>
    </xf>
    <xf numFmtId="0" fontId="9" fillId="0" borderId="29" xfId="0" applyFont="1" applyBorder="1" applyAlignment="1">
      <alignment horizontal="left" vertical="top" wrapText="1"/>
    </xf>
    <xf numFmtId="0" fontId="9" fillId="0" borderId="21" xfId="0" applyFont="1" applyBorder="1" applyAlignment="1">
      <alignment horizontal="left" vertical="top" wrapText="1"/>
    </xf>
    <xf numFmtId="49" fontId="17" fillId="0" borderId="22" xfId="0" applyNumberFormat="1" applyFont="1" applyBorder="1" applyAlignment="1">
      <alignment horizontal="center" vertical="top" wrapText="1"/>
    </xf>
    <xf numFmtId="0" fontId="33" fillId="0" borderId="29" xfId="0" applyFont="1" applyBorder="1" applyAlignment="1">
      <alignment horizontal="center" vertical="center"/>
    </xf>
    <xf numFmtId="0" fontId="33" fillId="0" borderId="21" xfId="0" applyFont="1" applyBorder="1" applyAlignment="1">
      <alignment horizontal="center" vertical="center"/>
    </xf>
    <xf numFmtId="165" fontId="33" fillId="0" borderId="29" xfId="0" applyNumberFormat="1" applyFont="1" applyBorder="1" applyAlignment="1">
      <alignment horizontal="center" vertical="top"/>
    </xf>
    <xf numFmtId="165" fontId="33" fillId="0" borderId="21" xfId="0" applyNumberFormat="1" applyFont="1" applyBorder="1" applyAlignment="1">
      <alignment horizontal="center" vertical="top"/>
    </xf>
    <xf numFmtId="165" fontId="33" fillId="0" borderId="39" xfId="0" applyNumberFormat="1" applyFont="1" applyBorder="1" applyAlignment="1">
      <alignment horizontal="center" vertical="top"/>
    </xf>
    <xf numFmtId="165" fontId="33" fillId="0" borderId="23" xfId="0" applyNumberFormat="1" applyFont="1" applyBorder="1" applyAlignment="1">
      <alignment horizontal="center" vertical="top"/>
    </xf>
    <xf numFmtId="0" fontId="9" fillId="7" borderId="11" xfId="0" applyFont="1" applyFill="1" applyBorder="1" applyAlignment="1">
      <alignment horizontal="right" vertical="top" wrapText="1"/>
    </xf>
    <xf numFmtId="0" fontId="9" fillId="7" borderId="12" xfId="0" applyFont="1" applyFill="1" applyBorder="1" applyAlignment="1">
      <alignment horizontal="right" vertical="top" wrapText="1"/>
    </xf>
    <xf numFmtId="49" fontId="9" fillId="8" borderId="12" xfId="7" applyNumberFormat="1" applyFont="1" applyFill="1" applyBorder="1" applyAlignment="1">
      <alignment horizontal="right" vertical="top"/>
    </xf>
    <xf numFmtId="0" fontId="8" fillId="5" borderId="55" xfId="0" applyFont="1" applyFill="1" applyBorder="1" applyAlignment="1">
      <alignment horizontal="left" vertical="center" wrapText="1"/>
    </xf>
    <xf numFmtId="0" fontId="8" fillId="5" borderId="46" xfId="0" applyFont="1" applyFill="1" applyBorder="1" applyAlignment="1">
      <alignment horizontal="left" vertical="center" wrapText="1"/>
    </xf>
    <xf numFmtId="0" fontId="8" fillId="5" borderId="73" xfId="0" applyFont="1" applyFill="1" applyBorder="1" applyAlignment="1">
      <alignment horizontal="left" vertical="center" wrapText="1"/>
    </xf>
    <xf numFmtId="49" fontId="17" fillId="8" borderId="29" xfId="0" applyNumberFormat="1" applyFont="1" applyFill="1" applyBorder="1" applyAlignment="1">
      <alignment horizontal="center" vertical="top"/>
    </xf>
    <xf numFmtId="49" fontId="17" fillId="8" borderId="21" xfId="0" applyNumberFormat="1" applyFont="1" applyFill="1" applyBorder="1" applyAlignment="1">
      <alignment horizontal="center" vertical="top"/>
    </xf>
    <xf numFmtId="49" fontId="9" fillId="5" borderId="55" xfId="0" applyNumberFormat="1" applyFont="1" applyFill="1" applyBorder="1" applyAlignment="1">
      <alignment horizontal="center" vertical="top" wrapText="1"/>
    </xf>
    <xf numFmtId="49" fontId="9" fillId="5" borderId="46" xfId="0" applyNumberFormat="1" applyFont="1" applyFill="1" applyBorder="1" applyAlignment="1">
      <alignment horizontal="center" vertical="top" wrapText="1"/>
    </xf>
    <xf numFmtId="49" fontId="9" fillId="5" borderId="18" xfId="0" applyNumberFormat="1" applyFont="1" applyFill="1" applyBorder="1" applyAlignment="1">
      <alignment horizontal="center" vertical="top" wrapText="1"/>
    </xf>
    <xf numFmtId="49" fontId="9" fillId="5" borderId="54" xfId="0" applyNumberFormat="1" applyFont="1" applyFill="1" applyBorder="1" applyAlignment="1">
      <alignment horizontal="center" vertical="top" wrapText="1"/>
    </xf>
    <xf numFmtId="49" fontId="9" fillId="5" borderId="57" xfId="0" applyNumberFormat="1" applyFont="1" applyFill="1" applyBorder="1" applyAlignment="1">
      <alignment horizontal="center" vertical="top" wrapText="1"/>
    </xf>
    <xf numFmtId="49" fontId="9" fillId="5" borderId="14" xfId="0" applyNumberFormat="1" applyFont="1" applyFill="1" applyBorder="1" applyAlignment="1">
      <alignment horizontal="center" vertical="top" wrapText="1"/>
    </xf>
    <xf numFmtId="49" fontId="8" fillId="5" borderId="29" xfId="0" applyNumberFormat="1" applyFont="1" applyFill="1" applyBorder="1" applyAlignment="1">
      <alignment horizontal="center" vertical="top"/>
    </xf>
    <xf numFmtId="49" fontId="8" fillId="5" borderId="9" xfId="0" applyNumberFormat="1" applyFont="1" applyFill="1" applyBorder="1" applyAlignment="1">
      <alignment horizontal="center" vertical="top"/>
    </xf>
    <xf numFmtId="49" fontId="8" fillId="5" borderId="21" xfId="0" applyNumberFormat="1" applyFont="1" applyFill="1" applyBorder="1" applyAlignment="1">
      <alignment horizontal="center" vertical="top"/>
    </xf>
    <xf numFmtId="49" fontId="17" fillId="0" borderId="29" xfId="0" applyNumberFormat="1" applyFont="1" applyBorder="1" applyAlignment="1">
      <alignment horizontal="center" vertical="top"/>
    </xf>
    <xf numFmtId="49" fontId="17" fillId="0" borderId="21" xfId="0" applyNumberFormat="1" applyFont="1" applyBorder="1" applyAlignment="1">
      <alignment horizontal="center" vertical="top"/>
    </xf>
    <xf numFmtId="49" fontId="17" fillId="0" borderId="55"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0" fontId="33" fillId="5" borderId="29" xfId="0" applyFont="1" applyFill="1" applyBorder="1" applyAlignment="1">
      <alignment horizontal="left" vertical="top" wrapText="1"/>
    </xf>
    <xf numFmtId="0" fontId="33" fillId="5" borderId="21" xfId="0" applyFont="1" applyFill="1" applyBorder="1" applyAlignment="1">
      <alignment horizontal="left" vertical="top" wrapText="1"/>
    </xf>
    <xf numFmtId="49" fontId="33" fillId="0" borderId="29" xfId="0" applyNumberFormat="1" applyFont="1" applyBorder="1" applyAlignment="1">
      <alignment horizontal="center" vertical="top"/>
    </xf>
    <xf numFmtId="49" fontId="33" fillId="0" borderId="21" xfId="0" applyNumberFormat="1" applyFont="1" applyBorder="1" applyAlignment="1">
      <alignment horizontal="center" vertical="top"/>
    </xf>
    <xf numFmtId="49" fontId="9" fillId="2" borderId="9" xfId="0" applyNumberFormat="1" applyFont="1" applyFill="1" applyBorder="1" applyAlignment="1">
      <alignment horizontal="center" vertical="top"/>
    </xf>
    <xf numFmtId="49" fontId="9" fillId="2" borderId="39"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wrapText="1"/>
    </xf>
    <xf numFmtId="0" fontId="29" fillId="9" borderId="15" xfId="0" applyFont="1" applyFill="1" applyBorder="1" applyAlignment="1">
      <alignment horizontal="center" vertical="top" wrapText="1"/>
    </xf>
    <xf numFmtId="0" fontId="29" fillId="9" borderId="11" xfId="0" applyFont="1" applyFill="1" applyBorder="1" applyAlignment="1">
      <alignment horizontal="center" vertical="top" wrapText="1"/>
    </xf>
    <xf numFmtId="0" fontId="29" fillId="9" borderId="12" xfId="0" applyFont="1" applyFill="1" applyBorder="1" applyAlignment="1">
      <alignment horizontal="center" vertical="top" wrapText="1"/>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xf numFmtId="0" fontId="26" fillId="4" borderId="31" xfId="0" applyFont="1" applyFill="1" applyBorder="1" applyAlignment="1">
      <alignment horizontal="right" vertical="top" wrapText="1"/>
    </xf>
    <xf numFmtId="0" fontId="26" fillId="4" borderId="8" xfId="0" applyFont="1" applyFill="1" applyBorder="1" applyAlignment="1">
      <alignment horizontal="right" vertical="top" wrapText="1"/>
    </xf>
    <xf numFmtId="0" fontId="26" fillId="4" borderId="25" xfId="0" applyFont="1" applyFill="1" applyBorder="1" applyAlignment="1">
      <alignment horizontal="right" vertical="top" wrapText="1"/>
    </xf>
    <xf numFmtId="0" fontId="9" fillId="0" borderId="16"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9" xfId="0" applyFont="1" applyBorder="1" applyAlignment="1">
      <alignment horizontal="center" vertical="center" wrapText="1"/>
    </xf>
    <xf numFmtId="0" fontId="52" fillId="7" borderId="74" xfId="0" applyFont="1" applyFill="1" applyBorder="1" applyAlignment="1">
      <alignment horizontal="center" vertical="top"/>
    </xf>
    <xf numFmtId="0" fontId="52" fillId="7" borderId="11" xfId="0" applyFont="1" applyFill="1" applyBorder="1" applyAlignment="1">
      <alignment horizontal="center" vertical="top"/>
    </xf>
    <xf numFmtId="0" fontId="52" fillId="7" borderId="12" xfId="0" applyFont="1" applyFill="1" applyBorder="1" applyAlignment="1">
      <alignment horizontal="center" vertical="top"/>
    </xf>
    <xf numFmtId="49" fontId="9" fillId="8" borderId="23" xfId="7" applyNumberFormat="1" applyFont="1" applyFill="1" applyBorder="1" applyAlignment="1">
      <alignment horizontal="right" vertical="top"/>
    </xf>
    <xf numFmtId="49" fontId="9" fillId="8" borderId="22" xfId="7" applyNumberFormat="1" applyFont="1" applyFill="1" applyBorder="1" applyAlignment="1">
      <alignment horizontal="right" vertical="top"/>
    </xf>
    <xf numFmtId="49" fontId="9" fillId="6" borderId="15" xfId="0" applyNumberFormat="1" applyFont="1" applyFill="1" applyBorder="1" applyAlignment="1">
      <alignment horizontal="right" vertical="top"/>
    </xf>
    <xf numFmtId="49" fontId="9" fillId="6" borderId="11" xfId="0" applyNumberFormat="1" applyFont="1" applyFill="1" applyBorder="1" applyAlignment="1">
      <alignment horizontal="right" vertical="top"/>
    </xf>
    <xf numFmtId="49" fontId="9" fillId="6" borderId="12" xfId="0"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49" fontId="9" fillId="2" borderId="58" xfId="0" applyNumberFormat="1" applyFont="1" applyFill="1" applyBorder="1" applyAlignment="1">
      <alignment horizontal="center" vertical="top"/>
    </xf>
    <xf numFmtId="49" fontId="9" fillId="3" borderId="59" xfId="0" applyNumberFormat="1" applyFont="1" applyFill="1" applyBorder="1" applyAlignment="1">
      <alignment horizontal="center" vertical="top"/>
    </xf>
    <xf numFmtId="49" fontId="8" fillId="0" borderId="59" xfId="0" applyNumberFormat="1" applyFont="1" applyBorder="1" applyAlignment="1">
      <alignment horizontal="center" vertical="top"/>
    </xf>
    <xf numFmtId="0" fontId="1" fillId="0" borderId="29" xfId="0" applyFont="1" applyBorder="1" applyAlignment="1">
      <alignment horizontal="center" vertical="top" wrapText="1"/>
    </xf>
    <xf numFmtId="0" fontId="1" fillId="0" borderId="9" xfId="0" applyFont="1" applyBorder="1" applyAlignment="1">
      <alignment horizontal="center" vertical="top" wrapText="1"/>
    </xf>
    <xf numFmtId="0" fontId="1" fillId="0" borderId="21" xfId="0" applyFont="1" applyBorder="1" applyAlignment="1">
      <alignment horizontal="center" vertical="top" wrapText="1"/>
    </xf>
    <xf numFmtId="0" fontId="9" fillId="7" borderId="15" xfId="0" applyFont="1" applyFill="1" applyBorder="1" applyAlignment="1">
      <alignment horizontal="left" vertical="top"/>
    </xf>
    <xf numFmtId="0" fontId="9" fillId="7" borderId="11" xfId="0" applyFont="1" applyFill="1" applyBorder="1" applyAlignment="1">
      <alignment horizontal="left" vertical="top"/>
    </xf>
    <xf numFmtId="0" fontId="9" fillId="7" borderId="12" xfId="0" applyFont="1" applyFill="1" applyBorder="1" applyAlignment="1">
      <alignment horizontal="left" vertical="top"/>
    </xf>
    <xf numFmtId="0" fontId="9" fillId="0" borderId="16" xfId="0" applyFont="1" applyBorder="1" applyAlignment="1">
      <alignment horizontal="center" vertical="top"/>
    </xf>
    <xf numFmtId="0" fontId="9" fillId="0" borderId="44" xfId="0" applyFont="1" applyBorder="1" applyAlignment="1">
      <alignment horizontal="center" vertical="top"/>
    </xf>
    <xf numFmtId="0" fontId="9" fillId="0" borderId="19" xfId="0" applyFont="1" applyBorder="1" applyAlignment="1">
      <alignment horizontal="center" vertical="top"/>
    </xf>
    <xf numFmtId="0" fontId="56" fillId="0" borderId="29" xfId="0" applyFont="1" applyBorder="1" applyAlignment="1">
      <alignment horizontal="center" vertical="top"/>
    </xf>
    <xf numFmtId="0" fontId="56" fillId="0" borderId="9" xfId="0" applyFont="1" applyBorder="1" applyAlignment="1">
      <alignment horizontal="center" vertical="top"/>
    </xf>
    <xf numFmtId="0" fontId="56" fillId="0" borderId="21" xfId="0" applyFont="1" applyBorder="1" applyAlignment="1">
      <alignment horizontal="center" vertical="top"/>
    </xf>
    <xf numFmtId="0" fontId="8" fillId="0" borderId="40" xfId="0" applyFont="1" applyBorder="1" applyAlignment="1">
      <alignment horizontal="center" vertical="top"/>
    </xf>
    <xf numFmtId="0" fontId="8" fillId="0" borderId="0" xfId="0" applyFont="1" applyBorder="1" applyAlignment="1">
      <alignment horizontal="center" vertical="top"/>
    </xf>
    <xf numFmtId="0" fontId="8" fillId="0" borderId="22" xfId="0" applyFont="1" applyBorder="1" applyAlignment="1">
      <alignment horizontal="center" vertical="top"/>
    </xf>
    <xf numFmtId="165" fontId="8" fillId="5" borderId="50" xfId="0" applyNumberFormat="1" applyFont="1" applyFill="1" applyBorder="1" applyAlignment="1">
      <alignment horizontal="center" vertical="center" wrapText="1"/>
    </xf>
    <xf numFmtId="165" fontId="8" fillId="5" borderId="56" xfId="0" applyNumberFormat="1" applyFont="1" applyFill="1" applyBorder="1" applyAlignment="1">
      <alignment horizontal="center" vertical="center" wrapText="1"/>
    </xf>
    <xf numFmtId="165" fontId="8" fillId="5" borderId="17" xfId="0" applyNumberFormat="1" applyFont="1" applyFill="1" applyBorder="1" applyAlignment="1">
      <alignment horizontal="center" vertical="center" wrapText="1"/>
    </xf>
    <xf numFmtId="0" fontId="8" fillId="5" borderId="50" xfId="0" applyFont="1" applyFill="1" applyBorder="1" applyAlignment="1">
      <alignment horizontal="center" vertical="top" wrapText="1"/>
    </xf>
    <xf numFmtId="0" fontId="8" fillId="5" borderId="56" xfId="0" applyFont="1" applyFill="1" applyBorder="1" applyAlignment="1">
      <alignment horizontal="center" vertical="top" wrapText="1"/>
    </xf>
    <xf numFmtId="0" fontId="8" fillId="5" borderId="17" xfId="0" applyFont="1" applyFill="1" applyBorder="1" applyAlignment="1">
      <alignment horizontal="center" vertical="top" wrapText="1"/>
    </xf>
    <xf numFmtId="49" fontId="27" fillId="2" borderId="29" xfId="0" applyNumberFormat="1" applyFont="1" applyFill="1" applyBorder="1" applyAlignment="1">
      <alignment horizontal="center" vertical="top"/>
    </xf>
    <xf numFmtId="49" fontId="27" fillId="2" borderId="9" xfId="0" applyNumberFormat="1" applyFont="1" applyFill="1" applyBorder="1" applyAlignment="1">
      <alignment horizontal="center" vertical="top"/>
    </xf>
    <xf numFmtId="49" fontId="27" fillId="2" borderId="21" xfId="0" applyNumberFormat="1" applyFont="1" applyFill="1" applyBorder="1" applyAlignment="1">
      <alignment horizontal="center" vertical="top"/>
    </xf>
    <xf numFmtId="49" fontId="9" fillId="2" borderId="23" xfId="0" applyNumberFormat="1" applyFont="1" applyFill="1" applyBorder="1" applyAlignment="1">
      <alignment horizontal="center" vertical="top"/>
    </xf>
    <xf numFmtId="49" fontId="9" fillId="5" borderId="20" xfId="0" applyNumberFormat="1" applyFont="1" applyFill="1" applyBorder="1" applyAlignment="1">
      <alignment horizontal="center" vertical="top" wrapText="1"/>
    </xf>
    <xf numFmtId="49" fontId="56" fillId="0" borderId="25" xfId="0" applyNumberFormat="1" applyFont="1" applyBorder="1" applyAlignment="1">
      <alignment horizontal="center" vertical="top"/>
    </xf>
    <xf numFmtId="49" fontId="56" fillId="0" borderId="26" xfId="0" applyNumberFormat="1" applyFont="1" applyBorder="1" applyAlignment="1">
      <alignment horizontal="center" vertical="top"/>
    </xf>
    <xf numFmtId="49" fontId="56" fillId="0" borderId="24" xfId="0" applyNumberFormat="1" applyFont="1" applyBorder="1" applyAlignment="1">
      <alignment horizontal="center" vertical="top"/>
    </xf>
    <xf numFmtId="49" fontId="56" fillId="5" borderId="25" xfId="0" applyNumberFormat="1" applyFont="1" applyFill="1" applyBorder="1" applyAlignment="1">
      <alignment horizontal="center" vertical="top"/>
    </xf>
    <xf numFmtId="49" fontId="56" fillId="5" borderId="26" xfId="0" applyNumberFormat="1" applyFont="1" applyFill="1" applyBorder="1" applyAlignment="1">
      <alignment horizontal="center" vertical="top"/>
    </xf>
    <xf numFmtId="49" fontId="56" fillId="5" borderId="24" xfId="0" applyNumberFormat="1" applyFont="1" applyFill="1" applyBorder="1" applyAlignment="1">
      <alignment horizontal="center" vertical="top"/>
    </xf>
    <xf numFmtId="49" fontId="9" fillId="0" borderId="55" xfId="0" applyNumberFormat="1" applyFont="1" applyBorder="1" applyAlignment="1">
      <alignment horizontal="center" vertical="top" wrapText="1"/>
    </xf>
    <xf numFmtId="49" fontId="9" fillId="0" borderId="46" xfId="0" applyNumberFormat="1" applyFont="1" applyBorder="1" applyAlignment="1">
      <alignment horizontal="center" vertical="top" wrapText="1"/>
    </xf>
    <xf numFmtId="49" fontId="5" fillId="2" borderId="36" xfId="0" applyNumberFormat="1" applyFont="1" applyFill="1" applyBorder="1" applyAlignment="1">
      <alignment horizontal="center" vertical="top"/>
    </xf>
    <xf numFmtId="49" fontId="3" fillId="3" borderId="36" xfId="0" applyNumberFormat="1" applyFont="1" applyFill="1" applyBorder="1" applyAlignment="1">
      <alignment horizontal="center" vertical="top"/>
    </xf>
    <xf numFmtId="49" fontId="3" fillId="5" borderId="39" xfId="0" applyNumberFormat="1" applyFont="1" applyFill="1" applyBorder="1" applyAlignment="1">
      <alignment horizontal="center" vertical="top" wrapText="1"/>
    </xf>
    <xf numFmtId="49" fontId="3" fillId="5" borderId="36" xfId="0" applyNumberFormat="1" applyFont="1" applyFill="1" applyBorder="1" applyAlignment="1">
      <alignment horizontal="center" vertical="top" wrapText="1"/>
    </xf>
    <xf numFmtId="0" fontId="8" fillId="5" borderId="29" xfId="0" applyFont="1" applyFill="1" applyBorder="1" applyAlignment="1">
      <alignment horizontal="left" vertical="top" wrapText="1"/>
    </xf>
    <xf numFmtId="49" fontId="47" fillId="0" borderId="29" xfId="0" applyNumberFormat="1" applyFont="1" applyBorder="1" applyAlignment="1">
      <alignment horizontal="center" vertical="top"/>
    </xf>
    <xf numFmtId="49" fontId="47" fillId="0" borderId="21" xfId="0" applyNumberFormat="1" applyFont="1" applyBorder="1" applyAlignment="1">
      <alignment horizontal="center" vertical="top"/>
    </xf>
    <xf numFmtId="0" fontId="51" fillId="7" borderId="23" xfId="0" applyFont="1" applyFill="1" applyBorder="1" applyAlignment="1">
      <alignment horizontal="left" vertical="top"/>
    </xf>
    <xf numFmtId="0" fontId="51" fillId="7" borderId="22" xfId="0" applyFont="1" applyFill="1" applyBorder="1" applyAlignment="1">
      <alignment horizontal="left" vertical="top"/>
    </xf>
    <xf numFmtId="0" fontId="51" fillId="7" borderId="24" xfId="0" applyFont="1" applyFill="1" applyBorder="1" applyAlignment="1">
      <alignment horizontal="left" vertical="top"/>
    </xf>
    <xf numFmtId="49" fontId="9" fillId="0" borderId="15" xfId="7" applyNumberFormat="1" applyFont="1" applyBorder="1" applyAlignment="1">
      <alignment horizontal="center" vertical="top"/>
    </xf>
    <xf numFmtId="49" fontId="9" fillId="0" borderId="11" xfId="7" applyNumberFormat="1" applyFont="1" applyBorder="1" applyAlignment="1">
      <alignment horizontal="center" vertical="top"/>
    </xf>
    <xf numFmtId="49" fontId="9" fillId="0" borderId="12" xfId="7" applyNumberFormat="1" applyFont="1" applyBorder="1" applyAlignment="1">
      <alignment horizontal="center" vertical="top"/>
    </xf>
    <xf numFmtId="49" fontId="17" fillId="2" borderId="29" xfId="0" applyNumberFormat="1" applyFont="1" applyFill="1" applyBorder="1" applyAlignment="1">
      <alignment horizontal="center" vertical="top"/>
    </xf>
    <xf numFmtId="49" fontId="17" fillId="2" borderId="9" xfId="0" applyNumberFormat="1" applyFont="1" applyFill="1" applyBorder="1" applyAlignment="1">
      <alignment horizontal="center" vertical="top"/>
    </xf>
    <xf numFmtId="49" fontId="17" fillId="3" borderId="29" xfId="0" applyNumberFormat="1" applyFont="1" applyFill="1" applyBorder="1" applyAlignment="1">
      <alignment horizontal="center" vertical="top"/>
    </xf>
    <xf numFmtId="49" fontId="17" fillId="3" borderId="9" xfId="0" applyNumberFormat="1" applyFont="1" applyFill="1" applyBorder="1" applyAlignment="1">
      <alignment horizontal="center" vertical="top"/>
    </xf>
    <xf numFmtId="49" fontId="9" fillId="8" borderId="29" xfId="0" applyNumberFormat="1" applyFont="1" applyFill="1" applyBorder="1" applyAlignment="1">
      <alignment horizontal="center" vertical="top"/>
    </xf>
    <xf numFmtId="49" fontId="9" fillId="8" borderId="9" xfId="0" applyNumberFormat="1" applyFont="1" applyFill="1" applyBorder="1" applyAlignment="1">
      <alignment horizontal="center" vertical="top"/>
    </xf>
    <xf numFmtId="49" fontId="9" fillId="0" borderId="29" xfId="0" applyNumberFormat="1" applyFont="1" applyBorder="1" applyAlignment="1">
      <alignment horizontal="center" vertical="top"/>
    </xf>
    <xf numFmtId="49" fontId="9" fillId="0" borderId="9" xfId="0" applyNumberFormat="1" applyFont="1" applyBorder="1" applyAlignment="1">
      <alignment horizontal="center" vertical="top"/>
    </xf>
    <xf numFmtId="165" fontId="8" fillId="10" borderId="5" xfId="0" applyNumberFormat="1" applyFont="1" applyFill="1" applyBorder="1" applyAlignment="1">
      <alignment horizontal="left" vertical="top" wrapText="1"/>
    </xf>
    <xf numFmtId="165" fontId="8" fillId="10" borderId="1" xfId="0" applyNumberFormat="1" applyFont="1" applyFill="1" applyBorder="1" applyAlignment="1">
      <alignment horizontal="left" vertical="top" wrapText="1"/>
    </xf>
    <xf numFmtId="0" fontId="8" fillId="5" borderId="55" xfId="0" applyFont="1" applyFill="1" applyBorder="1" applyAlignment="1">
      <alignment vertical="center" wrapText="1"/>
    </xf>
    <xf numFmtId="0" fontId="31" fillId="0" borderId="46" xfId="0" applyFont="1" applyBorder="1" applyAlignment="1">
      <alignment vertical="center" wrapText="1"/>
    </xf>
    <xf numFmtId="0" fontId="31" fillId="0" borderId="73" xfId="0" applyFont="1" applyBorder="1" applyAlignment="1">
      <alignment vertical="center" wrapText="1"/>
    </xf>
    <xf numFmtId="0" fontId="8" fillId="5" borderId="50" xfId="0" applyFont="1" applyFill="1" applyBorder="1" applyAlignment="1">
      <alignment horizontal="center" vertical="center" wrapText="1"/>
    </xf>
    <xf numFmtId="0" fontId="8" fillId="5" borderId="56" xfId="0" applyFont="1" applyFill="1" applyBorder="1" applyAlignment="1">
      <alignment horizontal="center" vertical="center" wrapText="1"/>
    </xf>
    <xf numFmtId="0" fontId="8" fillId="5" borderId="17" xfId="0" applyFont="1" applyFill="1" applyBorder="1" applyAlignment="1">
      <alignment horizontal="center" vertical="center" wrapText="1"/>
    </xf>
    <xf numFmtId="49" fontId="5" fillId="2" borderId="29" xfId="0" applyNumberFormat="1" applyFont="1" applyFill="1" applyBorder="1" applyAlignment="1">
      <alignment horizontal="center" vertical="top"/>
    </xf>
    <xf numFmtId="49" fontId="5" fillId="2" borderId="9" xfId="0" applyNumberFormat="1" applyFont="1" applyFill="1" applyBorder="1" applyAlignment="1">
      <alignment horizontal="center" vertical="top"/>
    </xf>
    <xf numFmtId="49" fontId="3" fillId="5" borderId="55" xfId="0" applyNumberFormat="1" applyFont="1" applyFill="1" applyBorder="1" applyAlignment="1">
      <alignment horizontal="center" vertical="top" wrapText="1"/>
    </xf>
    <xf numFmtId="49" fontId="3" fillId="5" borderId="46" xfId="0" applyNumberFormat="1" applyFont="1" applyFill="1" applyBorder="1" applyAlignment="1">
      <alignment horizontal="center" vertical="top" wrapText="1"/>
    </xf>
    <xf numFmtId="49" fontId="47" fillId="0" borderId="9" xfId="0" applyNumberFormat="1" applyFont="1" applyBorder="1" applyAlignment="1">
      <alignment horizontal="center" vertical="top"/>
    </xf>
    <xf numFmtId="165" fontId="8" fillId="10" borderId="35" xfId="0" applyNumberFormat="1" applyFont="1" applyFill="1" applyBorder="1" applyAlignment="1">
      <alignment horizontal="left" vertical="top" wrapText="1"/>
    </xf>
    <xf numFmtId="165" fontId="8" fillId="10" borderId="64" xfId="0" applyNumberFormat="1" applyFont="1" applyFill="1" applyBorder="1" applyAlignment="1">
      <alignment horizontal="left" vertical="top" wrapText="1"/>
    </xf>
    <xf numFmtId="49" fontId="9" fillId="0" borderId="54" xfId="0" applyNumberFormat="1" applyFont="1" applyBorder="1" applyAlignment="1">
      <alignment horizontal="center" vertical="top" wrapText="1"/>
    </xf>
    <xf numFmtId="49" fontId="9" fillId="0" borderId="57" xfId="0" applyNumberFormat="1" applyFont="1" applyBorder="1" applyAlignment="1">
      <alignment horizontal="center" vertical="top" wrapText="1"/>
    </xf>
    <xf numFmtId="49" fontId="9" fillId="0" borderId="14" xfId="0" applyNumberFormat="1" applyFont="1" applyBorder="1" applyAlignment="1">
      <alignment horizontal="center" vertical="top" wrapText="1"/>
    </xf>
    <xf numFmtId="49" fontId="45" fillId="3" borderId="2" xfId="0" applyNumberFormat="1" applyFont="1" applyFill="1" applyBorder="1" applyAlignment="1">
      <alignment horizontal="center" vertical="top"/>
    </xf>
    <xf numFmtId="49" fontId="45" fillId="3" borderId="9" xfId="0" applyNumberFormat="1" applyFont="1" applyFill="1" applyBorder="1" applyAlignment="1">
      <alignment horizontal="center" vertical="top"/>
    </xf>
    <xf numFmtId="49" fontId="45" fillId="5" borderId="48" xfId="0" applyNumberFormat="1" applyFont="1" applyFill="1" applyBorder="1" applyAlignment="1">
      <alignment horizontal="center" vertical="top" wrapText="1"/>
    </xf>
    <xf numFmtId="49" fontId="45" fillId="5" borderId="13" xfId="0" applyNumberFormat="1" applyFont="1" applyFill="1" applyBorder="1" applyAlignment="1">
      <alignment horizontal="center" vertical="top" wrapText="1"/>
    </xf>
    <xf numFmtId="49" fontId="42" fillId="0" borderId="2" xfId="0" applyNumberFormat="1" applyFont="1" applyBorder="1" applyAlignment="1">
      <alignment horizontal="center" vertical="top"/>
    </xf>
    <xf numFmtId="49" fontId="42" fillId="0" borderId="9" xfId="0" applyNumberFormat="1" applyFont="1" applyBorder="1" applyAlignment="1">
      <alignment horizontal="center" vertical="top"/>
    </xf>
    <xf numFmtId="49" fontId="5" fillId="2" borderId="31" xfId="0" applyNumberFormat="1" applyFont="1" applyFill="1" applyBorder="1" applyAlignment="1">
      <alignment horizontal="center" vertical="top"/>
    </xf>
    <xf numFmtId="49" fontId="3" fillId="3" borderId="2" xfId="0" applyNumberFormat="1" applyFont="1" applyFill="1" applyBorder="1" applyAlignment="1">
      <alignment horizontal="center" vertical="top"/>
    </xf>
    <xf numFmtId="49" fontId="3" fillId="5" borderId="48" xfId="0" applyNumberFormat="1" applyFont="1" applyFill="1" applyBorder="1" applyAlignment="1">
      <alignment horizontal="center" vertical="top" wrapText="1"/>
    </xf>
    <xf numFmtId="49" fontId="3" fillId="5" borderId="13" xfId="0" applyNumberFormat="1" applyFont="1" applyFill="1" applyBorder="1" applyAlignment="1">
      <alignment horizontal="center" vertical="top" wrapText="1"/>
    </xf>
    <xf numFmtId="49" fontId="47" fillId="0" borderId="2" xfId="0" applyNumberFormat="1" applyFont="1" applyBorder="1" applyAlignment="1">
      <alignment horizontal="center" vertical="top"/>
    </xf>
    <xf numFmtId="49" fontId="42" fillId="2" borderId="58" xfId="0" applyNumberFormat="1" applyFont="1" applyFill="1" applyBorder="1" applyAlignment="1">
      <alignment horizontal="center" vertical="top"/>
    </xf>
    <xf numFmtId="49" fontId="42" fillId="2" borderId="36" xfId="0" applyNumberFormat="1" applyFont="1" applyFill="1" applyBorder="1" applyAlignment="1">
      <alignment horizontal="center" vertical="top"/>
    </xf>
    <xf numFmtId="49" fontId="42" fillId="3" borderId="59" xfId="0" applyNumberFormat="1" applyFont="1" applyFill="1" applyBorder="1" applyAlignment="1">
      <alignment horizontal="center" vertical="top"/>
    </xf>
    <xf numFmtId="49" fontId="42" fillId="3" borderId="9" xfId="0" applyNumberFormat="1" applyFont="1" applyFill="1" applyBorder="1" applyAlignment="1">
      <alignment horizontal="center" vertical="top"/>
    </xf>
    <xf numFmtId="49" fontId="42" fillId="5" borderId="13" xfId="0" applyNumberFormat="1" applyFont="1" applyFill="1" applyBorder="1" applyAlignment="1">
      <alignment horizontal="center" vertical="top" wrapText="1"/>
    </xf>
    <xf numFmtId="0" fontId="38" fillId="7" borderId="23" xfId="0" applyFont="1" applyFill="1" applyBorder="1" applyAlignment="1">
      <alignment horizontal="center" vertical="top"/>
    </xf>
    <xf numFmtId="0" fontId="38" fillId="7" borderId="22" xfId="0" applyFont="1" applyFill="1" applyBorder="1" applyAlignment="1">
      <alignment horizontal="center" vertical="top"/>
    </xf>
    <xf numFmtId="0" fontId="38" fillId="7" borderId="24" xfId="0" applyFont="1" applyFill="1" applyBorder="1" applyAlignment="1">
      <alignment horizontal="center" vertical="top"/>
    </xf>
    <xf numFmtId="49" fontId="9" fillId="7" borderId="29" xfId="0" applyNumberFormat="1" applyFont="1" applyFill="1" applyBorder="1" applyAlignment="1">
      <alignment horizontal="center" vertical="top"/>
    </xf>
    <xf numFmtId="49" fontId="9" fillId="7" borderId="21" xfId="0" applyNumberFormat="1" applyFont="1" applyFill="1" applyBorder="1" applyAlignment="1">
      <alignment horizontal="center" vertical="top"/>
    </xf>
    <xf numFmtId="0" fontId="9" fillId="7" borderId="22" xfId="0" applyFont="1" applyFill="1" applyBorder="1" applyAlignment="1">
      <alignment horizontal="center" vertical="top" wrapText="1"/>
    </xf>
    <xf numFmtId="0" fontId="9" fillId="7" borderId="24" xfId="0" applyFont="1" applyFill="1" applyBorder="1" applyAlignment="1">
      <alignment horizontal="center" vertical="top" wrapText="1"/>
    </xf>
    <xf numFmtId="49" fontId="25" fillId="0" borderId="29" xfId="0" applyNumberFormat="1" applyFont="1" applyBorder="1" applyAlignment="1">
      <alignment horizontal="center" vertical="top" wrapText="1"/>
    </xf>
    <xf numFmtId="49" fontId="25" fillId="0" borderId="21" xfId="0" applyNumberFormat="1" applyFont="1" applyBorder="1" applyAlignment="1">
      <alignment horizontal="center" vertical="top"/>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0" fontId="9" fillId="0" borderId="55" xfId="0" applyFont="1" applyBorder="1" applyAlignment="1">
      <alignment horizontal="center" vertical="center"/>
    </xf>
    <xf numFmtId="0" fontId="9" fillId="0" borderId="46" xfId="0" applyFont="1" applyBorder="1" applyAlignment="1">
      <alignment horizontal="center" vertical="center"/>
    </xf>
    <xf numFmtId="0" fontId="9" fillId="0" borderId="18" xfId="0" applyFont="1" applyBorder="1" applyAlignment="1">
      <alignment horizontal="center" vertical="center"/>
    </xf>
    <xf numFmtId="49" fontId="9" fillId="0" borderId="16" xfId="0" applyNumberFormat="1" applyFont="1" applyBorder="1" applyAlignment="1">
      <alignment horizontal="center" vertical="top" wrapText="1"/>
    </xf>
    <xf numFmtId="49" fontId="9" fillId="0" borderId="44" xfId="0" applyNumberFormat="1" applyFont="1" applyBorder="1" applyAlignment="1">
      <alignment horizontal="center" vertical="top" wrapText="1"/>
    </xf>
    <xf numFmtId="49" fontId="9" fillId="0" borderId="19" xfId="0" applyNumberFormat="1" applyFont="1" applyBorder="1" applyAlignment="1">
      <alignment horizontal="center" vertical="top" wrapText="1"/>
    </xf>
    <xf numFmtId="49" fontId="9" fillId="0" borderId="39" xfId="0" applyNumberFormat="1" applyFont="1" applyBorder="1" applyAlignment="1">
      <alignment horizontal="center" vertical="top" wrapText="1"/>
    </xf>
    <xf numFmtId="49" fontId="9" fillId="0" borderId="40" xfId="0" applyNumberFormat="1" applyFont="1" applyBorder="1" applyAlignment="1">
      <alignment horizontal="center" vertical="top" wrapText="1"/>
    </xf>
    <xf numFmtId="49" fontId="9" fillId="0" borderId="43" xfId="0" applyNumberFormat="1" applyFont="1" applyBorder="1" applyAlignment="1">
      <alignment horizontal="center" vertical="top" wrapText="1"/>
    </xf>
    <xf numFmtId="49" fontId="9" fillId="0" borderId="36" xfId="0" applyNumberFormat="1" applyFont="1" applyBorder="1" applyAlignment="1">
      <alignment horizontal="center" vertical="top" wrapText="1"/>
    </xf>
    <xf numFmtId="49" fontId="9" fillId="0" borderId="0" xfId="0" applyNumberFormat="1" applyFont="1" applyAlignment="1">
      <alignment horizontal="center" vertical="top" wrapText="1"/>
    </xf>
    <xf numFmtId="49" fontId="9" fillId="0" borderId="26" xfId="0" applyNumberFormat="1" applyFont="1" applyBorder="1" applyAlignment="1">
      <alignment horizontal="center" vertical="top" wrapText="1"/>
    </xf>
    <xf numFmtId="49" fontId="9" fillId="0" borderId="23" xfId="0" applyNumberFormat="1" applyFont="1" applyBorder="1" applyAlignment="1">
      <alignment horizontal="center" vertical="top" wrapText="1"/>
    </xf>
    <xf numFmtId="49" fontId="9" fillId="0" borderId="22" xfId="0" applyNumberFormat="1" applyFont="1" applyBorder="1" applyAlignment="1">
      <alignment horizontal="center" vertical="top" wrapText="1"/>
    </xf>
    <xf numFmtId="49" fontId="9" fillId="0" borderId="24" xfId="0" applyNumberFormat="1" applyFont="1" applyBorder="1" applyAlignment="1">
      <alignment horizontal="center" vertical="top" wrapText="1"/>
    </xf>
    <xf numFmtId="0" fontId="8" fillId="5" borderId="6" xfId="0" applyFont="1" applyFill="1" applyBorder="1" applyAlignment="1">
      <alignment horizontal="left" wrapText="1"/>
    </xf>
    <xf numFmtId="0" fontId="8" fillId="5" borderId="37" xfId="0" applyFont="1" applyFill="1" applyBorder="1" applyAlignment="1">
      <alignment horizontal="left" wrapText="1"/>
    </xf>
    <xf numFmtId="165" fontId="8" fillId="5" borderId="5" xfId="0" applyNumberFormat="1" applyFont="1" applyFill="1" applyBorder="1" applyAlignment="1">
      <alignment horizontal="center" vertical="center" wrapText="1"/>
    </xf>
    <xf numFmtId="165" fontId="8" fillId="5" borderId="35" xfId="0" applyNumberFormat="1" applyFont="1" applyFill="1" applyBorder="1" applyAlignment="1">
      <alignment horizontal="center" vertical="center" wrapText="1"/>
    </xf>
    <xf numFmtId="0" fontId="8" fillId="5" borderId="54" xfId="0" applyFont="1" applyFill="1" applyBorder="1" applyAlignment="1">
      <alignment horizontal="center" vertical="top" wrapText="1"/>
    </xf>
    <xf numFmtId="0" fontId="8" fillId="5" borderId="42" xfId="0" applyFont="1" applyFill="1" applyBorder="1" applyAlignment="1">
      <alignment horizontal="center" vertical="top" wrapText="1"/>
    </xf>
    <xf numFmtId="0" fontId="8" fillId="5" borderId="37" xfId="0" applyFont="1" applyFill="1" applyBorder="1" applyAlignment="1">
      <alignment horizontal="left" vertical="center" wrapText="1"/>
    </xf>
    <xf numFmtId="0" fontId="8" fillId="5" borderId="64" xfId="0" applyFont="1" applyFill="1" applyBorder="1" applyAlignment="1">
      <alignment horizontal="center" vertical="center" wrapText="1"/>
    </xf>
    <xf numFmtId="0" fontId="8" fillId="5" borderId="63" xfId="0" applyFont="1" applyFill="1" applyBorder="1" applyAlignment="1">
      <alignment horizontal="center" vertical="center" wrapText="1"/>
    </xf>
    <xf numFmtId="0" fontId="8" fillId="5" borderId="42" xfId="0" applyFont="1" applyFill="1" applyBorder="1" applyAlignment="1">
      <alignment horizontal="center" vertical="center" wrapText="1"/>
    </xf>
    <xf numFmtId="49" fontId="17" fillId="2" borderId="31" xfId="0" applyNumberFormat="1" applyFont="1" applyFill="1" applyBorder="1" applyAlignment="1">
      <alignment horizontal="center" vertical="top"/>
    </xf>
    <xf numFmtId="49" fontId="17" fillId="2" borderId="36" xfId="0" applyNumberFormat="1" applyFont="1" applyFill="1" applyBorder="1" applyAlignment="1">
      <alignment horizontal="center" vertical="top"/>
    </xf>
    <xf numFmtId="49" fontId="17" fillId="2" borderId="23" xfId="0" applyNumberFormat="1" applyFont="1" applyFill="1" applyBorder="1" applyAlignment="1">
      <alignment horizontal="center" vertical="top"/>
    </xf>
    <xf numFmtId="49" fontId="9" fillId="5" borderId="40" xfId="0" applyNumberFormat="1" applyFont="1" applyFill="1" applyBorder="1" applyAlignment="1">
      <alignment horizontal="center" vertical="top" wrapText="1"/>
    </xf>
    <xf numFmtId="49" fontId="9" fillId="5" borderId="0" xfId="0" applyNumberFormat="1" applyFont="1" applyFill="1" applyAlignment="1">
      <alignment horizontal="center" vertical="top" wrapText="1"/>
    </xf>
    <xf numFmtId="49" fontId="9" fillId="5" borderId="22" xfId="0" applyNumberFormat="1" applyFont="1" applyFill="1" applyBorder="1" applyAlignment="1">
      <alignment horizontal="center" vertical="top" wrapText="1"/>
    </xf>
    <xf numFmtId="0" fontId="9" fillId="5" borderId="59" xfId="0" applyFont="1" applyFill="1" applyBorder="1" applyAlignment="1">
      <alignment horizontal="left" vertical="top" wrapText="1"/>
    </xf>
    <xf numFmtId="0" fontId="8" fillId="5" borderId="59" xfId="0" applyFont="1" applyFill="1" applyBorder="1" applyAlignment="1">
      <alignment horizontal="left" vertical="top" wrapText="1"/>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2" fillId="5" borderId="29" xfId="0" applyNumberFormat="1" applyFont="1" applyFill="1" applyBorder="1" applyAlignment="1">
      <alignment horizontal="center" vertical="top"/>
    </xf>
    <xf numFmtId="49" fontId="2" fillId="5" borderId="9" xfId="0" applyNumberFormat="1" applyFont="1" applyFill="1" applyBorder="1" applyAlignment="1">
      <alignment horizontal="center" vertical="top"/>
    </xf>
    <xf numFmtId="0" fontId="31" fillId="5" borderId="22" xfId="0" applyFont="1" applyFill="1" applyBorder="1" applyAlignment="1">
      <alignment horizontal="center" vertical="top" wrapText="1"/>
    </xf>
    <xf numFmtId="49" fontId="2"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4" xfId="0" applyNumberFormat="1" applyFont="1" applyBorder="1" applyAlignment="1">
      <alignment horizontal="center" vertical="top"/>
    </xf>
    <xf numFmtId="0" fontId="9" fillId="0" borderId="0" xfId="0" applyFont="1" applyAlignment="1">
      <alignment horizontal="right" vertical="top" wrapText="1"/>
    </xf>
    <xf numFmtId="0" fontId="9" fillId="0" borderId="0" xfId="0" applyFont="1" applyAlignment="1">
      <alignment horizontal="center" vertical="top" wrapText="1"/>
    </xf>
    <xf numFmtId="0" fontId="9" fillId="0" borderId="0" xfId="0" applyFont="1" applyAlignment="1">
      <alignment horizontal="center" vertical="center"/>
    </xf>
    <xf numFmtId="0" fontId="8" fillId="0" borderId="22" xfId="0" applyFont="1" applyBorder="1" applyAlignment="1">
      <alignment horizontal="center"/>
    </xf>
    <xf numFmtId="0" fontId="8" fillId="5" borderId="54" xfId="0" applyFont="1" applyFill="1" applyBorder="1" applyAlignment="1">
      <alignment horizontal="center" vertical="center" wrapText="1"/>
    </xf>
    <xf numFmtId="0" fontId="8" fillId="5" borderId="57" xfId="0" applyFont="1" applyFill="1" applyBorder="1" applyAlignment="1">
      <alignment horizontal="center" vertical="center" wrapText="1"/>
    </xf>
    <xf numFmtId="49" fontId="42" fillId="0" borderId="29" xfId="0" applyNumberFormat="1" applyFont="1" applyBorder="1" applyAlignment="1">
      <alignment horizontal="center" vertical="top"/>
    </xf>
    <xf numFmtId="49" fontId="42" fillId="0" borderId="21" xfId="0" applyNumberFormat="1" applyFont="1" applyBorder="1" applyAlignment="1">
      <alignment horizontal="center" vertical="top"/>
    </xf>
    <xf numFmtId="0" fontId="6" fillId="0" borderId="31" xfId="0" applyFont="1" applyBorder="1" applyAlignment="1">
      <alignment horizontal="left" vertical="top" wrapText="1"/>
    </xf>
    <xf numFmtId="0" fontId="6" fillId="0" borderId="8" xfId="0" applyFont="1" applyBorder="1" applyAlignment="1">
      <alignment horizontal="left" vertical="top" wrapText="1"/>
    </xf>
    <xf numFmtId="0" fontId="6" fillId="0" borderId="25" xfId="0" applyFont="1" applyBorder="1" applyAlignment="1">
      <alignment horizontal="left" vertical="top" wrapText="1"/>
    </xf>
    <xf numFmtId="0" fontId="7" fillId="9" borderId="15" xfId="0" applyFont="1" applyFill="1" applyBorder="1" applyAlignment="1">
      <alignment horizontal="center" vertical="top" wrapText="1"/>
    </xf>
    <xf numFmtId="0" fontId="7" fillId="9" borderId="11" xfId="0" applyFont="1" applyFill="1" applyBorder="1" applyAlignment="1">
      <alignment horizontal="center" vertical="top" wrapText="1"/>
    </xf>
    <xf numFmtId="0" fontId="7" fillId="9" borderId="12" xfId="0" applyFont="1" applyFill="1" applyBorder="1" applyAlignment="1">
      <alignment horizontal="center" vertical="top" wrapText="1"/>
    </xf>
    <xf numFmtId="0" fontId="25" fillId="0" borderId="33" xfId="0" applyFont="1" applyBorder="1" applyAlignment="1">
      <alignment horizontal="left" vertical="top" wrapText="1"/>
    </xf>
    <xf numFmtId="0" fontId="25" fillId="0" borderId="38" xfId="0" applyFont="1" applyBorder="1" applyAlignment="1">
      <alignment horizontal="left" vertical="top" wrapText="1"/>
    </xf>
    <xf numFmtId="0" fontId="25" fillId="0" borderId="41" xfId="0" applyFont="1" applyBorder="1" applyAlignment="1">
      <alignment horizontal="left" vertical="top" wrapText="1"/>
    </xf>
    <xf numFmtId="0" fontId="25" fillId="0" borderId="32" xfId="0" applyFont="1" applyBorder="1" applyAlignment="1">
      <alignment horizontal="left" vertical="top" wrapText="1"/>
    </xf>
    <xf numFmtId="0" fontId="25" fillId="0" borderId="10" xfId="0" applyFont="1" applyBorder="1" applyAlignment="1">
      <alignment horizontal="left" vertical="top" wrapText="1"/>
    </xf>
    <xf numFmtId="0" fontId="25" fillId="0" borderId="27" xfId="0" applyFont="1" applyBorder="1" applyAlignment="1">
      <alignment horizontal="left" vertical="top" wrapText="1"/>
    </xf>
    <xf numFmtId="0" fontId="10" fillId="4" borderId="15" xfId="0" applyFont="1" applyFill="1" applyBorder="1" applyAlignment="1">
      <alignment horizontal="right" vertical="top" wrapText="1"/>
    </xf>
    <xf numFmtId="0" fontId="10" fillId="4" borderId="11" xfId="0" applyFont="1" applyFill="1" applyBorder="1" applyAlignment="1">
      <alignment horizontal="right" vertical="top" wrapText="1"/>
    </xf>
    <xf numFmtId="0" fontId="25" fillId="0" borderId="33" xfId="33" applyFont="1" applyBorder="1" applyAlignment="1">
      <alignment horizontal="left" vertical="top" wrapText="1"/>
    </xf>
    <xf numFmtId="0" fontId="25" fillId="0" borderId="38" xfId="33" applyFont="1" applyBorder="1" applyAlignment="1">
      <alignment horizontal="left" vertical="top" wrapText="1"/>
    </xf>
    <xf numFmtId="0" fontId="25" fillId="0" borderId="41" xfId="33" applyFont="1" applyBorder="1" applyAlignment="1">
      <alignment horizontal="left" vertical="top" wrapText="1"/>
    </xf>
    <xf numFmtId="0" fontId="26" fillId="7" borderId="15" xfId="0" applyFont="1" applyFill="1" applyBorder="1" applyAlignment="1">
      <alignment horizontal="center" vertical="top" wrapText="1"/>
    </xf>
    <xf numFmtId="0" fontId="26" fillId="7" borderId="11" xfId="0" applyFont="1" applyFill="1" applyBorder="1" applyAlignment="1">
      <alignment horizontal="center" vertical="top" wrapText="1"/>
    </xf>
    <xf numFmtId="0" fontId="26" fillId="7" borderId="12" xfId="0" applyFont="1" applyFill="1" applyBorder="1" applyAlignment="1">
      <alignment horizontal="center" vertical="top" wrapText="1"/>
    </xf>
    <xf numFmtId="0" fontId="29" fillId="7" borderId="15" xfId="0" applyFont="1" applyFill="1" applyBorder="1" applyAlignment="1">
      <alignment horizontal="center" vertical="top"/>
    </xf>
    <xf numFmtId="0" fontId="29" fillId="7" borderId="11" xfId="0" applyFont="1" applyFill="1" applyBorder="1" applyAlignment="1">
      <alignment horizontal="center" vertical="top"/>
    </xf>
    <xf numFmtId="0" fontId="29" fillId="7" borderId="12" xfId="0" applyFont="1" applyFill="1" applyBorder="1" applyAlignment="1">
      <alignment horizontal="center" vertical="top"/>
    </xf>
    <xf numFmtId="49" fontId="26" fillId="8" borderId="15" xfId="7" applyNumberFormat="1" applyFont="1" applyFill="1" applyBorder="1" applyAlignment="1">
      <alignment horizontal="right" vertical="top"/>
    </xf>
    <xf numFmtId="49" fontId="26" fillId="8" borderId="11" xfId="7" applyNumberFormat="1" applyFont="1" applyFill="1" applyBorder="1" applyAlignment="1">
      <alignment horizontal="right" vertical="top"/>
    </xf>
    <xf numFmtId="49" fontId="26" fillId="8" borderId="12" xfId="7" applyNumberFormat="1" applyFont="1" applyFill="1" applyBorder="1" applyAlignment="1">
      <alignment horizontal="right" vertical="top"/>
    </xf>
    <xf numFmtId="49" fontId="26" fillId="6" borderId="15" xfId="0" applyNumberFormat="1" applyFont="1" applyFill="1" applyBorder="1" applyAlignment="1">
      <alignment horizontal="right" vertical="top"/>
    </xf>
    <xf numFmtId="49" fontId="26" fillId="6" borderId="11" xfId="0" applyNumberFormat="1" applyFont="1" applyFill="1" applyBorder="1" applyAlignment="1">
      <alignment horizontal="right" vertical="top"/>
    </xf>
    <xf numFmtId="49" fontId="26" fillId="6" borderId="12" xfId="0" applyNumberFormat="1" applyFont="1" applyFill="1" applyBorder="1" applyAlignment="1">
      <alignment horizontal="right" vertical="top"/>
    </xf>
    <xf numFmtId="0" fontId="29" fillId="6" borderId="15" xfId="0" applyFont="1" applyFill="1" applyBorder="1" applyAlignment="1">
      <alignment horizontal="center" vertical="top"/>
    </xf>
    <xf numFmtId="0" fontId="29" fillId="6" borderId="11" xfId="0" applyFont="1" applyFill="1" applyBorder="1" applyAlignment="1">
      <alignment horizontal="center" vertical="top"/>
    </xf>
    <xf numFmtId="0" fontId="29" fillId="6" borderId="12" xfId="0" applyFont="1" applyFill="1" applyBorder="1" applyAlignment="1">
      <alignment horizontal="center" vertical="top"/>
    </xf>
    <xf numFmtId="0" fontId="3" fillId="4" borderId="31" xfId="0" applyFont="1" applyFill="1" applyBorder="1" applyAlignment="1">
      <alignment horizontal="right" vertical="top" wrapText="1"/>
    </xf>
    <xf numFmtId="0" fontId="3" fillId="4" borderId="8" xfId="0" applyFont="1" applyFill="1" applyBorder="1" applyAlignment="1">
      <alignment horizontal="right" vertical="top" wrapText="1"/>
    </xf>
    <xf numFmtId="0" fontId="3" fillId="4" borderId="25" xfId="0" applyFont="1" applyFill="1" applyBorder="1" applyAlignment="1">
      <alignment horizontal="right" vertical="top" wrapText="1"/>
    </xf>
    <xf numFmtId="0" fontId="26" fillId="7" borderId="15" xfId="0" applyFont="1" applyFill="1" applyBorder="1" applyAlignment="1">
      <alignment horizontal="left" vertical="top" wrapText="1"/>
    </xf>
    <xf numFmtId="0" fontId="26" fillId="7" borderId="11" xfId="0" applyFont="1" applyFill="1" applyBorder="1" applyAlignment="1">
      <alignment horizontal="left" vertical="top" wrapText="1"/>
    </xf>
    <xf numFmtId="0" fontId="26" fillId="7" borderId="40" xfId="0" applyFont="1" applyFill="1" applyBorder="1" applyAlignment="1">
      <alignment horizontal="left" vertical="top" wrapText="1"/>
    </xf>
    <xf numFmtId="0" fontId="26" fillId="7" borderId="43" xfId="0" applyFont="1" applyFill="1" applyBorder="1" applyAlignment="1">
      <alignment horizontal="left" vertical="top" wrapText="1"/>
    </xf>
    <xf numFmtId="49" fontId="26" fillId="2" borderId="29"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26" fillId="0" borderId="29" xfId="0" applyFont="1" applyBorder="1" applyAlignment="1">
      <alignment horizontal="center" vertical="top" wrapText="1"/>
    </xf>
    <xf numFmtId="0" fontId="26" fillId="0" borderId="9" xfId="0" applyFont="1" applyBorder="1" applyAlignment="1">
      <alignment horizontal="center" vertical="top" wrapText="1"/>
    </xf>
    <xf numFmtId="0" fontId="29" fillId="0" borderId="29" xfId="7" applyFont="1" applyBorder="1" applyAlignment="1">
      <alignment horizontal="left" vertical="top" wrapText="1"/>
    </xf>
    <xf numFmtId="0" fontId="29" fillId="0" borderId="9" xfId="7" applyFont="1" applyBorder="1" applyAlignment="1">
      <alignment horizontal="left" vertical="top" wrapText="1"/>
    </xf>
    <xf numFmtId="49" fontId="56" fillId="0" borderId="55" xfId="0" applyNumberFormat="1" applyFont="1" applyBorder="1" applyAlignment="1">
      <alignment horizontal="center" vertical="top" wrapText="1"/>
    </xf>
    <xf numFmtId="49" fontId="56" fillId="0" borderId="46" xfId="0" applyNumberFormat="1" applyFont="1" applyBorder="1" applyAlignment="1">
      <alignment horizontal="center" vertical="top" wrapText="1"/>
    </xf>
    <xf numFmtId="49" fontId="56" fillId="0" borderId="18" xfId="0" applyNumberFormat="1" applyFont="1" applyBorder="1" applyAlignment="1">
      <alignment horizontal="center" vertical="top" wrapText="1"/>
    </xf>
    <xf numFmtId="0" fontId="25" fillId="0" borderId="54" xfId="0" applyFont="1" applyBorder="1" applyAlignment="1">
      <alignment horizontal="center" vertical="top" wrapText="1"/>
    </xf>
    <xf numFmtId="0" fontId="25" fillId="0" borderId="57" xfId="0" applyFont="1" applyBorder="1" applyAlignment="1">
      <alignment horizontal="center" vertical="top" wrapText="1"/>
    </xf>
    <xf numFmtId="0" fontId="25" fillId="0" borderId="14" xfId="0" applyFont="1" applyBorder="1" applyAlignment="1">
      <alignment horizontal="center" vertical="top" wrapText="1"/>
    </xf>
    <xf numFmtId="49" fontId="29" fillId="0" borderId="29" xfId="0" applyNumberFormat="1" applyFont="1" applyBorder="1" applyAlignment="1">
      <alignment horizontal="center" vertical="top"/>
    </xf>
    <xf numFmtId="49" fontId="29" fillId="0" borderId="9" xfId="0" applyNumberFormat="1" applyFont="1" applyBorder="1" applyAlignment="1">
      <alignment horizontal="center" vertical="top"/>
    </xf>
    <xf numFmtId="49" fontId="29" fillId="0" borderId="21" xfId="0" applyNumberFormat="1" applyFont="1" applyBorder="1" applyAlignment="1">
      <alignment horizontal="center" vertical="top"/>
    </xf>
    <xf numFmtId="49" fontId="26" fillId="5" borderId="21" xfId="0" applyNumberFormat="1" applyFont="1" applyFill="1" applyBorder="1" applyAlignment="1">
      <alignment horizontal="center" vertical="top" wrapText="1"/>
    </xf>
    <xf numFmtId="0" fontId="29" fillId="5" borderId="29" xfId="0" applyFont="1" applyFill="1" applyBorder="1" applyAlignment="1">
      <alignment vertical="top" wrapText="1"/>
    </xf>
    <xf numFmtId="0" fontId="26" fillId="7" borderId="15" xfId="0" applyFont="1" applyFill="1" applyBorder="1" applyAlignment="1">
      <alignment horizontal="left" vertical="top"/>
    </xf>
    <xf numFmtId="0" fontId="26" fillId="7" borderId="11" xfId="0" applyFont="1" applyFill="1" applyBorder="1" applyAlignment="1">
      <alignment horizontal="left" vertical="top"/>
    </xf>
    <xf numFmtId="0" fontId="26" fillId="7" borderId="12" xfId="0" applyFont="1" applyFill="1" applyBorder="1" applyAlignment="1">
      <alignment horizontal="left" vertical="top"/>
    </xf>
    <xf numFmtId="0" fontId="26" fillId="0" borderId="39" xfId="0" applyFont="1" applyBorder="1" applyAlignment="1">
      <alignment horizontal="center" vertical="top"/>
    </xf>
    <xf numFmtId="0" fontId="26" fillId="0" borderId="40" xfId="0" applyFont="1" applyBorder="1" applyAlignment="1">
      <alignment horizontal="center" vertical="top"/>
    </xf>
    <xf numFmtId="0" fontId="26" fillId="0" borderId="43" xfId="0" applyFont="1" applyBorder="1" applyAlignment="1">
      <alignment horizontal="center" vertical="top"/>
    </xf>
    <xf numFmtId="0" fontId="26" fillId="0" borderId="23" xfId="0" applyFont="1" applyBorder="1" applyAlignment="1">
      <alignment horizontal="center" vertical="top"/>
    </xf>
    <xf numFmtId="0" fontId="26" fillId="0" borderId="22" xfId="0" applyFont="1" applyBorder="1" applyAlignment="1">
      <alignment horizontal="center" vertical="top"/>
    </xf>
    <xf numFmtId="0" fontId="26" fillId="0" borderId="24" xfId="0" applyFont="1" applyBorder="1" applyAlignment="1">
      <alignment horizontal="center" vertical="top"/>
    </xf>
    <xf numFmtId="49" fontId="26" fillId="5" borderId="40" xfId="0" applyNumberFormat="1" applyFont="1" applyFill="1" applyBorder="1" applyAlignment="1">
      <alignment horizontal="center" vertical="top" wrapText="1"/>
    </xf>
    <xf numFmtId="49" fontId="26" fillId="5" borderId="0" xfId="0" applyNumberFormat="1" applyFont="1" applyFill="1" applyBorder="1" applyAlignment="1">
      <alignment horizontal="center" vertical="top" wrapText="1"/>
    </xf>
    <xf numFmtId="0" fontId="54" fillId="5" borderId="22" xfId="0" applyFont="1" applyFill="1" applyBorder="1" applyAlignment="1">
      <alignment horizontal="center" vertical="top" wrapText="1"/>
    </xf>
    <xf numFmtId="0" fontId="0" fillId="0" borderId="9" xfId="0" applyBorder="1" applyAlignment="1">
      <alignment wrapText="1"/>
    </xf>
    <xf numFmtId="0" fontId="0" fillId="0" borderId="21" xfId="0" applyBorder="1" applyAlignment="1">
      <alignment wrapText="1"/>
    </xf>
    <xf numFmtId="0" fontId="26" fillId="7" borderId="15" xfId="7" applyFont="1" applyFill="1" applyBorder="1" applyAlignment="1">
      <alignment horizontal="left" vertical="top"/>
    </xf>
    <xf numFmtId="0" fontId="26" fillId="7" borderId="11" xfId="7" applyFont="1" applyFill="1" applyBorder="1" applyAlignment="1">
      <alignment horizontal="left" vertical="top"/>
    </xf>
    <xf numFmtId="0" fontId="26" fillId="7" borderId="12" xfId="7" applyFont="1" applyFill="1" applyBorder="1" applyAlignment="1">
      <alignment horizontal="left" vertical="top"/>
    </xf>
    <xf numFmtId="49" fontId="26" fillId="8" borderId="31" xfId="0" applyNumberFormat="1" applyFont="1" applyFill="1" applyBorder="1" applyAlignment="1">
      <alignment horizontal="center" vertical="top"/>
    </xf>
    <xf numFmtId="49" fontId="26" fillId="8" borderId="36" xfId="0" applyNumberFormat="1" applyFont="1" applyFill="1" applyBorder="1" applyAlignment="1">
      <alignment horizontal="center" vertical="top"/>
    </xf>
    <xf numFmtId="49" fontId="26" fillId="8" borderId="32" xfId="0" applyNumberFormat="1" applyFont="1" applyFill="1" applyBorder="1" applyAlignment="1">
      <alignment horizontal="center" vertical="top"/>
    </xf>
    <xf numFmtId="0" fontId="26" fillId="0" borderId="0" xfId="0" applyFont="1" applyAlignment="1">
      <alignment horizontal="center" vertical="center"/>
    </xf>
    <xf numFmtId="0" fontId="0" fillId="0" borderId="22" xfId="0" applyBorder="1" applyAlignment="1">
      <alignment horizontal="center"/>
    </xf>
    <xf numFmtId="0" fontId="94" fillId="5" borderId="29" xfId="0" applyFont="1" applyFill="1" applyBorder="1" applyAlignment="1">
      <alignment vertical="top" wrapText="1"/>
    </xf>
    <xf numFmtId="0" fontId="95" fillId="0" borderId="9" xfId="0" applyFont="1" applyBorder="1" applyAlignment="1">
      <alignment wrapText="1"/>
    </xf>
    <xf numFmtId="0" fontId="95" fillId="0" borderId="21" xfId="0" applyFont="1" applyBorder="1" applyAlignment="1">
      <alignment wrapText="1"/>
    </xf>
    <xf numFmtId="49" fontId="3" fillId="8" borderId="15" xfId="7" applyNumberFormat="1" applyFont="1" applyFill="1" applyBorder="1" applyAlignment="1">
      <alignment horizontal="right" vertical="top"/>
    </xf>
    <xf numFmtId="49" fontId="3" fillId="8" borderId="11" xfId="7" applyNumberFormat="1" applyFont="1" applyFill="1" applyBorder="1" applyAlignment="1">
      <alignment horizontal="right" vertical="top"/>
    </xf>
    <xf numFmtId="49" fontId="3" fillId="8" borderId="12" xfId="7" applyNumberFormat="1" applyFont="1" applyFill="1" applyBorder="1" applyAlignment="1">
      <alignment horizontal="right" vertical="top"/>
    </xf>
    <xf numFmtId="49" fontId="3" fillId="6" borderId="15" xfId="0" applyNumberFormat="1" applyFont="1" applyFill="1" applyBorder="1" applyAlignment="1">
      <alignment horizontal="right" vertical="top"/>
    </xf>
    <xf numFmtId="49" fontId="3" fillId="6" borderId="11" xfId="0" applyNumberFormat="1" applyFont="1" applyFill="1" applyBorder="1" applyAlignment="1">
      <alignment horizontal="right" vertical="top"/>
    </xf>
    <xf numFmtId="49" fontId="3" fillId="6" borderId="12" xfId="0" applyNumberFormat="1" applyFont="1" applyFill="1" applyBorder="1" applyAlignment="1">
      <alignment horizontal="right" vertical="top"/>
    </xf>
    <xf numFmtId="0" fontId="4" fillId="6" borderId="15" xfId="0" applyFont="1" applyFill="1" applyBorder="1" applyAlignment="1">
      <alignment horizontal="center" vertical="top"/>
    </xf>
    <xf numFmtId="0" fontId="4" fillId="6" borderId="11" xfId="0" applyFont="1" applyFill="1" applyBorder="1" applyAlignment="1">
      <alignment horizontal="center" vertical="top"/>
    </xf>
    <xf numFmtId="0" fontId="4" fillId="6" borderId="12" xfId="0" applyFont="1" applyFill="1" applyBorder="1" applyAlignment="1">
      <alignment horizontal="center" vertical="top"/>
    </xf>
    <xf numFmtId="0" fontId="4" fillId="7" borderId="23" xfId="0" applyFont="1" applyFill="1" applyBorder="1" applyAlignment="1">
      <alignment horizontal="center" vertical="top"/>
    </xf>
    <xf numFmtId="0" fontId="4" fillId="7" borderId="22" xfId="0" applyFont="1" applyFill="1" applyBorder="1" applyAlignment="1">
      <alignment horizontal="center" vertical="top"/>
    </xf>
    <xf numFmtId="0" fontId="4" fillId="7" borderId="24" xfId="0" applyFont="1" applyFill="1" applyBorder="1" applyAlignment="1">
      <alignment horizontal="center" vertical="top"/>
    </xf>
    <xf numFmtId="49" fontId="5" fillId="2" borderId="58"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49" fontId="3" fillId="3" borderId="59" xfId="0" applyNumberFormat="1" applyFont="1" applyFill="1" applyBorder="1" applyAlignment="1">
      <alignment horizontal="center" vertical="top"/>
    </xf>
    <xf numFmtId="49" fontId="3" fillId="3" borderId="4" xfId="0" applyNumberFormat="1" applyFont="1" applyFill="1" applyBorder="1" applyAlignment="1">
      <alignment horizontal="center" vertical="top"/>
    </xf>
    <xf numFmtId="49" fontId="3" fillId="5" borderId="0" xfId="0" applyNumberFormat="1" applyFont="1" applyFill="1" applyAlignment="1">
      <alignment horizontal="center" vertical="top" wrapText="1"/>
    </xf>
    <xf numFmtId="0" fontId="15" fillId="5" borderId="22" xfId="0" applyFont="1" applyFill="1" applyBorder="1" applyAlignment="1">
      <alignment horizontal="center" vertical="top" wrapText="1"/>
    </xf>
    <xf numFmtId="49" fontId="2" fillId="0" borderId="59" xfId="0" applyNumberFormat="1" applyFont="1" applyBorder="1" applyAlignment="1">
      <alignment horizontal="center" vertical="top"/>
    </xf>
    <xf numFmtId="0" fontId="3" fillId="7" borderId="22" xfId="0" applyFont="1" applyFill="1" applyBorder="1" applyAlignment="1">
      <alignment horizontal="center" vertical="top" wrapText="1"/>
    </xf>
    <xf numFmtId="0" fontId="3" fillId="7" borderId="24" xfId="0" applyFont="1" applyFill="1" applyBorder="1" applyAlignment="1">
      <alignment horizontal="center" vertical="top" wrapText="1"/>
    </xf>
    <xf numFmtId="49" fontId="4" fillId="0" borderId="29" xfId="0" applyNumberFormat="1" applyFont="1" applyBorder="1" applyAlignment="1">
      <alignment horizontal="center" vertical="top"/>
    </xf>
    <xf numFmtId="49" fontId="4" fillId="0" borderId="9" xfId="0" applyNumberFormat="1" applyFont="1" applyBorder="1" applyAlignment="1">
      <alignment horizontal="center" vertical="top"/>
    </xf>
    <xf numFmtId="49" fontId="4" fillId="0" borderId="21" xfId="0" applyNumberFormat="1" applyFont="1" applyBorder="1" applyAlignment="1">
      <alignment horizontal="center" vertical="top"/>
    </xf>
    <xf numFmtId="49" fontId="21" fillId="2" borderId="29" xfId="0" applyNumberFormat="1" applyFont="1" applyFill="1" applyBorder="1" applyAlignment="1">
      <alignment horizontal="center" vertical="top" wrapText="1"/>
    </xf>
    <xf numFmtId="0" fontId="7" fillId="0" borderId="21" xfId="0" applyFont="1" applyBorder="1" applyAlignment="1">
      <alignment horizontal="center" vertical="top" wrapText="1"/>
    </xf>
    <xf numFmtId="49" fontId="21" fillId="3" borderId="29" xfId="0" applyNumberFormat="1" applyFont="1" applyFill="1" applyBorder="1" applyAlignment="1">
      <alignment horizontal="center" vertical="top" wrapText="1"/>
    </xf>
    <xf numFmtId="49" fontId="66" fillId="5" borderId="29" xfId="0" applyNumberFormat="1" applyFont="1" applyFill="1" applyBorder="1" applyAlignment="1">
      <alignment horizontal="center" vertical="top" wrapText="1"/>
    </xf>
    <xf numFmtId="0" fontId="67" fillId="0" borderId="21" xfId="0" applyFont="1" applyBorder="1" applyAlignment="1">
      <alignment horizontal="center" vertical="top" wrapText="1"/>
    </xf>
    <xf numFmtId="0" fontId="7" fillId="5" borderId="29" xfId="0" applyFont="1" applyFill="1" applyBorder="1" applyAlignment="1">
      <alignment horizontal="center" vertical="top" wrapText="1"/>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32" xfId="0" applyNumberFormat="1" applyFont="1" applyFill="1" applyBorder="1" applyAlignment="1">
      <alignment horizontal="center" vertical="top"/>
    </xf>
    <xf numFmtId="49" fontId="11" fillId="3" borderId="2" xfId="0" applyNumberFormat="1" applyFont="1" applyFill="1" applyBorder="1" applyAlignment="1">
      <alignment horizontal="center" vertical="top"/>
    </xf>
    <xf numFmtId="49" fontId="11" fillId="3" borderId="9" xfId="0" applyNumberFormat="1" applyFont="1" applyFill="1" applyBorder="1" applyAlignment="1">
      <alignment horizontal="center" vertical="top"/>
    </xf>
    <xf numFmtId="49" fontId="11" fillId="3" borderId="4" xfId="0" applyNumberFormat="1" applyFont="1" applyFill="1" applyBorder="1" applyAlignment="1">
      <alignment horizontal="center" vertical="top"/>
    </xf>
    <xf numFmtId="49" fontId="11" fillId="5" borderId="40" xfId="0" applyNumberFormat="1" applyFont="1" applyFill="1" applyBorder="1" applyAlignment="1">
      <alignment horizontal="center" vertical="top" wrapText="1"/>
    </xf>
    <xf numFmtId="49" fontId="11" fillId="5" borderId="0" xfId="0" applyNumberFormat="1" applyFont="1" applyFill="1" applyAlignment="1">
      <alignment horizontal="center" vertical="top" wrapText="1"/>
    </xf>
    <xf numFmtId="0" fontId="7" fillId="5" borderId="22" xfId="0" applyFont="1" applyFill="1" applyBorder="1" applyAlignment="1">
      <alignment horizontal="center" vertical="top" wrapText="1"/>
    </xf>
    <xf numFmtId="49" fontId="3" fillId="8" borderId="29" xfId="0" applyNumberFormat="1" applyFont="1" applyFill="1" applyBorder="1" applyAlignment="1">
      <alignment horizontal="center" vertical="top" wrapText="1"/>
    </xf>
    <xf numFmtId="49" fontId="3" fillId="8" borderId="21" xfId="0" applyNumberFormat="1" applyFont="1" applyFill="1" applyBorder="1" applyAlignment="1">
      <alignment horizontal="center" vertical="top" wrapText="1"/>
    </xf>
    <xf numFmtId="49" fontId="5" fillId="2" borderId="21" xfId="0" applyNumberFormat="1" applyFont="1" applyFill="1" applyBorder="1" applyAlignment="1">
      <alignment horizontal="center" vertical="top"/>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3" xfId="0" applyFont="1" applyBorder="1" applyAlignment="1">
      <alignment horizontal="center" vertical="center"/>
    </xf>
    <xf numFmtId="0" fontId="11" fillId="0" borderId="36" xfId="0" applyFont="1" applyBorder="1" applyAlignment="1">
      <alignment horizontal="center" vertical="center"/>
    </xf>
    <xf numFmtId="0" fontId="11" fillId="0" borderId="0" xfId="0" applyFont="1" applyAlignment="1">
      <alignment horizontal="center" vertical="center"/>
    </xf>
    <xf numFmtId="0" fontId="11" fillId="0" borderId="26" xfId="0" applyFont="1" applyBorder="1" applyAlignment="1">
      <alignment horizontal="center" vertical="center"/>
    </xf>
    <xf numFmtId="0" fontId="11" fillId="0" borderId="23" xfId="0" applyFont="1" applyBorder="1" applyAlignment="1">
      <alignment horizontal="center" vertical="center"/>
    </xf>
    <xf numFmtId="0" fontId="11" fillId="0" borderId="22" xfId="0" applyFont="1" applyBorder="1" applyAlignment="1">
      <alignment horizontal="center" vertical="center"/>
    </xf>
    <xf numFmtId="0" fontId="11" fillId="0" borderId="24" xfId="0" applyFont="1" applyBorder="1" applyAlignment="1">
      <alignment horizontal="center" vertical="center"/>
    </xf>
    <xf numFmtId="49" fontId="2" fillId="0" borderId="59" xfId="0" applyNumberFormat="1" applyFont="1" applyBorder="1" applyAlignment="1">
      <alignment horizontal="center" vertical="top" wrapText="1"/>
    </xf>
    <xf numFmtId="0" fontId="4" fillId="0" borderId="2" xfId="0" applyFont="1" applyBorder="1" applyAlignment="1">
      <alignment horizontal="center" vertical="center" textRotation="90" wrapText="1"/>
    </xf>
    <xf numFmtId="0" fontId="4" fillId="0" borderId="30"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4" fillId="0" borderId="38" xfId="0" applyFont="1" applyBorder="1" applyAlignment="1">
      <alignment horizontal="center" vertical="center" textRotation="90" wrapText="1"/>
    </xf>
    <xf numFmtId="0" fontId="4" fillId="0" borderId="10" xfId="0" applyFont="1" applyBorder="1" applyAlignment="1">
      <alignment horizontal="center" vertical="center" textRotation="90" wrapText="1"/>
    </xf>
    <xf numFmtId="0" fontId="4" fillId="0" borderId="4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9"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3" fillId="0" borderId="39" xfId="0" applyFont="1" applyBorder="1" applyAlignment="1">
      <alignment horizontal="center" vertical="center" textRotation="90"/>
    </xf>
    <xf numFmtId="0" fontId="3" fillId="0" borderId="36" xfId="0" applyFont="1" applyBorder="1" applyAlignment="1">
      <alignment horizontal="center" vertical="center" textRotation="90"/>
    </xf>
    <xf numFmtId="0" fontId="3" fillId="0" borderId="23" xfId="0" applyFont="1" applyBorder="1" applyAlignment="1">
      <alignment horizontal="center" vertical="center" textRotation="90"/>
    </xf>
    <xf numFmtId="0" fontId="30" fillId="5" borderId="29" xfId="0" applyFont="1" applyFill="1" applyBorder="1" applyAlignment="1">
      <alignment horizontal="left" vertical="top" wrapText="1"/>
    </xf>
    <xf numFmtId="0" fontId="30" fillId="5" borderId="21" xfId="0" applyFont="1" applyFill="1" applyBorder="1" applyAlignment="1">
      <alignment horizontal="left" vertical="top" wrapText="1"/>
    </xf>
    <xf numFmtId="49" fontId="2" fillId="0" borderId="29" xfId="0" applyNumberFormat="1" applyFont="1" applyBorder="1" applyAlignment="1">
      <alignment horizontal="left" vertical="top"/>
    </xf>
    <xf numFmtId="49" fontId="2" fillId="0" borderId="21" xfId="0" applyNumberFormat="1" applyFont="1" applyBorder="1" applyAlignment="1">
      <alignment horizontal="left" vertical="top"/>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4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17" xfId="0" applyFont="1" applyBorder="1" applyAlignment="1">
      <alignment horizontal="center" vertical="center"/>
    </xf>
    <xf numFmtId="0" fontId="4" fillId="0" borderId="42" xfId="0" applyFont="1" applyBorder="1" applyAlignment="1">
      <alignment horizontal="center" vertical="center"/>
    </xf>
    <xf numFmtId="49" fontId="2" fillId="0" borderId="2" xfId="0" applyNumberFormat="1" applyFont="1" applyBorder="1" applyAlignment="1">
      <alignment horizontal="center" vertical="top" wrapText="1"/>
    </xf>
  </cellXfs>
  <cellStyles count="36">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5" builtinId="26"/>
    <cellStyle name="Įprastas" xfId="0" builtinId="0"/>
    <cellStyle name="Įprastas 2" xfId="2"/>
    <cellStyle name="Įprastas 3" xfId="7"/>
    <cellStyle name="Įprastas 4" xfId="9"/>
    <cellStyle name="Įprastas 5" xfId="33"/>
    <cellStyle name="Kablelis" xfId="34"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1"/>
  <sheetViews>
    <sheetView tabSelected="1" workbookViewId="0">
      <selection activeCell="J473" sqref="J473"/>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15.75" x14ac:dyDescent="0.2">
      <c r="A1" s="9"/>
      <c r="B1" s="9"/>
      <c r="C1" s="9"/>
      <c r="D1" s="9"/>
      <c r="E1" s="9"/>
      <c r="F1" s="9"/>
      <c r="G1" s="9"/>
      <c r="H1" s="9"/>
      <c r="I1" s="9"/>
      <c r="J1" s="9"/>
      <c r="K1" s="9"/>
      <c r="L1" s="1635" t="s">
        <v>426</v>
      </c>
      <c r="M1" s="1635"/>
      <c r="N1" s="1635"/>
      <c r="O1" s="1635"/>
      <c r="P1" s="43"/>
    </row>
    <row r="2" spans="1:16" ht="15.75" x14ac:dyDescent="0.2">
      <c r="A2" s="9"/>
      <c r="B2" s="9"/>
      <c r="C2" s="9"/>
      <c r="D2" s="9"/>
      <c r="E2" s="9"/>
      <c r="F2" s="9"/>
      <c r="G2" s="9"/>
      <c r="H2" s="9"/>
      <c r="I2" s="9"/>
      <c r="J2" s="9"/>
      <c r="K2" s="9"/>
      <c r="L2" s="1635" t="s">
        <v>427</v>
      </c>
      <c r="M2" s="1635"/>
      <c r="N2" s="1636"/>
      <c r="O2" s="1636"/>
      <c r="P2" s="1636"/>
    </row>
    <row r="3" spans="1:16" ht="15.75" x14ac:dyDescent="0.2">
      <c r="A3" s="9"/>
      <c r="B3" s="9"/>
      <c r="C3" s="9"/>
      <c r="D3" s="9"/>
      <c r="E3" s="9"/>
      <c r="F3" s="9"/>
      <c r="G3" s="9"/>
      <c r="H3" s="9"/>
      <c r="I3" s="9"/>
      <c r="J3" s="9"/>
      <c r="K3" s="9"/>
      <c r="L3" s="1635" t="s">
        <v>633</v>
      </c>
      <c r="M3" s="1635"/>
      <c r="N3" s="1635"/>
      <c r="O3" s="1247"/>
      <c r="P3" s="1247"/>
    </row>
    <row r="4" spans="1:16" ht="15.75" x14ac:dyDescent="0.2">
      <c r="A4" s="9"/>
      <c r="B4" s="9"/>
      <c r="C4" s="9"/>
      <c r="D4" s="9"/>
      <c r="E4" s="9"/>
      <c r="F4" s="9"/>
      <c r="G4" s="9"/>
      <c r="H4" s="9"/>
      <c r="I4" s="9"/>
      <c r="J4" s="9"/>
      <c r="K4" s="9"/>
      <c r="L4" s="1200"/>
      <c r="M4" s="1200"/>
      <c r="N4" s="1201"/>
      <c r="O4" s="1201"/>
      <c r="P4" s="1201"/>
    </row>
    <row r="5" spans="1:16" ht="14.25" x14ac:dyDescent="0.2">
      <c r="A5" s="1637" t="s">
        <v>428</v>
      </c>
      <c r="B5" s="1637"/>
      <c r="C5" s="1637"/>
      <c r="D5" s="1637"/>
      <c r="E5" s="1637"/>
      <c r="F5" s="1637"/>
      <c r="G5" s="1637"/>
      <c r="H5" s="1637"/>
      <c r="I5" s="1637"/>
      <c r="J5" s="1637"/>
      <c r="K5" s="1637"/>
      <c r="L5" s="1637"/>
      <c r="M5" s="1637"/>
      <c r="N5" s="1637"/>
      <c r="O5" s="10"/>
      <c r="P5" s="10"/>
    </row>
    <row r="6" spans="1:16" x14ac:dyDescent="0.2">
      <c r="A6" s="1638" t="s">
        <v>39</v>
      </c>
      <c r="B6" s="1638"/>
      <c r="C6" s="1638"/>
      <c r="D6" s="1638"/>
      <c r="E6" s="1638"/>
      <c r="F6" s="1638"/>
      <c r="G6" s="1638"/>
      <c r="H6" s="1638"/>
      <c r="I6" s="1638"/>
      <c r="J6" s="1638"/>
      <c r="K6" s="1638"/>
      <c r="L6" s="1638"/>
      <c r="M6" s="1638"/>
      <c r="N6" s="1638"/>
      <c r="O6" s="1638"/>
      <c r="P6" s="1638"/>
    </row>
    <row r="7" spans="1:16" ht="16.5" thickBot="1" x14ac:dyDescent="0.3">
      <c r="A7" s="1210"/>
      <c r="B7" s="1210"/>
      <c r="C7" s="1210"/>
      <c r="D7" s="1210"/>
      <c r="E7" s="1210"/>
      <c r="F7" s="1210"/>
      <c r="G7" s="1210"/>
      <c r="H7" s="1210"/>
      <c r="I7" s="1210"/>
      <c r="J7" s="1210"/>
      <c r="K7" s="1210"/>
      <c r="L7" s="55"/>
      <c r="M7" s="1210"/>
      <c r="N7" s="56"/>
      <c r="O7" s="1639" t="s">
        <v>59</v>
      </c>
      <c r="P7" s="1639"/>
    </row>
    <row r="8" spans="1:16" ht="14.45" customHeight="1" thickBot="1" x14ac:dyDescent="0.25">
      <c r="A8" s="1623" t="s">
        <v>0</v>
      </c>
      <c r="B8" s="1623" t="s">
        <v>1</v>
      </c>
      <c r="C8" s="1626" t="s">
        <v>2</v>
      </c>
      <c r="D8" s="1623" t="s">
        <v>35</v>
      </c>
      <c r="E8" s="1629" t="s">
        <v>61</v>
      </c>
      <c r="F8" s="1632" t="s">
        <v>3</v>
      </c>
      <c r="G8" s="1626" t="s">
        <v>4</v>
      </c>
      <c r="H8" s="1632" t="s">
        <v>5</v>
      </c>
      <c r="I8" s="1640" t="s">
        <v>616</v>
      </c>
      <c r="J8" s="1632" t="s">
        <v>292</v>
      </c>
      <c r="K8" s="1632" t="s">
        <v>80</v>
      </c>
      <c r="L8" s="1643" t="s">
        <v>11</v>
      </c>
      <c r="M8" s="1644"/>
      <c r="N8" s="1644"/>
      <c r="O8" s="1644"/>
      <c r="P8" s="1645"/>
    </row>
    <row r="9" spans="1:16" ht="15" x14ac:dyDescent="0.2">
      <c r="A9" s="1624"/>
      <c r="B9" s="1624"/>
      <c r="C9" s="1627"/>
      <c r="D9" s="1624"/>
      <c r="E9" s="1630"/>
      <c r="F9" s="1633"/>
      <c r="G9" s="1627"/>
      <c r="H9" s="1633"/>
      <c r="I9" s="1641"/>
      <c r="J9" s="1633"/>
      <c r="K9" s="1633"/>
      <c r="L9" s="1646" t="s">
        <v>41</v>
      </c>
      <c r="M9" s="1648" t="s">
        <v>40</v>
      </c>
      <c r="N9" s="1650" t="s">
        <v>42</v>
      </c>
      <c r="O9" s="1650"/>
      <c r="P9" s="1651"/>
    </row>
    <row r="10" spans="1:16" ht="151.9" customHeight="1" thickBot="1" x14ac:dyDescent="0.25">
      <c r="A10" s="1625"/>
      <c r="B10" s="1625"/>
      <c r="C10" s="1628"/>
      <c r="D10" s="1625"/>
      <c r="E10" s="1631"/>
      <c r="F10" s="1634"/>
      <c r="G10" s="1628"/>
      <c r="H10" s="1634"/>
      <c r="I10" s="1642"/>
      <c r="J10" s="1634"/>
      <c r="K10" s="1634"/>
      <c r="L10" s="1647"/>
      <c r="M10" s="1649"/>
      <c r="N10" s="831" t="s">
        <v>56</v>
      </c>
      <c r="O10" s="831" t="s">
        <v>57</v>
      </c>
      <c r="P10" s="832" t="s">
        <v>58</v>
      </c>
    </row>
    <row r="11" spans="1:16" ht="15.75" thickBot="1" x14ac:dyDescent="0.25">
      <c r="A11" s="1248" t="s">
        <v>6</v>
      </c>
      <c r="B11" s="834"/>
      <c r="C11" s="1249" t="s">
        <v>429</v>
      </c>
      <c r="D11" s="836"/>
      <c r="E11" s="1250"/>
      <c r="F11" s="836"/>
      <c r="G11" s="836"/>
      <c r="H11" s="836"/>
      <c r="I11" s="836"/>
      <c r="J11" s="835"/>
      <c r="K11" s="836"/>
      <c r="L11" s="1251"/>
      <c r="M11" s="1251"/>
      <c r="N11" s="836"/>
      <c r="O11" s="835"/>
      <c r="P11" s="838"/>
    </row>
    <row r="12" spans="1:16" ht="30.75" thickBot="1" x14ac:dyDescent="0.25">
      <c r="A12" s="1252"/>
      <c r="B12" s="970"/>
      <c r="C12" s="1209"/>
      <c r="D12" s="1209"/>
      <c r="E12" s="1253"/>
      <c r="F12" s="1209"/>
      <c r="G12" s="1209"/>
      <c r="H12" s="1209"/>
      <c r="I12" s="1209"/>
      <c r="J12" s="1209"/>
      <c r="K12" s="1209"/>
      <c r="L12" s="1254" t="s">
        <v>430</v>
      </c>
      <c r="M12" s="857" t="s">
        <v>83</v>
      </c>
      <c r="N12" s="971">
        <v>3</v>
      </c>
      <c r="O12" s="1255">
        <v>1</v>
      </c>
      <c r="P12" s="1256">
        <v>1</v>
      </c>
    </row>
    <row r="13" spans="1:16" ht="15" thickBot="1" x14ac:dyDescent="0.25">
      <c r="A13" s="869" t="s">
        <v>6</v>
      </c>
      <c r="B13" s="1257" t="s">
        <v>6</v>
      </c>
      <c r="C13" s="1258" t="s">
        <v>431</v>
      </c>
      <c r="D13" s="1259"/>
      <c r="E13" s="1259"/>
      <c r="F13" s="1259"/>
      <c r="G13" s="1259"/>
      <c r="H13" s="1259"/>
      <c r="I13" s="1259"/>
      <c r="J13" s="1259"/>
      <c r="K13" s="1259"/>
      <c r="L13" s="1259"/>
      <c r="M13" s="1259"/>
      <c r="N13" s="1259"/>
      <c r="O13" s="1664"/>
      <c r="P13" s="1665"/>
    </row>
    <row r="14" spans="1:16" ht="45.75" thickBot="1" x14ac:dyDescent="0.25">
      <c r="A14" s="869"/>
      <c r="B14" s="841"/>
      <c r="C14" s="842"/>
      <c r="D14" s="842"/>
      <c r="E14" s="842"/>
      <c r="F14" s="842"/>
      <c r="G14" s="842"/>
      <c r="H14" s="842"/>
      <c r="I14" s="842"/>
      <c r="J14" s="842"/>
      <c r="K14" s="842"/>
      <c r="L14" s="856" t="s">
        <v>432</v>
      </c>
      <c r="M14" s="857" t="s">
        <v>83</v>
      </c>
      <c r="N14" s="971">
        <v>3</v>
      </c>
      <c r="O14" s="1255">
        <v>1</v>
      </c>
      <c r="P14" s="1256">
        <v>1</v>
      </c>
    </row>
    <row r="15" spans="1:16" ht="15" x14ac:dyDescent="0.2">
      <c r="A15" s="876" t="s">
        <v>6</v>
      </c>
      <c r="B15" s="1666" t="s">
        <v>6</v>
      </c>
      <c r="C15" s="1260" t="s">
        <v>6</v>
      </c>
      <c r="D15" s="1217"/>
      <c r="E15" s="1658" t="s">
        <v>433</v>
      </c>
      <c r="F15" s="1661" t="s">
        <v>70</v>
      </c>
      <c r="G15" s="1655" t="s">
        <v>71</v>
      </c>
      <c r="H15" s="1261" t="s">
        <v>52</v>
      </c>
      <c r="I15" s="844">
        <f>I21+I27+I33+I39</f>
        <v>1062.7</v>
      </c>
      <c r="J15" s="844">
        <f t="shared" ref="J15:K19" si="0">J21+J27+J33+J39</f>
        <v>365.3</v>
      </c>
      <c r="K15" s="844">
        <f t="shared" si="0"/>
        <v>2.9</v>
      </c>
      <c r="L15" s="1262" t="s">
        <v>434</v>
      </c>
      <c r="M15" s="847" t="s">
        <v>83</v>
      </c>
      <c r="N15" s="848">
        <v>1</v>
      </c>
      <c r="O15" s="848">
        <v>1</v>
      </c>
      <c r="P15" s="849">
        <v>1</v>
      </c>
    </row>
    <row r="16" spans="1:16" ht="15" x14ac:dyDescent="0.2">
      <c r="A16" s="1263"/>
      <c r="B16" s="1667"/>
      <c r="C16" s="1264"/>
      <c r="D16" s="1218"/>
      <c r="E16" s="1659"/>
      <c r="F16" s="1662"/>
      <c r="G16" s="1656"/>
      <c r="H16" s="1265" t="s">
        <v>64</v>
      </c>
      <c r="I16" s="1266">
        <f>I22+I28+I34+I40</f>
        <v>1406</v>
      </c>
      <c r="J16" s="1266">
        <f t="shared" si="0"/>
        <v>31.36</v>
      </c>
      <c r="K16" s="1266">
        <f t="shared" si="0"/>
        <v>4.9000000000000004</v>
      </c>
      <c r="L16" s="1669" t="s">
        <v>435</v>
      </c>
      <c r="M16" s="1065" t="s">
        <v>436</v>
      </c>
      <c r="N16" s="1267">
        <v>1</v>
      </c>
      <c r="O16" s="1267">
        <v>1</v>
      </c>
      <c r="P16" s="1268">
        <v>1</v>
      </c>
    </row>
    <row r="17" spans="1:16" ht="15" x14ac:dyDescent="0.2">
      <c r="A17" s="1263"/>
      <c r="B17" s="1667"/>
      <c r="C17" s="1264"/>
      <c r="D17" s="1218"/>
      <c r="E17" s="1659"/>
      <c r="F17" s="1662"/>
      <c r="G17" s="1656"/>
      <c r="H17" s="1265" t="s">
        <v>437</v>
      </c>
      <c r="I17" s="1266">
        <f>I23+I29+I35+I41</f>
        <v>164.9</v>
      </c>
      <c r="J17" s="1266">
        <f t="shared" si="0"/>
        <v>0</v>
      </c>
      <c r="K17" s="1266">
        <f t="shared" si="0"/>
        <v>0</v>
      </c>
      <c r="L17" s="1670"/>
      <c r="M17" s="1065"/>
      <c r="N17" s="1269"/>
      <c r="O17" s="1269"/>
      <c r="P17" s="1270"/>
    </row>
    <row r="18" spans="1:16" ht="15" x14ac:dyDescent="0.2">
      <c r="A18" s="1263"/>
      <c r="B18" s="1667"/>
      <c r="C18" s="1264"/>
      <c r="D18" s="1218"/>
      <c r="E18" s="1659"/>
      <c r="F18" s="1662"/>
      <c r="G18" s="1656"/>
      <c r="H18" s="1265" t="s">
        <v>62</v>
      </c>
      <c r="I18" s="1266">
        <f>I24+I30+I36+I42</f>
        <v>2168</v>
      </c>
      <c r="J18" s="1266">
        <f t="shared" si="0"/>
        <v>780</v>
      </c>
      <c r="K18" s="1266">
        <f t="shared" si="0"/>
        <v>44.4</v>
      </c>
      <c r="L18" s="963"/>
      <c r="M18" s="1065"/>
      <c r="N18" s="1269"/>
      <c r="O18" s="1269"/>
      <c r="P18" s="1270"/>
    </row>
    <row r="19" spans="1:16" ht="15.75" thickBot="1" x14ac:dyDescent="0.25">
      <c r="A19" s="1263"/>
      <c r="B19" s="1667"/>
      <c r="C19" s="1264"/>
      <c r="D19" s="1218"/>
      <c r="E19" s="1659"/>
      <c r="F19" s="1662"/>
      <c r="G19" s="1656"/>
      <c r="H19" s="1271" t="s">
        <v>96</v>
      </c>
      <c r="I19" s="1272">
        <f>I25+I31+I37+I43</f>
        <v>3400</v>
      </c>
      <c r="J19" s="1272">
        <f t="shared" si="0"/>
        <v>0</v>
      </c>
      <c r="K19" s="1272">
        <f t="shared" si="0"/>
        <v>0</v>
      </c>
      <c r="L19" s="1273"/>
      <c r="M19" s="1274"/>
      <c r="N19" s="1275"/>
      <c r="O19" s="1275"/>
      <c r="P19" s="1276"/>
    </row>
    <row r="20" spans="1:16" ht="15.75" thickBot="1" x14ac:dyDescent="0.25">
      <c r="A20" s="1208"/>
      <c r="B20" s="1668"/>
      <c r="C20" s="1277"/>
      <c r="D20" s="933"/>
      <c r="E20" s="1660"/>
      <c r="F20" s="1663"/>
      <c r="G20" s="1657"/>
      <c r="H20" s="1278" t="s">
        <v>7</v>
      </c>
      <c r="I20" s="1279">
        <f>SUM(I15:I19)</f>
        <v>8201.6</v>
      </c>
      <c r="J20" s="1279">
        <f t="shared" ref="J20:K20" si="1">SUM(J15:J19)</f>
        <v>1176.6600000000001</v>
      </c>
      <c r="K20" s="1279">
        <f t="shared" si="1"/>
        <v>52.2</v>
      </c>
      <c r="L20" s="1280"/>
      <c r="M20" s="1281"/>
      <c r="N20" s="1282"/>
      <c r="O20" s="1282"/>
      <c r="P20" s="1283"/>
    </row>
    <row r="21" spans="1:16" ht="15" x14ac:dyDescent="0.2">
      <c r="A21" s="1284"/>
      <c r="B21" s="1285"/>
      <c r="C21" s="1217"/>
      <c r="D21" s="1214"/>
      <c r="E21" s="1620" t="s">
        <v>438</v>
      </c>
      <c r="F21" s="1652" t="s">
        <v>626</v>
      </c>
      <c r="G21" s="1655" t="s">
        <v>69</v>
      </c>
      <c r="H21" s="843" t="s">
        <v>52</v>
      </c>
      <c r="I21" s="844">
        <v>1050</v>
      </c>
      <c r="J21" s="844">
        <v>356.6</v>
      </c>
      <c r="K21" s="845">
        <v>0</v>
      </c>
      <c r="L21" s="846" t="s">
        <v>439</v>
      </c>
      <c r="M21" s="847" t="s">
        <v>83</v>
      </c>
      <c r="N21" s="1286"/>
      <c r="O21" s="848">
        <v>1</v>
      </c>
      <c r="P21" s="861"/>
    </row>
    <row r="22" spans="1:16" ht="15" x14ac:dyDescent="0.25">
      <c r="A22" s="1287"/>
      <c r="B22" s="1288"/>
      <c r="C22" s="1218"/>
      <c r="D22" s="1216"/>
      <c r="E22" s="1621"/>
      <c r="F22" s="1653"/>
      <c r="G22" s="1656"/>
      <c r="H22" s="1289" t="s">
        <v>64</v>
      </c>
      <c r="I22" s="1266"/>
      <c r="J22" s="1266"/>
      <c r="K22" s="1290"/>
      <c r="L22" s="1291" t="s">
        <v>440</v>
      </c>
      <c r="M22" s="873" t="s">
        <v>83</v>
      </c>
      <c r="N22" s="1269"/>
      <c r="O22" s="1267">
        <v>1</v>
      </c>
      <c r="P22" s="1270"/>
    </row>
    <row r="23" spans="1:16" ht="15" x14ac:dyDescent="0.2">
      <c r="A23" s="1287"/>
      <c r="B23" s="1288"/>
      <c r="C23" s="1218"/>
      <c r="D23" s="1216"/>
      <c r="E23" s="1621"/>
      <c r="F23" s="1653"/>
      <c r="G23" s="1656"/>
      <c r="H23" s="1289" t="s">
        <v>437</v>
      </c>
      <c r="I23" s="1266">
        <v>164.9</v>
      </c>
      <c r="J23" s="1266"/>
      <c r="K23" s="1290">
        <v>0</v>
      </c>
      <c r="L23" s="963"/>
      <c r="M23" s="1065"/>
      <c r="N23" s="1269"/>
      <c r="O23" s="1269"/>
      <c r="P23" s="1270"/>
    </row>
    <row r="24" spans="1:16" ht="15" x14ac:dyDescent="0.2">
      <c r="A24" s="1287"/>
      <c r="B24" s="1288"/>
      <c r="C24" s="1218"/>
      <c r="D24" s="1216"/>
      <c r="E24" s="1621"/>
      <c r="F24" s="1653"/>
      <c r="G24" s="1656"/>
      <c r="H24" s="1289" t="s">
        <v>62</v>
      </c>
      <c r="I24" s="1266">
        <v>1500</v>
      </c>
      <c r="J24" s="1266">
        <v>500</v>
      </c>
      <c r="K24" s="1290">
        <v>0</v>
      </c>
      <c r="L24" s="963"/>
      <c r="M24" s="1065"/>
      <c r="N24" s="1269"/>
      <c r="O24" s="1269"/>
      <c r="P24" s="1270"/>
    </row>
    <row r="25" spans="1:16" ht="15.75" thickBot="1" x14ac:dyDescent="0.25">
      <c r="A25" s="1287"/>
      <c r="B25" s="1288"/>
      <c r="C25" s="1218"/>
      <c r="D25" s="1216"/>
      <c r="E25" s="1621"/>
      <c r="F25" s="1653"/>
      <c r="G25" s="1656"/>
      <c r="H25" s="1292" t="s">
        <v>96</v>
      </c>
      <c r="I25" s="1610">
        <v>3400</v>
      </c>
      <c r="J25" s="1272"/>
      <c r="K25" s="1293"/>
      <c r="L25" s="1273"/>
      <c r="M25" s="1274"/>
      <c r="N25" s="1275"/>
      <c r="O25" s="1275"/>
      <c r="P25" s="1276"/>
    </row>
    <row r="26" spans="1:16" ht="15.75" thickBot="1" x14ac:dyDescent="0.25">
      <c r="A26" s="1294"/>
      <c r="B26" s="1295"/>
      <c r="C26" s="1219"/>
      <c r="D26" s="1215"/>
      <c r="E26" s="1622"/>
      <c r="F26" s="1654"/>
      <c r="G26" s="1657"/>
      <c r="H26" s="1278" t="s">
        <v>7</v>
      </c>
      <c r="I26" s="1279">
        <f>SUM(I21:I25)</f>
        <v>6114.9</v>
      </c>
      <c r="J26" s="1279">
        <f t="shared" ref="J26:K26" si="2">SUM(J21:J25)</f>
        <v>856.6</v>
      </c>
      <c r="K26" s="1279">
        <f t="shared" si="2"/>
        <v>0</v>
      </c>
      <c r="L26" s="1280"/>
      <c r="M26" s="1281"/>
      <c r="N26" s="1282"/>
      <c r="O26" s="1282"/>
      <c r="P26" s="1283"/>
    </row>
    <row r="27" spans="1:16" ht="15" x14ac:dyDescent="0.2">
      <c r="A27" s="1284"/>
      <c r="B27" s="1285"/>
      <c r="C27" s="1217"/>
      <c r="D27" s="1214"/>
      <c r="E27" s="1658" t="s">
        <v>441</v>
      </c>
      <c r="F27" s="1661" t="s">
        <v>70</v>
      </c>
      <c r="G27" s="1655" t="s">
        <v>73</v>
      </c>
      <c r="H27" s="843" t="s">
        <v>52</v>
      </c>
      <c r="I27" s="844">
        <v>4</v>
      </c>
      <c r="J27" s="844">
        <v>0</v>
      </c>
      <c r="K27" s="845">
        <v>0</v>
      </c>
      <c r="L27" s="846" t="s">
        <v>442</v>
      </c>
      <c r="M27" s="847" t="s">
        <v>83</v>
      </c>
      <c r="N27" s="848">
        <v>1</v>
      </c>
      <c r="O27" s="860"/>
      <c r="P27" s="861"/>
    </row>
    <row r="28" spans="1:16" ht="15" x14ac:dyDescent="0.25">
      <c r="A28" s="1287"/>
      <c r="B28" s="1288"/>
      <c r="C28" s="1218"/>
      <c r="D28" s="1216"/>
      <c r="E28" s="1659"/>
      <c r="F28" s="1662"/>
      <c r="G28" s="1656"/>
      <c r="H28" s="1289" t="s">
        <v>64</v>
      </c>
      <c r="I28" s="1266">
        <v>330</v>
      </c>
      <c r="J28" s="1266">
        <v>0</v>
      </c>
      <c r="K28" s="1290">
        <v>0</v>
      </c>
      <c r="L28" s="1291" t="s">
        <v>443</v>
      </c>
      <c r="M28" s="873" t="s">
        <v>83</v>
      </c>
      <c r="N28" s="1267">
        <v>1</v>
      </c>
      <c r="O28" s="1267"/>
      <c r="P28" s="1270"/>
    </row>
    <row r="29" spans="1:16" ht="15" x14ac:dyDescent="0.2">
      <c r="A29" s="1287"/>
      <c r="B29" s="1288"/>
      <c r="C29" s="1218"/>
      <c r="D29" s="1216"/>
      <c r="E29" s="1659"/>
      <c r="F29" s="1662"/>
      <c r="G29" s="1656"/>
      <c r="H29" s="1289" t="s">
        <v>437</v>
      </c>
      <c r="I29" s="1266"/>
      <c r="J29" s="1266"/>
      <c r="K29" s="1290"/>
      <c r="L29" s="963"/>
      <c r="M29" s="1065"/>
      <c r="N29" s="1269"/>
      <c r="O29" s="1269"/>
      <c r="P29" s="1270"/>
    </row>
    <row r="30" spans="1:16" ht="15" x14ac:dyDescent="0.2">
      <c r="A30" s="1287"/>
      <c r="B30" s="1288"/>
      <c r="C30" s="1218"/>
      <c r="D30" s="1216"/>
      <c r="E30" s="1659"/>
      <c r="F30" s="1662"/>
      <c r="G30" s="1656"/>
      <c r="H30" s="1289" t="s">
        <v>62</v>
      </c>
      <c r="I30" s="1266">
        <v>51.5</v>
      </c>
      <c r="J30" s="1266">
        <v>0</v>
      </c>
      <c r="K30" s="1290">
        <v>0</v>
      </c>
      <c r="L30" s="963"/>
      <c r="M30" s="1065"/>
      <c r="N30" s="1269"/>
      <c r="O30" s="1269"/>
      <c r="P30" s="1270"/>
    </row>
    <row r="31" spans="1:16" ht="15.75" thickBot="1" x14ac:dyDescent="0.25">
      <c r="A31" s="1287"/>
      <c r="B31" s="1288"/>
      <c r="C31" s="1218"/>
      <c r="D31" s="1216"/>
      <c r="E31" s="1659"/>
      <c r="F31" s="1662"/>
      <c r="G31" s="1656"/>
      <c r="H31" s="1292" t="s">
        <v>96</v>
      </c>
      <c r="I31" s="1272"/>
      <c r="J31" s="1272"/>
      <c r="K31" s="1293"/>
      <c r="L31" s="1273"/>
      <c r="M31" s="1274"/>
      <c r="N31" s="1275"/>
      <c r="O31" s="1275"/>
      <c r="P31" s="1276"/>
    </row>
    <row r="32" spans="1:16" ht="15.75" thickBot="1" x14ac:dyDescent="0.25">
      <c r="A32" s="1294"/>
      <c r="B32" s="1295"/>
      <c r="C32" s="1219"/>
      <c r="D32" s="1215"/>
      <c r="E32" s="1660"/>
      <c r="F32" s="1663"/>
      <c r="G32" s="1657"/>
      <c r="H32" s="1278" t="s">
        <v>7</v>
      </c>
      <c r="I32" s="1279">
        <f>SUM(I27:I31)</f>
        <v>385.5</v>
      </c>
      <c r="J32" s="1279">
        <f t="shared" ref="J32:K32" si="3">SUM(J27:J31)</f>
        <v>0</v>
      </c>
      <c r="K32" s="1279">
        <f t="shared" si="3"/>
        <v>0</v>
      </c>
      <c r="L32" s="1280"/>
      <c r="M32" s="1281"/>
      <c r="N32" s="1282"/>
      <c r="O32" s="1282"/>
      <c r="P32" s="1283"/>
    </row>
    <row r="33" spans="1:16" ht="15" x14ac:dyDescent="0.2">
      <c r="A33" s="1284"/>
      <c r="B33" s="1285"/>
      <c r="C33" s="1217"/>
      <c r="D33" s="1214"/>
      <c r="E33" s="1620" t="s">
        <v>444</v>
      </c>
      <c r="F33" s="1661" t="s">
        <v>70</v>
      </c>
      <c r="G33" s="1655" t="s">
        <v>73</v>
      </c>
      <c r="H33" s="843" t="s">
        <v>52</v>
      </c>
      <c r="I33" s="844">
        <v>8.6999999999999993</v>
      </c>
      <c r="J33" s="844">
        <v>8.6999999999999993</v>
      </c>
      <c r="K33" s="845">
        <v>2.9</v>
      </c>
      <c r="L33" s="846" t="s">
        <v>442</v>
      </c>
      <c r="M33" s="847" t="s">
        <v>83</v>
      </c>
      <c r="N33" s="1286"/>
      <c r="O33" s="860"/>
      <c r="P33" s="1296">
        <v>1</v>
      </c>
    </row>
    <row r="34" spans="1:16" ht="15" x14ac:dyDescent="0.25">
      <c r="A34" s="1287"/>
      <c r="B34" s="1288"/>
      <c r="C34" s="1218"/>
      <c r="D34" s="1216"/>
      <c r="E34" s="1621"/>
      <c r="F34" s="1662"/>
      <c r="G34" s="1656"/>
      <c r="H34" s="1289" t="s">
        <v>64</v>
      </c>
      <c r="I34" s="1266">
        <v>974</v>
      </c>
      <c r="J34" s="1266">
        <v>31.36</v>
      </c>
      <c r="K34" s="1290">
        <v>4.9000000000000004</v>
      </c>
      <c r="L34" s="949" t="s">
        <v>445</v>
      </c>
      <c r="M34" s="873" t="s">
        <v>83</v>
      </c>
      <c r="N34" s="1297"/>
      <c r="O34" s="1298"/>
      <c r="P34" s="1093">
        <v>1</v>
      </c>
    </row>
    <row r="35" spans="1:16" ht="15" x14ac:dyDescent="0.25">
      <c r="A35" s="1287"/>
      <c r="B35" s="1288"/>
      <c r="C35" s="1218"/>
      <c r="D35" s="1216"/>
      <c r="E35" s="1621"/>
      <c r="F35" s="1662"/>
      <c r="G35" s="1656"/>
      <c r="H35" s="1289" t="s">
        <v>437</v>
      </c>
      <c r="I35" s="1266"/>
      <c r="J35" s="1266"/>
      <c r="K35" s="1290"/>
      <c r="L35" s="1299"/>
      <c r="M35" s="1300"/>
      <c r="N35" s="1301"/>
      <c r="O35" s="1302"/>
      <c r="P35" s="1303"/>
    </row>
    <row r="36" spans="1:16" ht="15" x14ac:dyDescent="0.2">
      <c r="A36" s="1287"/>
      <c r="B36" s="1288"/>
      <c r="C36" s="1218"/>
      <c r="D36" s="1216"/>
      <c r="E36" s="1621"/>
      <c r="F36" s="1662"/>
      <c r="G36" s="1656"/>
      <c r="H36" s="1289" t="s">
        <v>62</v>
      </c>
      <c r="I36" s="1266">
        <v>616.5</v>
      </c>
      <c r="J36" s="1266">
        <v>280</v>
      </c>
      <c r="K36" s="1290">
        <v>44.4</v>
      </c>
      <c r="L36" s="963"/>
      <c r="M36" s="1065"/>
      <c r="N36" s="1269"/>
      <c r="O36" s="1269"/>
      <c r="P36" s="1270"/>
    </row>
    <row r="37" spans="1:16" ht="15.75" thickBot="1" x14ac:dyDescent="0.25">
      <c r="A37" s="1287"/>
      <c r="B37" s="1288"/>
      <c r="C37" s="1218"/>
      <c r="D37" s="1216"/>
      <c r="E37" s="1621"/>
      <c r="F37" s="1662"/>
      <c r="G37" s="1656"/>
      <c r="H37" s="1292" t="s">
        <v>96</v>
      </c>
      <c r="I37" s="1272"/>
      <c r="J37" s="1272"/>
      <c r="K37" s="1293"/>
      <c r="L37" s="1273"/>
      <c r="M37" s="1274"/>
      <c r="N37" s="1275"/>
      <c r="O37" s="1275"/>
      <c r="P37" s="1276"/>
    </row>
    <row r="38" spans="1:16" ht="15.75" thickBot="1" x14ac:dyDescent="0.25">
      <c r="A38" s="1294"/>
      <c r="B38" s="1295"/>
      <c r="C38" s="1219"/>
      <c r="D38" s="1215"/>
      <c r="E38" s="1622"/>
      <c r="F38" s="1663"/>
      <c r="G38" s="1657"/>
      <c r="H38" s="1278" t="s">
        <v>7</v>
      </c>
      <c r="I38" s="1279">
        <f>SUM(I33:I37)</f>
        <v>1599.2</v>
      </c>
      <c r="J38" s="1279">
        <f t="shared" ref="J38:K38" si="4">SUM(J33:J37)</f>
        <v>320.06</v>
      </c>
      <c r="K38" s="1279">
        <f t="shared" si="4"/>
        <v>52.2</v>
      </c>
      <c r="L38" s="1280"/>
      <c r="M38" s="1281"/>
      <c r="N38" s="1282"/>
      <c r="O38" s="1282"/>
      <c r="P38" s="1283"/>
    </row>
    <row r="39" spans="1:16" ht="15" x14ac:dyDescent="0.2">
      <c r="A39" s="1284"/>
      <c r="B39" s="1285"/>
      <c r="C39" s="1217"/>
      <c r="D39" s="1214"/>
      <c r="E39" s="1620" t="s">
        <v>603</v>
      </c>
      <c r="F39" s="1661" t="s">
        <v>70</v>
      </c>
      <c r="G39" s="1655" t="s">
        <v>446</v>
      </c>
      <c r="H39" s="843" t="s">
        <v>52</v>
      </c>
      <c r="I39" s="844"/>
      <c r="J39" s="844"/>
      <c r="K39" s="845"/>
      <c r="L39" s="846" t="s">
        <v>442</v>
      </c>
      <c r="M39" s="847" t="s">
        <v>83</v>
      </c>
      <c r="N39" s="1286"/>
      <c r="O39" s="860"/>
      <c r="P39" s="849"/>
    </row>
    <row r="40" spans="1:16" ht="15" x14ac:dyDescent="0.25">
      <c r="A40" s="1287"/>
      <c r="B40" s="1288"/>
      <c r="C40" s="1218"/>
      <c r="D40" s="1216"/>
      <c r="E40" s="1621"/>
      <c r="F40" s="1662"/>
      <c r="G40" s="1656"/>
      <c r="H40" s="1289" t="s">
        <v>64</v>
      </c>
      <c r="I40" s="1266">
        <v>102</v>
      </c>
      <c r="J40" s="1266"/>
      <c r="K40" s="1290"/>
      <c r="L40" s="1291" t="s">
        <v>447</v>
      </c>
      <c r="M40" s="873" t="s">
        <v>436</v>
      </c>
      <c r="N40" s="1267">
        <v>1</v>
      </c>
      <c r="O40" s="1267"/>
      <c r="P40" s="1268"/>
    </row>
    <row r="41" spans="1:16" ht="15" x14ac:dyDescent="0.25">
      <c r="A41" s="1287"/>
      <c r="B41" s="1288"/>
      <c r="C41" s="1218"/>
      <c r="D41" s="1216"/>
      <c r="E41" s="1621"/>
      <c r="F41" s="1662"/>
      <c r="G41" s="1656"/>
      <c r="H41" s="1289" t="s">
        <v>437</v>
      </c>
      <c r="I41" s="1266"/>
      <c r="J41" s="1266"/>
      <c r="K41" s="1290"/>
      <c r="L41" s="949"/>
      <c r="M41" s="1065"/>
      <c r="N41" s="1269"/>
      <c r="O41" s="1269"/>
      <c r="P41" s="1268"/>
    </row>
    <row r="42" spans="1:16" ht="15" x14ac:dyDescent="0.2">
      <c r="A42" s="1287"/>
      <c r="B42" s="1288"/>
      <c r="C42" s="1218"/>
      <c r="D42" s="1216"/>
      <c r="E42" s="1621"/>
      <c r="F42" s="1662"/>
      <c r="G42" s="1656"/>
      <c r="H42" s="1289" t="s">
        <v>62</v>
      </c>
      <c r="I42" s="1266"/>
      <c r="J42" s="1266"/>
      <c r="K42" s="1290"/>
      <c r="L42" s="963"/>
      <c r="M42" s="1065"/>
      <c r="N42" s="1269"/>
      <c r="O42" s="1269"/>
      <c r="P42" s="1270"/>
    </row>
    <row r="43" spans="1:16" ht="15.75" thickBot="1" x14ac:dyDescent="0.25">
      <c r="A43" s="1287"/>
      <c r="B43" s="1288"/>
      <c r="C43" s="1218"/>
      <c r="D43" s="1216"/>
      <c r="E43" s="1621"/>
      <c r="F43" s="1662"/>
      <c r="G43" s="1656"/>
      <c r="H43" s="1292" t="s">
        <v>96</v>
      </c>
      <c r="I43" s="1272"/>
      <c r="J43" s="1272"/>
      <c r="K43" s="1293"/>
      <c r="L43" s="1273"/>
      <c r="M43" s="1274"/>
      <c r="N43" s="1275"/>
      <c r="O43" s="1275"/>
      <c r="P43" s="1276"/>
    </row>
    <row r="44" spans="1:16" ht="15.75" thickBot="1" x14ac:dyDescent="0.25">
      <c r="A44" s="1294"/>
      <c r="B44" s="1295"/>
      <c r="C44" s="1219"/>
      <c r="D44" s="1215"/>
      <c r="E44" s="1622"/>
      <c r="F44" s="1663"/>
      <c r="G44" s="1657"/>
      <c r="H44" s="1278" t="s">
        <v>7</v>
      </c>
      <c r="I44" s="1279">
        <f>SUM(I39:I43)</f>
        <v>102</v>
      </c>
      <c r="J44" s="1279">
        <f t="shared" ref="J44:K44" si="5">SUM(J39:J43)</f>
        <v>0</v>
      </c>
      <c r="K44" s="1279">
        <f t="shared" si="5"/>
        <v>0</v>
      </c>
      <c r="L44" s="1280"/>
      <c r="M44" s="1281"/>
      <c r="N44" s="1282"/>
      <c r="O44" s="1282"/>
      <c r="P44" s="1304"/>
    </row>
    <row r="45" spans="1:16" ht="15" x14ac:dyDescent="0.2">
      <c r="A45" s="876" t="s">
        <v>6</v>
      </c>
      <c r="B45" s="1666" t="s">
        <v>6</v>
      </c>
      <c r="C45" s="1260" t="s">
        <v>8</v>
      </c>
      <c r="D45" s="1217"/>
      <c r="E45" s="1658" t="s">
        <v>448</v>
      </c>
      <c r="F45" s="1661" t="s">
        <v>70</v>
      </c>
      <c r="G45" s="1655"/>
      <c r="H45" s="1261" t="s">
        <v>52</v>
      </c>
      <c r="I45" s="844">
        <f>I51+I57</f>
        <v>0</v>
      </c>
      <c r="J45" s="844">
        <f t="shared" ref="J45:K49" si="6">J51+J57</f>
        <v>0</v>
      </c>
      <c r="K45" s="844">
        <f t="shared" si="6"/>
        <v>0</v>
      </c>
      <c r="L45" s="1305" t="s">
        <v>434</v>
      </c>
      <c r="M45" s="1306" t="s">
        <v>83</v>
      </c>
      <c r="N45" s="1267">
        <v>2</v>
      </c>
      <c r="O45" s="1269"/>
      <c r="P45" s="1270"/>
    </row>
    <row r="46" spans="1:16" ht="15" x14ac:dyDescent="0.2">
      <c r="A46" s="1263"/>
      <c r="B46" s="1667"/>
      <c r="C46" s="1264"/>
      <c r="D46" s="1218"/>
      <c r="E46" s="1659"/>
      <c r="F46" s="1662"/>
      <c r="G46" s="1656"/>
      <c r="H46" s="1265" t="s">
        <v>64</v>
      </c>
      <c r="I46" s="1266">
        <f>I52+I58</f>
        <v>209.3</v>
      </c>
      <c r="J46" s="1266">
        <f t="shared" si="6"/>
        <v>0</v>
      </c>
      <c r="K46" s="1266">
        <f t="shared" si="6"/>
        <v>0</v>
      </c>
      <c r="L46" s="956" t="s">
        <v>449</v>
      </c>
      <c r="M46" s="1065" t="s">
        <v>83</v>
      </c>
      <c r="N46" s="1267">
        <v>4</v>
      </c>
      <c r="O46" s="1269"/>
      <c r="P46" s="1270"/>
    </row>
    <row r="47" spans="1:16" ht="15" x14ac:dyDescent="0.2">
      <c r="A47" s="1263"/>
      <c r="B47" s="1667"/>
      <c r="C47" s="1264"/>
      <c r="D47" s="1218"/>
      <c r="E47" s="1659"/>
      <c r="F47" s="1662"/>
      <c r="G47" s="1656"/>
      <c r="H47" s="1265" t="s">
        <v>437</v>
      </c>
      <c r="I47" s="1266">
        <f>I53+I59</f>
        <v>0</v>
      </c>
      <c r="J47" s="1266">
        <f t="shared" si="6"/>
        <v>0</v>
      </c>
      <c r="K47" s="1266">
        <f t="shared" si="6"/>
        <v>0</v>
      </c>
      <c r="L47" s="955"/>
      <c r="M47" s="1065"/>
      <c r="N47" s="1269"/>
      <c r="O47" s="1269"/>
      <c r="P47" s="1270"/>
    </row>
    <row r="48" spans="1:16" ht="15" x14ac:dyDescent="0.2">
      <c r="A48" s="1263"/>
      <c r="B48" s="1667"/>
      <c r="C48" s="1264"/>
      <c r="D48" s="1218"/>
      <c r="E48" s="1659"/>
      <c r="F48" s="1662"/>
      <c r="G48" s="1656"/>
      <c r="H48" s="1265" t="s">
        <v>62</v>
      </c>
      <c r="I48" s="1266">
        <f>I54+I60</f>
        <v>0</v>
      </c>
      <c r="J48" s="1266">
        <f t="shared" si="6"/>
        <v>0</v>
      </c>
      <c r="K48" s="1266">
        <f t="shared" si="6"/>
        <v>0</v>
      </c>
      <c r="L48" s="963"/>
      <c r="M48" s="1065"/>
      <c r="N48" s="1269"/>
      <c r="O48" s="1269"/>
      <c r="P48" s="1270"/>
    </row>
    <row r="49" spans="1:16" ht="15" x14ac:dyDescent="0.2">
      <c r="A49" s="1263"/>
      <c r="B49" s="1667"/>
      <c r="C49" s="1264"/>
      <c r="D49" s="1218"/>
      <c r="E49" s="1659"/>
      <c r="F49" s="1662"/>
      <c r="G49" s="1656"/>
      <c r="H49" s="1265" t="s">
        <v>96</v>
      </c>
      <c r="I49" s="863">
        <f>I55+I61</f>
        <v>0</v>
      </c>
      <c r="J49" s="863">
        <f t="shared" si="6"/>
        <v>0</v>
      </c>
      <c r="K49" s="863">
        <f t="shared" si="6"/>
        <v>0</v>
      </c>
      <c r="L49" s="865"/>
      <c r="M49" s="866"/>
      <c r="N49" s="867"/>
      <c r="O49" s="867"/>
      <c r="P49" s="868"/>
    </row>
    <row r="50" spans="1:16" ht="15.75" thickBot="1" x14ac:dyDescent="0.25">
      <c r="A50" s="1208"/>
      <c r="B50" s="1668"/>
      <c r="C50" s="1277"/>
      <c r="D50" s="933"/>
      <c r="E50" s="1660"/>
      <c r="F50" s="1663"/>
      <c r="G50" s="1657"/>
      <c r="H50" s="1307" t="s">
        <v>7</v>
      </c>
      <c r="I50" s="1308">
        <f>SUM(I45:I49)</f>
        <v>209.3</v>
      </c>
      <c r="J50" s="1308">
        <f t="shared" ref="J50:K50" si="7">SUM(J45:J49)</f>
        <v>0</v>
      </c>
      <c r="K50" s="1308">
        <f t="shared" si="7"/>
        <v>0</v>
      </c>
      <c r="L50" s="1309"/>
      <c r="M50" s="1310"/>
      <c r="N50" s="1311"/>
      <c r="O50" s="1311"/>
      <c r="P50" s="1312"/>
    </row>
    <row r="51" spans="1:16" ht="15" x14ac:dyDescent="0.2">
      <c r="A51" s="1284"/>
      <c r="B51" s="1285"/>
      <c r="C51" s="1217"/>
      <c r="D51" s="1214"/>
      <c r="E51" s="1620" t="s">
        <v>450</v>
      </c>
      <c r="F51" s="1661" t="s">
        <v>70</v>
      </c>
      <c r="G51" s="1655" t="s">
        <v>71</v>
      </c>
      <c r="H51" s="843" t="s">
        <v>52</v>
      </c>
      <c r="I51" s="844"/>
      <c r="J51" s="844"/>
      <c r="K51" s="845"/>
      <c r="L51" s="846" t="s">
        <v>442</v>
      </c>
      <c r="M51" s="847" t="s">
        <v>83</v>
      </c>
      <c r="N51" s="848">
        <v>1</v>
      </c>
      <c r="O51" s="860"/>
      <c r="P51" s="861"/>
    </row>
    <row r="52" spans="1:16" ht="15" x14ac:dyDescent="0.2">
      <c r="A52" s="1287"/>
      <c r="B52" s="1288"/>
      <c r="C52" s="1218"/>
      <c r="D52" s="1216"/>
      <c r="E52" s="1621"/>
      <c r="F52" s="1662"/>
      <c r="G52" s="1656"/>
      <c r="H52" s="1289" t="s">
        <v>64</v>
      </c>
      <c r="I52" s="1611">
        <v>136.5</v>
      </c>
      <c r="J52" s="1266">
        <v>0</v>
      </c>
      <c r="K52" s="1290">
        <v>0</v>
      </c>
      <c r="L52" s="956" t="s">
        <v>451</v>
      </c>
      <c r="M52" s="873" t="s">
        <v>83</v>
      </c>
      <c r="N52" s="1267">
        <v>2</v>
      </c>
      <c r="O52" s="1267"/>
      <c r="P52" s="1270"/>
    </row>
    <row r="53" spans="1:16" ht="15" x14ac:dyDescent="0.2">
      <c r="A53" s="1287"/>
      <c r="B53" s="1288"/>
      <c r="C53" s="1218"/>
      <c r="D53" s="1216"/>
      <c r="E53" s="1621"/>
      <c r="F53" s="1662"/>
      <c r="G53" s="1656"/>
      <c r="H53" s="1289" t="s">
        <v>437</v>
      </c>
      <c r="I53" s="1266"/>
      <c r="J53" s="1266"/>
      <c r="K53" s="1290"/>
      <c r="L53" s="956"/>
      <c r="M53" s="1065"/>
      <c r="N53" s="1269"/>
      <c r="O53" s="1269"/>
      <c r="P53" s="1270"/>
    </row>
    <row r="54" spans="1:16" ht="15" x14ac:dyDescent="0.2">
      <c r="A54" s="1287"/>
      <c r="B54" s="1288"/>
      <c r="C54" s="1218"/>
      <c r="D54" s="1216"/>
      <c r="E54" s="1621"/>
      <c r="F54" s="1662"/>
      <c r="G54" s="1656"/>
      <c r="H54" s="1289" t="s">
        <v>62</v>
      </c>
      <c r="I54" s="1266"/>
      <c r="J54" s="1266"/>
      <c r="K54" s="1290"/>
      <c r="L54" s="955"/>
      <c r="M54" s="1065"/>
      <c r="N54" s="1269"/>
      <c r="O54" s="1269"/>
      <c r="P54" s="1270"/>
    </row>
    <row r="55" spans="1:16" ht="15.75" thickBot="1" x14ac:dyDescent="0.25">
      <c r="A55" s="1287"/>
      <c r="B55" s="1288"/>
      <c r="C55" s="1218"/>
      <c r="D55" s="1216"/>
      <c r="E55" s="1621"/>
      <c r="F55" s="1662"/>
      <c r="G55" s="1656"/>
      <c r="H55" s="1292" t="s">
        <v>96</v>
      </c>
      <c r="I55" s="1272"/>
      <c r="J55" s="1272"/>
      <c r="K55" s="1293"/>
      <c r="L55" s="1273"/>
      <c r="M55" s="1274"/>
      <c r="N55" s="1275"/>
      <c r="O55" s="1275"/>
      <c r="P55" s="1276"/>
    </row>
    <row r="56" spans="1:16" ht="15.75" thickBot="1" x14ac:dyDescent="0.25">
      <c r="A56" s="1294"/>
      <c r="B56" s="1295"/>
      <c r="C56" s="1219"/>
      <c r="D56" s="1215"/>
      <c r="E56" s="1622"/>
      <c r="F56" s="1663"/>
      <c r="G56" s="1657"/>
      <c r="H56" s="1278" t="s">
        <v>7</v>
      </c>
      <c r="I56" s="1279">
        <f>SUM(I51:I55)</f>
        <v>136.5</v>
      </c>
      <c r="J56" s="1279">
        <f t="shared" ref="J56:K56" si="8">SUM(J51:J55)</f>
        <v>0</v>
      </c>
      <c r="K56" s="1279">
        <f t="shared" si="8"/>
        <v>0</v>
      </c>
      <c r="L56" s="1280"/>
      <c r="M56" s="1281"/>
      <c r="N56" s="1313"/>
      <c r="O56" s="1282"/>
      <c r="P56" s="1283"/>
    </row>
    <row r="57" spans="1:16" ht="15" x14ac:dyDescent="0.2">
      <c r="A57" s="1284"/>
      <c r="B57" s="1285"/>
      <c r="C57" s="1217"/>
      <c r="D57" s="1214"/>
      <c r="E57" s="1658" t="s">
        <v>452</v>
      </c>
      <c r="F57" s="1661" t="s">
        <v>70</v>
      </c>
      <c r="G57" s="1655" t="s">
        <v>71</v>
      </c>
      <c r="H57" s="843" t="s">
        <v>52</v>
      </c>
      <c r="I57" s="844"/>
      <c r="J57" s="844"/>
      <c r="K57" s="845"/>
      <c r="L57" s="846" t="s">
        <v>439</v>
      </c>
      <c r="M57" s="847" t="s">
        <v>83</v>
      </c>
      <c r="N57" s="848">
        <v>1</v>
      </c>
      <c r="O57" s="860"/>
      <c r="P57" s="861"/>
    </row>
    <row r="58" spans="1:16" ht="15" x14ac:dyDescent="0.2">
      <c r="A58" s="1287"/>
      <c r="B58" s="1288"/>
      <c r="C58" s="1218"/>
      <c r="D58" s="1216"/>
      <c r="E58" s="1659"/>
      <c r="F58" s="1662"/>
      <c r="G58" s="1656"/>
      <c r="H58" s="1289" t="s">
        <v>64</v>
      </c>
      <c r="I58" s="1611">
        <v>72.8</v>
      </c>
      <c r="J58" s="1266">
        <v>0</v>
      </c>
      <c r="K58" s="1290">
        <v>0</v>
      </c>
      <c r="L58" s="1314" t="s">
        <v>449</v>
      </c>
      <c r="M58" s="873" t="s">
        <v>83</v>
      </c>
      <c r="N58" s="1267">
        <v>2</v>
      </c>
      <c r="O58" s="1267"/>
      <c r="P58" s="1270"/>
    </row>
    <row r="59" spans="1:16" ht="15" x14ac:dyDescent="0.2">
      <c r="A59" s="1287"/>
      <c r="B59" s="1288"/>
      <c r="C59" s="1218"/>
      <c r="D59" s="1216"/>
      <c r="E59" s="1659"/>
      <c r="F59" s="1662"/>
      <c r="G59" s="1656"/>
      <c r="H59" s="1289" t="s">
        <v>437</v>
      </c>
      <c r="I59" s="1266"/>
      <c r="J59" s="1266"/>
      <c r="K59" s="1290"/>
      <c r="L59" s="1315" t="s">
        <v>453</v>
      </c>
      <c r="M59" s="1065" t="s">
        <v>83</v>
      </c>
      <c r="N59" s="1267">
        <v>1</v>
      </c>
      <c r="O59" s="1269"/>
      <c r="P59" s="1270"/>
    </row>
    <row r="60" spans="1:16" ht="15" x14ac:dyDescent="0.2">
      <c r="A60" s="1287"/>
      <c r="B60" s="1288"/>
      <c r="C60" s="1218"/>
      <c r="D60" s="1216"/>
      <c r="E60" s="1659"/>
      <c r="F60" s="1662"/>
      <c r="G60" s="1656"/>
      <c r="H60" s="1289" t="s">
        <v>62</v>
      </c>
      <c r="I60" s="1266"/>
      <c r="J60" s="1266"/>
      <c r="K60" s="1290"/>
      <c r="L60" s="963"/>
      <c r="M60" s="1065"/>
      <c r="N60" s="1269"/>
      <c r="O60" s="1269"/>
      <c r="P60" s="1270"/>
    </row>
    <row r="61" spans="1:16" ht="15.75" thickBot="1" x14ac:dyDescent="0.25">
      <c r="A61" s="1287"/>
      <c r="B61" s="1288"/>
      <c r="C61" s="1218"/>
      <c r="D61" s="1216"/>
      <c r="E61" s="1659"/>
      <c r="F61" s="1662"/>
      <c r="G61" s="1656"/>
      <c r="H61" s="1292" t="s">
        <v>96</v>
      </c>
      <c r="I61" s="1272"/>
      <c r="J61" s="1272"/>
      <c r="K61" s="1293"/>
      <c r="L61" s="1273"/>
      <c r="M61" s="1274"/>
      <c r="N61" s="1275"/>
      <c r="O61" s="1275"/>
      <c r="P61" s="1276"/>
    </row>
    <row r="62" spans="1:16" ht="15.75" thickBot="1" x14ac:dyDescent="0.25">
      <c r="A62" s="1294"/>
      <c r="B62" s="1295"/>
      <c r="C62" s="1219"/>
      <c r="D62" s="1215"/>
      <c r="E62" s="1660"/>
      <c r="F62" s="1663"/>
      <c r="G62" s="1657"/>
      <c r="H62" s="1278" t="s">
        <v>7</v>
      </c>
      <c r="I62" s="1279">
        <f>SUM(I57:I61)</f>
        <v>72.8</v>
      </c>
      <c r="J62" s="1279">
        <f>SUM(J57:J61)</f>
        <v>0</v>
      </c>
      <c r="K62" s="1279">
        <f>SUM(K57:K61)</f>
        <v>0</v>
      </c>
      <c r="L62" s="1280"/>
      <c r="M62" s="1281"/>
      <c r="N62" s="1282"/>
      <c r="O62" s="1282"/>
      <c r="P62" s="1283"/>
    </row>
    <row r="63" spans="1:16" ht="15" thickBot="1" x14ac:dyDescent="0.25">
      <c r="A63" s="1208" t="s">
        <v>6</v>
      </c>
      <c r="B63" s="851" t="s">
        <v>6</v>
      </c>
      <c r="C63" s="1671" t="s">
        <v>34</v>
      </c>
      <c r="D63" s="1671"/>
      <c r="E63" s="1671"/>
      <c r="F63" s="1671"/>
      <c r="G63" s="1672"/>
      <c r="H63" s="852" t="s">
        <v>7</v>
      </c>
      <c r="I63" s="853">
        <f>I20+I50</f>
        <v>8410.9</v>
      </c>
      <c r="J63" s="853">
        <f t="shared" ref="J63:K63" si="9">J20+J50</f>
        <v>1176.6600000000001</v>
      </c>
      <c r="K63" s="853">
        <f t="shared" si="9"/>
        <v>52.2</v>
      </c>
      <c r="L63" s="854"/>
      <c r="M63" s="854"/>
      <c r="N63" s="854"/>
      <c r="O63" s="854"/>
      <c r="P63" s="855"/>
    </row>
    <row r="64" spans="1:16" ht="15" thickBot="1" x14ac:dyDescent="0.25">
      <c r="A64" s="1316" t="s">
        <v>6</v>
      </c>
      <c r="B64" s="1316"/>
      <c r="C64" s="1673" t="s">
        <v>55</v>
      </c>
      <c r="D64" s="1673"/>
      <c r="E64" s="1673"/>
      <c r="F64" s="1673"/>
      <c r="G64" s="1674"/>
      <c r="H64" s="1317" t="s">
        <v>7</v>
      </c>
      <c r="I64" s="1318">
        <f>I63*1</f>
        <v>8410.9</v>
      </c>
      <c r="J64" s="1318">
        <f t="shared" ref="J64:K64" si="10">J63*1</f>
        <v>1176.6600000000001</v>
      </c>
      <c r="K64" s="1318">
        <f t="shared" si="10"/>
        <v>52.2</v>
      </c>
      <c r="L64" s="1319"/>
      <c r="M64" s="1319"/>
      <c r="N64" s="1319"/>
      <c r="O64" s="1319"/>
      <c r="P64" s="1320"/>
    </row>
    <row r="65" spans="1:16" ht="15.75" thickBot="1" x14ac:dyDescent="0.25">
      <c r="A65" s="1248" t="s">
        <v>8</v>
      </c>
      <c r="B65" s="834"/>
      <c r="C65" s="1249" t="s">
        <v>454</v>
      </c>
      <c r="D65" s="836"/>
      <c r="E65" s="1250"/>
      <c r="F65" s="836"/>
      <c r="G65" s="836"/>
      <c r="H65" s="836"/>
      <c r="I65" s="836"/>
      <c r="J65" s="835"/>
      <c r="K65" s="836"/>
      <c r="L65" s="1251"/>
      <c r="M65" s="1251"/>
      <c r="N65" s="836"/>
      <c r="O65" s="835"/>
      <c r="P65" s="838"/>
    </row>
    <row r="66" spans="1:16" ht="30.75" thickBot="1" x14ac:dyDescent="0.25">
      <c r="A66" s="1252"/>
      <c r="B66" s="970"/>
      <c r="C66" s="1209"/>
      <c r="D66" s="1209"/>
      <c r="E66" s="1253"/>
      <c r="F66" s="1209"/>
      <c r="G66" s="1209"/>
      <c r="H66" s="1209"/>
      <c r="I66" s="1209"/>
      <c r="J66" s="1209"/>
      <c r="K66" s="1209"/>
      <c r="L66" s="856" t="s">
        <v>455</v>
      </c>
      <c r="M66" s="857" t="s">
        <v>83</v>
      </c>
      <c r="N66" s="874">
        <v>4</v>
      </c>
      <c r="O66" s="874"/>
      <c r="P66" s="875"/>
    </row>
    <row r="67" spans="1:16" ht="15" thickBot="1" x14ac:dyDescent="0.25">
      <c r="A67" s="869" t="s">
        <v>8</v>
      </c>
      <c r="B67" s="1257" t="s">
        <v>6</v>
      </c>
      <c r="C67" s="1258" t="s">
        <v>456</v>
      </c>
      <c r="D67" s="1259"/>
      <c r="E67" s="1259"/>
      <c r="F67" s="1259"/>
      <c r="G67" s="1259"/>
      <c r="H67" s="1259"/>
      <c r="I67" s="1259"/>
      <c r="J67" s="1259"/>
      <c r="K67" s="1259"/>
      <c r="L67" s="1259"/>
      <c r="M67" s="1259"/>
      <c r="N67" s="1259"/>
      <c r="O67" s="1664"/>
      <c r="P67" s="1665"/>
    </row>
    <row r="68" spans="1:16" ht="43.9" customHeight="1" thickBot="1" x14ac:dyDescent="0.3">
      <c r="A68" s="869"/>
      <c r="B68" s="841"/>
      <c r="C68" s="842"/>
      <c r="D68" s="842"/>
      <c r="E68" s="842"/>
      <c r="F68" s="842"/>
      <c r="G68" s="842"/>
      <c r="H68" s="842"/>
      <c r="I68" s="842"/>
      <c r="J68" s="842"/>
      <c r="K68" s="842"/>
      <c r="L68" s="1321" t="s">
        <v>457</v>
      </c>
      <c r="M68" s="1322" t="s">
        <v>458</v>
      </c>
      <c r="N68" s="191" t="s">
        <v>622</v>
      </c>
      <c r="O68" s="191"/>
      <c r="P68" s="191"/>
    </row>
    <row r="69" spans="1:16" ht="15" x14ac:dyDescent="0.2">
      <c r="A69" s="876" t="s">
        <v>8</v>
      </c>
      <c r="B69" s="1666" t="s">
        <v>6</v>
      </c>
      <c r="C69" s="1260" t="s">
        <v>6</v>
      </c>
      <c r="D69" s="1217"/>
      <c r="E69" s="1658" t="s">
        <v>459</v>
      </c>
      <c r="F69" s="1661" t="s">
        <v>70</v>
      </c>
      <c r="G69" s="1655" t="s">
        <v>71</v>
      </c>
      <c r="H69" s="1261" t="s">
        <v>52</v>
      </c>
      <c r="I69" s="844">
        <f>I75+I81+I87</f>
        <v>0</v>
      </c>
      <c r="J69" s="844">
        <f t="shared" ref="J69:K73" si="11">J75+J81+J87</f>
        <v>0</v>
      </c>
      <c r="K69" s="844">
        <f t="shared" si="11"/>
        <v>0</v>
      </c>
      <c r="L69" s="846" t="s">
        <v>434</v>
      </c>
      <c r="M69" s="847" t="s">
        <v>83</v>
      </c>
      <c r="N69" s="848">
        <v>3</v>
      </c>
      <c r="O69" s="860"/>
      <c r="P69" s="861"/>
    </row>
    <row r="70" spans="1:16" ht="15" x14ac:dyDescent="0.2">
      <c r="A70" s="1263"/>
      <c r="B70" s="1667"/>
      <c r="C70" s="1264"/>
      <c r="D70" s="1218"/>
      <c r="E70" s="1659"/>
      <c r="F70" s="1662"/>
      <c r="G70" s="1656"/>
      <c r="H70" s="1265" t="s">
        <v>64</v>
      </c>
      <c r="I70" s="1266">
        <f>I76+I82+I88</f>
        <v>21</v>
      </c>
      <c r="J70" s="1266">
        <f t="shared" si="11"/>
        <v>0</v>
      </c>
      <c r="K70" s="1266">
        <f t="shared" si="11"/>
        <v>0</v>
      </c>
      <c r="L70" s="963" t="s">
        <v>460</v>
      </c>
      <c r="M70" s="1065" t="s">
        <v>329</v>
      </c>
      <c r="N70" s="1267">
        <v>392</v>
      </c>
      <c r="O70" s="1269"/>
      <c r="P70" s="1270"/>
    </row>
    <row r="71" spans="1:16" ht="15" x14ac:dyDescent="0.2">
      <c r="A71" s="1263"/>
      <c r="B71" s="1667"/>
      <c r="C71" s="1264"/>
      <c r="D71" s="1218"/>
      <c r="E71" s="1659"/>
      <c r="F71" s="1662"/>
      <c r="G71" s="1656"/>
      <c r="H71" s="1265" t="s">
        <v>437</v>
      </c>
      <c r="I71" s="1266">
        <f>I77+I83+I89</f>
        <v>0</v>
      </c>
      <c r="J71" s="1266">
        <f t="shared" si="11"/>
        <v>0</v>
      </c>
      <c r="K71" s="1266">
        <f t="shared" si="11"/>
        <v>0</v>
      </c>
      <c r="L71" s="963"/>
      <c r="M71" s="1065"/>
      <c r="N71" s="1269"/>
      <c r="O71" s="1269"/>
      <c r="P71" s="1270"/>
    </row>
    <row r="72" spans="1:16" ht="15" x14ac:dyDescent="0.2">
      <c r="A72" s="1263"/>
      <c r="B72" s="1667"/>
      <c r="C72" s="1264"/>
      <c r="D72" s="1218"/>
      <c r="E72" s="1659"/>
      <c r="F72" s="1662"/>
      <c r="G72" s="1656"/>
      <c r="H72" s="1265" t="s">
        <v>62</v>
      </c>
      <c r="I72" s="1266">
        <f>I78+I84+I90</f>
        <v>5</v>
      </c>
      <c r="J72" s="1266">
        <f t="shared" si="11"/>
        <v>0</v>
      </c>
      <c r="K72" s="1266">
        <f t="shared" si="11"/>
        <v>0</v>
      </c>
      <c r="L72" s="963"/>
      <c r="M72" s="1065"/>
      <c r="N72" s="1269"/>
      <c r="O72" s="1269"/>
      <c r="P72" s="1270"/>
    </row>
    <row r="73" spans="1:16" ht="15.75" thickBot="1" x14ac:dyDescent="0.25">
      <c r="A73" s="1263"/>
      <c r="B73" s="1667"/>
      <c r="C73" s="1264"/>
      <c r="D73" s="1218"/>
      <c r="E73" s="1659"/>
      <c r="F73" s="1662"/>
      <c r="G73" s="1656"/>
      <c r="H73" s="1271" t="s">
        <v>96</v>
      </c>
      <c r="I73" s="1272">
        <f>I79+I85+I91</f>
        <v>0</v>
      </c>
      <c r="J73" s="1272">
        <f t="shared" si="11"/>
        <v>0</v>
      </c>
      <c r="K73" s="1272">
        <f t="shared" si="11"/>
        <v>0</v>
      </c>
      <c r="L73" s="1273"/>
      <c r="M73" s="1274"/>
      <c r="N73" s="1275"/>
      <c r="O73" s="1275"/>
      <c r="P73" s="1276"/>
    </row>
    <row r="74" spans="1:16" ht="21" customHeight="1" thickBot="1" x14ac:dyDescent="0.25">
      <c r="A74" s="1208"/>
      <c r="B74" s="1668"/>
      <c r="C74" s="1277"/>
      <c r="D74" s="933"/>
      <c r="E74" s="1660"/>
      <c r="F74" s="1663"/>
      <c r="G74" s="1657"/>
      <c r="H74" s="1278" t="s">
        <v>7</v>
      </c>
      <c r="I74" s="1279">
        <f>SUM(I69:I73)</f>
        <v>26</v>
      </c>
      <c r="J74" s="1279">
        <f t="shared" ref="J74:K74" si="12">SUM(J69:J73)</f>
        <v>0</v>
      </c>
      <c r="K74" s="1279">
        <f t="shared" si="12"/>
        <v>0</v>
      </c>
      <c r="L74" s="1280"/>
      <c r="M74" s="1281"/>
      <c r="N74" s="1282"/>
      <c r="O74" s="1282"/>
      <c r="P74" s="1283"/>
    </row>
    <row r="75" spans="1:16" ht="15" x14ac:dyDescent="0.2">
      <c r="A75" s="1284"/>
      <c r="B75" s="1285"/>
      <c r="C75" s="1217"/>
      <c r="D75" s="1214"/>
      <c r="E75" s="1620" t="s">
        <v>461</v>
      </c>
      <c r="F75" s="1661" t="s">
        <v>70</v>
      </c>
      <c r="G75" s="1655" t="s">
        <v>71</v>
      </c>
      <c r="H75" s="843" t="s">
        <v>52</v>
      </c>
      <c r="I75" s="844"/>
      <c r="J75" s="844"/>
      <c r="K75" s="845"/>
      <c r="L75" s="846" t="s">
        <v>439</v>
      </c>
      <c r="M75" s="847" t="s">
        <v>83</v>
      </c>
      <c r="N75" s="848">
        <v>1</v>
      </c>
      <c r="O75" s="860"/>
      <c r="P75" s="861"/>
    </row>
    <row r="76" spans="1:16" ht="15" x14ac:dyDescent="0.25">
      <c r="A76" s="1287"/>
      <c r="B76" s="1288"/>
      <c r="C76" s="1218"/>
      <c r="D76" s="1216"/>
      <c r="E76" s="1621"/>
      <c r="F76" s="1662"/>
      <c r="G76" s="1656"/>
      <c r="H76" s="1289" t="s">
        <v>64</v>
      </c>
      <c r="I76" s="1266">
        <v>3.6</v>
      </c>
      <c r="J76" s="1266">
        <v>0</v>
      </c>
      <c r="K76" s="1290">
        <v>0</v>
      </c>
      <c r="L76" s="1291" t="s">
        <v>460</v>
      </c>
      <c r="M76" s="873" t="s">
        <v>329</v>
      </c>
      <c r="N76" s="1267">
        <v>345</v>
      </c>
      <c r="O76" s="1267"/>
      <c r="P76" s="1270"/>
    </row>
    <row r="77" spans="1:16" ht="15" x14ac:dyDescent="0.2">
      <c r="A77" s="1287"/>
      <c r="B77" s="1288"/>
      <c r="C77" s="1218"/>
      <c r="D77" s="1216"/>
      <c r="E77" s="1621"/>
      <c r="F77" s="1662"/>
      <c r="G77" s="1656"/>
      <c r="H77" s="1289" t="s">
        <v>437</v>
      </c>
      <c r="I77" s="1266"/>
      <c r="J77" s="1266"/>
      <c r="K77" s="1290"/>
      <c r="L77" s="963"/>
      <c r="M77" s="1065"/>
      <c r="N77" s="1269"/>
      <c r="O77" s="1269"/>
      <c r="P77" s="1270"/>
    </row>
    <row r="78" spans="1:16" ht="15" x14ac:dyDescent="0.2">
      <c r="A78" s="1287"/>
      <c r="B78" s="1288"/>
      <c r="C78" s="1218"/>
      <c r="D78" s="1216"/>
      <c r="E78" s="1621"/>
      <c r="F78" s="1662"/>
      <c r="G78" s="1656"/>
      <c r="H78" s="1289" t="s">
        <v>62</v>
      </c>
      <c r="I78" s="1266"/>
      <c r="J78" s="1266"/>
      <c r="K78" s="1290"/>
      <c r="L78" s="963"/>
      <c r="M78" s="1065"/>
      <c r="N78" s="1269"/>
      <c r="O78" s="1269"/>
      <c r="P78" s="1270"/>
    </row>
    <row r="79" spans="1:16" ht="15.75" thickBot="1" x14ac:dyDescent="0.25">
      <c r="A79" s="1287"/>
      <c r="B79" s="1288"/>
      <c r="C79" s="1218"/>
      <c r="D79" s="1216"/>
      <c r="E79" s="1621"/>
      <c r="F79" s="1662"/>
      <c r="G79" s="1656"/>
      <c r="H79" s="1292" t="s">
        <v>96</v>
      </c>
      <c r="I79" s="1272"/>
      <c r="J79" s="1272"/>
      <c r="K79" s="1293"/>
      <c r="L79" s="1273"/>
      <c r="M79" s="1274"/>
      <c r="N79" s="1275"/>
      <c r="O79" s="1275"/>
      <c r="P79" s="1276"/>
    </row>
    <row r="80" spans="1:16" ht="15.75" thickBot="1" x14ac:dyDescent="0.25">
      <c r="A80" s="1294"/>
      <c r="B80" s="1295"/>
      <c r="C80" s="1219"/>
      <c r="D80" s="1215"/>
      <c r="E80" s="1622"/>
      <c r="F80" s="1663"/>
      <c r="G80" s="1657"/>
      <c r="H80" s="1278" t="s">
        <v>7</v>
      </c>
      <c r="I80" s="1279">
        <f>SUM(I75:I79)</f>
        <v>3.6</v>
      </c>
      <c r="J80" s="1279">
        <f t="shared" ref="J80:K80" si="13">SUM(J75:J79)</f>
        <v>0</v>
      </c>
      <c r="K80" s="1279">
        <f t="shared" si="13"/>
        <v>0</v>
      </c>
      <c r="L80" s="1280"/>
      <c r="M80" s="1281"/>
      <c r="N80" s="1282"/>
      <c r="O80" s="1282"/>
      <c r="P80" s="1283"/>
    </row>
    <row r="81" spans="1:16" ht="15" x14ac:dyDescent="0.2">
      <c r="A81" s="1284"/>
      <c r="B81" s="1285"/>
      <c r="C81" s="1217"/>
      <c r="D81" s="1214"/>
      <c r="E81" s="1620" t="s">
        <v>462</v>
      </c>
      <c r="F81" s="1675" t="s">
        <v>70</v>
      </c>
      <c r="G81" s="1655" t="s">
        <v>71</v>
      </c>
      <c r="H81" s="843" t="s">
        <v>52</v>
      </c>
      <c r="I81" s="844"/>
      <c r="J81" s="844"/>
      <c r="K81" s="845"/>
      <c r="L81" s="846" t="s">
        <v>439</v>
      </c>
      <c r="M81" s="847" t="s">
        <v>83</v>
      </c>
      <c r="N81" s="848">
        <v>1</v>
      </c>
      <c r="O81" s="860"/>
      <c r="P81" s="861"/>
    </row>
    <row r="82" spans="1:16" ht="30" x14ac:dyDescent="0.25">
      <c r="A82" s="1287"/>
      <c r="B82" s="1288"/>
      <c r="C82" s="1218"/>
      <c r="D82" s="1216"/>
      <c r="E82" s="1621"/>
      <c r="F82" s="1676"/>
      <c r="G82" s="1656"/>
      <c r="H82" s="1289" t="s">
        <v>64</v>
      </c>
      <c r="I82" s="1266">
        <v>16.399999999999999</v>
      </c>
      <c r="J82" s="1266">
        <v>0</v>
      </c>
      <c r="K82" s="1290">
        <v>0</v>
      </c>
      <c r="L82" s="1291" t="s">
        <v>463</v>
      </c>
      <c r="M82" s="873" t="s">
        <v>83</v>
      </c>
      <c r="N82" s="1267">
        <v>1</v>
      </c>
      <c r="O82" s="1267"/>
      <c r="P82" s="1270"/>
    </row>
    <row r="83" spans="1:16" ht="15" x14ac:dyDescent="0.2">
      <c r="A83" s="1287"/>
      <c r="B83" s="1288"/>
      <c r="C83" s="1218"/>
      <c r="D83" s="1216"/>
      <c r="E83" s="1621"/>
      <c r="F83" s="1676"/>
      <c r="G83" s="1656"/>
      <c r="H83" s="1289" t="s">
        <v>437</v>
      </c>
      <c r="I83" s="1266"/>
      <c r="J83" s="1266"/>
      <c r="K83" s="1290"/>
      <c r="L83" s="963"/>
      <c r="M83" s="1065"/>
      <c r="N83" s="1269"/>
      <c r="O83" s="1269"/>
      <c r="P83" s="1270"/>
    </row>
    <row r="84" spans="1:16" ht="15" x14ac:dyDescent="0.2">
      <c r="A84" s="1287"/>
      <c r="B84" s="1288"/>
      <c r="C84" s="1218"/>
      <c r="D84" s="1216"/>
      <c r="E84" s="1621"/>
      <c r="F84" s="1676"/>
      <c r="G84" s="1656"/>
      <c r="H84" s="1289" t="s">
        <v>62</v>
      </c>
      <c r="I84" s="1266"/>
      <c r="J84" s="1266"/>
      <c r="K84" s="1290"/>
      <c r="L84" s="963"/>
      <c r="M84" s="1065"/>
      <c r="N84" s="1269"/>
      <c r="O84" s="1269"/>
      <c r="P84" s="1270"/>
    </row>
    <row r="85" spans="1:16" ht="15.75" thickBot="1" x14ac:dyDescent="0.25">
      <c r="A85" s="1287"/>
      <c r="B85" s="1288"/>
      <c r="C85" s="1218"/>
      <c r="D85" s="1216"/>
      <c r="E85" s="1621"/>
      <c r="F85" s="1676"/>
      <c r="G85" s="1656"/>
      <c r="H85" s="1292" t="s">
        <v>96</v>
      </c>
      <c r="I85" s="1272"/>
      <c r="J85" s="1272"/>
      <c r="K85" s="1293"/>
      <c r="L85" s="1273"/>
      <c r="M85" s="1274"/>
      <c r="N85" s="1275"/>
      <c r="O85" s="1275"/>
      <c r="P85" s="868"/>
    </row>
    <row r="86" spans="1:16" ht="15.75" thickBot="1" x14ac:dyDescent="0.25">
      <c r="A86" s="1294"/>
      <c r="B86" s="1295"/>
      <c r="C86" s="1219"/>
      <c r="D86" s="1215"/>
      <c r="E86" s="1622"/>
      <c r="F86" s="1677"/>
      <c r="G86" s="1657"/>
      <c r="H86" s="1278" t="s">
        <v>7</v>
      </c>
      <c r="I86" s="1279">
        <f>SUM(I81:I85)</f>
        <v>16.399999999999999</v>
      </c>
      <c r="J86" s="1279">
        <f t="shared" ref="J86:K86" si="14">SUM(J81:J85)</f>
        <v>0</v>
      </c>
      <c r="K86" s="1279">
        <f t="shared" si="14"/>
        <v>0</v>
      </c>
      <c r="L86" s="1280"/>
      <c r="M86" s="1281"/>
      <c r="N86" s="1282"/>
      <c r="O86" s="1283"/>
      <c r="P86" s="1323"/>
    </row>
    <row r="87" spans="1:16" ht="15" x14ac:dyDescent="0.2">
      <c r="A87" s="1284"/>
      <c r="B87" s="1285"/>
      <c r="C87" s="1217"/>
      <c r="D87" s="1214"/>
      <c r="E87" s="1620" t="s">
        <v>464</v>
      </c>
      <c r="F87" s="1661" t="s">
        <v>70</v>
      </c>
      <c r="G87" s="1324" t="s">
        <v>72</v>
      </c>
      <c r="H87" s="843" t="s">
        <v>52</v>
      </c>
      <c r="I87" s="844"/>
      <c r="J87" s="844"/>
      <c r="K87" s="845"/>
      <c r="L87" s="846" t="s">
        <v>439</v>
      </c>
      <c r="M87" s="847" t="s">
        <v>83</v>
      </c>
      <c r="N87" s="848">
        <v>1</v>
      </c>
      <c r="O87" s="860"/>
      <c r="P87" s="861"/>
    </row>
    <row r="88" spans="1:16" ht="15" x14ac:dyDescent="0.25">
      <c r="A88" s="1287"/>
      <c r="B88" s="1288"/>
      <c r="C88" s="1218"/>
      <c r="D88" s="1216"/>
      <c r="E88" s="1621"/>
      <c r="F88" s="1662"/>
      <c r="G88" s="1325"/>
      <c r="H88" s="1289" t="s">
        <v>64</v>
      </c>
      <c r="I88" s="1266">
        <v>1</v>
      </c>
      <c r="J88" s="1266">
        <v>0</v>
      </c>
      <c r="K88" s="1290">
        <v>0</v>
      </c>
      <c r="L88" s="1291" t="s">
        <v>460</v>
      </c>
      <c r="M88" s="873" t="s">
        <v>329</v>
      </c>
      <c r="N88" s="1267">
        <v>47</v>
      </c>
      <c r="O88" s="1267"/>
      <c r="P88" s="1270"/>
    </row>
    <row r="89" spans="1:16" ht="15" x14ac:dyDescent="0.2">
      <c r="A89" s="1287"/>
      <c r="B89" s="1288"/>
      <c r="C89" s="1218"/>
      <c r="D89" s="1216"/>
      <c r="E89" s="1621"/>
      <c r="F89" s="1662"/>
      <c r="G89" s="1325"/>
      <c r="H89" s="1289" t="s">
        <v>437</v>
      </c>
      <c r="I89" s="1266"/>
      <c r="J89" s="1266"/>
      <c r="K89" s="1290"/>
      <c r="L89" s="963"/>
      <c r="M89" s="1065"/>
      <c r="N89" s="1269"/>
      <c r="O89" s="1269"/>
      <c r="P89" s="1270"/>
    </row>
    <row r="90" spans="1:16" ht="15" x14ac:dyDescent="0.2">
      <c r="A90" s="1287"/>
      <c r="B90" s="1288"/>
      <c r="C90" s="1218"/>
      <c r="D90" s="1216"/>
      <c r="E90" s="1621"/>
      <c r="F90" s="1662"/>
      <c r="G90" s="1325"/>
      <c r="H90" s="1289" t="s">
        <v>62</v>
      </c>
      <c r="I90" s="1266">
        <v>5</v>
      </c>
      <c r="J90" s="1266">
        <v>0</v>
      </c>
      <c r="K90" s="1290">
        <v>0</v>
      </c>
      <c r="L90" s="963"/>
      <c r="M90" s="1065"/>
      <c r="N90" s="1269"/>
      <c r="O90" s="1269"/>
      <c r="P90" s="1270"/>
    </row>
    <row r="91" spans="1:16" ht="15.75" thickBot="1" x14ac:dyDescent="0.25">
      <c r="A91" s="1287"/>
      <c r="B91" s="1288"/>
      <c r="C91" s="1218"/>
      <c r="D91" s="1216"/>
      <c r="E91" s="1621"/>
      <c r="F91" s="1662"/>
      <c r="G91" s="1656"/>
      <c r="H91" s="1292" t="s">
        <v>96</v>
      </c>
      <c r="I91" s="1272"/>
      <c r="J91" s="1272"/>
      <c r="K91" s="1293"/>
      <c r="L91" s="1273"/>
      <c r="M91" s="1274"/>
      <c r="N91" s="1275"/>
      <c r="O91" s="1275"/>
      <c r="P91" s="1276"/>
    </row>
    <row r="92" spans="1:16" ht="15.75" thickBot="1" x14ac:dyDescent="0.25">
      <c r="A92" s="1294"/>
      <c r="B92" s="1295"/>
      <c r="C92" s="1219"/>
      <c r="D92" s="1215"/>
      <c r="E92" s="1622"/>
      <c r="F92" s="1663"/>
      <c r="G92" s="1657"/>
      <c r="H92" s="1278" t="s">
        <v>7</v>
      </c>
      <c r="I92" s="1279">
        <f>SUM(I87:I91)</f>
        <v>6</v>
      </c>
      <c r="J92" s="1279">
        <f t="shared" ref="J92:K92" si="15">SUM(J87:J91)</f>
        <v>0</v>
      </c>
      <c r="K92" s="1279">
        <f t="shared" si="15"/>
        <v>0</v>
      </c>
      <c r="L92" s="1280"/>
      <c r="M92" s="1281"/>
      <c r="N92" s="1282"/>
      <c r="O92" s="1282"/>
      <c r="P92" s="1283"/>
    </row>
    <row r="93" spans="1:16" ht="15" x14ac:dyDescent="0.2">
      <c r="A93" s="876" t="s">
        <v>8</v>
      </c>
      <c r="B93" s="1666" t="s">
        <v>6</v>
      </c>
      <c r="C93" s="1260" t="s">
        <v>8</v>
      </c>
      <c r="D93" s="1217"/>
      <c r="E93" s="1658" t="s">
        <v>465</v>
      </c>
      <c r="F93" s="1661" t="s">
        <v>424</v>
      </c>
      <c r="G93" s="1655" t="s">
        <v>71</v>
      </c>
      <c r="H93" s="1261" t="s">
        <v>52</v>
      </c>
      <c r="I93" s="844">
        <f>I99+I105</f>
        <v>0</v>
      </c>
      <c r="J93" s="844">
        <f t="shared" ref="J93:K97" si="16">J99+J105</f>
        <v>0</v>
      </c>
      <c r="K93" s="844">
        <f t="shared" si="16"/>
        <v>0</v>
      </c>
      <c r="L93" s="846" t="s">
        <v>434</v>
      </c>
      <c r="M93" s="847" t="s">
        <v>83</v>
      </c>
      <c r="N93" s="848">
        <v>1</v>
      </c>
      <c r="O93" s="860"/>
      <c r="P93" s="861"/>
    </row>
    <row r="94" spans="1:16" ht="30" x14ac:dyDescent="0.2">
      <c r="A94" s="1263"/>
      <c r="B94" s="1667"/>
      <c r="C94" s="1264"/>
      <c r="D94" s="1218"/>
      <c r="E94" s="1659"/>
      <c r="F94" s="1662"/>
      <c r="G94" s="1656"/>
      <c r="H94" s="1265" t="s">
        <v>64</v>
      </c>
      <c r="I94" s="1266">
        <f>I100+I106</f>
        <v>1.3</v>
      </c>
      <c r="J94" s="1266">
        <f t="shared" si="16"/>
        <v>0</v>
      </c>
      <c r="K94" s="1266">
        <f t="shared" si="16"/>
        <v>0</v>
      </c>
      <c r="L94" s="963" t="s">
        <v>466</v>
      </c>
      <c r="M94" s="1065" t="s">
        <v>83</v>
      </c>
      <c r="N94" s="1267">
        <v>1</v>
      </c>
      <c r="O94" s="1269"/>
      <c r="P94" s="1270"/>
    </row>
    <row r="95" spans="1:16" ht="15" x14ac:dyDescent="0.2">
      <c r="A95" s="1263"/>
      <c r="B95" s="1667"/>
      <c r="C95" s="1264"/>
      <c r="D95" s="1218"/>
      <c r="E95" s="1659"/>
      <c r="F95" s="1662"/>
      <c r="G95" s="1656"/>
      <c r="H95" s="1265" t="s">
        <v>437</v>
      </c>
      <c r="I95" s="1266">
        <f>I101+I107</f>
        <v>1550</v>
      </c>
      <c r="J95" s="1266">
        <f t="shared" si="16"/>
        <v>0</v>
      </c>
      <c r="K95" s="1266">
        <f t="shared" si="16"/>
        <v>0</v>
      </c>
      <c r="L95" s="963"/>
      <c r="M95" s="1065"/>
      <c r="N95" s="1269"/>
      <c r="O95" s="1269"/>
      <c r="P95" s="1270"/>
    </row>
    <row r="96" spans="1:16" ht="15" x14ac:dyDescent="0.2">
      <c r="A96" s="1263"/>
      <c r="B96" s="1667"/>
      <c r="C96" s="1264"/>
      <c r="D96" s="1218"/>
      <c r="E96" s="1659"/>
      <c r="F96" s="1662"/>
      <c r="G96" s="1656"/>
      <c r="H96" s="1265" t="s">
        <v>62</v>
      </c>
      <c r="I96" s="1266">
        <f>I102+I108</f>
        <v>0</v>
      </c>
      <c r="J96" s="1266">
        <f t="shared" si="16"/>
        <v>0</v>
      </c>
      <c r="K96" s="1266">
        <f t="shared" si="16"/>
        <v>0</v>
      </c>
      <c r="L96" s="963"/>
      <c r="M96" s="1065"/>
      <c r="N96" s="1269"/>
      <c r="O96" s="1269"/>
      <c r="P96" s="1270"/>
    </row>
    <row r="97" spans="1:16" ht="15.75" thickBot="1" x14ac:dyDescent="0.25">
      <c r="A97" s="1263"/>
      <c r="B97" s="1667"/>
      <c r="C97" s="1264"/>
      <c r="D97" s="1218"/>
      <c r="E97" s="1659"/>
      <c r="F97" s="1662"/>
      <c r="G97" s="1656"/>
      <c r="H97" s="1271" t="s">
        <v>96</v>
      </c>
      <c r="I97" s="1272">
        <f>I103+I109</f>
        <v>1900</v>
      </c>
      <c r="J97" s="1272">
        <f t="shared" si="16"/>
        <v>0</v>
      </c>
      <c r="K97" s="1272">
        <f t="shared" si="16"/>
        <v>0</v>
      </c>
      <c r="L97" s="1273"/>
      <c r="M97" s="1274"/>
      <c r="N97" s="1275"/>
      <c r="O97" s="1275"/>
      <c r="P97" s="1276"/>
    </row>
    <row r="98" spans="1:16" ht="15.75" thickBot="1" x14ac:dyDescent="0.25">
      <c r="A98" s="1208"/>
      <c r="B98" s="1668"/>
      <c r="C98" s="1277"/>
      <c r="D98" s="933"/>
      <c r="E98" s="1660"/>
      <c r="F98" s="1663"/>
      <c r="G98" s="1657"/>
      <c r="H98" s="1278" t="s">
        <v>7</v>
      </c>
      <c r="I98" s="1279">
        <f>SUM(I93:I97)</f>
        <v>3451.3</v>
      </c>
      <c r="J98" s="1279">
        <f t="shared" ref="J98:K98" si="17">SUM(J93:J97)</f>
        <v>0</v>
      </c>
      <c r="K98" s="1279">
        <f t="shared" si="17"/>
        <v>0</v>
      </c>
      <c r="L98" s="1280"/>
      <c r="M98" s="1281"/>
      <c r="N98" s="1282"/>
      <c r="O98" s="1282"/>
      <c r="P98" s="1283"/>
    </row>
    <row r="99" spans="1:16" ht="15" x14ac:dyDescent="0.2">
      <c r="A99" s="1284"/>
      <c r="B99" s="1285"/>
      <c r="C99" s="1217"/>
      <c r="D99" s="1214"/>
      <c r="E99" s="1620" t="s">
        <v>467</v>
      </c>
      <c r="F99" s="1661" t="s">
        <v>70</v>
      </c>
      <c r="G99" s="1655" t="s">
        <v>71</v>
      </c>
      <c r="H99" s="843" t="s">
        <v>52</v>
      </c>
      <c r="I99" s="844"/>
      <c r="J99" s="844"/>
      <c r="K99" s="845"/>
      <c r="L99" s="846" t="s">
        <v>439</v>
      </c>
      <c r="M99" s="847" t="s">
        <v>83</v>
      </c>
      <c r="N99" s="1286"/>
      <c r="O99" s="860"/>
      <c r="P99" s="861"/>
    </row>
    <row r="100" spans="1:16" ht="15" x14ac:dyDescent="0.25">
      <c r="A100" s="1287"/>
      <c r="B100" s="1288"/>
      <c r="C100" s="1218"/>
      <c r="D100" s="1216"/>
      <c r="E100" s="1621"/>
      <c r="F100" s="1662"/>
      <c r="G100" s="1656"/>
      <c r="H100" s="1289" t="s">
        <v>64</v>
      </c>
      <c r="I100" s="1266"/>
      <c r="J100" s="1266"/>
      <c r="K100" s="1290"/>
      <c r="L100" s="1291" t="s">
        <v>468</v>
      </c>
      <c r="M100" s="873" t="s">
        <v>83</v>
      </c>
      <c r="N100" s="1267">
        <v>1</v>
      </c>
      <c r="O100" s="1267"/>
      <c r="P100" s="1270"/>
    </row>
    <row r="101" spans="1:16" ht="15" x14ac:dyDescent="0.2">
      <c r="A101" s="1287"/>
      <c r="B101" s="1288"/>
      <c r="C101" s="1218"/>
      <c r="D101" s="1216"/>
      <c r="E101" s="1621"/>
      <c r="F101" s="1662"/>
      <c r="G101" s="1656"/>
      <c r="H101" s="1289" t="s">
        <v>437</v>
      </c>
      <c r="I101" s="1266">
        <v>1550</v>
      </c>
      <c r="J101" s="1266"/>
      <c r="K101" s="1290"/>
      <c r="L101" s="963"/>
      <c r="M101" s="1065"/>
      <c r="N101" s="1269"/>
      <c r="O101" s="1269"/>
      <c r="P101" s="1270"/>
    </row>
    <row r="102" spans="1:16" ht="15" x14ac:dyDescent="0.2">
      <c r="A102" s="1287"/>
      <c r="B102" s="1288"/>
      <c r="C102" s="1218"/>
      <c r="D102" s="1216"/>
      <c r="E102" s="1621"/>
      <c r="F102" s="1662"/>
      <c r="G102" s="1656"/>
      <c r="H102" s="1289" t="s">
        <v>62</v>
      </c>
      <c r="I102" s="1266"/>
      <c r="J102" s="1266"/>
      <c r="K102" s="1290"/>
      <c r="L102" s="963"/>
      <c r="M102" s="1065"/>
      <c r="N102" s="1269"/>
      <c r="O102" s="1269"/>
      <c r="P102" s="1270"/>
    </row>
    <row r="103" spans="1:16" ht="15.75" thickBot="1" x14ac:dyDescent="0.25">
      <c r="A103" s="1287"/>
      <c r="B103" s="1288"/>
      <c r="C103" s="1218"/>
      <c r="D103" s="1216"/>
      <c r="E103" s="1621"/>
      <c r="F103" s="1662"/>
      <c r="G103" s="1656"/>
      <c r="H103" s="1292" t="s">
        <v>96</v>
      </c>
      <c r="I103" s="1610">
        <v>1900</v>
      </c>
      <c r="J103" s="1272"/>
      <c r="K103" s="1293"/>
      <c r="L103" s="1273"/>
      <c r="M103" s="1274"/>
      <c r="N103" s="1275"/>
      <c r="O103" s="1275"/>
      <c r="P103" s="1276"/>
    </row>
    <row r="104" spans="1:16" ht="15.75" thickBot="1" x14ac:dyDescent="0.25">
      <c r="A104" s="1294"/>
      <c r="B104" s="1295"/>
      <c r="C104" s="1219"/>
      <c r="D104" s="1215"/>
      <c r="E104" s="1207"/>
      <c r="F104" s="1663"/>
      <c r="G104" s="1657"/>
      <c r="H104" s="1278" t="s">
        <v>7</v>
      </c>
      <c r="I104" s="1279">
        <f>SUM(I99:I103)</f>
        <v>3450</v>
      </c>
      <c r="J104" s="1279">
        <f t="shared" ref="J104:K104" si="18">SUM(J99:J103)</f>
        <v>0</v>
      </c>
      <c r="K104" s="1279">
        <f t="shared" si="18"/>
        <v>0</v>
      </c>
      <c r="L104" s="1280"/>
      <c r="M104" s="1281"/>
      <c r="N104" s="1282"/>
      <c r="O104" s="1282"/>
      <c r="P104" s="1283"/>
    </row>
    <row r="105" spans="1:16" ht="15" x14ac:dyDescent="0.2">
      <c r="A105" s="1284"/>
      <c r="B105" s="1285"/>
      <c r="C105" s="1217"/>
      <c r="D105" s="1214"/>
      <c r="E105" s="1620" t="s">
        <v>469</v>
      </c>
      <c r="F105" s="1661" t="s">
        <v>70</v>
      </c>
      <c r="G105" s="1655"/>
      <c r="H105" s="843" t="s">
        <v>52</v>
      </c>
      <c r="I105" s="844"/>
      <c r="J105" s="844"/>
      <c r="K105" s="845"/>
      <c r="L105" s="846" t="s">
        <v>439</v>
      </c>
      <c r="M105" s="847" t="s">
        <v>83</v>
      </c>
      <c r="N105" s="848">
        <v>1</v>
      </c>
      <c r="O105" s="860"/>
      <c r="P105" s="861"/>
    </row>
    <row r="106" spans="1:16" ht="15" x14ac:dyDescent="0.25">
      <c r="A106" s="1287"/>
      <c r="B106" s="1288"/>
      <c r="C106" s="1218"/>
      <c r="D106" s="1216"/>
      <c r="E106" s="1621"/>
      <c r="F106" s="1662"/>
      <c r="G106" s="1656"/>
      <c r="H106" s="1289" t="s">
        <v>64</v>
      </c>
      <c r="I106" s="1266">
        <v>1.3</v>
      </c>
      <c r="J106" s="1266">
        <v>0</v>
      </c>
      <c r="K106" s="1290">
        <v>0</v>
      </c>
      <c r="L106" s="1291" t="s">
        <v>470</v>
      </c>
      <c r="M106" s="873" t="s">
        <v>83</v>
      </c>
      <c r="N106" s="1267">
        <v>1</v>
      </c>
      <c r="O106" s="1267"/>
      <c r="P106" s="1270"/>
    </row>
    <row r="107" spans="1:16" ht="15" x14ac:dyDescent="0.2">
      <c r="A107" s="1287"/>
      <c r="B107" s="1288"/>
      <c r="C107" s="1218"/>
      <c r="D107" s="1216"/>
      <c r="E107" s="1621"/>
      <c r="F107" s="1662"/>
      <c r="G107" s="1656"/>
      <c r="H107" s="1289" t="s">
        <v>437</v>
      </c>
      <c r="I107" s="1266"/>
      <c r="J107" s="1266"/>
      <c r="K107" s="1290"/>
      <c r="L107" s="963"/>
      <c r="M107" s="1065"/>
      <c r="N107" s="1267"/>
      <c r="O107" s="1269"/>
      <c r="P107" s="1270"/>
    </row>
    <row r="108" spans="1:16" ht="15" x14ac:dyDescent="0.2">
      <c r="A108" s="1287"/>
      <c r="B108" s="1288"/>
      <c r="C108" s="1218"/>
      <c r="D108" s="1216"/>
      <c r="E108" s="1621"/>
      <c r="F108" s="1662"/>
      <c r="G108" s="1656"/>
      <c r="H108" s="1289" t="s">
        <v>62</v>
      </c>
      <c r="I108" s="1266"/>
      <c r="J108" s="1266"/>
      <c r="K108" s="1290"/>
      <c r="L108" s="963"/>
      <c r="M108" s="1065"/>
      <c r="N108" s="1269"/>
      <c r="O108" s="1269"/>
      <c r="P108" s="1270"/>
    </row>
    <row r="109" spans="1:16" ht="15.75" thickBot="1" x14ac:dyDescent="0.25">
      <c r="A109" s="1287"/>
      <c r="B109" s="1288"/>
      <c r="C109" s="1218"/>
      <c r="D109" s="1216"/>
      <c r="E109" s="1621"/>
      <c r="F109" s="1662"/>
      <c r="G109" s="1656"/>
      <c r="H109" s="1292" t="s">
        <v>96</v>
      </c>
      <c r="I109" s="1272"/>
      <c r="J109" s="1272"/>
      <c r="K109" s="1293"/>
      <c r="L109" s="1273"/>
      <c r="M109" s="1274"/>
      <c r="N109" s="1275"/>
      <c r="O109" s="1275"/>
      <c r="P109" s="1276"/>
    </row>
    <row r="110" spans="1:16" ht="15.75" thickBot="1" x14ac:dyDescent="0.25">
      <c r="A110" s="1294"/>
      <c r="B110" s="1295"/>
      <c r="C110" s="1219"/>
      <c r="D110" s="1215"/>
      <c r="E110" s="1622"/>
      <c r="F110" s="1663"/>
      <c r="G110" s="1657"/>
      <c r="H110" s="1278" t="s">
        <v>7</v>
      </c>
      <c r="I110" s="1279">
        <f>SUM(I105:I109)</f>
        <v>1.3</v>
      </c>
      <c r="J110" s="1279">
        <f t="shared" ref="J110:K110" si="19">SUM(J105:J109)</f>
        <v>0</v>
      </c>
      <c r="K110" s="1279">
        <f t="shared" si="19"/>
        <v>0</v>
      </c>
      <c r="L110" s="1280"/>
      <c r="M110" s="1281"/>
      <c r="N110" s="1282"/>
      <c r="O110" s="1282"/>
      <c r="P110" s="1283"/>
    </row>
    <row r="111" spans="1:16" ht="13.5" thickBot="1" x14ac:dyDescent="0.25">
      <c r="A111" s="1202" t="s">
        <v>8</v>
      </c>
      <c r="B111" s="44" t="s">
        <v>6</v>
      </c>
      <c r="C111" s="1678" t="s">
        <v>34</v>
      </c>
      <c r="D111" s="1678"/>
      <c r="E111" s="1678"/>
      <c r="F111" s="1678"/>
      <c r="G111" s="1679"/>
      <c r="H111" s="33" t="s">
        <v>7</v>
      </c>
      <c r="I111" s="51">
        <f>I74+I98</f>
        <v>3477.3</v>
      </c>
      <c r="J111" s="51">
        <f t="shared" ref="J111:K111" si="20">J74+J98</f>
        <v>0</v>
      </c>
      <c r="K111" s="51">
        <f t="shared" si="20"/>
        <v>0</v>
      </c>
      <c r="L111" s="34"/>
      <c r="M111" s="34"/>
      <c r="N111" s="34"/>
      <c r="O111" s="34"/>
      <c r="P111" s="35"/>
    </row>
    <row r="112" spans="1:16" ht="13.5" thickBot="1" x14ac:dyDescent="0.25">
      <c r="A112" s="1326" t="s">
        <v>8</v>
      </c>
      <c r="B112" s="1326"/>
      <c r="C112" s="1680" t="s">
        <v>55</v>
      </c>
      <c r="D112" s="1680"/>
      <c r="E112" s="1680"/>
      <c r="F112" s="1680"/>
      <c r="G112" s="1681"/>
      <c r="H112" s="1327" t="s">
        <v>7</v>
      </c>
      <c r="I112" s="1328">
        <f>I111*1</f>
        <v>3477.3</v>
      </c>
      <c r="J112" s="1328">
        <f t="shared" ref="J112:K112" si="21">J111*1</f>
        <v>0</v>
      </c>
      <c r="K112" s="1328">
        <f t="shared" si="21"/>
        <v>0</v>
      </c>
      <c r="L112" s="1329"/>
      <c r="M112" s="1329"/>
      <c r="N112" s="1329"/>
      <c r="O112" s="1329"/>
      <c r="P112" s="1330"/>
    </row>
    <row r="113" spans="1:16" ht="15.75" thickBot="1" x14ac:dyDescent="0.25">
      <c r="A113" s="1248" t="s">
        <v>53</v>
      </c>
      <c r="B113" s="834"/>
      <c r="C113" s="1249" t="s">
        <v>471</v>
      </c>
      <c r="D113" s="836"/>
      <c r="E113" s="1250"/>
      <c r="F113" s="836"/>
      <c r="G113" s="836"/>
      <c r="H113" s="836"/>
      <c r="I113" s="836"/>
      <c r="J113" s="835"/>
      <c r="K113" s="836"/>
      <c r="L113" s="1251"/>
      <c r="M113" s="1251"/>
      <c r="N113" s="836"/>
      <c r="O113" s="835"/>
      <c r="P113" s="838"/>
    </row>
    <row r="114" spans="1:16" ht="45.75" thickBot="1" x14ac:dyDescent="0.25">
      <c r="A114" s="1252"/>
      <c r="B114" s="970"/>
      <c r="C114" s="1209"/>
      <c r="D114" s="1209"/>
      <c r="E114" s="1253"/>
      <c r="F114" s="1209"/>
      <c r="G114" s="1209"/>
      <c r="H114" s="1209"/>
      <c r="I114" s="1209"/>
      <c r="J114" s="1209"/>
      <c r="K114" s="1209"/>
      <c r="L114" s="856" t="s">
        <v>472</v>
      </c>
      <c r="M114" s="857" t="s">
        <v>329</v>
      </c>
      <c r="N114" s="971">
        <v>2017</v>
      </c>
      <c r="O114" s="858"/>
      <c r="P114" s="859"/>
    </row>
    <row r="115" spans="1:16" ht="15" thickBot="1" x14ac:dyDescent="0.25">
      <c r="A115" s="869" t="s">
        <v>53</v>
      </c>
      <c r="B115" s="1257" t="s">
        <v>6</v>
      </c>
      <c r="C115" s="1258" t="s">
        <v>473</v>
      </c>
      <c r="D115" s="1259"/>
      <c r="E115" s="1259"/>
      <c r="F115" s="1259"/>
      <c r="G115" s="1259"/>
      <c r="H115" s="1259"/>
      <c r="I115" s="1259"/>
      <c r="J115" s="1259"/>
      <c r="K115" s="1259"/>
      <c r="L115" s="1259"/>
      <c r="M115" s="1259"/>
      <c r="N115" s="1259"/>
      <c r="O115" s="1664"/>
      <c r="P115" s="1665"/>
    </row>
    <row r="116" spans="1:16" ht="30.75" thickBot="1" x14ac:dyDescent="0.25">
      <c r="A116" s="869"/>
      <c r="B116" s="841"/>
      <c r="C116" s="842"/>
      <c r="D116" s="842"/>
      <c r="E116" s="842"/>
      <c r="F116" s="842"/>
      <c r="G116" s="842"/>
      <c r="H116" s="842"/>
      <c r="I116" s="842"/>
      <c r="J116" s="842"/>
      <c r="K116" s="842"/>
      <c r="L116" s="856" t="s">
        <v>474</v>
      </c>
      <c r="M116" s="857" t="s">
        <v>329</v>
      </c>
      <c r="N116" s="971">
        <v>1893</v>
      </c>
      <c r="O116" s="858"/>
      <c r="P116" s="859"/>
    </row>
    <row r="117" spans="1:16" ht="15" x14ac:dyDescent="0.2">
      <c r="A117" s="876" t="s">
        <v>53</v>
      </c>
      <c r="B117" s="1666" t="s">
        <v>6</v>
      </c>
      <c r="C117" s="1260" t="s">
        <v>6</v>
      </c>
      <c r="D117" s="1217"/>
      <c r="E117" s="1658" t="s">
        <v>475</v>
      </c>
      <c r="F117" s="1661" t="s">
        <v>70</v>
      </c>
      <c r="G117" s="1655" t="s">
        <v>71</v>
      </c>
      <c r="H117" s="1261" t="s">
        <v>52</v>
      </c>
      <c r="I117" s="844">
        <f>I123+I129</f>
        <v>65.099999999999994</v>
      </c>
      <c r="J117" s="844">
        <f t="shared" ref="J117:K121" si="22">J123+J129</f>
        <v>51.2</v>
      </c>
      <c r="K117" s="844">
        <f t="shared" si="22"/>
        <v>0</v>
      </c>
      <c r="L117" s="846" t="s">
        <v>434</v>
      </c>
      <c r="M117" s="847" t="s">
        <v>83</v>
      </c>
      <c r="N117" s="848">
        <v>1</v>
      </c>
      <c r="O117" s="848">
        <v>1</v>
      </c>
      <c r="P117" s="861"/>
    </row>
    <row r="118" spans="1:16" ht="30" x14ac:dyDescent="0.2">
      <c r="A118" s="1263"/>
      <c r="B118" s="1667"/>
      <c r="C118" s="1264"/>
      <c r="D118" s="1218"/>
      <c r="E118" s="1659"/>
      <c r="F118" s="1662"/>
      <c r="G118" s="1656"/>
      <c r="H118" s="1265" t="s">
        <v>64</v>
      </c>
      <c r="I118" s="1266">
        <f>I124+I130</f>
        <v>0</v>
      </c>
      <c r="J118" s="1266">
        <f t="shared" si="22"/>
        <v>0</v>
      </c>
      <c r="K118" s="1266">
        <f t="shared" si="22"/>
        <v>0</v>
      </c>
      <c r="L118" s="963" t="s">
        <v>476</v>
      </c>
      <c r="M118" s="1065" t="s">
        <v>329</v>
      </c>
      <c r="N118" s="1267">
        <v>1893</v>
      </c>
      <c r="O118" s="1267"/>
      <c r="P118" s="1270"/>
    </row>
    <row r="119" spans="1:16" ht="15" x14ac:dyDescent="0.2">
      <c r="A119" s="1263"/>
      <c r="B119" s="1667"/>
      <c r="C119" s="1264"/>
      <c r="D119" s="1218"/>
      <c r="E119" s="1659"/>
      <c r="F119" s="1662"/>
      <c r="G119" s="1656"/>
      <c r="H119" s="1265" t="s">
        <v>437</v>
      </c>
      <c r="I119" s="1266">
        <f>I125+I131</f>
        <v>0</v>
      </c>
      <c r="J119" s="1266">
        <f t="shared" si="22"/>
        <v>0</v>
      </c>
      <c r="K119" s="1266">
        <f t="shared" si="22"/>
        <v>0</v>
      </c>
      <c r="L119" s="963"/>
      <c r="M119" s="1065"/>
      <c r="N119" s="1269"/>
      <c r="O119" s="1269"/>
      <c r="P119" s="1270"/>
    </row>
    <row r="120" spans="1:16" ht="15" x14ac:dyDescent="0.2">
      <c r="A120" s="1263"/>
      <c r="B120" s="1667"/>
      <c r="C120" s="1264"/>
      <c r="D120" s="1218"/>
      <c r="E120" s="1659"/>
      <c r="F120" s="1662"/>
      <c r="G120" s="1656"/>
      <c r="H120" s="1265" t="s">
        <v>62</v>
      </c>
      <c r="I120" s="1266">
        <f>I126+I132</f>
        <v>1456.5</v>
      </c>
      <c r="J120" s="1266">
        <f t="shared" si="22"/>
        <v>964</v>
      </c>
      <c r="K120" s="1266">
        <f t="shared" si="22"/>
        <v>0</v>
      </c>
      <c r="L120" s="963"/>
      <c r="M120" s="1065"/>
      <c r="N120" s="1269"/>
      <c r="O120" s="1269"/>
      <c r="P120" s="1270"/>
    </row>
    <row r="121" spans="1:16" ht="15.75" thickBot="1" x14ac:dyDescent="0.25">
      <c r="A121" s="1263"/>
      <c r="B121" s="1667"/>
      <c r="C121" s="1264"/>
      <c r="D121" s="1218"/>
      <c r="E121" s="1659"/>
      <c r="F121" s="1662"/>
      <c r="G121" s="1656"/>
      <c r="H121" s="1271" t="s">
        <v>96</v>
      </c>
      <c r="I121" s="1272">
        <f>I127+I133</f>
        <v>0</v>
      </c>
      <c r="J121" s="1272">
        <f t="shared" si="22"/>
        <v>0</v>
      </c>
      <c r="K121" s="1272">
        <f t="shared" si="22"/>
        <v>0</v>
      </c>
      <c r="L121" s="1273"/>
      <c r="M121" s="1274"/>
      <c r="N121" s="1275"/>
      <c r="O121" s="1275"/>
      <c r="P121" s="1276"/>
    </row>
    <row r="122" spans="1:16" ht="15.75" thickBot="1" x14ac:dyDescent="0.25">
      <c r="A122" s="1208"/>
      <c r="B122" s="1668"/>
      <c r="C122" s="1277"/>
      <c r="D122" s="933"/>
      <c r="E122" s="1660"/>
      <c r="F122" s="1663"/>
      <c r="G122" s="1657"/>
      <c r="H122" s="1278" t="s">
        <v>7</v>
      </c>
      <c r="I122" s="1279">
        <f>SUM(I117:I121)</f>
        <v>1521.6</v>
      </c>
      <c r="J122" s="1279">
        <f t="shared" ref="J122:K122" si="23">SUM(J117:J121)</f>
        <v>1015.2</v>
      </c>
      <c r="K122" s="1279">
        <f t="shared" si="23"/>
        <v>0</v>
      </c>
      <c r="L122" s="1280"/>
      <c r="M122" s="1281"/>
      <c r="N122" s="1282"/>
      <c r="O122" s="1282"/>
      <c r="P122" s="1283"/>
    </row>
    <row r="123" spans="1:16" ht="15" x14ac:dyDescent="0.2">
      <c r="A123" s="1284"/>
      <c r="B123" s="1285"/>
      <c r="C123" s="1217"/>
      <c r="D123" s="1214"/>
      <c r="E123" s="1620" t="s">
        <v>477</v>
      </c>
      <c r="F123" s="1661" t="s">
        <v>70</v>
      </c>
      <c r="G123" s="1655" t="s">
        <v>72</v>
      </c>
      <c r="H123" s="843" t="s">
        <v>52</v>
      </c>
      <c r="I123" s="844"/>
      <c r="J123" s="844"/>
      <c r="K123" s="845"/>
      <c r="L123" s="846" t="s">
        <v>439</v>
      </c>
      <c r="M123" s="847" t="s">
        <v>83</v>
      </c>
      <c r="N123" s="848">
        <v>1</v>
      </c>
      <c r="O123" s="860"/>
      <c r="P123" s="861"/>
    </row>
    <row r="124" spans="1:16" ht="30" x14ac:dyDescent="0.25">
      <c r="A124" s="1287"/>
      <c r="B124" s="1288"/>
      <c r="C124" s="1218"/>
      <c r="D124" s="1216"/>
      <c r="E124" s="1621"/>
      <c r="F124" s="1662"/>
      <c r="G124" s="1656"/>
      <c r="H124" s="1289" t="s">
        <v>64</v>
      </c>
      <c r="I124" s="1266"/>
      <c r="J124" s="1266"/>
      <c r="K124" s="1290"/>
      <c r="L124" s="1291" t="s">
        <v>476</v>
      </c>
      <c r="M124" s="873" t="s">
        <v>329</v>
      </c>
      <c r="N124" s="1267">
        <v>1873</v>
      </c>
      <c r="O124" s="1267"/>
      <c r="P124" s="1270"/>
    </row>
    <row r="125" spans="1:16" ht="15" x14ac:dyDescent="0.2">
      <c r="A125" s="1287"/>
      <c r="B125" s="1288"/>
      <c r="C125" s="1218"/>
      <c r="D125" s="1216"/>
      <c r="E125" s="1621"/>
      <c r="F125" s="1662"/>
      <c r="G125" s="1656"/>
      <c r="H125" s="1289" t="s">
        <v>437</v>
      </c>
      <c r="I125" s="1266"/>
      <c r="J125" s="1266"/>
      <c r="K125" s="1290"/>
      <c r="L125" s="963"/>
      <c r="M125" s="1065"/>
      <c r="N125" s="1269"/>
      <c r="O125" s="1269"/>
      <c r="P125" s="1270"/>
    </row>
    <row r="126" spans="1:16" ht="15" x14ac:dyDescent="0.2">
      <c r="A126" s="1287"/>
      <c r="B126" s="1288"/>
      <c r="C126" s="1218"/>
      <c r="D126" s="1216"/>
      <c r="E126" s="1621"/>
      <c r="F126" s="1662"/>
      <c r="G126" s="1656"/>
      <c r="H126" s="1289" t="s">
        <v>62</v>
      </c>
      <c r="I126" s="1266">
        <v>211.3</v>
      </c>
      <c r="J126" s="1266">
        <v>0</v>
      </c>
      <c r="K126" s="1290">
        <v>0</v>
      </c>
      <c r="L126" s="963"/>
      <c r="M126" s="1065"/>
      <c r="N126" s="1269"/>
      <c r="O126" s="1269"/>
      <c r="P126" s="1270"/>
    </row>
    <row r="127" spans="1:16" ht="15.75" thickBot="1" x14ac:dyDescent="0.25">
      <c r="A127" s="1287"/>
      <c r="B127" s="1288"/>
      <c r="C127" s="1218"/>
      <c r="D127" s="1216"/>
      <c r="E127" s="1621"/>
      <c r="F127" s="1662"/>
      <c r="G127" s="1656"/>
      <c r="H127" s="1292" t="s">
        <v>96</v>
      </c>
      <c r="I127" s="1272"/>
      <c r="J127" s="1272"/>
      <c r="K127" s="1293"/>
      <c r="L127" s="1273"/>
      <c r="M127" s="1274"/>
      <c r="N127" s="1275"/>
      <c r="O127" s="1275"/>
      <c r="P127" s="1276"/>
    </row>
    <row r="128" spans="1:16" ht="15.75" thickBot="1" x14ac:dyDescent="0.25">
      <c r="A128" s="1294"/>
      <c r="B128" s="1295"/>
      <c r="C128" s="1219"/>
      <c r="D128" s="1215"/>
      <c r="E128" s="1622"/>
      <c r="F128" s="1663"/>
      <c r="G128" s="1657"/>
      <c r="H128" s="1278" t="s">
        <v>7</v>
      </c>
      <c r="I128" s="1279">
        <f>SUM(I123:I127)</f>
        <v>211.3</v>
      </c>
      <c r="J128" s="1279">
        <f t="shared" ref="J128:K128" si="24">SUM(J123:J127)</f>
        <v>0</v>
      </c>
      <c r="K128" s="1279">
        <f t="shared" si="24"/>
        <v>0</v>
      </c>
      <c r="L128" s="1280"/>
      <c r="M128" s="1281"/>
      <c r="N128" s="1282"/>
      <c r="O128" s="1282"/>
      <c r="P128" s="1283"/>
    </row>
    <row r="129" spans="1:16" ht="15" x14ac:dyDescent="0.2">
      <c r="A129" s="1284"/>
      <c r="B129" s="1285"/>
      <c r="C129" s="1217"/>
      <c r="D129" s="1214"/>
      <c r="E129" s="1620" t="s">
        <v>478</v>
      </c>
      <c r="F129" s="1661" t="s">
        <v>424</v>
      </c>
      <c r="G129" s="1655" t="s">
        <v>71</v>
      </c>
      <c r="H129" s="843" t="s">
        <v>52</v>
      </c>
      <c r="I129" s="844">
        <v>65.099999999999994</v>
      </c>
      <c r="J129" s="844">
        <v>51.2</v>
      </c>
      <c r="K129" s="845">
        <v>0</v>
      </c>
      <c r="L129" s="846" t="s">
        <v>439</v>
      </c>
      <c r="M129" s="847" t="s">
        <v>83</v>
      </c>
      <c r="N129" s="1286"/>
      <c r="O129" s="848">
        <v>1</v>
      </c>
      <c r="P129" s="861"/>
    </row>
    <row r="130" spans="1:16" ht="15" x14ac:dyDescent="0.25">
      <c r="A130" s="1287"/>
      <c r="B130" s="1288"/>
      <c r="C130" s="1218"/>
      <c r="D130" s="1216"/>
      <c r="E130" s="1621"/>
      <c r="F130" s="1662"/>
      <c r="G130" s="1656"/>
      <c r="H130" s="1289" t="s">
        <v>64</v>
      </c>
      <c r="I130" s="1266"/>
      <c r="J130" s="1266"/>
      <c r="K130" s="1290"/>
      <c r="L130" s="1291" t="s">
        <v>479</v>
      </c>
      <c r="M130" s="873" t="s">
        <v>83</v>
      </c>
      <c r="N130" s="1267">
        <v>1</v>
      </c>
      <c r="O130" s="1267"/>
      <c r="P130" s="1270"/>
    </row>
    <row r="131" spans="1:16" ht="30" x14ac:dyDescent="0.2">
      <c r="A131" s="1287"/>
      <c r="B131" s="1288"/>
      <c r="C131" s="1218"/>
      <c r="D131" s="1216"/>
      <c r="E131" s="1621"/>
      <c r="F131" s="1662"/>
      <c r="G131" s="1656"/>
      <c r="H131" s="1289" t="s">
        <v>437</v>
      </c>
      <c r="I131" s="1266"/>
      <c r="J131" s="1266"/>
      <c r="K131" s="1290"/>
      <c r="L131" s="963" t="s">
        <v>425</v>
      </c>
      <c r="M131" s="1065"/>
      <c r="N131" s="1267"/>
      <c r="O131" s="1267">
        <v>1</v>
      </c>
      <c r="P131" s="1270"/>
    </row>
    <row r="132" spans="1:16" ht="15" x14ac:dyDescent="0.2">
      <c r="A132" s="1287"/>
      <c r="B132" s="1288"/>
      <c r="C132" s="1218"/>
      <c r="D132" s="1216"/>
      <c r="E132" s="1621"/>
      <c r="F132" s="1662"/>
      <c r="G132" s="1656"/>
      <c r="H132" s="1289" t="s">
        <v>62</v>
      </c>
      <c r="I132" s="1266">
        <v>1245.2</v>
      </c>
      <c r="J132" s="1266">
        <v>964</v>
      </c>
      <c r="K132" s="1290">
        <v>0</v>
      </c>
      <c r="L132" s="963"/>
      <c r="M132" s="1065"/>
      <c r="N132" s="1269"/>
      <c r="O132" s="1269"/>
      <c r="P132" s="1270"/>
    </row>
    <row r="133" spans="1:16" ht="15" x14ac:dyDescent="0.2">
      <c r="A133" s="1287"/>
      <c r="B133" s="1288"/>
      <c r="C133" s="1218"/>
      <c r="D133" s="1216"/>
      <c r="E133" s="1621"/>
      <c r="F133" s="1662"/>
      <c r="G133" s="1656"/>
      <c r="H133" s="1289" t="s">
        <v>96</v>
      </c>
      <c r="I133" s="863"/>
      <c r="J133" s="863"/>
      <c r="K133" s="864"/>
      <c r="L133" s="865"/>
      <c r="M133" s="866"/>
      <c r="N133" s="867"/>
      <c r="O133" s="867"/>
      <c r="P133" s="868"/>
    </row>
    <row r="134" spans="1:16" ht="15.75" thickBot="1" x14ac:dyDescent="0.25">
      <c r="A134" s="1294"/>
      <c r="B134" s="1295"/>
      <c r="C134" s="1219"/>
      <c r="D134" s="1215"/>
      <c r="E134" s="1622"/>
      <c r="F134" s="1663"/>
      <c r="G134" s="1657"/>
      <c r="H134" s="1307" t="s">
        <v>7</v>
      </c>
      <c r="I134" s="1308">
        <f>SUM(I129:I133)</f>
        <v>1310.3</v>
      </c>
      <c r="J134" s="1308">
        <f t="shared" ref="J134:K134" si="25">SUM(J129:J133)</f>
        <v>1015.2</v>
      </c>
      <c r="K134" s="1308">
        <f t="shared" si="25"/>
        <v>0</v>
      </c>
      <c r="L134" s="1309"/>
      <c r="M134" s="1310"/>
      <c r="N134" s="1311"/>
      <c r="O134" s="1311"/>
      <c r="P134" s="1312"/>
    </row>
    <row r="135" spans="1:16" ht="15" x14ac:dyDescent="0.2">
      <c r="A135" s="876" t="s">
        <v>53</v>
      </c>
      <c r="B135" s="1666" t="s">
        <v>6</v>
      </c>
      <c r="C135" s="1260" t="s">
        <v>8</v>
      </c>
      <c r="D135" s="1217"/>
      <c r="E135" s="1658" t="s">
        <v>480</v>
      </c>
      <c r="F135" s="1694" t="s">
        <v>70</v>
      </c>
      <c r="G135" s="1655" t="s">
        <v>71</v>
      </c>
      <c r="H135" s="1261" t="s">
        <v>52</v>
      </c>
      <c r="I135" s="844">
        <f>I141</f>
        <v>0.5</v>
      </c>
      <c r="J135" s="844">
        <f t="shared" ref="J135:K139" si="26">J141</f>
        <v>0</v>
      </c>
      <c r="K135" s="844">
        <f t="shared" si="26"/>
        <v>0</v>
      </c>
      <c r="L135" s="846" t="s">
        <v>434</v>
      </c>
      <c r="M135" s="847" t="s">
        <v>83</v>
      </c>
      <c r="N135" s="848">
        <v>1</v>
      </c>
      <c r="O135" s="860"/>
      <c r="P135" s="861"/>
    </row>
    <row r="136" spans="1:16" ht="30" x14ac:dyDescent="0.2">
      <c r="A136" s="1263"/>
      <c r="B136" s="1667"/>
      <c r="C136" s="1264"/>
      <c r="D136" s="1218"/>
      <c r="E136" s="1659"/>
      <c r="F136" s="1695"/>
      <c r="G136" s="1656"/>
      <c r="H136" s="1265" t="s">
        <v>64</v>
      </c>
      <c r="I136" s="1266">
        <f>I142</f>
        <v>2</v>
      </c>
      <c r="J136" s="1266">
        <f t="shared" si="26"/>
        <v>0</v>
      </c>
      <c r="K136" s="1266">
        <f t="shared" si="26"/>
        <v>0</v>
      </c>
      <c r="L136" s="963" t="s">
        <v>481</v>
      </c>
      <c r="M136" s="1065" t="s">
        <v>329</v>
      </c>
      <c r="N136" s="1067">
        <v>20</v>
      </c>
      <c r="O136" s="1269"/>
      <c r="P136" s="1270"/>
    </row>
    <row r="137" spans="1:16" ht="15" x14ac:dyDescent="0.2">
      <c r="A137" s="1263"/>
      <c r="B137" s="1667"/>
      <c r="C137" s="1264"/>
      <c r="D137" s="1218"/>
      <c r="E137" s="1659"/>
      <c r="F137" s="1695"/>
      <c r="G137" s="1656"/>
      <c r="H137" s="1265" t="s">
        <v>437</v>
      </c>
      <c r="I137" s="1266">
        <f>I143</f>
        <v>0</v>
      </c>
      <c r="J137" s="1266">
        <f t="shared" si="26"/>
        <v>0</v>
      </c>
      <c r="K137" s="1266">
        <f t="shared" si="26"/>
        <v>0</v>
      </c>
      <c r="L137" s="963"/>
      <c r="M137" s="1065"/>
      <c r="N137" s="1269"/>
      <c r="O137" s="1269"/>
      <c r="P137" s="1270"/>
    </row>
    <row r="138" spans="1:16" ht="15" x14ac:dyDescent="0.2">
      <c r="A138" s="1263"/>
      <c r="B138" s="1667"/>
      <c r="C138" s="1264"/>
      <c r="D138" s="1218"/>
      <c r="E138" s="1659"/>
      <c r="F138" s="1695"/>
      <c r="G138" s="1656"/>
      <c r="H138" s="1265" t="s">
        <v>62</v>
      </c>
      <c r="I138" s="1266">
        <f>I144</f>
        <v>8.1</v>
      </c>
      <c r="J138" s="1266">
        <f t="shared" si="26"/>
        <v>2</v>
      </c>
      <c r="K138" s="1266">
        <f t="shared" si="26"/>
        <v>0</v>
      </c>
      <c r="L138" s="963"/>
      <c r="M138" s="1065"/>
      <c r="N138" s="1269"/>
      <c r="O138" s="1269"/>
      <c r="P138" s="1270"/>
    </row>
    <row r="139" spans="1:16" ht="15" x14ac:dyDescent="0.2">
      <c r="A139" s="1263"/>
      <c r="B139" s="1667"/>
      <c r="C139" s="1264"/>
      <c r="D139" s="1218"/>
      <c r="E139" s="1659"/>
      <c r="F139" s="1695"/>
      <c r="G139" s="1656"/>
      <c r="H139" s="1265" t="s">
        <v>96</v>
      </c>
      <c r="I139" s="863">
        <f>I145</f>
        <v>0</v>
      </c>
      <c r="J139" s="863">
        <f t="shared" si="26"/>
        <v>0</v>
      </c>
      <c r="K139" s="863">
        <f t="shared" si="26"/>
        <v>0</v>
      </c>
      <c r="L139" s="865"/>
      <c r="M139" s="866"/>
      <c r="N139" s="867"/>
      <c r="O139" s="867"/>
      <c r="P139" s="868"/>
    </row>
    <row r="140" spans="1:16" ht="15.75" thickBot="1" x14ac:dyDescent="0.25">
      <c r="A140" s="1208"/>
      <c r="B140" s="1668"/>
      <c r="C140" s="1277"/>
      <c r="D140" s="933"/>
      <c r="E140" s="1660"/>
      <c r="F140" s="1696"/>
      <c r="G140" s="1657"/>
      <c r="H140" s="1307" t="s">
        <v>7</v>
      </c>
      <c r="I140" s="1308">
        <f>SUM(I135:I139)</f>
        <v>10.6</v>
      </c>
      <c r="J140" s="1308">
        <f t="shared" ref="J140:K140" si="27">SUM(J135:J139)</f>
        <v>2</v>
      </c>
      <c r="K140" s="1308">
        <f t="shared" si="27"/>
        <v>0</v>
      </c>
      <c r="L140" s="1309"/>
      <c r="M140" s="1310"/>
      <c r="N140" s="1311"/>
      <c r="O140" s="1311"/>
      <c r="P140" s="1312"/>
    </row>
    <row r="141" spans="1:16" ht="15" x14ac:dyDescent="0.2">
      <c r="A141" s="1331"/>
      <c r="B141" s="1285"/>
      <c r="C141" s="1217"/>
      <c r="D141" s="1214"/>
      <c r="E141" s="1620" t="s">
        <v>482</v>
      </c>
      <c r="F141" s="1661" t="s">
        <v>70</v>
      </c>
      <c r="G141" s="1655" t="s">
        <v>483</v>
      </c>
      <c r="H141" s="843" t="s">
        <v>52</v>
      </c>
      <c r="I141" s="844">
        <v>0.5</v>
      </c>
      <c r="J141" s="844"/>
      <c r="K141" s="845"/>
      <c r="L141" s="846" t="s">
        <v>439</v>
      </c>
      <c r="M141" s="847" t="s">
        <v>436</v>
      </c>
      <c r="N141" s="848">
        <v>1</v>
      </c>
      <c r="O141" s="860"/>
      <c r="P141" s="861"/>
    </row>
    <row r="142" spans="1:16" ht="15" x14ac:dyDescent="0.25">
      <c r="A142" s="1332"/>
      <c r="B142" s="1288"/>
      <c r="C142" s="1218"/>
      <c r="D142" s="1216"/>
      <c r="E142" s="1621"/>
      <c r="F142" s="1662"/>
      <c r="G142" s="1656"/>
      <c r="H142" s="1289" t="s">
        <v>64</v>
      </c>
      <c r="I142" s="1266">
        <v>2</v>
      </c>
      <c r="J142" s="1266"/>
      <c r="K142" s="1290"/>
      <c r="L142" s="1291" t="s">
        <v>484</v>
      </c>
      <c r="M142" s="873" t="s">
        <v>329</v>
      </c>
      <c r="N142" s="1267">
        <v>20</v>
      </c>
      <c r="O142" s="1267"/>
      <c r="P142" s="1270"/>
    </row>
    <row r="143" spans="1:16" ht="15" x14ac:dyDescent="0.2">
      <c r="A143" s="1332"/>
      <c r="B143" s="1288"/>
      <c r="C143" s="1218"/>
      <c r="D143" s="1216"/>
      <c r="E143" s="1621"/>
      <c r="F143" s="1662"/>
      <c r="G143" s="1656"/>
      <c r="H143" s="1289" t="s">
        <v>437</v>
      </c>
      <c r="I143" s="1266"/>
      <c r="J143" s="1266"/>
      <c r="K143" s="1290"/>
      <c r="L143" s="963"/>
      <c r="M143" s="1065"/>
      <c r="N143" s="1269"/>
      <c r="O143" s="1269"/>
      <c r="P143" s="1270"/>
    </row>
    <row r="144" spans="1:16" ht="15" x14ac:dyDescent="0.2">
      <c r="A144" s="1332"/>
      <c r="B144" s="1288"/>
      <c r="C144" s="1218"/>
      <c r="D144" s="1216"/>
      <c r="E144" s="1621"/>
      <c r="F144" s="1662"/>
      <c r="G144" s="1656"/>
      <c r="H144" s="1289" t="s">
        <v>62</v>
      </c>
      <c r="I144" s="1266">
        <v>8.1</v>
      </c>
      <c r="J144" s="1266">
        <v>2</v>
      </c>
      <c r="K144" s="1290"/>
      <c r="L144" s="963"/>
      <c r="M144" s="1065"/>
      <c r="N144" s="1269"/>
      <c r="O144" s="1269"/>
      <c r="P144" s="1270"/>
    </row>
    <row r="145" spans="1:16" ht="15.75" thickBot="1" x14ac:dyDescent="0.25">
      <c r="A145" s="1332"/>
      <c r="B145" s="1288"/>
      <c r="C145" s="1218"/>
      <c r="D145" s="1216"/>
      <c r="E145" s="1621"/>
      <c r="F145" s="1662"/>
      <c r="G145" s="1656"/>
      <c r="H145" s="1292" t="s">
        <v>96</v>
      </c>
      <c r="I145" s="1272"/>
      <c r="J145" s="1272"/>
      <c r="K145" s="1293"/>
      <c r="L145" s="1273"/>
      <c r="M145" s="1274"/>
      <c r="N145" s="1275"/>
      <c r="O145" s="1275"/>
      <c r="P145" s="1276"/>
    </row>
    <row r="146" spans="1:16" ht="15.75" thickBot="1" x14ac:dyDescent="0.25">
      <c r="A146" s="1333"/>
      <c r="B146" s="1295"/>
      <c r="C146" s="1219"/>
      <c r="D146" s="1215"/>
      <c r="E146" s="1622"/>
      <c r="F146" s="1663"/>
      <c r="G146" s="1657"/>
      <c r="H146" s="1278" t="s">
        <v>7</v>
      </c>
      <c r="I146" s="1279">
        <f>SUM(I141:I145)</f>
        <v>10.6</v>
      </c>
      <c r="J146" s="1279">
        <f t="shared" ref="J146:K146" si="28">SUM(J141:J145)</f>
        <v>2</v>
      </c>
      <c r="K146" s="1279">
        <f t="shared" si="28"/>
        <v>0</v>
      </c>
      <c r="L146" s="1280"/>
      <c r="M146" s="1281"/>
      <c r="N146" s="1282"/>
      <c r="O146" s="1282"/>
      <c r="P146" s="1283"/>
    </row>
    <row r="147" spans="1:16" ht="13.5" thickBot="1" x14ac:dyDescent="0.25">
      <c r="A147" s="1202" t="s">
        <v>53</v>
      </c>
      <c r="B147" s="44" t="s">
        <v>6</v>
      </c>
      <c r="C147" s="1678" t="s">
        <v>34</v>
      </c>
      <c r="D147" s="1678"/>
      <c r="E147" s="1678"/>
      <c r="F147" s="1678"/>
      <c r="G147" s="1679"/>
      <c r="H147" s="33" t="s">
        <v>7</v>
      </c>
      <c r="I147" s="51">
        <f>I122+I140</f>
        <v>1532.1999999999998</v>
      </c>
      <c r="J147" s="51">
        <f t="shared" ref="J147:K147" si="29">J122+J140</f>
        <v>1017.2</v>
      </c>
      <c r="K147" s="51">
        <f t="shared" si="29"/>
        <v>0</v>
      </c>
      <c r="L147" s="34"/>
      <c r="M147" s="34"/>
      <c r="N147" s="34"/>
      <c r="O147" s="34"/>
      <c r="P147" s="35"/>
    </row>
    <row r="148" spans="1:16" ht="13.5" thickBot="1" x14ac:dyDescent="0.25">
      <c r="A148" s="184" t="s">
        <v>53</v>
      </c>
      <c r="B148" s="1334" t="s">
        <v>8</v>
      </c>
      <c r="C148" s="1335" t="s">
        <v>485</v>
      </c>
      <c r="D148" s="1336"/>
      <c r="E148" s="1336"/>
      <c r="F148" s="1336"/>
      <c r="G148" s="1336"/>
      <c r="H148" s="1336"/>
      <c r="I148" s="1336"/>
      <c r="J148" s="1336"/>
      <c r="K148" s="1336"/>
      <c r="L148" s="1336"/>
      <c r="M148" s="1336"/>
      <c r="N148" s="1336"/>
      <c r="O148" s="1697"/>
      <c r="P148" s="1698"/>
    </row>
    <row r="149" spans="1:16" ht="19.149999999999999" customHeight="1" thickBot="1" x14ac:dyDescent="0.25">
      <c r="A149" s="184"/>
      <c r="B149" s="36"/>
      <c r="C149" s="45"/>
      <c r="D149" s="45"/>
      <c r="E149" s="45"/>
      <c r="F149" s="45"/>
      <c r="G149" s="45"/>
      <c r="H149" s="45"/>
      <c r="I149" s="45"/>
      <c r="J149" s="45"/>
      <c r="K149" s="45"/>
      <c r="L149" s="1337" t="s">
        <v>486</v>
      </c>
      <c r="M149" s="486" t="s">
        <v>329</v>
      </c>
      <c r="N149" s="1339">
        <v>124</v>
      </c>
      <c r="O149" s="819"/>
      <c r="P149" s="820"/>
    </row>
    <row r="150" spans="1:16" x14ac:dyDescent="0.2">
      <c r="A150" s="1583" t="s">
        <v>53</v>
      </c>
      <c r="B150" s="1682" t="s">
        <v>8</v>
      </c>
      <c r="C150" s="1245" t="s">
        <v>6</v>
      </c>
      <c r="D150" s="1574"/>
      <c r="E150" s="1685" t="s">
        <v>487</v>
      </c>
      <c r="F150" s="1688" t="s">
        <v>70</v>
      </c>
      <c r="G150" s="1691" t="s">
        <v>71</v>
      </c>
      <c r="H150" s="1340" t="s">
        <v>52</v>
      </c>
      <c r="I150" s="47">
        <f>I156</f>
        <v>0.9</v>
      </c>
      <c r="J150" s="47">
        <f t="shared" ref="J150:K154" si="30">J156</f>
        <v>0</v>
      </c>
      <c r="K150" s="47">
        <f t="shared" si="30"/>
        <v>0</v>
      </c>
      <c r="L150" s="49" t="s">
        <v>434</v>
      </c>
      <c r="M150" s="53" t="s">
        <v>83</v>
      </c>
      <c r="N150" s="52">
        <v>1</v>
      </c>
      <c r="O150" s="50"/>
      <c r="P150" s="28"/>
    </row>
    <row r="151" spans="1:16" x14ac:dyDescent="0.2">
      <c r="A151" s="1584"/>
      <c r="B151" s="1683"/>
      <c r="C151" s="1534"/>
      <c r="D151" s="1575"/>
      <c r="E151" s="1686"/>
      <c r="F151" s="1689"/>
      <c r="G151" s="1692"/>
      <c r="H151" s="1341" t="s">
        <v>64</v>
      </c>
      <c r="I151" s="813">
        <f>I157</f>
        <v>139.30000000000001</v>
      </c>
      <c r="J151" s="813">
        <f t="shared" si="30"/>
        <v>0</v>
      </c>
      <c r="K151" s="813">
        <f t="shared" si="30"/>
        <v>0</v>
      </c>
      <c r="L151" s="822" t="s">
        <v>488</v>
      </c>
      <c r="M151" s="823" t="s">
        <v>489</v>
      </c>
      <c r="N151" s="60">
        <v>71</v>
      </c>
      <c r="O151" s="817"/>
      <c r="P151" s="818"/>
    </row>
    <row r="152" spans="1:16" x14ac:dyDescent="0.2">
      <c r="A152" s="1584"/>
      <c r="B152" s="1683"/>
      <c r="C152" s="1534"/>
      <c r="D152" s="1575"/>
      <c r="E152" s="1686"/>
      <c r="F152" s="1689"/>
      <c r="G152" s="1692"/>
      <c r="H152" s="1341" t="s">
        <v>437</v>
      </c>
      <c r="I152" s="813">
        <f>I158</f>
        <v>0</v>
      </c>
      <c r="J152" s="813">
        <f t="shared" si="30"/>
        <v>0</v>
      </c>
      <c r="K152" s="813">
        <f t="shared" si="30"/>
        <v>0</v>
      </c>
      <c r="L152" s="822"/>
      <c r="M152" s="823"/>
      <c r="N152" s="817"/>
      <c r="O152" s="817"/>
      <c r="P152" s="818"/>
    </row>
    <row r="153" spans="1:16" x14ac:dyDescent="0.2">
      <c r="A153" s="1584"/>
      <c r="B153" s="1683"/>
      <c r="C153" s="1534"/>
      <c r="D153" s="1575"/>
      <c r="E153" s="1686"/>
      <c r="F153" s="1689"/>
      <c r="G153" s="1692"/>
      <c r="H153" s="1341" t="s">
        <v>62</v>
      </c>
      <c r="I153" s="813">
        <f>I159</f>
        <v>536.20000000000005</v>
      </c>
      <c r="J153" s="813">
        <f t="shared" si="30"/>
        <v>0</v>
      </c>
      <c r="K153" s="813">
        <f t="shared" si="30"/>
        <v>0</v>
      </c>
      <c r="L153" s="822"/>
      <c r="M153" s="823"/>
      <c r="N153" s="817"/>
      <c r="O153" s="817"/>
      <c r="P153" s="818"/>
    </row>
    <row r="154" spans="1:16" ht="13.5" thickBot="1" x14ac:dyDescent="0.25">
      <c r="A154" s="1584"/>
      <c r="B154" s="1683"/>
      <c r="C154" s="1534"/>
      <c r="D154" s="1575"/>
      <c r="E154" s="1686"/>
      <c r="F154" s="1689"/>
      <c r="G154" s="1692"/>
      <c r="H154" s="1342" t="s">
        <v>96</v>
      </c>
      <c r="I154" s="824">
        <f>I160</f>
        <v>0</v>
      </c>
      <c r="J154" s="824">
        <f t="shared" si="30"/>
        <v>0</v>
      </c>
      <c r="K154" s="824">
        <f t="shared" si="30"/>
        <v>0</v>
      </c>
      <c r="L154" s="1343"/>
      <c r="M154" s="1344"/>
      <c r="N154" s="1203"/>
      <c r="O154" s="1203"/>
      <c r="P154" s="1204"/>
    </row>
    <row r="155" spans="1:16" ht="18.600000000000001" customHeight="1" thickBot="1" x14ac:dyDescent="0.25">
      <c r="A155" s="1581"/>
      <c r="B155" s="1684"/>
      <c r="C155" s="1345"/>
      <c r="D155" s="997"/>
      <c r="E155" s="1687"/>
      <c r="F155" s="1690"/>
      <c r="G155" s="1693"/>
      <c r="H155" s="1346" t="s">
        <v>7</v>
      </c>
      <c r="I155" s="1347">
        <f>SUM(I150:I154)</f>
        <v>676.40000000000009</v>
      </c>
      <c r="J155" s="1347">
        <f t="shared" ref="J155:K155" si="31">SUM(J150:J154)</f>
        <v>0</v>
      </c>
      <c r="K155" s="1347">
        <f t="shared" si="31"/>
        <v>0</v>
      </c>
      <c r="L155" s="1348"/>
      <c r="M155" s="1349"/>
      <c r="N155" s="1350"/>
      <c r="O155" s="1350"/>
      <c r="P155" s="1351"/>
    </row>
    <row r="156" spans="1:16" x14ac:dyDescent="0.2">
      <c r="A156" s="1331"/>
      <c r="B156" s="1352"/>
      <c r="C156" s="1211"/>
      <c r="D156" s="1222"/>
      <c r="E156" s="1620" t="s">
        <v>490</v>
      </c>
      <c r="F156" s="1688" t="s">
        <v>70</v>
      </c>
      <c r="G156" s="1691" t="s">
        <v>446</v>
      </c>
      <c r="H156" s="46" t="s">
        <v>52</v>
      </c>
      <c r="I156" s="47">
        <v>0.9</v>
      </c>
      <c r="J156" s="47">
        <v>0</v>
      </c>
      <c r="K156" s="48">
        <v>0</v>
      </c>
      <c r="L156" s="49" t="s">
        <v>439</v>
      </c>
      <c r="M156" s="53" t="s">
        <v>83</v>
      </c>
      <c r="N156" s="52">
        <v>1</v>
      </c>
      <c r="O156" s="50"/>
      <c r="P156" s="28"/>
    </row>
    <row r="157" spans="1:16" x14ac:dyDescent="0.2">
      <c r="A157" s="1332"/>
      <c r="B157" s="1353"/>
      <c r="C157" s="1212"/>
      <c r="D157" s="1220"/>
      <c r="E157" s="1621"/>
      <c r="F157" s="1689"/>
      <c r="G157" s="1692"/>
      <c r="H157" s="812" t="s">
        <v>64</v>
      </c>
      <c r="I157" s="813">
        <v>139.30000000000001</v>
      </c>
      <c r="J157" s="813">
        <v>0</v>
      </c>
      <c r="K157" s="814">
        <v>0</v>
      </c>
      <c r="L157" s="815" t="s">
        <v>488</v>
      </c>
      <c r="M157" s="816" t="s">
        <v>83</v>
      </c>
      <c r="N157" s="60">
        <v>71</v>
      </c>
      <c r="O157" s="60"/>
      <c r="P157" s="818"/>
    </row>
    <row r="158" spans="1:16" x14ac:dyDescent="0.2">
      <c r="A158" s="1332"/>
      <c r="B158" s="1353"/>
      <c r="C158" s="1212"/>
      <c r="D158" s="1220"/>
      <c r="E158" s="1621"/>
      <c r="F158" s="1689"/>
      <c r="G158" s="1692"/>
      <c r="H158" s="812" t="s">
        <v>437</v>
      </c>
      <c r="I158" s="813"/>
      <c r="J158" s="813"/>
      <c r="K158" s="814"/>
      <c r="L158" s="822"/>
      <c r="M158" s="823"/>
      <c r="N158" s="817"/>
      <c r="O158" s="817"/>
      <c r="P158" s="818"/>
    </row>
    <row r="159" spans="1:16" x14ac:dyDescent="0.2">
      <c r="A159" s="1332"/>
      <c r="B159" s="1353"/>
      <c r="C159" s="1212"/>
      <c r="D159" s="1220"/>
      <c r="E159" s="1621"/>
      <c r="F159" s="1689"/>
      <c r="G159" s="1692"/>
      <c r="H159" s="812" t="s">
        <v>62</v>
      </c>
      <c r="I159" s="813">
        <v>536.20000000000005</v>
      </c>
      <c r="J159" s="813">
        <v>0</v>
      </c>
      <c r="K159" s="814">
        <v>0</v>
      </c>
      <c r="L159" s="822"/>
      <c r="M159" s="823"/>
      <c r="N159" s="817"/>
      <c r="O159" s="817"/>
      <c r="P159" s="818"/>
    </row>
    <row r="160" spans="1:16" ht="13.5" thickBot="1" x14ac:dyDescent="0.25">
      <c r="A160" s="1332"/>
      <c r="B160" s="1353"/>
      <c r="C160" s="1212"/>
      <c r="D160" s="1220"/>
      <c r="E160" s="1621"/>
      <c r="F160" s="1689"/>
      <c r="G160" s="1692"/>
      <c r="H160" s="1354" t="s">
        <v>96</v>
      </c>
      <c r="I160" s="824"/>
      <c r="J160" s="824"/>
      <c r="K160" s="825"/>
      <c r="L160" s="1343"/>
      <c r="M160" s="1344"/>
      <c r="N160" s="1203"/>
      <c r="O160" s="1203"/>
      <c r="P160" s="1204"/>
    </row>
    <row r="161" spans="1:16" ht="13.5" thickBot="1" x14ac:dyDescent="0.25">
      <c r="A161" s="1333"/>
      <c r="B161" s="1355"/>
      <c r="C161" s="1223"/>
      <c r="D161" s="1221"/>
      <c r="E161" s="1622"/>
      <c r="F161" s="1690"/>
      <c r="G161" s="1693"/>
      <c r="H161" s="1346" t="s">
        <v>7</v>
      </c>
      <c r="I161" s="1347">
        <f>SUM(I156:I160)</f>
        <v>676.40000000000009</v>
      </c>
      <c r="J161" s="1347">
        <f t="shared" ref="J161:K161" si="32">SUM(J156:J160)</f>
        <v>0</v>
      </c>
      <c r="K161" s="1347">
        <f t="shared" si="32"/>
        <v>0</v>
      </c>
      <c r="L161" s="1348"/>
      <c r="M161" s="1349"/>
      <c r="N161" s="1350"/>
      <c r="O161" s="1350"/>
      <c r="P161" s="1351"/>
    </row>
    <row r="162" spans="1:16" ht="13.5" thickBot="1" x14ac:dyDescent="0.25">
      <c r="A162" s="1202" t="s">
        <v>53</v>
      </c>
      <c r="B162" s="44" t="s">
        <v>8</v>
      </c>
      <c r="C162" s="1678" t="s">
        <v>34</v>
      </c>
      <c r="D162" s="1678"/>
      <c r="E162" s="1678"/>
      <c r="F162" s="1678"/>
      <c r="G162" s="1679"/>
      <c r="H162" s="33" t="s">
        <v>7</v>
      </c>
      <c r="I162" s="51">
        <f>I155*1</f>
        <v>676.40000000000009</v>
      </c>
      <c r="J162" s="51">
        <f t="shared" ref="J162:K162" si="33">J155*1</f>
        <v>0</v>
      </c>
      <c r="K162" s="51">
        <f t="shared" si="33"/>
        <v>0</v>
      </c>
      <c r="L162" s="34"/>
      <c r="M162" s="34"/>
      <c r="N162" s="34"/>
      <c r="O162" s="34"/>
      <c r="P162" s="35"/>
    </row>
    <row r="163" spans="1:16" ht="13.5" thickBot="1" x14ac:dyDescent="0.25">
      <c r="A163" s="1326" t="s">
        <v>53</v>
      </c>
      <c r="B163" s="1326"/>
      <c r="C163" s="1680" t="s">
        <v>55</v>
      </c>
      <c r="D163" s="1680"/>
      <c r="E163" s="1680"/>
      <c r="F163" s="1680"/>
      <c r="G163" s="1681"/>
      <c r="H163" s="1327" t="s">
        <v>7</v>
      </c>
      <c r="I163" s="1328">
        <f>I162+I147</f>
        <v>2208.6</v>
      </c>
      <c r="J163" s="1328">
        <f t="shared" ref="J163:K163" si="34">J162+J147</f>
        <v>1017.2</v>
      </c>
      <c r="K163" s="1328">
        <f t="shared" si="34"/>
        <v>0</v>
      </c>
      <c r="L163" s="1329"/>
      <c r="M163" s="1329"/>
      <c r="N163" s="1329"/>
      <c r="O163" s="1329"/>
      <c r="P163" s="1330"/>
    </row>
    <row r="164" spans="1:16" ht="15.75" thickBot="1" x14ac:dyDescent="0.25">
      <c r="A164" s="1356" t="s">
        <v>54</v>
      </c>
      <c r="B164" s="1357"/>
      <c r="C164" s="1358" t="s">
        <v>334</v>
      </c>
      <c r="D164" s="37"/>
      <c r="E164" s="1359"/>
      <c r="F164" s="37"/>
      <c r="G164" s="37"/>
      <c r="H164" s="37"/>
      <c r="I164" s="39"/>
      <c r="J164" s="40"/>
      <c r="K164" s="39"/>
      <c r="L164" s="38"/>
      <c r="M164" s="38"/>
      <c r="N164" s="39"/>
      <c r="O164" s="40"/>
      <c r="P164" s="41"/>
    </row>
    <row r="165" spans="1:16" ht="39" thickBot="1" x14ac:dyDescent="0.25">
      <c r="A165" s="829"/>
      <c r="B165" s="1239"/>
      <c r="C165" s="1240"/>
      <c r="D165" s="1240"/>
      <c r="E165" s="1241"/>
      <c r="F165" s="1240"/>
      <c r="G165" s="1240"/>
      <c r="H165" s="1240"/>
      <c r="I165" s="1242"/>
      <c r="J165" s="1242"/>
      <c r="K165" s="1242"/>
      <c r="L165" s="1337" t="s">
        <v>491</v>
      </c>
      <c r="M165" s="857" t="s">
        <v>83</v>
      </c>
      <c r="N165" s="1142">
        <v>3</v>
      </c>
      <c r="O165" s="819"/>
      <c r="P165" s="820"/>
    </row>
    <row r="166" spans="1:16" ht="15" thickBot="1" x14ac:dyDescent="0.25">
      <c r="A166" s="869" t="s">
        <v>54</v>
      </c>
      <c r="B166" s="1257" t="s">
        <v>6</v>
      </c>
      <c r="C166" s="1258" t="s">
        <v>492</v>
      </c>
      <c r="D166" s="1259"/>
      <c r="E166" s="1259"/>
      <c r="F166" s="1259"/>
      <c r="G166" s="1259"/>
      <c r="H166" s="1259"/>
      <c r="I166" s="1259"/>
      <c r="J166" s="1259"/>
      <c r="K166" s="1259"/>
      <c r="L166" s="1259"/>
      <c r="M166" s="1259"/>
      <c r="N166" s="1259"/>
      <c r="O166" s="1664"/>
      <c r="P166" s="1665"/>
    </row>
    <row r="167" spans="1:16" ht="30.75" thickBot="1" x14ac:dyDescent="0.25">
      <c r="A167" s="869"/>
      <c r="B167" s="841"/>
      <c r="C167" s="842"/>
      <c r="D167" s="842"/>
      <c r="E167" s="842"/>
      <c r="F167" s="842"/>
      <c r="G167" s="842"/>
      <c r="H167" s="842"/>
      <c r="I167" s="842"/>
      <c r="J167" s="842"/>
      <c r="K167" s="842"/>
      <c r="L167" s="856" t="s">
        <v>493</v>
      </c>
      <c r="M167" s="857" t="s">
        <v>83</v>
      </c>
      <c r="N167" s="874">
        <v>1</v>
      </c>
      <c r="O167" s="858"/>
      <c r="P167" s="859"/>
    </row>
    <row r="168" spans="1:16" ht="15" x14ac:dyDescent="0.2">
      <c r="A168" s="876" t="s">
        <v>54</v>
      </c>
      <c r="B168" s="1666" t="s">
        <v>6</v>
      </c>
      <c r="C168" s="1260" t="s">
        <v>6</v>
      </c>
      <c r="D168" s="1217"/>
      <c r="E168" s="1658" t="s">
        <v>494</v>
      </c>
      <c r="F168" s="1661" t="s">
        <v>70</v>
      </c>
      <c r="G168" s="1655" t="s">
        <v>71</v>
      </c>
      <c r="H168" s="1261" t="s">
        <v>52</v>
      </c>
      <c r="I168" s="844">
        <f>I174+I180+I186+I192+I198+I204+I210+I216+I222</f>
        <v>22</v>
      </c>
      <c r="J168" s="844">
        <f t="shared" ref="J168:K168" si="35">J174+J180+J186+J192+J198+J204+J210+J216+J222</f>
        <v>0</v>
      </c>
      <c r="K168" s="844">
        <f t="shared" si="35"/>
        <v>0</v>
      </c>
      <c r="L168" s="846" t="s">
        <v>434</v>
      </c>
      <c r="M168" s="847" t="s">
        <v>83</v>
      </c>
      <c r="N168" s="848">
        <v>3</v>
      </c>
      <c r="O168" s="860"/>
      <c r="P168" s="861"/>
    </row>
    <row r="169" spans="1:16" ht="15" x14ac:dyDescent="0.2">
      <c r="A169" s="1263"/>
      <c r="B169" s="1667"/>
      <c r="C169" s="1264"/>
      <c r="D169" s="1218"/>
      <c r="E169" s="1659"/>
      <c r="F169" s="1662"/>
      <c r="G169" s="1656"/>
      <c r="H169" s="1265" t="s">
        <v>64</v>
      </c>
      <c r="I169" s="1266">
        <f>I175+I181+I187+I193+I199+I205+I211+I217+I223</f>
        <v>121.9</v>
      </c>
      <c r="J169" s="1266">
        <f>J175+J181+J187+J193+J199+J205+J211+J217+J223</f>
        <v>0</v>
      </c>
      <c r="K169" s="1266">
        <f>K175+K181+K187+K193+K199+K205+K211+K217+K223</f>
        <v>0</v>
      </c>
      <c r="L169" s="963"/>
      <c r="M169" s="1065"/>
      <c r="N169" s="1269"/>
      <c r="O169" s="1269"/>
      <c r="P169" s="1270"/>
    </row>
    <row r="170" spans="1:16" ht="15" x14ac:dyDescent="0.2">
      <c r="A170" s="1263"/>
      <c r="B170" s="1667"/>
      <c r="C170" s="1264"/>
      <c r="D170" s="1218"/>
      <c r="E170" s="1659"/>
      <c r="F170" s="1662"/>
      <c r="G170" s="1656"/>
      <c r="H170" s="1265" t="s">
        <v>437</v>
      </c>
      <c r="I170" s="1266">
        <f>I176+I182+I188+I200+I206+I212+I218+I224</f>
        <v>0</v>
      </c>
      <c r="J170" s="1266">
        <f t="shared" ref="J170:K170" si="36">J176+J182+J188+J200+J206+J212+J218+J224</f>
        <v>0</v>
      </c>
      <c r="K170" s="1266">
        <f t="shared" si="36"/>
        <v>0</v>
      </c>
      <c r="L170" s="963"/>
      <c r="M170" s="1065"/>
      <c r="N170" s="1269"/>
      <c r="O170" s="1269"/>
      <c r="P170" s="1270"/>
    </row>
    <row r="171" spans="1:16" ht="15" x14ac:dyDescent="0.2">
      <c r="A171" s="1263"/>
      <c r="B171" s="1667"/>
      <c r="C171" s="1264"/>
      <c r="D171" s="1218"/>
      <c r="E171" s="1659"/>
      <c r="F171" s="1662"/>
      <c r="G171" s="1656"/>
      <c r="H171" s="1265" t="s">
        <v>62</v>
      </c>
      <c r="I171" s="1266">
        <f>I177+I183+I189+I195+I201+I207+I213+I219+I225</f>
        <v>257.3</v>
      </c>
      <c r="J171" s="1266">
        <f t="shared" ref="J171:K171" si="37">J177+J183+J189+J195+J201+J207+J213+J219+J225</f>
        <v>75.7</v>
      </c>
      <c r="K171" s="1266">
        <f t="shared" si="37"/>
        <v>0</v>
      </c>
      <c r="L171" s="963"/>
      <c r="M171" s="1065"/>
      <c r="N171" s="1269"/>
      <c r="O171" s="1269"/>
      <c r="P171" s="1270"/>
    </row>
    <row r="172" spans="1:16" ht="15.75" thickBot="1" x14ac:dyDescent="0.25">
      <c r="A172" s="1263"/>
      <c r="B172" s="1667"/>
      <c r="C172" s="1264"/>
      <c r="D172" s="1218"/>
      <c r="E172" s="1659"/>
      <c r="F172" s="1662"/>
      <c r="G172" s="1656"/>
      <c r="H172" s="1271" t="s">
        <v>96</v>
      </c>
      <c r="I172" s="1272">
        <f>I178+I184+I190+I196+I202+I208+I214+I220+I226</f>
        <v>0</v>
      </c>
      <c r="J172" s="1272">
        <f t="shared" ref="J172:K172" si="38">J178+J184+J190+J196</f>
        <v>0</v>
      </c>
      <c r="K172" s="1272">
        <f t="shared" si="38"/>
        <v>0</v>
      </c>
      <c r="L172" s="1273"/>
      <c r="M172" s="1274"/>
      <c r="N172" s="1275"/>
      <c r="O172" s="1275"/>
      <c r="P172" s="1276"/>
    </row>
    <row r="173" spans="1:16" ht="15.75" thickBot="1" x14ac:dyDescent="0.25">
      <c r="A173" s="1208"/>
      <c r="B173" s="1668"/>
      <c r="C173" s="1277"/>
      <c r="D173" s="933"/>
      <c r="E173" s="1660"/>
      <c r="F173" s="1663"/>
      <c r="G173" s="1657"/>
      <c r="H173" s="1278" t="s">
        <v>7</v>
      </c>
      <c r="I173" s="1279">
        <f>SUM(I168:I172)</f>
        <v>401.20000000000005</v>
      </c>
      <c r="J173" s="1279">
        <f t="shared" ref="J173:K173" si="39">SUM(J168:J172)</f>
        <v>75.7</v>
      </c>
      <c r="K173" s="1279">
        <f t="shared" si="39"/>
        <v>0</v>
      </c>
      <c r="L173" s="1280"/>
      <c r="M173" s="1281"/>
      <c r="N173" s="1282"/>
      <c r="O173" s="1282"/>
      <c r="P173" s="1283"/>
    </row>
    <row r="174" spans="1:16" ht="15" x14ac:dyDescent="0.2">
      <c r="A174" s="1284"/>
      <c r="B174" s="1285"/>
      <c r="C174" s="1217"/>
      <c r="D174" s="1214"/>
      <c r="E174" s="1620" t="s">
        <v>495</v>
      </c>
      <c r="F174" s="1661" t="s">
        <v>70</v>
      </c>
      <c r="G174" s="1324" t="s">
        <v>496</v>
      </c>
      <c r="H174" s="843" t="s">
        <v>52</v>
      </c>
      <c r="I174" s="844">
        <v>10</v>
      </c>
      <c r="J174" s="844">
        <v>0</v>
      </c>
      <c r="K174" s="845">
        <v>0</v>
      </c>
      <c r="L174" s="846" t="s">
        <v>439</v>
      </c>
      <c r="M174" s="847" t="s">
        <v>83</v>
      </c>
      <c r="N174" s="848">
        <v>1</v>
      </c>
      <c r="O174" s="860"/>
      <c r="P174" s="861"/>
    </row>
    <row r="175" spans="1:16" ht="15" x14ac:dyDescent="0.25">
      <c r="A175" s="1287"/>
      <c r="B175" s="1288"/>
      <c r="C175" s="1218"/>
      <c r="D175" s="1216"/>
      <c r="E175" s="1621"/>
      <c r="F175" s="1662"/>
      <c r="G175" s="1325"/>
      <c r="H175" s="1289" t="s">
        <v>64</v>
      </c>
      <c r="I175" s="1266">
        <v>9.1999999999999993</v>
      </c>
      <c r="J175" s="1266">
        <v>0</v>
      </c>
      <c r="K175" s="1290">
        <v>0</v>
      </c>
      <c r="L175" s="1291" t="s">
        <v>497</v>
      </c>
      <c r="M175" s="873" t="s">
        <v>83</v>
      </c>
      <c r="N175" s="1267">
        <v>1</v>
      </c>
      <c r="O175" s="1267"/>
      <c r="P175" s="1270"/>
    </row>
    <row r="176" spans="1:16" ht="15" x14ac:dyDescent="0.2">
      <c r="A176" s="1287"/>
      <c r="B176" s="1288"/>
      <c r="C176" s="1218"/>
      <c r="D176" s="1216"/>
      <c r="E176" s="1621"/>
      <c r="F176" s="1662"/>
      <c r="G176" s="1656"/>
      <c r="H176" s="1289" t="s">
        <v>437</v>
      </c>
      <c r="I176" s="1266"/>
      <c r="J176" s="1266"/>
      <c r="K176" s="1290"/>
      <c r="L176" s="963"/>
      <c r="M176" s="1065"/>
      <c r="N176" s="1267"/>
      <c r="O176" s="1269"/>
      <c r="P176" s="1270"/>
    </row>
    <row r="177" spans="1:16" ht="15" x14ac:dyDescent="0.2">
      <c r="A177" s="1287"/>
      <c r="B177" s="1288"/>
      <c r="C177" s="1218"/>
      <c r="D177" s="1216"/>
      <c r="E177" s="1621"/>
      <c r="F177" s="1662"/>
      <c r="G177" s="1656"/>
      <c r="H177" s="1289" t="s">
        <v>62</v>
      </c>
      <c r="I177" s="1266">
        <v>60.1</v>
      </c>
      <c r="J177" s="1266">
        <v>0</v>
      </c>
      <c r="K177" s="1290">
        <v>0</v>
      </c>
      <c r="L177" s="963"/>
      <c r="M177" s="1065"/>
      <c r="N177" s="1269"/>
      <c r="O177" s="1269"/>
      <c r="P177" s="1270"/>
    </row>
    <row r="178" spans="1:16" ht="15.75" thickBot="1" x14ac:dyDescent="0.25">
      <c r="A178" s="1287"/>
      <c r="B178" s="1288"/>
      <c r="C178" s="1218"/>
      <c r="D178" s="1216"/>
      <c r="E178" s="1621"/>
      <c r="F178" s="1662"/>
      <c r="G178" s="1656"/>
      <c r="H178" s="1292" t="s">
        <v>96</v>
      </c>
      <c r="I178" s="1272"/>
      <c r="J178" s="1272"/>
      <c r="K178" s="1293"/>
      <c r="L178" s="1360"/>
      <c r="M178" s="1274"/>
      <c r="N178" s="1275"/>
      <c r="O178" s="1275"/>
      <c r="P178" s="1276"/>
    </row>
    <row r="179" spans="1:16" ht="15.75" thickBot="1" x14ac:dyDescent="0.25">
      <c r="A179" s="1294"/>
      <c r="B179" s="1295"/>
      <c r="C179" s="1219"/>
      <c r="D179" s="1215"/>
      <c r="E179" s="1622"/>
      <c r="F179" s="1663"/>
      <c r="G179" s="1657"/>
      <c r="H179" s="1278" t="s">
        <v>7</v>
      </c>
      <c r="I179" s="1279">
        <f>SUM(I174:I178)</f>
        <v>79.3</v>
      </c>
      <c r="J179" s="1279">
        <f t="shared" ref="J179:K179" si="40">SUM(J174:J178)</f>
        <v>0</v>
      </c>
      <c r="K179" s="1279">
        <f t="shared" si="40"/>
        <v>0</v>
      </c>
      <c r="L179" s="1280"/>
      <c r="M179" s="1281"/>
      <c r="N179" s="1282"/>
      <c r="O179" s="1282"/>
      <c r="P179" s="1283"/>
    </row>
    <row r="180" spans="1:16" ht="15" x14ac:dyDescent="0.2">
      <c r="A180" s="1284"/>
      <c r="B180" s="1285"/>
      <c r="C180" s="1217"/>
      <c r="D180" s="1214"/>
      <c r="E180" s="1620" t="s">
        <v>498</v>
      </c>
      <c r="F180" s="1661" t="s">
        <v>70</v>
      </c>
      <c r="G180" s="1324" t="s">
        <v>496</v>
      </c>
      <c r="H180" s="843" t="s">
        <v>52</v>
      </c>
      <c r="I180" s="844">
        <v>4</v>
      </c>
      <c r="J180" s="844">
        <v>0</v>
      </c>
      <c r="K180" s="845">
        <v>0</v>
      </c>
      <c r="L180" s="846" t="s">
        <v>439</v>
      </c>
      <c r="M180" s="847" t="s">
        <v>83</v>
      </c>
      <c r="N180" s="848">
        <v>1</v>
      </c>
      <c r="O180" s="860"/>
      <c r="P180" s="861"/>
    </row>
    <row r="181" spans="1:16" ht="15" x14ac:dyDescent="0.25">
      <c r="A181" s="1287"/>
      <c r="B181" s="1288"/>
      <c r="C181" s="1218"/>
      <c r="D181" s="1216"/>
      <c r="E181" s="1621"/>
      <c r="F181" s="1662"/>
      <c r="G181" s="1325"/>
      <c r="H181" s="1289" t="s">
        <v>64</v>
      </c>
      <c r="I181" s="1266">
        <v>32</v>
      </c>
      <c r="J181" s="1266">
        <v>0</v>
      </c>
      <c r="K181" s="1290">
        <v>0</v>
      </c>
      <c r="L181" s="1291" t="s">
        <v>499</v>
      </c>
      <c r="M181" s="873" t="s">
        <v>83</v>
      </c>
      <c r="N181" s="1267">
        <v>2</v>
      </c>
      <c r="O181" s="1267"/>
      <c r="P181" s="1270"/>
    </row>
    <row r="182" spans="1:16" ht="15" x14ac:dyDescent="0.2">
      <c r="A182" s="1287"/>
      <c r="B182" s="1288"/>
      <c r="C182" s="1218"/>
      <c r="D182" s="1216"/>
      <c r="E182" s="1621"/>
      <c r="F182" s="1662"/>
      <c r="G182" s="1325"/>
      <c r="H182" s="1289" t="s">
        <v>437</v>
      </c>
      <c r="I182" s="1266"/>
      <c r="J182" s="1266"/>
      <c r="K182" s="1290"/>
      <c r="L182" s="963"/>
      <c r="M182" s="1065"/>
      <c r="N182" s="1269"/>
      <c r="O182" s="1269"/>
      <c r="P182" s="1270"/>
    </row>
    <row r="183" spans="1:16" ht="15" x14ac:dyDescent="0.2">
      <c r="A183" s="1287"/>
      <c r="B183" s="1288"/>
      <c r="C183" s="1218"/>
      <c r="D183" s="1216"/>
      <c r="E183" s="1621"/>
      <c r="F183" s="1662"/>
      <c r="G183" s="1325"/>
      <c r="H183" s="1289" t="s">
        <v>62</v>
      </c>
      <c r="I183" s="1266">
        <v>180</v>
      </c>
      <c r="J183" s="1266">
        <v>0</v>
      </c>
      <c r="K183" s="1290">
        <v>0</v>
      </c>
      <c r="L183" s="963"/>
      <c r="M183" s="1065"/>
      <c r="N183" s="1269"/>
      <c r="O183" s="1269"/>
      <c r="P183" s="1270"/>
    </row>
    <row r="184" spans="1:16" ht="15.75" thickBot="1" x14ac:dyDescent="0.25">
      <c r="A184" s="1287"/>
      <c r="B184" s="1288"/>
      <c r="C184" s="1218"/>
      <c r="D184" s="1216"/>
      <c r="E184" s="1621"/>
      <c r="F184" s="1662"/>
      <c r="G184" s="1656"/>
      <c r="H184" s="1292" t="s">
        <v>96</v>
      </c>
      <c r="I184" s="1272"/>
      <c r="J184" s="1272"/>
      <c r="K184" s="1293"/>
      <c r="L184" s="1273"/>
      <c r="M184" s="1274"/>
      <c r="N184" s="1275"/>
      <c r="O184" s="1275"/>
      <c r="P184" s="1276"/>
    </row>
    <row r="185" spans="1:16" ht="15.75" thickBot="1" x14ac:dyDescent="0.25">
      <c r="A185" s="1294"/>
      <c r="B185" s="1295"/>
      <c r="C185" s="1219"/>
      <c r="D185" s="1215"/>
      <c r="E185" s="1622"/>
      <c r="F185" s="1663"/>
      <c r="G185" s="1657"/>
      <c r="H185" s="1278" t="s">
        <v>7</v>
      </c>
      <c r="I185" s="1279">
        <f>SUM(I180:I184)</f>
        <v>216</v>
      </c>
      <c r="J185" s="1279">
        <f t="shared" ref="J185:K185" si="41">SUM(J180:J184)</f>
        <v>0</v>
      </c>
      <c r="K185" s="1279">
        <f t="shared" si="41"/>
        <v>0</v>
      </c>
      <c r="L185" s="1280"/>
      <c r="M185" s="1281"/>
      <c r="N185" s="1282"/>
      <c r="O185" s="1282"/>
      <c r="P185" s="1283"/>
    </row>
    <row r="186" spans="1:16" ht="15" x14ac:dyDescent="0.2">
      <c r="A186" s="1284"/>
      <c r="B186" s="1285"/>
      <c r="C186" s="1217"/>
      <c r="D186" s="1214"/>
      <c r="E186" s="1620" t="s">
        <v>500</v>
      </c>
      <c r="F186" s="1661" t="s">
        <v>70</v>
      </c>
      <c r="G186" s="1655" t="s">
        <v>501</v>
      </c>
      <c r="H186" s="843" t="s">
        <v>52</v>
      </c>
      <c r="I186" s="844"/>
      <c r="J186" s="844"/>
      <c r="K186" s="845"/>
      <c r="L186" s="846" t="s">
        <v>439</v>
      </c>
      <c r="M186" s="847" t="s">
        <v>436</v>
      </c>
      <c r="N186" s="848">
        <v>1</v>
      </c>
      <c r="O186" s="860"/>
      <c r="P186" s="861"/>
    </row>
    <row r="187" spans="1:16" ht="15" x14ac:dyDescent="0.25">
      <c r="A187" s="1287"/>
      <c r="B187" s="1288"/>
      <c r="C187" s="1218"/>
      <c r="D187" s="1216"/>
      <c r="E187" s="1621"/>
      <c r="F187" s="1662"/>
      <c r="G187" s="1656"/>
      <c r="H187" s="1289" t="s">
        <v>64</v>
      </c>
      <c r="I187" s="1266">
        <v>5</v>
      </c>
      <c r="J187" s="1266">
        <v>0</v>
      </c>
      <c r="K187" s="1290">
        <v>0</v>
      </c>
      <c r="L187" s="1291" t="s">
        <v>502</v>
      </c>
      <c r="M187" s="873" t="s">
        <v>83</v>
      </c>
      <c r="N187" s="1267">
        <v>1</v>
      </c>
      <c r="O187" s="1267"/>
      <c r="P187" s="1270"/>
    </row>
    <row r="188" spans="1:16" ht="15" x14ac:dyDescent="0.2">
      <c r="A188" s="1287"/>
      <c r="B188" s="1288"/>
      <c r="C188" s="1218"/>
      <c r="D188" s="1216"/>
      <c r="E188" s="1621"/>
      <c r="F188" s="1662"/>
      <c r="G188" s="1656"/>
      <c r="H188" s="1289" t="s">
        <v>437</v>
      </c>
      <c r="I188" s="1266"/>
      <c r="J188" s="1266"/>
      <c r="K188" s="1290"/>
      <c r="L188" s="963"/>
      <c r="M188" s="1065"/>
      <c r="N188" s="1269"/>
      <c r="O188" s="1269"/>
      <c r="P188" s="1270"/>
    </row>
    <row r="189" spans="1:16" ht="15" x14ac:dyDescent="0.2">
      <c r="A189" s="1287"/>
      <c r="B189" s="1288"/>
      <c r="C189" s="1218"/>
      <c r="D189" s="1216"/>
      <c r="E189" s="1621"/>
      <c r="F189" s="1662"/>
      <c r="G189" s="1656"/>
      <c r="H189" s="1289" t="s">
        <v>62</v>
      </c>
      <c r="I189" s="1266">
        <v>17.2</v>
      </c>
      <c r="J189" s="1266">
        <v>0</v>
      </c>
      <c r="K189" s="1290">
        <v>0</v>
      </c>
      <c r="L189" s="963"/>
      <c r="M189" s="1065"/>
      <c r="N189" s="1269"/>
      <c r="O189" s="1269"/>
      <c r="P189" s="1270"/>
    </row>
    <row r="190" spans="1:16" ht="15.75" thickBot="1" x14ac:dyDescent="0.25">
      <c r="A190" s="1287"/>
      <c r="B190" s="1288"/>
      <c r="C190" s="1218"/>
      <c r="D190" s="1216"/>
      <c r="E190" s="1621"/>
      <c r="F190" s="1662"/>
      <c r="G190" s="1656"/>
      <c r="H190" s="1292" t="s">
        <v>96</v>
      </c>
      <c r="I190" s="1272"/>
      <c r="J190" s="1272"/>
      <c r="K190" s="1293"/>
      <c r="L190" s="1273"/>
      <c r="M190" s="1274"/>
      <c r="N190" s="1275"/>
      <c r="O190" s="1275"/>
      <c r="P190" s="1276"/>
    </row>
    <row r="191" spans="1:16" ht="15.75" thickBot="1" x14ac:dyDescent="0.25">
      <c r="A191" s="1294"/>
      <c r="B191" s="1295"/>
      <c r="C191" s="1219"/>
      <c r="D191" s="1215"/>
      <c r="E191" s="1622"/>
      <c r="F191" s="1205"/>
      <c r="G191" s="1657"/>
      <c r="H191" s="1278" t="s">
        <v>7</v>
      </c>
      <c r="I191" s="1279">
        <f>SUM(I186:I190)</f>
        <v>22.2</v>
      </c>
      <c r="J191" s="1279">
        <f t="shared" ref="J191:K191" si="42">SUM(J186:J190)</f>
        <v>0</v>
      </c>
      <c r="K191" s="1279">
        <f t="shared" si="42"/>
        <v>0</v>
      </c>
      <c r="L191" s="1280"/>
      <c r="M191" s="1281"/>
      <c r="N191" s="1282"/>
      <c r="O191" s="1282"/>
      <c r="P191" s="1283"/>
    </row>
    <row r="192" spans="1:16" ht="19.149999999999999" customHeight="1" x14ac:dyDescent="0.2">
      <c r="A192" s="1284"/>
      <c r="B192" s="1285"/>
      <c r="C192" s="1563"/>
      <c r="D192" s="1578"/>
      <c r="E192" s="1620" t="s">
        <v>503</v>
      </c>
      <c r="F192" s="1675" t="s">
        <v>70</v>
      </c>
      <c r="G192" s="1655" t="s">
        <v>71</v>
      </c>
      <c r="H192" s="843" t="s">
        <v>52</v>
      </c>
      <c r="I192" s="844">
        <v>8</v>
      </c>
      <c r="J192" s="844"/>
      <c r="K192" s="845"/>
      <c r="L192" s="846" t="s">
        <v>504</v>
      </c>
      <c r="M192" s="847"/>
      <c r="N192" s="848" t="s">
        <v>77</v>
      </c>
      <c r="O192" s="860"/>
      <c r="P192" s="861"/>
    </row>
    <row r="193" spans="1:16" ht="15" x14ac:dyDescent="0.25">
      <c r="A193" s="1287"/>
      <c r="B193" s="1562"/>
      <c r="C193" s="1564"/>
      <c r="D193" s="1582"/>
      <c r="E193" s="1621"/>
      <c r="F193" s="1676"/>
      <c r="G193" s="1656"/>
      <c r="H193" s="1289" t="s">
        <v>64</v>
      </c>
      <c r="I193" s="1266"/>
      <c r="J193" s="1266"/>
      <c r="K193" s="1290"/>
      <c r="L193" s="1291"/>
      <c r="M193" s="873"/>
      <c r="N193" s="1269"/>
      <c r="O193" s="1267"/>
      <c r="P193" s="1569"/>
    </row>
    <row r="194" spans="1:16" ht="15" x14ac:dyDescent="0.2">
      <c r="A194" s="1287"/>
      <c r="B194" s="1562"/>
      <c r="C194" s="1564"/>
      <c r="D194" s="1582"/>
      <c r="E194" s="1621"/>
      <c r="F194" s="1676"/>
      <c r="G194" s="1656"/>
      <c r="H194" s="1289" t="s">
        <v>437</v>
      </c>
      <c r="I194" s="1266"/>
      <c r="J194" s="1266"/>
      <c r="K194" s="1290"/>
      <c r="L194" s="1568"/>
      <c r="M194" s="1065"/>
      <c r="N194" s="1269"/>
      <c r="O194" s="1269"/>
      <c r="P194" s="1569"/>
    </row>
    <row r="195" spans="1:16" ht="15" x14ac:dyDescent="0.2">
      <c r="A195" s="1287"/>
      <c r="B195" s="1562"/>
      <c r="C195" s="1564"/>
      <c r="D195" s="1582"/>
      <c r="E195" s="1621"/>
      <c r="F195" s="1676"/>
      <c r="G195" s="1656"/>
      <c r="H195" s="1289" t="s">
        <v>62</v>
      </c>
      <c r="I195" s="1266"/>
      <c r="J195" s="1266"/>
      <c r="K195" s="1290"/>
      <c r="L195" s="1568"/>
      <c r="M195" s="1065"/>
      <c r="N195" s="1269"/>
      <c r="O195" s="1269"/>
      <c r="P195" s="1569"/>
    </row>
    <row r="196" spans="1:16" ht="15.75" thickBot="1" x14ac:dyDescent="0.25">
      <c r="A196" s="1287"/>
      <c r="B196" s="1562"/>
      <c r="C196" s="1564"/>
      <c r="D196" s="1582"/>
      <c r="E196" s="1621"/>
      <c r="F196" s="1676"/>
      <c r="G196" s="1656"/>
      <c r="H196" s="1292" t="s">
        <v>96</v>
      </c>
      <c r="I196" s="1272"/>
      <c r="J196" s="1272"/>
      <c r="K196" s="1293"/>
      <c r="L196" s="1567"/>
      <c r="M196" s="1274"/>
      <c r="N196" s="1275"/>
      <c r="O196" s="1275"/>
      <c r="P196" s="1276"/>
    </row>
    <row r="197" spans="1:16" ht="16.899999999999999" customHeight="1" thickBot="1" x14ac:dyDescent="0.25">
      <c r="A197" s="1294"/>
      <c r="B197" s="1295"/>
      <c r="C197" s="1580"/>
      <c r="D197" s="1579"/>
      <c r="E197" s="1622"/>
      <c r="F197" s="1677"/>
      <c r="G197" s="1657"/>
      <c r="H197" s="1278" t="s">
        <v>7</v>
      </c>
      <c r="I197" s="1279">
        <f>SUM(I192:I196)</f>
        <v>8</v>
      </c>
      <c r="J197" s="1279">
        <f t="shared" ref="J197:K197" si="43">SUM(J192:J196)</f>
        <v>0</v>
      </c>
      <c r="K197" s="1279">
        <f t="shared" si="43"/>
        <v>0</v>
      </c>
      <c r="L197" s="1280"/>
      <c r="M197" s="1281"/>
      <c r="N197" s="1282"/>
      <c r="O197" s="1282"/>
      <c r="P197" s="1283"/>
    </row>
    <row r="198" spans="1:16" s="9" customFormat="1" ht="18.600000000000001" customHeight="1" x14ac:dyDescent="0.2">
      <c r="A198" s="1284"/>
      <c r="B198" s="1285"/>
      <c r="C198" s="1494"/>
      <c r="D198" s="1499"/>
      <c r="E198" s="1620" t="s">
        <v>604</v>
      </c>
      <c r="F198" s="1675" t="s">
        <v>70</v>
      </c>
      <c r="G198" s="1655" t="s">
        <v>501</v>
      </c>
      <c r="H198" s="843" t="s">
        <v>52</v>
      </c>
      <c r="I198" s="844"/>
      <c r="J198" s="844"/>
      <c r="K198" s="845"/>
      <c r="L198" s="846" t="s">
        <v>439</v>
      </c>
      <c r="M198" s="847" t="s">
        <v>114</v>
      </c>
      <c r="N198" s="848"/>
      <c r="O198" s="848">
        <v>1</v>
      </c>
      <c r="P198" s="849"/>
    </row>
    <row r="199" spans="1:16" s="9" customFormat="1" ht="15" x14ac:dyDescent="0.25">
      <c r="A199" s="1287"/>
      <c r="B199" s="1493"/>
      <c r="C199" s="1495"/>
      <c r="D199" s="1501"/>
      <c r="E199" s="1621"/>
      <c r="F199" s="1676"/>
      <c r="G199" s="1656"/>
      <c r="H199" s="1289" t="s">
        <v>64</v>
      </c>
      <c r="I199" s="1266">
        <v>15</v>
      </c>
      <c r="J199" s="1266"/>
      <c r="K199" s="1290"/>
      <c r="L199" s="1291" t="s">
        <v>609</v>
      </c>
      <c r="M199" s="873" t="s">
        <v>436</v>
      </c>
      <c r="N199" s="1267">
        <v>1</v>
      </c>
      <c r="O199" s="1267"/>
      <c r="P199" s="1268"/>
    </row>
    <row r="200" spans="1:16" s="9" customFormat="1" ht="15" x14ac:dyDescent="0.2">
      <c r="A200" s="1287"/>
      <c r="B200" s="1493"/>
      <c r="C200" s="1495"/>
      <c r="D200" s="1501"/>
      <c r="E200" s="1621"/>
      <c r="F200" s="1676"/>
      <c r="G200" s="1656"/>
      <c r="H200" s="1289" t="s">
        <v>437</v>
      </c>
      <c r="I200" s="1266"/>
      <c r="J200" s="1266"/>
      <c r="K200" s="1290"/>
      <c r="L200" s="1497"/>
      <c r="M200" s="1065"/>
      <c r="N200" s="1267"/>
      <c r="O200" s="1267"/>
      <c r="P200" s="1268"/>
    </row>
    <row r="201" spans="1:16" s="9" customFormat="1" ht="15" x14ac:dyDescent="0.2">
      <c r="A201" s="1287"/>
      <c r="B201" s="1493"/>
      <c r="C201" s="1495"/>
      <c r="D201" s="1501"/>
      <c r="E201" s="1621"/>
      <c r="F201" s="1676"/>
      <c r="G201" s="1656"/>
      <c r="H201" s="1289" t="s">
        <v>62</v>
      </c>
      <c r="I201" s="1266"/>
      <c r="J201" s="1266">
        <v>15</v>
      </c>
      <c r="K201" s="1290"/>
      <c r="L201" s="1497"/>
      <c r="M201" s="1065"/>
      <c r="N201" s="1267"/>
      <c r="O201" s="1267"/>
      <c r="P201" s="1268"/>
    </row>
    <row r="202" spans="1:16" s="9" customFormat="1" ht="15.75" thickBot="1" x14ac:dyDescent="0.25">
      <c r="A202" s="1287"/>
      <c r="B202" s="1493"/>
      <c r="C202" s="1495"/>
      <c r="D202" s="1501"/>
      <c r="E202" s="1621"/>
      <c r="F202" s="1676"/>
      <c r="G202" s="1656"/>
      <c r="H202" s="1292" t="s">
        <v>96</v>
      </c>
      <c r="I202" s="1272"/>
      <c r="J202" s="1272"/>
      <c r="K202" s="1293"/>
      <c r="L202" s="1496"/>
      <c r="M202" s="1274"/>
      <c r="N202" s="1275"/>
      <c r="O202" s="1275"/>
      <c r="P202" s="1276"/>
    </row>
    <row r="203" spans="1:16" s="9" customFormat="1" ht="15.75" thickBot="1" x14ac:dyDescent="0.25">
      <c r="A203" s="1294"/>
      <c r="B203" s="1295"/>
      <c r="C203" s="1502"/>
      <c r="D203" s="1500"/>
      <c r="E203" s="1622"/>
      <c r="F203" s="1677"/>
      <c r="G203" s="1657"/>
      <c r="H203" s="1278" t="s">
        <v>7</v>
      </c>
      <c r="I203" s="1279">
        <f>SUM(I198:I202)</f>
        <v>15</v>
      </c>
      <c r="J203" s="1279">
        <f t="shared" ref="J203:K203" si="44">SUM(J198:J202)</f>
        <v>15</v>
      </c>
      <c r="K203" s="1279">
        <f t="shared" si="44"/>
        <v>0</v>
      </c>
      <c r="L203" s="1509"/>
      <c r="M203" s="1510"/>
      <c r="N203" s="1313"/>
      <c r="O203" s="1313"/>
      <c r="P203" s="1511"/>
    </row>
    <row r="204" spans="1:16" s="9" customFormat="1" ht="13.9" customHeight="1" x14ac:dyDescent="0.2">
      <c r="A204" s="1284"/>
      <c r="B204" s="1285"/>
      <c r="C204" s="1494"/>
      <c r="D204" s="1499"/>
      <c r="E204" s="1620" t="s">
        <v>605</v>
      </c>
      <c r="F204" s="1675" t="s">
        <v>70</v>
      </c>
      <c r="G204" s="1655" t="s">
        <v>501</v>
      </c>
      <c r="H204" s="843" t="s">
        <v>52</v>
      </c>
      <c r="I204" s="844"/>
      <c r="J204" s="844"/>
      <c r="K204" s="845"/>
      <c r="L204" s="846" t="s">
        <v>439</v>
      </c>
      <c r="M204" s="847" t="s">
        <v>83</v>
      </c>
      <c r="N204" s="848"/>
      <c r="O204" s="848">
        <v>1</v>
      </c>
      <c r="P204" s="849"/>
    </row>
    <row r="205" spans="1:16" s="9" customFormat="1" ht="15" x14ac:dyDescent="0.25">
      <c r="A205" s="1287"/>
      <c r="B205" s="1493"/>
      <c r="C205" s="1495"/>
      <c r="D205" s="1501"/>
      <c r="E205" s="1621"/>
      <c r="F205" s="1676"/>
      <c r="G205" s="1656"/>
      <c r="H205" s="1289" t="s">
        <v>64</v>
      </c>
      <c r="I205" s="1266">
        <v>15</v>
      </c>
      <c r="J205" s="1266"/>
      <c r="K205" s="1290"/>
      <c r="L205" s="1291" t="s">
        <v>609</v>
      </c>
      <c r="M205" s="873" t="s">
        <v>83</v>
      </c>
      <c r="N205" s="1267">
        <v>1</v>
      </c>
      <c r="O205" s="1267"/>
      <c r="P205" s="1268"/>
    </row>
    <row r="206" spans="1:16" s="9" customFormat="1" ht="15" x14ac:dyDescent="0.2">
      <c r="A206" s="1287"/>
      <c r="B206" s="1493"/>
      <c r="C206" s="1495"/>
      <c r="D206" s="1501"/>
      <c r="E206" s="1621"/>
      <c r="F206" s="1676"/>
      <c r="G206" s="1656"/>
      <c r="H206" s="1289" t="s">
        <v>437</v>
      </c>
      <c r="I206" s="1266"/>
      <c r="J206" s="1266"/>
      <c r="K206" s="1290"/>
      <c r="L206" s="1497"/>
      <c r="M206" s="1065"/>
      <c r="N206" s="1267"/>
      <c r="O206" s="1267"/>
      <c r="P206" s="1268"/>
    </row>
    <row r="207" spans="1:16" s="9" customFormat="1" ht="15" x14ac:dyDescent="0.2">
      <c r="A207" s="1287"/>
      <c r="B207" s="1493"/>
      <c r="C207" s="1495"/>
      <c r="D207" s="1501"/>
      <c r="E207" s="1621"/>
      <c r="F207" s="1676"/>
      <c r="G207" s="1656"/>
      <c r="H207" s="1289" t="s">
        <v>62</v>
      </c>
      <c r="I207" s="1266"/>
      <c r="J207" s="1266">
        <v>15</v>
      </c>
      <c r="K207" s="1290"/>
      <c r="L207" s="1497"/>
      <c r="M207" s="1065"/>
      <c r="N207" s="1267"/>
      <c r="O207" s="1267"/>
      <c r="P207" s="1268"/>
    </row>
    <row r="208" spans="1:16" s="9" customFormat="1" ht="15.75" thickBot="1" x14ac:dyDescent="0.25">
      <c r="A208" s="1287"/>
      <c r="B208" s="1493"/>
      <c r="C208" s="1495"/>
      <c r="D208" s="1501"/>
      <c r="E208" s="1621"/>
      <c r="F208" s="1676"/>
      <c r="G208" s="1656"/>
      <c r="H208" s="1292" t="s">
        <v>96</v>
      </c>
      <c r="I208" s="1272"/>
      <c r="J208" s="1272"/>
      <c r="K208" s="1293"/>
      <c r="L208" s="1496"/>
      <c r="M208" s="1274"/>
      <c r="N208" s="1275"/>
      <c r="O208" s="1275"/>
      <c r="P208" s="1276"/>
    </row>
    <row r="209" spans="1:16" s="9" customFormat="1" ht="15.75" thickBot="1" x14ac:dyDescent="0.25">
      <c r="A209" s="1294"/>
      <c r="B209" s="1295"/>
      <c r="C209" s="1502"/>
      <c r="D209" s="1500"/>
      <c r="E209" s="1622"/>
      <c r="F209" s="1677"/>
      <c r="G209" s="1657"/>
      <c r="H209" s="1278" t="s">
        <v>7</v>
      </c>
      <c r="I209" s="1279">
        <f>SUM(I204:I208)</f>
        <v>15</v>
      </c>
      <c r="J209" s="1279">
        <f t="shared" ref="J209:K209" si="45">SUM(J204:J208)</f>
        <v>15</v>
      </c>
      <c r="K209" s="1279">
        <f t="shared" si="45"/>
        <v>0</v>
      </c>
      <c r="L209" s="1509"/>
      <c r="M209" s="1510"/>
      <c r="N209" s="1313"/>
      <c r="O209" s="1313"/>
      <c r="P209" s="1511"/>
    </row>
    <row r="210" spans="1:16" s="9" customFormat="1" ht="16.899999999999999" customHeight="1" x14ac:dyDescent="0.2">
      <c r="A210" s="1284"/>
      <c r="B210" s="1285"/>
      <c r="C210" s="1494"/>
      <c r="D210" s="1499"/>
      <c r="E210" s="1620" t="s">
        <v>606</v>
      </c>
      <c r="F210" s="1675" t="s">
        <v>70</v>
      </c>
      <c r="G210" s="1655" t="s">
        <v>483</v>
      </c>
      <c r="H210" s="843" t="s">
        <v>52</v>
      </c>
      <c r="I210" s="844"/>
      <c r="J210" s="844"/>
      <c r="K210" s="845"/>
      <c r="L210" s="846" t="s">
        <v>439</v>
      </c>
      <c r="M210" s="847" t="s">
        <v>83</v>
      </c>
      <c r="N210" s="848"/>
      <c r="O210" s="848">
        <v>1</v>
      </c>
      <c r="P210" s="849"/>
    </row>
    <row r="211" spans="1:16" s="9" customFormat="1" ht="15" x14ac:dyDescent="0.25">
      <c r="A211" s="1287"/>
      <c r="B211" s="1493"/>
      <c r="C211" s="1495"/>
      <c r="D211" s="1501"/>
      <c r="E211" s="1621"/>
      <c r="F211" s="1676"/>
      <c r="G211" s="1656"/>
      <c r="H211" s="1289" t="s">
        <v>64</v>
      </c>
      <c r="I211" s="1266">
        <v>18.5</v>
      </c>
      <c r="J211" s="1266"/>
      <c r="K211" s="1290"/>
      <c r="L211" s="1291" t="s">
        <v>609</v>
      </c>
      <c r="M211" s="873" t="s">
        <v>83</v>
      </c>
      <c r="N211" s="1267"/>
      <c r="O211" s="1267">
        <v>1</v>
      </c>
      <c r="P211" s="1268"/>
    </row>
    <row r="212" spans="1:16" s="9" customFormat="1" ht="15" x14ac:dyDescent="0.2">
      <c r="A212" s="1287"/>
      <c r="B212" s="1493"/>
      <c r="C212" s="1495"/>
      <c r="D212" s="1501"/>
      <c r="E212" s="1621"/>
      <c r="F212" s="1676"/>
      <c r="G212" s="1656"/>
      <c r="H212" s="1289" t="s">
        <v>437</v>
      </c>
      <c r="I212" s="1266"/>
      <c r="J212" s="1266"/>
      <c r="K212" s="1290"/>
      <c r="L212" s="1497"/>
      <c r="M212" s="1065"/>
      <c r="N212" s="1267"/>
      <c r="O212" s="1267"/>
      <c r="P212" s="1268"/>
    </row>
    <row r="213" spans="1:16" s="9" customFormat="1" ht="15" x14ac:dyDescent="0.2">
      <c r="A213" s="1287"/>
      <c r="B213" s="1493"/>
      <c r="C213" s="1495"/>
      <c r="D213" s="1501"/>
      <c r="E213" s="1621"/>
      <c r="F213" s="1676"/>
      <c r="G213" s="1656"/>
      <c r="H213" s="1289" t="s">
        <v>62</v>
      </c>
      <c r="I213" s="1266"/>
      <c r="J213" s="1266">
        <v>18.5</v>
      </c>
      <c r="K213" s="1290"/>
      <c r="L213" s="1497"/>
      <c r="M213" s="1065"/>
      <c r="N213" s="1267"/>
      <c r="O213" s="1267"/>
      <c r="P213" s="1268"/>
    </row>
    <row r="214" spans="1:16" s="9" customFormat="1" ht="15.75" thickBot="1" x14ac:dyDescent="0.25">
      <c r="A214" s="1287"/>
      <c r="B214" s="1493"/>
      <c r="C214" s="1495"/>
      <c r="D214" s="1501"/>
      <c r="E214" s="1621"/>
      <c r="F214" s="1676"/>
      <c r="G214" s="1656"/>
      <c r="H214" s="1292" t="s">
        <v>96</v>
      </c>
      <c r="I214" s="1272"/>
      <c r="J214" s="1272"/>
      <c r="K214" s="1293"/>
      <c r="L214" s="1496"/>
      <c r="M214" s="1274"/>
      <c r="N214" s="1275"/>
      <c r="O214" s="1275"/>
      <c r="P214" s="1276"/>
    </row>
    <row r="215" spans="1:16" s="9" customFormat="1" ht="15.75" thickBot="1" x14ac:dyDescent="0.25">
      <c r="A215" s="1294"/>
      <c r="B215" s="1295"/>
      <c r="C215" s="1502"/>
      <c r="D215" s="1500"/>
      <c r="E215" s="1622"/>
      <c r="F215" s="1677"/>
      <c r="G215" s="1657"/>
      <c r="H215" s="1278" t="s">
        <v>7</v>
      </c>
      <c r="I215" s="1279">
        <f>SUM(I210:I214)</f>
        <v>18.5</v>
      </c>
      <c r="J215" s="1279">
        <f t="shared" ref="J215:K215" si="46">SUM(J210:J214)</f>
        <v>18.5</v>
      </c>
      <c r="K215" s="1279">
        <f t="shared" si="46"/>
        <v>0</v>
      </c>
      <c r="L215" s="1509"/>
      <c r="M215" s="1510"/>
      <c r="N215" s="1313"/>
      <c r="O215" s="1313"/>
      <c r="P215" s="1511"/>
    </row>
    <row r="216" spans="1:16" s="9" customFormat="1" ht="13.9" customHeight="1" x14ac:dyDescent="0.2">
      <c r="A216" s="1284"/>
      <c r="B216" s="1285"/>
      <c r="C216" s="1494"/>
      <c r="D216" s="1499"/>
      <c r="E216" s="1620" t="s">
        <v>607</v>
      </c>
      <c r="F216" s="1675" t="s">
        <v>70</v>
      </c>
      <c r="G216" s="1655" t="s">
        <v>501</v>
      </c>
      <c r="H216" s="843" t="s">
        <v>52</v>
      </c>
      <c r="I216" s="844"/>
      <c r="J216" s="844"/>
      <c r="K216" s="845"/>
      <c r="L216" s="846" t="s">
        <v>439</v>
      </c>
      <c r="M216" s="847" t="s">
        <v>83</v>
      </c>
      <c r="N216" s="848"/>
      <c r="O216" s="848">
        <v>1</v>
      </c>
      <c r="P216" s="849"/>
    </row>
    <row r="217" spans="1:16" s="9" customFormat="1" ht="15" x14ac:dyDescent="0.25">
      <c r="A217" s="1287"/>
      <c r="B217" s="1493"/>
      <c r="C217" s="1495"/>
      <c r="D217" s="1501"/>
      <c r="E217" s="1621"/>
      <c r="F217" s="1676"/>
      <c r="G217" s="1656"/>
      <c r="H217" s="1289" t="s">
        <v>64</v>
      </c>
      <c r="I217" s="1266">
        <v>8.6999999999999993</v>
      </c>
      <c r="J217" s="1266"/>
      <c r="K217" s="1290"/>
      <c r="L217" s="1291" t="s">
        <v>609</v>
      </c>
      <c r="M217" s="873" t="s">
        <v>83</v>
      </c>
      <c r="N217" s="1267"/>
      <c r="O217" s="1267">
        <v>1</v>
      </c>
      <c r="P217" s="1268"/>
    </row>
    <row r="218" spans="1:16" s="9" customFormat="1" ht="15" x14ac:dyDescent="0.2">
      <c r="A218" s="1287"/>
      <c r="B218" s="1493"/>
      <c r="C218" s="1495"/>
      <c r="D218" s="1501"/>
      <c r="E218" s="1621"/>
      <c r="F218" s="1676"/>
      <c r="G218" s="1656"/>
      <c r="H218" s="1289" t="s">
        <v>437</v>
      </c>
      <c r="I218" s="1266"/>
      <c r="J218" s="1266"/>
      <c r="K218" s="1290"/>
      <c r="L218" s="1497"/>
      <c r="M218" s="1065"/>
      <c r="N218" s="1267"/>
      <c r="O218" s="1267"/>
      <c r="P218" s="1268"/>
    </row>
    <row r="219" spans="1:16" s="9" customFormat="1" ht="15" x14ac:dyDescent="0.2">
      <c r="A219" s="1287"/>
      <c r="B219" s="1493"/>
      <c r="C219" s="1495"/>
      <c r="D219" s="1501"/>
      <c r="E219" s="1621"/>
      <c r="F219" s="1676"/>
      <c r="G219" s="1656"/>
      <c r="H219" s="1289" t="s">
        <v>62</v>
      </c>
      <c r="I219" s="1266"/>
      <c r="J219" s="1266">
        <v>8.6999999999999993</v>
      </c>
      <c r="K219" s="1290"/>
      <c r="L219" s="1497"/>
      <c r="M219" s="1065"/>
      <c r="N219" s="1267"/>
      <c r="O219" s="1267"/>
      <c r="P219" s="1268"/>
    </row>
    <row r="220" spans="1:16" s="9" customFormat="1" ht="15.75" thickBot="1" x14ac:dyDescent="0.25">
      <c r="A220" s="1287"/>
      <c r="B220" s="1493"/>
      <c r="C220" s="1495"/>
      <c r="D220" s="1501"/>
      <c r="E220" s="1621"/>
      <c r="F220" s="1676"/>
      <c r="G220" s="1656"/>
      <c r="H220" s="1292" t="s">
        <v>96</v>
      </c>
      <c r="I220" s="1272"/>
      <c r="J220" s="1272"/>
      <c r="K220" s="1293"/>
      <c r="L220" s="1496"/>
      <c r="M220" s="1274"/>
      <c r="N220" s="1275"/>
      <c r="O220" s="1275"/>
      <c r="P220" s="1276"/>
    </row>
    <row r="221" spans="1:16" s="9" customFormat="1" ht="15.75" thickBot="1" x14ac:dyDescent="0.25">
      <c r="A221" s="1294"/>
      <c r="B221" s="1295"/>
      <c r="C221" s="1502"/>
      <c r="D221" s="1500"/>
      <c r="E221" s="1622"/>
      <c r="F221" s="1677"/>
      <c r="G221" s="1657"/>
      <c r="H221" s="1278" t="s">
        <v>7</v>
      </c>
      <c r="I221" s="1279">
        <f>SUM(I216:I220)</f>
        <v>8.6999999999999993</v>
      </c>
      <c r="J221" s="1279">
        <f t="shared" ref="J221:K221" si="47">SUM(J216:J220)</f>
        <v>8.6999999999999993</v>
      </c>
      <c r="K221" s="1279">
        <f t="shared" si="47"/>
        <v>0</v>
      </c>
      <c r="L221" s="1509"/>
      <c r="M221" s="1510"/>
      <c r="N221" s="1313"/>
      <c r="O221" s="1313"/>
      <c r="P221" s="1511"/>
    </row>
    <row r="222" spans="1:16" s="9" customFormat="1" ht="13.9" customHeight="1" x14ac:dyDescent="0.2">
      <c r="A222" s="1284"/>
      <c r="B222" s="1285"/>
      <c r="C222" s="1494"/>
      <c r="D222" s="1499"/>
      <c r="E222" s="1620" t="s">
        <v>608</v>
      </c>
      <c r="F222" s="1675" t="s">
        <v>70</v>
      </c>
      <c r="G222" s="1655" t="s">
        <v>501</v>
      </c>
      <c r="H222" s="843" t="s">
        <v>52</v>
      </c>
      <c r="I222" s="844"/>
      <c r="J222" s="844"/>
      <c r="K222" s="845"/>
      <c r="L222" s="846" t="s">
        <v>439</v>
      </c>
      <c r="M222" s="847" t="s">
        <v>83</v>
      </c>
      <c r="N222" s="848"/>
      <c r="O222" s="848">
        <v>1</v>
      </c>
      <c r="P222" s="849"/>
    </row>
    <row r="223" spans="1:16" s="9" customFormat="1" ht="15" x14ac:dyDescent="0.25">
      <c r="A223" s="1287"/>
      <c r="B223" s="1493"/>
      <c r="C223" s="1495"/>
      <c r="D223" s="1501"/>
      <c r="E223" s="1621"/>
      <c r="F223" s="1676"/>
      <c r="G223" s="1656"/>
      <c r="H223" s="1289" t="s">
        <v>64</v>
      </c>
      <c r="I223" s="1266">
        <v>18.5</v>
      </c>
      <c r="J223" s="1266"/>
      <c r="K223" s="1290"/>
      <c r="L223" s="1291" t="s">
        <v>609</v>
      </c>
      <c r="M223" s="873" t="s">
        <v>83</v>
      </c>
      <c r="N223" s="1267">
        <v>1</v>
      </c>
      <c r="O223" s="1267"/>
      <c r="P223" s="1268"/>
    </row>
    <row r="224" spans="1:16" s="9" customFormat="1" ht="15" x14ac:dyDescent="0.2">
      <c r="A224" s="1287"/>
      <c r="B224" s="1493"/>
      <c r="C224" s="1495"/>
      <c r="D224" s="1501"/>
      <c r="E224" s="1621"/>
      <c r="F224" s="1676"/>
      <c r="G224" s="1656"/>
      <c r="H224" s="1289" t="s">
        <v>437</v>
      </c>
      <c r="I224" s="1266"/>
      <c r="J224" s="1266"/>
      <c r="K224" s="1290"/>
      <c r="L224" s="1497"/>
      <c r="M224" s="1065"/>
      <c r="N224" s="1267"/>
      <c r="O224" s="1267"/>
      <c r="P224" s="1268"/>
    </row>
    <row r="225" spans="1:16" s="9" customFormat="1" ht="15" x14ac:dyDescent="0.2">
      <c r="A225" s="1287"/>
      <c r="B225" s="1493"/>
      <c r="C225" s="1495"/>
      <c r="D225" s="1501"/>
      <c r="E225" s="1621"/>
      <c r="F225" s="1676"/>
      <c r="G225" s="1656"/>
      <c r="H225" s="1289" t="s">
        <v>62</v>
      </c>
      <c r="I225" s="1266"/>
      <c r="J225" s="1266">
        <v>18.5</v>
      </c>
      <c r="K225" s="1290"/>
      <c r="L225" s="1497"/>
      <c r="M225" s="1065"/>
      <c r="N225" s="1267"/>
      <c r="O225" s="1267"/>
      <c r="P225" s="1268"/>
    </row>
    <row r="226" spans="1:16" s="9" customFormat="1" ht="15.75" thickBot="1" x14ac:dyDescent="0.25">
      <c r="A226" s="1287"/>
      <c r="B226" s="1493"/>
      <c r="C226" s="1495"/>
      <c r="D226" s="1501"/>
      <c r="E226" s="1621"/>
      <c r="F226" s="1676"/>
      <c r="G226" s="1656"/>
      <c r="H226" s="1292" t="s">
        <v>96</v>
      </c>
      <c r="I226" s="1272"/>
      <c r="J226" s="1272"/>
      <c r="K226" s="1293"/>
      <c r="L226" s="1496"/>
      <c r="M226" s="1274"/>
      <c r="N226" s="1275"/>
      <c r="O226" s="1275"/>
      <c r="P226" s="1276"/>
    </row>
    <row r="227" spans="1:16" s="9" customFormat="1" ht="15.75" thickBot="1" x14ac:dyDescent="0.25">
      <c r="A227" s="1294"/>
      <c r="B227" s="1295"/>
      <c r="C227" s="1502"/>
      <c r="D227" s="1500"/>
      <c r="E227" s="1622"/>
      <c r="F227" s="1677"/>
      <c r="G227" s="1657"/>
      <c r="H227" s="1278" t="s">
        <v>7</v>
      </c>
      <c r="I227" s="1279">
        <f>SUM(I222:I226)</f>
        <v>18.5</v>
      </c>
      <c r="J227" s="1279">
        <f t="shared" ref="J227:K227" si="48">SUM(J222:J226)</f>
        <v>18.5</v>
      </c>
      <c r="K227" s="1279">
        <f t="shared" si="48"/>
        <v>0</v>
      </c>
      <c r="L227" s="1509"/>
      <c r="M227" s="1510"/>
      <c r="N227" s="1313"/>
      <c r="O227" s="1313"/>
      <c r="P227" s="1511"/>
    </row>
    <row r="228" spans="1:16" ht="15" thickBot="1" x14ac:dyDescent="0.25">
      <c r="A228" s="1208" t="s">
        <v>54</v>
      </c>
      <c r="B228" s="851" t="s">
        <v>6</v>
      </c>
      <c r="C228" s="1671" t="s">
        <v>34</v>
      </c>
      <c r="D228" s="1671"/>
      <c r="E228" s="1671"/>
      <c r="F228" s="1671"/>
      <c r="G228" s="1672"/>
      <c r="H228" s="852" t="s">
        <v>7</v>
      </c>
      <c r="I228" s="853">
        <f>I173*1</f>
        <v>401.20000000000005</v>
      </c>
      <c r="J228" s="853">
        <f t="shared" ref="J228:K228" si="49">J173*1</f>
        <v>75.7</v>
      </c>
      <c r="K228" s="853">
        <f t="shared" si="49"/>
        <v>0</v>
      </c>
      <c r="L228" s="854"/>
      <c r="M228" s="854"/>
      <c r="N228" s="854"/>
      <c r="O228" s="854"/>
      <c r="P228" s="855"/>
    </row>
    <row r="229" spans="1:16" ht="15" thickBot="1" x14ac:dyDescent="0.25">
      <c r="A229" s="1316" t="s">
        <v>54</v>
      </c>
      <c r="B229" s="1316"/>
      <c r="C229" s="1673" t="s">
        <v>55</v>
      </c>
      <c r="D229" s="1673"/>
      <c r="E229" s="1673"/>
      <c r="F229" s="1673"/>
      <c r="G229" s="1674"/>
      <c r="H229" s="1317" t="s">
        <v>7</v>
      </c>
      <c r="I229" s="1318">
        <f>I228*1</f>
        <v>401.20000000000005</v>
      </c>
      <c r="J229" s="1318">
        <f t="shared" ref="J229:K229" si="50">J228*1</f>
        <v>75.7</v>
      </c>
      <c r="K229" s="1318">
        <f t="shared" si="50"/>
        <v>0</v>
      </c>
      <c r="L229" s="1319"/>
      <c r="M229" s="1319"/>
      <c r="N229" s="1319"/>
      <c r="O229" s="1319"/>
      <c r="P229" s="1320"/>
    </row>
    <row r="230" spans="1:16" ht="15.75" thickBot="1" x14ac:dyDescent="0.25">
      <c r="A230" s="1248" t="s">
        <v>60</v>
      </c>
      <c r="B230" s="834"/>
      <c r="C230" s="1249" t="s">
        <v>81</v>
      </c>
      <c r="D230" s="836"/>
      <c r="E230" s="1250"/>
      <c r="F230" s="836"/>
      <c r="G230" s="836"/>
      <c r="H230" s="836"/>
      <c r="I230" s="836"/>
      <c r="J230" s="835"/>
      <c r="K230" s="836"/>
      <c r="L230" s="1251"/>
      <c r="M230" s="1251"/>
      <c r="N230" s="836"/>
      <c r="O230" s="835"/>
      <c r="P230" s="838"/>
    </row>
    <row r="231" spans="1:16" ht="26.25" thickBot="1" x14ac:dyDescent="0.25">
      <c r="A231" s="829"/>
      <c r="B231" s="1239"/>
      <c r="C231" s="1240"/>
      <c r="D231" s="1240"/>
      <c r="E231" s="1241"/>
      <c r="F231" s="1240"/>
      <c r="G231" s="1240"/>
      <c r="H231" s="1240"/>
      <c r="I231" s="1242"/>
      <c r="J231" s="1242"/>
      <c r="K231" s="1242"/>
      <c r="L231" s="1362" t="s">
        <v>505</v>
      </c>
      <c r="M231" s="1338"/>
      <c r="N231" s="1142">
        <v>7</v>
      </c>
      <c r="O231" s="1142">
        <v>1</v>
      </c>
      <c r="P231" s="820"/>
    </row>
    <row r="232" spans="1:16" ht="15" thickBot="1" x14ac:dyDescent="0.25">
      <c r="A232" s="869" t="s">
        <v>60</v>
      </c>
      <c r="B232" s="1257" t="s">
        <v>6</v>
      </c>
      <c r="C232" s="1258" t="s">
        <v>506</v>
      </c>
      <c r="D232" s="1259"/>
      <c r="E232" s="1259"/>
      <c r="F232" s="1259"/>
      <c r="G232" s="1259"/>
      <c r="H232" s="1259"/>
      <c r="I232" s="1259"/>
      <c r="J232" s="1259"/>
      <c r="K232" s="1259"/>
      <c r="L232" s="1259"/>
      <c r="M232" s="1259"/>
      <c r="N232" s="1259"/>
      <c r="O232" s="1664"/>
      <c r="P232" s="1665"/>
    </row>
    <row r="233" spans="1:16" ht="30.75" thickBot="1" x14ac:dyDescent="0.25">
      <c r="A233" s="869"/>
      <c r="B233" s="841"/>
      <c r="C233" s="842"/>
      <c r="D233" s="842"/>
      <c r="E233" s="842"/>
      <c r="F233" s="842"/>
      <c r="G233" s="842"/>
      <c r="H233" s="842"/>
      <c r="I233" s="842"/>
      <c r="J233" s="842"/>
      <c r="K233" s="842"/>
      <c r="L233" s="856" t="s">
        <v>507</v>
      </c>
      <c r="M233" s="857" t="s">
        <v>508</v>
      </c>
      <c r="N233" s="858"/>
      <c r="O233" s="971">
        <v>1.01</v>
      </c>
      <c r="P233" s="859"/>
    </row>
    <row r="234" spans="1:16" ht="15" x14ac:dyDescent="0.2">
      <c r="A234" s="876" t="s">
        <v>60</v>
      </c>
      <c r="B234" s="1666" t="s">
        <v>6</v>
      </c>
      <c r="C234" s="1260" t="s">
        <v>6</v>
      </c>
      <c r="D234" s="1563"/>
      <c r="E234" s="1658" t="s">
        <v>509</v>
      </c>
      <c r="F234" s="1661" t="s">
        <v>70</v>
      </c>
      <c r="G234" s="1655" t="s">
        <v>71</v>
      </c>
      <c r="H234" s="1261" t="s">
        <v>52</v>
      </c>
      <c r="I234" s="844">
        <f>I240</f>
        <v>2.2999999999999998</v>
      </c>
      <c r="J234" s="844">
        <f t="shared" ref="J234:K238" si="51">J240</f>
        <v>0</v>
      </c>
      <c r="K234" s="844">
        <f t="shared" si="51"/>
        <v>0</v>
      </c>
      <c r="L234" s="846" t="s">
        <v>434</v>
      </c>
      <c r="M234" s="847" t="s">
        <v>83</v>
      </c>
      <c r="N234" s="1286"/>
      <c r="O234" s="848">
        <v>1</v>
      </c>
      <c r="P234" s="861"/>
    </row>
    <row r="235" spans="1:16" ht="15" x14ac:dyDescent="0.2">
      <c r="A235" s="1263"/>
      <c r="B235" s="1667"/>
      <c r="C235" s="1585"/>
      <c r="D235" s="1564"/>
      <c r="E235" s="1659"/>
      <c r="F235" s="1662"/>
      <c r="G235" s="1656"/>
      <c r="H235" s="1265" t="s">
        <v>64</v>
      </c>
      <c r="I235" s="1266">
        <f>I241</f>
        <v>45.6</v>
      </c>
      <c r="J235" s="1266">
        <f t="shared" si="51"/>
        <v>200</v>
      </c>
      <c r="K235" s="1266">
        <f t="shared" si="51"/>
        <v>0</v>
      </c>
      <c r="L235" s="1568" t="s">
        <v>510</v>
      </c>
      <c r="M235" s="1065" t="s">
        <v>508</v>
      </c>
      <c r="N235" s="1269"/>
      <c r="O235" s="1267">
        <v>1.01</v>
      </c>
      <c r="P235" s="1569"/>
    </row>
    <row r="236" spans="1:16" ht="15" x14ac:dyDescent="0.2">
      <c r="A236" s="1263"/>
      <c r="B236" s="1667"/>
      <c r="C236" s="1585"/>
      <c r="D236" s="1564"/>
      <c r="E236" s="1659"/>
      <c r="F236" s="1662"/>
      <c r="G236" s="1656"/>
      <c r="H236" s="1265" t="s">
        <v>437</v>
      </c>
      <c r="I236" s="1266">
        <f>I242</f>
        <v>0</v>
      </c>
      <c r="J236" s="1266">
        <f t="shared" si="51"/>
        <v>0</v>
      </c>
      <c r="K236" s="1266">
        <f t="shared" si="51"/>
        <v>0</v>
      </c>
      <c r="L236" s="1568"/>
      <c r="M236" s="1065"/>
      <c r="N236" s="1269"/>
      <c r="O236" s="1269"/>
      <c r="P236" s="1569"/>
    </row>
    <row r="237" spans="1:16" ht="15" x14ac:dyDescent="0.2">
      <c r="A237" s="1263"/>
      <c r="B237" s="1667"/>
      <c r="C237" s="1585"/>
      <c r="D237" s="1564"/>
      <c r="E237" s="1659"/>
      <c r="F237" s="1662"/>
      <c r="G237" s="1656"/>
      <c r="H237" s="1265" t="s">
        <v>62</v>
      </c>
      <c r="I237" s="1266">
        <f>I243</f>
        <v>257.89999999999998</v>
      </c>
      <c r="J237" s="1266">
        <f t="shared" si="51"/>
        <v>0</v>
      </c>
      <c r="K237" s="1266">
        <f t="shared" si="51"/>
        <v>0</v>
      </c>
      <c r="L237" s="1568"/>
      <c r="M237" s="1065"/>
      <c r="N237" s="1269"/>
      <c r="O237" s="1269"/>
      <c r="P237" s="1569"/>
    </row>
    <row r="238" spans="1:16" ht="15.75" thickBot="1" x14ac:dyDescent="0.25">
      <c r="A238" s="1263"/>
      <c r="B238" s="1667"/>
      <c r="C238" s="1585"/>
      <c r="D238" s="1564"/>
      <c r="E238" s="1659"/>
      <c r="F238" s="1662"/>
      <c r="G238" s="1656"/>
      <c r="H238" s="1271" t="s">
        <v>96</v>
      </c>
      <c r="I238" s="1272">
        <f>I244</f>
        <v>0</v>
      </c>
      <c r="J238" s="1272">
        <f t="shared" si="51"/>
        <v>0</v>
      </c>
      <c r="K238" s="1272">
        <f t="shared" si="51"/>
        <v>0</v>
      </c>
      <c r="L238" s="1567"/>
      <c r="M238" s="1274"/>
      <c r="N238" s="1275"/>
      <c r="O238" s="1275"/>
      <c r="P238" s="1276"/>
    </row>
    <row r="239" spans="1:16" ht="18.600000000000001" customHeight="1" thickBot="1" x14ac:dyDescent="0.25">
      <c r="A239" s="1572"/>
      <c r="B239" s="1668"/>
      <c r="C239" s="1277"/>
      <c r="D239" s="1565"/>
      <c r="E239" s="1660"/>
      <c r="F239" s="1663"/>
      <c r="G239" s="1657"/>
      <c r="H239" s="1278" t="s">
        <v>7</v>
      </c>
      <c r="I239" s="1279">
        <f>SUM(I234:I238)</f>
        <v>305.79999999999995</v>
      </c>
      <c r="J239" s="1279">
        <f t="shared" ref="J239:K239" si="52">SUM(J234:J238)</f>
        <v>200</v>
      </c>
      <c r="K239" s="1279">
        <f t="shared" si="52"/>
        <v>0</v>
      </c>
      <c r="L239" s="1280"/>
      <c r="M239" s="1281"/>
      <c r="N239" s="1282"/>
      <c r="O239" s="1282"/>
      <c r="P239" s="1283"/>
    </row>
    <row r="240" spans="1:16" ht="15" x14ac:dyDescent="0.2">
      <c r="A240" s="1284"/>
      <c r="B240" s="1285"/>
      <c r="C240" s="1217"/>
      <c r="D240" s="1214"/>
      <c r="E240" s="1620" t="s">
        <v>511</v>
      </c>
      <c r="F240" s="1675" t="s">
        <v>70</v>
      </c>
      <c r="G240" s="1655" t="s">
        <v>483</v>
      </c>
      <c r="H240" s="843" t="s">
        <v>52</v>
      </c>
      <c r="I240" s="844">
        <v>2.2999999999999998</v>
      </c>
      <c r="J240" s="844"/>
      <c r="K240" s="845">
        <v>0</v>
      </c>
      <c r="L240" s="846" t="s">
        <v>439</v>
      </c>
      <c r="M240" s="847" t="s">
        <v>83</v>
      </c>
      <c r="N240" s="1286"/>
      <c r="O240" s="848">
        <v>1</v>
      </c>
      <c r="P240" s="861"/>
    </row>
    <row r="241" spans="1:16" ht="15" x14ac:dyDescent="0.25">
      <c r="A241" s="1287"/>
      <c r="B241" s="1288"/>
      <c r="C241" s="1218"/>
      <c r="D241" s="1216"/>
      <c r="E241" s="1621"/>
      <c r="F241" s="1676"/>
      <c r="G241" s="1656"/>
      <c r="H241" s="1289" t="s">
        <v>64</v>
      </c>
      <c r="I241" s="1266">
        <v>45.6</v>
      </c>
      <c r="J241" s="1266">
        <v>200</v>
      </c>
      <c r="K241" s="1290">
        <v>0</v>
      </c>
      <c r="L241" s="1291" t="s">
        <v>479</v>
      </c>
      <c r="M241" s="873" t="s">
        <v>83</v>
      </c>
      <c r="N241" s="1267">
        <v>1</v>
      </c>
      <c r="O241" s="1267"/>
      <c r="P241" s="1270"/>
    </row>
    <row r="242" spans="1:16" ht="15" x14ac:dyDescent="0.2">
      <c r="A242" s="1287"/>
      <c r="B242" s="1288"/>
      <c r="C242" s="1218"/>
      <c r="D242" s="1216"/>
      <c r="E242" s="1621"/>
      <c r="F242" s="1676"/>
      <c r="G242" s="1656"/>
      <c r="H242" s="1289" t="s">
        <v>437</v>
      </c>
      <c r="I242" s="1266"/>
      <c r="J242" s="1266"/>
      <c r="K242" s="1290"/>
      <c r="L242" s="963" t="s">
        <v>510</v>
      </c>
      <c r="M242" s="1065" t="s">
        <v>508</v>
      </c>
      <c r="N242" s="1269"/>
      <c r="O242" s="1267">
        <v>1.01</v>
      </c>
      <c r="P242" s="1270"/>
    </row>
    <row r="243" spans="1:16" ht="15" x14ac:dyDescent="0.2">
      <c r="A243" s="1287"/>
      <c r="B243" s="1288"/>
      <c r="C243" s="1218"/>
      <c r="D243" s="1216"/>
      <c r="E243" s="1621"/>
      <c r="F243" s="1676"/>
      <c r="G243" s="1656"/>
      <c r="H243" s="1289" t="s">
        <v>62</v>
      </c>
      <c r="I243" s="1266">
        <v>257.89999999999998</v>
      </c>
      <c r="J243" s="1266"/>
      <c r="K243" s="1290">
        <v>0</v>
      </c>
      <c r="L243" s="963"/>
      <c r="M243" s="1065"/>
      <c r="N243" s="1269"/>
      <c r="O243" s="1269"/>
      <c r="P243" s="1270"/>
    </row>
    <row r="244" spans="1:16" ht="15.75" thickBot="1" x14ac:dyDescent="0.25">
      <c r="A244" s="1287"/>
      <c r="B244" s="1288"/>
      <c r="C244" s="1218"/>
      <c r="D244" s="1216"/>
      <c r="E244" s="1621"/>
      <c r="F244" s="1676"/>
      <c r="G244" s="1656"/>
      <c r="H244" s="1292" t="s">
        <v>96</v>
      </c>
      <c r="I244" s="1272"/>
      <c r="J244" s="1272"/>
      <c r="K244" s="1293"/>
      <c r="L244" s="1273"/>
      <c r="M244" s="1274"/>
      <c r="N244" s="1275"/>
      <c r="O244" s="1275"/>
      <c r="P244" s="1276"/>
    </row>
    <row r="245" spans="1:16" ht="15.75" thickBot="1" x14ac:dyDescent="0.25">
      <c r="A245" s="1294"/>
      <c r="B245" s="1295"/>
      <c r="C245" s="1219"/>
      <c r="D245" s="1215"/>
      <c r="E245" s="1622"/>
      <c r="F245" s="1677"/>
      <c r="G245" s="1657"/>
      <c r="H245" s="1278" t="s">
        <v>7</v>
      </c>
      <c r="I245" s="1279">
        <f>SUM(I240:I244)</f>
        <v>305.79999999999995</v>
      </c>
      <c r="J245" s="1279">
        <f t="shared" ref="J245:K245" si="53">SUM(J240:J244)</f>
        <v>200</v>
      </c>
      <c r="K245" s="1279">
        <f t="shared" si="53"/>
        <v>0</v>
      </c>
      <c r="L245" s="1280"/>
      <c r="M245" s="1281"/>
      <c r="N245" s="1282"/>
      <c r="O245" s="1282"/>
      <c r="P245" s="1283"/>
    </row>
    <row r="246" spans="1:16" ht="15" thickBot="1" x14ac:dyDescent="0.25">
      <c r="A246" s="1208" t="s">
        <v>60</v>
      </c>
      <c r="B246" s="851" t="s">
        <v>6</v>
      </c>
      <c r="C246" s="1671" t="s">
        <v>34</v>
      </c>
      <c r="D246" s="1671"/>
      <c r="E246" s="1671"/>
      <c r="F246" s="1671"/>
      <c r="G246" s="1672"/>
      <c r="H246" s="852" t="s">
        <v>7</v>
      </c>
      <c r="I246" s="853">
        <f>I239*1</f>
        <v>305.79999999999995</v>
      </c>
      <c r="J246" s="853">
        <f t="shared" ref="J246:K246" si="54">J239*1</f>
        <v>200</v>
      </c>
      <c r="K246" s="853">
        <f t="shared" si="54"/>
        <v>0</v>
      </c>
      <c r="L246" s="854"/>
      <c r="M246" s="854"/>
      <c r="N246" s="854"/>
      <c r="O246" s="854"/>
      <c r="P246" s="855"/>
    </row>
    <row r="247" spans="1:16" ht="15" thickBot="1" x14ac:dyDescent="0.25">
      <c r="A247" s="869" t="s">
        <v>60</v>
      </c>
      <c r="B247" s="1257" t="s">
        <v>8</v>
      </c>
      <c r="C247" s="1258" t="s">
        <v>512</v>
      </c>
      <c r="D247" s="1259"/>
      <c r="E247" s="1259"/>
      <c r="F247" s="1259"/>
      <c r="G247" s="1259"/>
      <c r="H247" s="1259"/>
      <c r="I247" s="1259"/>
      <c r="J247" s="1259"/>
      <c r="K247" s="1259"/>
      <c r="L247" s="1259"/>
      <c r="M247" s="1259"/>
      <c r="N247" s="1259"/>
      <c r="O247" s="1664"/>
      <c r="P247" s="1665"/>
    </row>
    <row r="248" spans="1:16" ht="30.75" thickBot="1" x14ac:dyDescent="0.25">
      <c r="A248" s="1363"/>
      <c r="B248" s="1364"/>
      <c r="C248" s="842"/>
      <c r="D248" s="842"/>
      <c r="E248" s="842"/>
      <c r="F248" s="842"/>
      <c r="G248" s="842"/>
      <c r="H248" s="842"/>
      <c r="I248" s="842"/>
      <c r="J248" s="842"/>
      <c r="K248" s="842"/>
      <c r="L248" s="1254" t="s">
        <v>513</v>
      </c>
      <c r="M248" s="857" t="s">
        <v>83</v>
      </c>
      <c r="N248" s="874">
        <v>6</v>
      </c>
      <c r="O248" s="858"/>
      <c r="P248" s="859"/>
    </row>
    <row r="249" spans="1:16" ht="15" x14ac:dyDescent="0.2">
      <c r="A249" s="1365" t="s">
        <v>60</v>
      </c>
      <c r="B249" s="1705" t="s">
        <v>8</v>
      </c>
      <c r="C249" s="1366" t="s">
        <v>6</v>
      </c>
      <c r="D249" s="1367"/>
      <c r="E249" s="1658" t="s">
        <v>514</v>
      </c>
      <c r="F249" s="1688" t="s">
        <v>70</v>
      </c>
      <c r="G249" s="1708" t="s">
        <v>71</v>
      </c>
      <c r="H249" s="1261" t="s">
        <v>52</v>
      </c>
      <c r="I249" s="1368">
        <f>I255</f>
        <v>0</v>
      </c>
      <c r="J249" s="1368">
        <f t="shared" ref="J249:K253" si="55">J255</f>
        <v>0</v>
      </c>
      <c r="K249" s="1368">
        <f t="shared" si="55"/>
        <v>0</v>
      </c>
      <c r="L249" s="1369" t="s">
        <v>434</v>
      </c>
      <c r="M249" s="1370" t="s">
        <v>83</v>
      </c>
      <c r="N249" s="1371">
        <v>1</v>
      </c>
      <c r="O249" s="1372"/>
      <c r="P249" s="1373"/>
    </row>
    <row r="250" spans="1:16" ht="30" x14ac:dyDescent="0.2">
      <c r="A250" s="1374"/>
      <c r="B250" s="1706"/>
      <c r="C250" s="1375"/>
      <c r="D250" s="1376"/>
      <c r="E250" s="1659"/>
      <c r="F250" s="1689"/>
      <c r="G250" s="1709"/>
      <c r="H250" s="1265" t="s">
        <v>64</v>
      </c>
      <c r="I250" s="1377">
        <f>I256</f>
        <v>4.5999999999999996</v>
      </c>
      <c r="J250" s="1377">
        <f t="shared" si="55"/>
        <v>0</v>
      </c>
      <c r="K250" s="1377">
        <f t="shared" si="55"/>
        <v>0</v>
      </c>
      <c r="L250" s="1378" t="s">
        <v>515</v>
      </c>
      <c r="M250" s="1379" t="s">
        <v>83</v>
      </c>
      <c r="N250" s="1380">
        <v>6</v>
      </c>
      <c r="O250" s="1381"/>
      <c r="P250" s="1382"/>
    </row>
    <row r="251" spans="1:16" ht="15" x14ac:dyDescent="0.2">
      <c r="A251" s="1374"/>
      <c r="B251" s="1706"/>
      <c r="C251" s="1375"/>
      <c r="D251" s="1376"/>
      <c r="E251" s="1659"/>
      <c r="F251" s="1689"/>
      <c r="G251" s="1709"/>
      <c r="H251" s="1265" t="s">
        <v>437</v>
      </c>
      <c r="I251" s="1377">
        <f>I257</f>
        <v>0</v>
      </c>
      <c r="J251" s="1377">
        <f t="shared" si="55"/>
        <v>0</v>
      </c>
      <c r="K251" s="1377">
        <f t="shared" si="55"/>
        <v>0</v>
      </c>
      <c r="L251" s="1378"/>
      <c r="M251" s="1379"/>
      <c r="N251" s="1381"/>
      <c r="O251" s="1381"/>
      <c r="P251" s="1382"/>
    </row>
    <row r="252" spans="1:16" ht="15" x14ac:dyDescent="0.2">
      <c r="A252" s="1374"/>
      <c r="B252" s="1706"/>
      <c r="C252" s="1375"/>
      <c r="D252" s="1376"/>
      <c r="E252" s="1659"/>
      <c r="F252" s="1689"/>
      <c r="G252" s="1709"/>
      <c r="H252" s="1265" t="s">
        <v>62</v>
      </c>
      <c r="I252" s="1377">
        <f>I258</f>
        <v>26.4</v>
      </c>
      <c r="J252" s="1377">
        <f t="shared" si="55"/>
        <v>0</v>
      </c>
      <c r="K252" s="1377">
        <f t="shared" si="55"/>
        <v>0</v>
      </c>
      <c r="L252" s="1378"/>
      <c r="M252" s="1379"/>
      <c r="N252" s="1381"/>
      <c r="O252" s="1381"/>
      <c r="P252" s="1382"/>
    </row>
    <row r="253" spans="1:16" ht="15.75" thickBot="1" x14ac:dyDescent="0.25">
      <c r="A253" s="1374"/>
      <c r="B253" s="1706"/>
      <c r="C253" s="1375"/>
      <c r="D253" s="1376"/>
      <c r="E253" s="1659"/>
      <c r="F253" s="1689"/>
      <c r="G253" s="1709"/>
      <c r="H253" s="1271" t="s">
        <v>96</v>
      </c>
      <c r="I253" s="1383">
        <f>I259</f>
        <v>0</v>
      </c>
      <c r="J253" s="1383">
        <f t="shared" si="55"/>
        <v>0</v>
      </c>
      <c r="K253" s="1383">
        <f t="shared" si="55"/>
        <v>0</v>
      </c>
      <c r="L253" s="1384"/>
      <c r="M253" s="1385"/>
      <c r="N253" s="1386"/>
      <c r="O253" s="1386"/>
      <c r="P253" s="1387"/>
    </row>
    <row r="254" spans="1:16" ht="15.75" thickBot="1" x14ac:dyDescent="0.25">
      <c r="A254" s="1213"/>
      <c r="B254" s="1707"/>
      <c r="C254" s="1388"/>
      <c r="D254" s="1389"/>
      <c r="E254" s="1660"/>
      <c r="F254" s="1690"/>
      <c r="G254" s="1710"/>
      <c r="H254" s="1278" t="s">
        <v>7</v>
      </c>
      <c r="I254" s="1390">
        <f>SUM(I249:I253)</f>
        <v>31</v>
      </c>
      <c r="J254" s="1390">
        <f t="shared" ref="J254:K254" si="56">SUM(J249:J253)</f>
        <v>0</v>
      </c>
      <c r="K254" s="1390">
        <f t="shared" si="56"/>
        <v>0</v>
      </c>
      <c r="L254" s="1391"/>
      <c r="M254" s="1392"/>
      <c r="N254" s="1393"/>
      <c r="O254" s="1393"/>
      <c r="P254" s="1394"/>
    </row>
    <row r="255" spans="1:16" ht="15" x14ac:dyDescent="0.2">
      <c r="A255" s="1395"/>
      <c r="B255" s="1396"/>
      <c r="C255" s="1367"/>
      <c r="D255" s="1397"/>
      <c r="E255" s="1620" t="s">
        <v>516</v>
      </c>
      <c r="F255" s="1688" t="s">
        <v>70</v>
      </c>
      <c r="G255" s="1708" t="s">
        <v>446</v>
      </c>
      <c r="H255" s="1398" t="s">
        <v>52</v>
      </c>
      <c r="I255" s="1368"/>
      <c r="J255" s="1368"/>
      <c r="K255" s="1399"/>
      <c r="L255" s="1369" t="s">
        <v>439</v>
      </c>
      <c r="M255" s="1370" t="s">
        <v>83</v>
      </c>
      <c r="N255" s="1371">
        <v>1</v>
      </c>
      <c r="O255" s="1372"/>
      <c r="P255" s="1373"/>
    </row>
    <row r="256" spans="1:16" ht="15" x14ac:dyDescent="0.25">
      <c r="A256" s="1400"/>
      <c r="B256" s="1401"/>
      <c r="C256" s="1376"/>
      <c r="D256" s="1402"/>
      <c r="E256" s="1714"/>
      <c r="F256" s="1689"/>
      <c r="G256" s="1709"/>
      <c r="H256" s="1403" t="s">
        <v>64</v>
      </c>
      <c r="I256" s="1377">
        <v>4.5999999999999996</v>
      </c>
      <c r="J256" s="1377">
        <v>0</v>
      </c>
      <c r="K256" s="1404">
        <v>0</v>
      </c>
      <c r="L256" s="1291" t="s">
        <v>115</v>
      </c>
      <c r="M256" s="1405" t="s">
        <v>83</v>
      </c>
      <c r="N256" s="1380">
        <v>6</v>
      </c>
      <c r="O256" s="1380"/>
      <c r="P256" s="1382"/>
    </row>
    <row r="257" spans="1:16" ht="15" x14ac:dyDescent="0.2">
      <c r="A257" s="1400"/>
      <c r="B257" s="1401"/>
      <c r="C257" s="1376"/>
      <c r="D257" s="1402"/>
      <c r="E257" s="1714"/>
      <c r="F257" s="1689"/>
      <c r="G257" s="1709"/>
      <c r="H257" s="1403" t="s">
        <v>437</v>
      </c>
      <c r="I257" s="1377"/>
      <c r="J257" s="1377"/>
      <c r="K257" s="1404"/>
      <c r="L257" s="1378"/>
      <c r="M257" s="1379"/>
      <c r="N257" s="1381"/>
      <c r="O257" s="1381"/>
      <c r="P257" s="1382"/>
    </row>
    <row r="258" spans="1:16" ht="15" x14ac:dyDescent="0.2">
      <c r="A258" s="1400"/>
      <c r="B258" s="1401"/>
      <c r="C258" s="1376"/>
      <c r="D258" s="1402"/>
      <c r="E258" s="1714"/>
      <c r="F258" s="1689"/>
      <c r="G258" s="1709"/>
      <c r="H258" s="1403" t="s">
        <v>62</v>
      </c>
      <c r="I258" s="1377">
        <v>26.4</v>
      </c>
      <c r="J258" s="1377">
        <v>0</v>
      </c>
      <c r="K258" s="1404">
        <v>0</v>
      </c>
      <c r="L258" s="1378"/>
      <c r="M258" s="1379"/>
      <c r="N258" s="1381"/>
      <c r="O258" s="1381"/>
      <c r="P258" s="1382"/>
    </row>
    <row r="259" spans="1:16" ht="15.75" thickBot="1" x14ac:dyDescent="0.25">
      <c r="A259" s="1400"/>
      <c r="B259" s="1401"/>
      <c r="C259" s="1376"/>
      <c r="D259" s="1402"/>
      <c r="E259" s="1714"/>
      <c r="F259" s="1689"/>
      <c r="G259" s="1709"/>
      <c r="H259" s="1406" t="s">
        <v>96</v>
      </c>
      <c r="I259" s="1383"/>
      <c r="J259" s="1383"/>
      <c r="K259" s="1407"/>
      <c r="L259" s="1384"/>
      <c r="M259" s="1385"/>
      <c r="N259" s="1386"/>
      <c r="O259" s="1386"/>
      <c r="P259" s="1387"/>
    </row>
    <row r="260" spans="1:16" ht="15.75" thickBot="1" x14ac:dyDescent="0.25">
      <c r="A260" s="1408"/>
      <c r="B260" s="1409"/>
      <c r="C260" s="1410"/>
      <c r="D260" s="1411"/>
      <c r="E260" s="1715"/>
      <c r="F260" s="1690"/>
      <c r="G260" s="1710"/>
      <c r="H260" s="1412" t="s">
        <v>7</v>
      </c>
      <c r="I260" s="1390">
        <f>SUM(I255:I259)</f>
        <v>31</v>
      </c>
      <c r="J260" s="1390">
        <f t="shared" ref="J260:K260" si="57">SUM(J255:J259)</f>
        <v>0</v>
      </c>
      <c r="K260" s="1390">
        <f t="shared" si="57"/>
        <v>0</v>
      </c>
      <c r="L260" s="1391"/>
      <c r="M260" s="1392"/>
      <c r="N260" s="1393"/>
      <c r="O260" s="1393"/>
      <c r="P260" s="1394"/>
    </row>
    <row r="261" spans="1:16" ht="13.5" thickBot="1" x14ac:dyDescent="0.25">
      <c r="A261" s="1202" t="s">
        <v>60</v>
      </c>
      <c r="B261" s="44" t="s">
        <v>8</v>
      </c>
      <c r="C261" s="1678" t="s">
        <v>34</v>
      </c>
      <c r="D261" s="1678"/>
      <c r="E261" s="1678"/>
      <c r="F261" s="1678"/>
      <c r="G261" s="1679"/>
      <c r="H261" s="33" t="s">
        <v>7</v>
      </c>
      <c r="I261" s="51">
        <f>I254*1</f>
        <v>31</v>
      </c>
      <c r="J261" s="51">
        <f>J254*1</f>
        <v>0</v>
      </c>
      <c r="K261" s="51">
        <f>K254*1</f>
        <v>0</v>
      </c>
      <c r="L261" s="34"/>
      <c r="M261" s="34"/>
      <c r="N261" s="34"/>
      <c r="O261" s="34"/>
      <c r="P261" s="35"/>
    </row>
    <row r="262" spans="1:16" ht="13.5" thickBot="1" x14ac:dyDescent="0.25">
      <c r="A262" s="184" t="s">
        <v>60</v>
      </c>
      <c r="B262" s="1334" t="s">
        <v>53</v>
      </c>
      <c r="C262" s="1335" t="s">
        <v>517</v>
      </c>
      <c r="D262" s="1336"/>
      <c r="E262" s="1336"/>
      <c r="F262" s="1336"/>
      <c r="G262" s="1336"/>
      <c r="H262" s="1336"/>
      <c r="I262" s="1336"/>
      <c r="J262" s="1336"/>
      <c r="K262" s="1336"/>
      <c r="L262" s="1336"/>
      <c r="M262" s="1336"/>
      <c r="N262" s="1336"/>
      <c r="O262" s="1697"/>
      <c r="P262" s="1698"/>
    </row>
    <row r="263" spans="1:16" ht="26.25" thickBot="1" x14ac:dyDescent="0.25">
      <c r="A263" s="184"/>
      <c r="B263" s="36"/>
      <c r="C263" s="45"/>
      <c r="D263" s="45"/>
      <c r="E263" s="45"/>
      <c r="F263" s="45"/>
      <c r="G263" s="45"/>
      <c r="H263" s="45"/>
      <c r="I263" s="45"/>
      <c r="J263" s="45"/>
      <c r="K263" s="45"/>
      <c r="L263" s="1362" t="s">
        <v>518</v>
      </c>
      <c r="M263" s="486" t="s">
        <v>83</v>
      </c>
      <c r="N263" s="1339">
        <v>1</v>
      </c>
      <c r="O263" s="819"/>
      <c r="P263" s="820"/>
    </row>
    <row r="264" spans="1:16" x14ac:dyDescent="0.2">
      <c r="A264" s="1243" t="s">
        <v>60</v>
      </c>
      <c r="B264" s="1682" t="s">
        <v>53</v>
      </c>
      <c r="C264" s="1245" t="s">
        <v>6</v>
      </c>
      <c r="D264" s="1211"/>
      <c r="E264" s="1699" t="s">
        <v>519</v>
      </c>
      <c r="F264" s="1702" t="s">
        <v>70</v>
      </c>
      <c r="G264" s="1691" t="s">
        <v>71</v>
      </c>
      <c r="H264" s="1340" t="s">
        <v>52</v>
      </c>
      <c r="I264" s="47">
        <f>I270</f>
        <v>0</v>
      </c>
      <c r="J264" s="47">
        <f t="shared" ref="J264:K268" si="58">J270</f>
        <v>0</v>
      </c>
      <c r="K264" s="47">
        <f t="shared" si="58"/>
        <v>0</v>
      </c>
      <c r="L264" s="49" t="s">
        <v>434</v>
      </c>
      <c r="M264" s="53" t="s">
        <v>83</v>
      </c>
      <c r="N264" s="1413">
        <v>1</v>
      </c>
      <c r="O264" s="50"/>
      <c r="P264" s="28"/>
    </row>
    <row r="265" spans="1:16" ht="25.5" x14ac:dyDescent="0.2">
      <c r="A265" s="1244"/>
      <c r="B265" s="1683"/>
      <c r="C265" s="1246"/>
      <c r="D265" s="1212"/>
      <c r="E265" s="1700"/>
      <c r="F265" s="1703"/>
      <c r="G265" s="1692"/>
      <c r="H265" s="1341" t="s">
        <v>64</v>
      </c>
      <c r="I265" s="813">
        <f>I271</f>
        <v>650</v>
      </c>
      <c r="J265" s="813">
        <f t="shared" si="58"/>
        <v>0</v>
      </c>
      <c r="K265" s="813">
        <f t="shared" si="58"/>
        <v>0</v>
      </c>
      <c r="L265" s="822" t="s">
        <v>520</v>
      </c>
      <c r="M265" s="823" t="s">
        <v>83</v>
      </c>
      <c r="N265" s="1414">
        <v>1</v>
      </c>
      <c r="O265" s="817"/>
      <c r="P265" s="818"/>
    </row>
    <row r="266" spans="1:16" x14ac:dyDescent="0.2">
      <c r="A266" s="1244"/>
      <c r="B266" s="1683"/>
      <c r="C266" s="1246"/>
      <c r="D266" s="1212"/>
      <c r="E266" s="1700"/>
      <c r="F266" s="1703"/>
      <c r="G266" s="1692"/>
      <c r="H266" s="1341" t="s">
        <v>437</v>
      </c>
      <c r="I266" s="813">
        <f>I272</f>
        <v>0</v>
      </c>
      <c r="J266" s="813">
        <f t="shared" si="58"/>
        <v>0</v>
      </c>
      <c r="K266" s="813">
        <f t="shared" si="58"/>
        <v>0</v>
      </c>
      <c r="L266" s="822"/>
      <c r="M266" s="823"/>
      <c r="N266" s="817"/>
      <c r="O266" s="817"/>
      <c r="P266" s="818"/>
    </row>
    <row r="267" spans="1:16" x14ac:dyDescent="0.2">
      <c r="A267" s="1244"/>
      <c r="B267" s="1683"/>
      <c r="C267" s="1246"/>
      <c r="D267" s="1212"/>
      <c r="E267" s="1700"/>
      <c r="F267" s="1703"/>
      <c r="G267" s="1692"/>
      <c r="H267" s="1341" t="s">
        <v>62</v>
      </c>
      <c r="I267" s="813">
        <f>I273</f>
        <v>478</v>
      </c>
      <c r="J267" s="813">
        <f t="shared" si="58"/>
        <v>0</v>
      </c>
      <c r="K267" s="813">
        <f t="shared" si="58"/>
        <v>0</v>
      </c>
      <c r="L267" s="822"/>
      <c r="M267" s="823"/>
      <c r="N267" s="817"/>
      <c r="O267" s="817"/>
      <c r="P267" s="818"/>
    </row>
    <row r="268" spans="1:16" ht="13.5" thickBot="1" x14ac:dyDescent="0.25">
      <c r="A268" s="1244"/>
      <c r="B268" s="1683"/>
      <c r="C268" s="1246"/>
      <c r="D268" s="1212"/>
      <c r="E268" s="1700"/>
      <c r="F268" s="1703"/>
      <c r="G268" s="1692"/>
      <c r="H268" s="1342" t="s">
        <v>96</v>
      </c>
      <c r="I268" s="824">
        <f>I274</f>
        <v>0</v>
      </c>
      <c r="J268" s="824">
        <f t="shared" si="58"/>
        <v>0</v>
      </c>
      <c r="K268" s="824">
        <f t="shared" si="58"/>
        <v>0</v>
      </c>
      <c r="L268" s="1343"/>
      <c r="M268" s="1344"/>
      <c r="N268" s="1203"/>
      <c r="O268" s="1203"/>
      <c r="P268" s="1204"/>
    </row>
    <row r="269" spans="1:16" ht="13.5" thickBot="1" x14ac:dyDescent="0.25">
      <c r="A269" s="1202"/>
      <c r="B269" s="1684"/>
      <c r="C269" s="1345"/>
      <c r="D269" s="997"/>
      <c r="E269" s="1701"/>
      <c r="F269" s="1704"/>
      <c r="G269" s="1693"/>
      <c r="H269" s="1346" t="s">
        <v>7</v>
      </c>
      <c r="I269" s="1347">
        <f>SUM(I264:I268)</f>
        <v>1128</v>
      </c>
      <c r="J269" s="1347">
        <f>SUM(J264:J268)</f>
        <v>0</v>
      </c>
      <c r="K269" s="1347">
        <f t="shared" ref="K269" si="59">SUM(K264:K268)</f>
        <v>0</v>
      </c>
      <c r="L269" s="1348"/>
      <c r="M269" s="1349"/>
      <c r="N269" s="1350"/>
      <c r="O269" s="1350"/>
      <c r="P269" s="1351"/>
    </row>
    <row r="270" spans="1:16" x14ac:dyDescent="0.2">
      <c r="A270" s="1331"/>
      <c r="B270" s="1352"/>
      <c r="C270" s="1211"/>
      <c r="D270" s="1222"/>
      <c r="E270" s="1711" t="s">
        <v>521</v>
      </c>
      <c r="F270" s="1702" t="s">
        <v>70</v>
      </c>
      <c r="G270" s="1691" t="s">
        <v>522</v>
      </c>
      <c r="H270" s="46" t="s">
        <v>52</v>
      </c>
      <c r="I270" s="47"/>
      <c r="J270" s="47"/>
      <c r="K270" s="48"/>
      <c r="L270" s="49" t="s">
        <v>439</v>
      </c>
      <c r="M270" s="53" t="s">
        <v>83</v>
      </c>
      <c r="N270" s="52">
        <v>1</v>
      </c>
      <c r="O270" s="50"/>
      <c r="P270" s="28"/>
    </row>
    <row r="271" spans="1:16" x14ac:dyDescent="0.2">
      <c r="A271" s="1332"/>
      <c r="B271" s="1353"/>
      <c r="C271" s="1212"/>
      <c r="D271" s="1220"/>
      <c r="E271" s="1712"/>
      <c r="F271" s="1703"/>
      <c r="G271" s="1692"/>
      <c r="H271" s="812" t="s">
        <v>64</v>
      </c>
      <c r="I271" s="813">
        <v>650</v>
      </c>
      <c r="J271" s="813">
        <v>0</v>
      </c>
      <c r="K271" s="814">
        <v>0</v>
      </c>
      <c r="L271" s="815" t="s">
        <v>523</v>
      </c>
      <c r="M271" s="816" t="s">
        <v>83</v>
      </c>
      <c r="N271" s="60">
        <v>1</v>
      </c>
      <c r="O271" s="60"/>
      <c r="P271" s="818"/>
    </row>
    <row r="272" spans="1:16" x14ac:dyDescent="0.2">
      <c r="A272" s="1332"/>
      <c r="B272" s="1353"/>
      <c r="C272" s="1212"/>
      <c r="D272" s="1220"/>
      <c r="E272" s="1712"/>
      <c r="F272" s="1703"/>
      <c r="G272" s="1692"/>
      <c r="H272" s="812" t="s">
        <v>437</v>
      </c>
      <c r="I272" s="813"/>
      <c r="J272" s="813"/>
      <c r="K272" s="814"/>
      <c r="L272" s="822"/>
      <c r="M272" s="823"/>
      <c r="N272" s="817"/>
      <c r="O272" s="817"/>
      <c r="P272" s="818"/>
    </row>
    <row r="273" spans="1:16" x14ac:dyDescent="0.2">
      <c r="A273" s="1332"/>
      <c r="B273" s="1353"/>
      <c r="C273" s="1212"/>
      <c r="D273" s="1220"/>
      <c r="E273" s="1712"/>
      <c r="F273" s="1703"/>
      <c r="G273" s="1692"/>
      <c r="H273" s="812" t="s">
        <v>62</v>
      </c>
      <c r="I273" s="813">
        <v>478</v>
      </c>
      <c r="J273" s="813">
        <v>0</v>
      </c>
      <c r="K273" s="814">
        <v>0</v>
      </c>
      <c r="L273" s="822"/>
      <c r="M273" s="823"/>
      <c r="N273" s="817"/>
      <c r="O273" s="817"/>
      <c r="P273" s="818"/>
    </row>
    <row r="274" spans="1:16" ht="13.5" thickBot="1" x14ac:dyDescent="0.25">
      <c r="A274" s="1332"/>
      <c r="B274" s="1353"/>
      <c r="C274" s="1212"/>
      <c r="D274" s="1220"/>
      <c r="E274" s="1712"/>
      <c r="F274" s="1703"/>
      <c r="G274" s="1692"/>
      <c r="H274" s="1354" t="s">
        <v>96</v>
      </c>
      <c r="I274" s="824"/>
      <c r="J274" s="824"/>
      <c r="K274" s="825"/>
      <c r="L274" s="1343"/>
      <c r="M274" s="1344"/>
      <c r="N274" s="1203"/>
      <c r="O274" s="1203"/>
      <c r="P274" s="1204"/>
    </row>
    <row r="275" spans="1:16" ht="13.5" thickBot="1" x14ac:dyDescent="0.25">
      <c r="A275" s="1333"/>
      <c r="B275" s="1355"/>
      <c r="C275" s="1223"/>
      <c r="D275" s="1221"/>
      <c r="E275" s="1713"/>
      <c r="F275" s="1704"/>
      <c r="G275" s="1693"/>
      <c r="H275" s="1346" t="s">
        <v>7</v>
      </c>
      <c r="I275" s="1347">
        <f>SUM(I270:I274)</f>
        <v>1128</v>
      </c>
      <c r="J275" s="1347">
        <f t="shared" ref="J275:K275" si="60">SUM(J270:J274)</f>
        <v>0</v>
      </c>
      <c r="K275" s="1347">
        <f t="shared" si="60"/>
        <v>0</v>
      </c>
      <c r="L275" s="1348"/>
      <c r="M275" s="1349"/>
      <c r="N275" s="1350"/>
      <c r="O275" s="1350"/>
      <c r="P275" s="1351"/>
    </row>
    <row r="276" spans="1:16" ht="15" thickBot="1" x14ac:dyDescent="0.25">
      <c r="A276" s="1208" t="s">
        <v>60</v>
      </c>
      <c r="B276" s="851" t="s">
        <v>53</v>
      </c>
      <c r="C276" s="1671" t="s">
        <v>34</v>
      </c>
      <c r="D276" s="1671"/>
      <c r="E276" s="1671"/>
      <c r="F276" s="1671"/>
      <c r="G276" s="1672"/>
      <c r="H276" s="852" t="s">
        <v>7</v>
      </c>
      <c r="I276" s="853">
        <f>I269*1</f>
        <v>1128</v>
      </c>
      <c r="J276" s="853">
        <f t="shared" ref="J276:K276" si="61">J269*1</f>
        <v>0</v>
      </c>
      <c r="K276" s="853">
        <f t="shared" si="61"/>
        <v>0</v>
      </c>
      <c r="L276" s="854"/>
      <c r="M276" s="854"/>
      <c r="N276" s="854"/>
      <c r="O276" s="854"/>
      <c r="P276" s="855"/>
    </row>
    <row r="277" spans="1:16" ht="15" thickBot="1" x14ac:dyDescent="0.25">
      <c r="A277" s="1316" t="s">
        <v>60</v>
      </c>
      <c r="B277" s="1316"/>
      <c r="C277" s="1673" t="s">
        <v>55</v>
      </c>
      <c r="D277" s="1673"/>
      <c r="E277" s="1673"/>
      <c r="F277" s="1673"/>
      <c r="G277" s="1674"/>
      <c r="H277" s="1317" t="s">
        <v>7</v>
      </c>
      <c r="I277" s="1318">
        <f>I246+I261+I276</f>
        <v>1464.8</v>
      </c>
      <c r="J277" s="1318">
        <f t="shared" ref="J277:K277" si="62">J246+J261+J276</f>
        <v>200</v>
      </c>
      <c r="K277" s="1318">
        <f t="shared" si="62"/>
        <v>0</v>
      </c>
      <c r="L277" s="1319"/>
      <c r="M277" s="1319"/>
      <c r="N277" s="1319"/>
      <c r="O277" s="1319"/>
      <c r="P277" s="1320"/>
    </row>
    <row r="278" spans="1:16" ht="15.75" thickBot="1" x14ac:dyDescent="0.25">
      <c r="A278" s="1248" t="s">
        <v>65</v>
      </c>
      <c r="B278" s="834"/>
      <c r="C278" s="1249" t="s">
        <v>524</v>
      </c>
      <c r="D278" s="836"/>
      <c r="E278" s="1250"/>
      <c r="F278" s="836"/>
      <c r="G278" s="836"/>
      <c r="H278" s="836"/>
      <c r="I278" s="836"/>
      <c r="J278" s="835"/>
      <c r="K278" s="836"/>
      <c r="L278" s="1251"/>
      <c r="M278" s="1251"/>
      <c r="N278" s="836"/>
      <c r="O278" s="835"/>
      <c r="P278" s="838"/>
    </row>
    <row r="279" spans="1:16" ht="68.45" customHeight="1" thickBot="1" x14ac:dyDescent="0.25">
      <c r="A279" s="1252"/>
      <c r="B279" s="970"/>
      <c r="C279" s="1209"/>
      <c r="D279" s="1209"/>
      <c r="E279" s="1253"/>
      <c r="F279" s="1209"/>
      <c r="G279" s="1209"/>
      <c r="H279" s="1209"/>
      <c r="I279" s="1209"/>
      <c r="J279" s="1209"/>
      <c r="K279" s="1209"/>
      <c r="L279" s="1254" t="s">
        <v>525</v>
      </c>
      <c r="M279" s="857" t="s">
        <v>526</v>
      </c>
      <c r="N279" s="819">
        <v>676315</v>
      </c>
      <c r="O279" s="1521" t="s">
        <v>623</v>
      </c>
      <c r="P279" s="859"/>
    </row>
    <row r="280" spans="1:16" ht="15" thickBot="1" x14ac:dyDescent="0.25">
      <c r="A280" s="840" t="s">
        <v>65</v>
      </c>
      <c r="B280" s="1415" t="s">
        <v>6</v>
      </c>
      <c r="C280" s="1258" t="s">
        <v>527</v>
      </c>
      <c r="D280" s="1259"/>
      <c r="E280" s="1259"/>
      <c r="F280" s="1259"/>
      <c r="G280" s="1259"/>
      <c r="H280" s="1259"/>
      <c r="I280" s="1259"/>
      <c r="J280" s="1259"/>
      <c r="K280" s="1259"/>
      <c r="L280" s="1259"/>
      <c r="M280" s="1259"/>
      <c r="N280" s="1259"/>
      <c r="O280" s="1664"/>
      <c r="P280" s="1665"/>
    </row>
    <row r="281" spans="1:16" ht="45.75" thickBot="1" x14ac:dyDescent="0.25">
      <c r="A281" s="869"/>
      <c r="B281" s="841"/>
      <c r="C281" s="842"/>
      <c r="D281" s="842"/>
      <c r="E281" s="842"/>
      <c r="F281" s="842"/>
      <c r="G281" s="842"/>
      <c r="H281" s="842"/>
      <c r="I281" s="842"/>
      <c r="J281" s="842"/>
      <c r="K281" s="842"/>
      <c r="L281" s="856" t="s">
        <v>528</v>
      </c>
      <c r="M281" s="857" t="s">
        <v>83</v>
      </c>
      <c r="N281" s="858"/>
      <c r="O281" s="971">
        <v>1</v>
      </c>
      <c r="P281" s="859"/>
    </row>
    <row r="282" spans="1:16" ht="15" x14ac:dyDescent="0.2">
      <c r="A282" s="1735" t="s">
        <v>65</v>
      </c>
      <c r="B282" s="1738" t="s">
        <v>6</v>
      </c>
      <c r="C282" s="1729" t="s">
        <v>6</v>
      </c>
      <c r="D282" s="1214"/>
      <c r="E282" s="1658" t="s">
        <v>529</v>
      </c>
      <c r="F282" s="1740" t="s">
        <v>70</v>
      </c>
      <c r="G282" s="1655" t="s">
        <v>71</v>
      </c>
      <c r="H282" s="1261" t="s">
        <v>52</v>
      </c>
      <c r="I282" s="844">
        <f>I288</f>
        <v>1.6</v>
      </c>
      <c r="J282" s="844">
        <f t="shared" ref="J282:K283" si="63">J288</f>
        <v>0</v>
      </c>
      <c r="K282" s="844">
        <f t="shared" si="63"/>
        <v>0</v>
      </c>
      <c r="L282" s="846" t="s">
        <v>434</v>
      </c>
      <c r="M282" s="847" t="s">
        <v>83</v>
      </c>
      <c r="N282" s="1286"/>
      <c r="O282" s="848">
        <v>1</v>
      </c>
      <c r="P282" s="1416"/>
    </row>
    <row r="283" spans="1:16" ht="15" x14ac:dyDescent="0.2">
      <c r="A283" s="1736"/>
      <c r="B283" s="1667"/>
      <c r="C283" s="1730"/>
      <c r="D283" s="1216"/>
      <c r="E283" s="1659"/>
      <c r="F283" s="1662"/>
      <c r="G283" s="1656"/>
      <c r="H283" s="1265" t="s">
        <v>64</v>
      </c>
      <c r="I283" s="1266">
        <f>I289</f>
        <v>328.3</v>
      </c>
      <c r="J283" s="1266">
        <f t="shared" si="63"/>
        <v>647.6</v>
      </c>
      <c r="K283" s="1266">
        <f t="shared" si="63"/>
        <v>0</v>
      </c>
      <c r="L283" s="1716" t="s">
        <v>530</v>
      </c>
      <c r="M283" s="1717" t="s">
        <v>125</v>
      </c>
      <c r="N283" s="1719">
        <v>74</v>
      </c>
      <c r="O283" s="1719">
        <v>26</v>
      </c>
      <c r="P283" s="1721"/>
    </row>
    <row r="284" spans="1:16" ht="15" x14ac:dyDescent="0.2">
      <c r="A284" s="1736"/>
      <c r="B284" s="1667"/>
      <c r="C284" s="1730"/>
      <c r="D284" s="1216"/>
      <c r="E284" s="1659"/>
      <c r="F284" s="1662"/>
      <c r="G284" s="1656"/>
      <c r="H284" s="1265" t="s">
        <v>437</v>
      </c>
      <c r="I284" s="1266">
        <f>I290</f>
        <v>1516.5</v>
      </c>
      <c r="J284" s="1266">
        <f>J290</f>
        <v>483.5</v>
      </c>
      <c r="K284" s="1266">
        <f t="shared" ref="K284" si="64">K291</f>
        <v>0</v>
      </c>
      <c r="L284" s="1670"/>
      <c r="M284" s="1718"/>
      <c r="N284" s="1720"/>
      <c r="O284" s="1720"/>
      <c r="P284" s="1722"/>
    </row>
    <row r="285" spans="1:16" ht="15" x14ac:dyDescent="0.2">
      <c r="A285" s="1736"/>
      <c r="B285" s="1667"/>
      <c r="C285" s="1730"/>
      <c r="D285" s="1216"/>
      <c r="E285" s="1206"/>
      <c r="F285" s="1662"/>
      <c r="G285" s="1656"/>
      <c r="H285" s="1265" t="s">
        <v>62</v>
      </c>
      <c r="I285" s="1266">
        <f>I291</f>
        <v>1844.7</v>
      </c>
      <c r="J285" s="1266">
        <f t="shared" ref="J285:K286" si="65">J291</f>
        <v>155.30000000000001</v>
      </c>
      <c r="K285" s="1266">
        <f t="shared" si="65"/>
        <v>0</v>
      </c>
      <c r="L285" s="963"/>
      <c r="M285" s="1065"/>
      <c r="N285" s="1269"/>
      <c r="O285" s="1269"/>
      <c r="P285" s="1270"/>
    </row>
    <row r="286" spans="1:16" ht="15.75" thickBot="1" x14ac:dyDescent="0.25">
      <c r="A286" s="1736"/>
      <c r="B286" s="1667"/>
      <c r="C286" s="1730"/>
      <c r="D286" s="1216"/>
      <c r="E286" s="1096"/>
      <c r="F286" s="1662"/>
      <c r="G286" s="1656"/>
      <c r="H286" s="1271" t="s">
        <v>96</v>
      </c>
      <c r="I286" s="1272">
        <f>I292</f>
        <v>0</v>
      </c>
      <c r="J286" s="1272">
        <f t="shared" si="65"/>
        <v>0</v>
      </c>
      <c r="K286" s="1272">
        <f t="shared" si="65"/>
        <v>0</v>
      </c>
      <c r="L286" s="1273"/>
      <c r="M286" s="1274"/>
      <c r="N286" s="1275"/>
      <c r="O286" s="1275"/>
      <c r="P286" s="1276"/>
    </row>
    <row r="287" spans="1:16" ht="15.75" thickBot="1" x14ac:dyDescent="0.25">
      <c r="A287" s="1737"/>
      <c r="B287" s="1739"/>
      <c r="C287" s="1731"/>
      <c r="D287" s="1215"/>
      <c r="E287" s="850"/>
      <c r="F287" s="1741"/>
      <c r="G287" s="1657"/>
      <c r="H287" s="1278" t="s">
        <v>7</v>
      </c>
      <c r="I287" s="1279">
        <f>SUM(I282:I286)</f>
        <v>3691.1000000000004</v>
      </c>
      <c r="J287" s="1279">
        <f t="shared" ref="J287:K287" si="66">SUM(J282:J286)</f>
        <v>1286.3999999999999</v>
      </c>
      <c r="K287" s="1279">
        <f t="shared" si="66"/>
        <v>0</v>
      </c>
      <c r="L287" s="1280"/>
      <c r="M287" s="1281"/>
      <c r="N287" s="1282"/>
      <c r="O287" s="1282"/>
      <c r="P287" s="1283"/>
    </row>
    <row r="288" spans="1:16" ht="15" x14ac:dyDescent="0.2">
      <c r="A288" s="1723"/>
      <c r="B288" s="1726"/>
      <c r="C288" s="1729"/>
      <c r="D288" s="1214"/>
      <c r="E288" s="1620" t="s">
        <v>531</v>
      </c>
      <c r="F288" s="1732" t="s">
        <v>70</v>
      </c>
      <c r="G288" s="1655" t="s">
        <v>446</v>
      </c>
      <c r="H288" s="843" t="s">
        <v>52</v>
      </c>
      <c r="I288" s="844">
        <v>1.6</v>
      </c>
      <c r="J288" s="844"/>
      <c r="K288" s="845">
        <v>0</v>
      </c>
      <c r="L288" s="846" t="s">
        <v>439</v>
      </c>
      <c r="M288" s="847" t="s">
        <v>83</v>
      </c>
      <c r="N288" s="1286"/>
      <c r="O288" s="848">
        <v>1</v>
      </c>
      <c r="P288" s="861"/>
    </row>
    <row r="289" spans="1:16" ht="30" x14ac:dyDescent="0.2">
      <c r="A289" s="1724"/>
      <c r="B289" s="1727"/>
      <c r="C289" s="1730"/>
      <c r="D289" s="1216"/>
      <c r="E289" s="1621"/>
      <c r="F289" s="1733"/>
      <c r="G289" s="1656"/>
      <c r="H289" s="1289" t="s">
        <v>64</v>
      </c>
      <c r="I289" s="1266">
        <v>328.3</v>
      </c>
      <c r="J289" s="1266">
        <v>647.6</v>
      </c>
      <c r="K289" s="1290">
        <v>0</v>
      </c>
      <c r="L289" s="956" t="s">
        <v>530</v>
      </c>
      <c r="M289" s="873" t="s">
        <v>125</v>
      </c>
      <c r="N289" s="1267">
        <v>74</v>
      </c>
      <c r="O289" s="1267">
        <v>26</v>
      </c>
      <c r="P289" s="1270"/>
    </row>
    <row r="290" spans="1:16" ht="15" x14ac:dyDescent="0.2">
      <c r="A290" s="1724"/>
      <c r="B290" s="1727"/>
      <c r="C290" s="1730"/>
      <c r="D290" s="1216"/>
      <c r="E290" s="1621"/>
      <c r="F290" s="1733"/>
      <c r="G290" s="1656"/>
      <c r="H290" s="1289" t="s">
        <v>437</v>
      </c>
      <c r="I290" s="1266">
        <v>1516.5</v>
      </c>
      <c r="J290" s="1266">
        <v>483.5</v>
      </c>
      <c r="K290" s="1290">
        <v>0</v>
      </c>
      <c r="L290" s="955"/>
      <c r="M290" s="1065"/>
      <c r="N290" s="1269"/>
      <c r="O290" s="1269"/>
      <c r="P290" s="1270"/>
    </row>
    <row r="291" spans="1:16" ht="15" x14ac:dyDescent="0.2">
      <c r="A291" s="1724"/>
      <c r="B291" s="1727"/>
      <c r="C291" s="1730"/>
      <c r="D291" s="1216"/>
      <c r="E291" s="1621"/>
      <c r="F291" s="1733"/>
      <c r="G291" s="1656"/>
      <c r="H291" s="1289" t="s">
        <v>62</v>
      </c>
      <c r="I291" s="1266">
        <v>1844.7</v>
      </c>
      <c r="J291" s="1266">
        <v>155.30000000000001</v>
      </c>
      <c r="K291" s="1290">
        <v>0</v>
      </c>
      <c r="L291" s="963"/>
      <c r="M291" s="1065"/>
      <c r="N291" s="1269"/>
      <c r="O291" s="1269"/>
      <c r="P291" s="1270"/>
    </row>
    <row r="292" spans="1:16" ht="15.75" thickBot="1" x14ac:dyDescent="0.25">
      <c r="A292" s="1724"/>
      <c r="B292" s="1727"/>
      <c r="C292" s="1730"/>
      <c r="D292" s="1216"/>
      <c r="E292" s="1621"/>
      <c r="F292" s="1733"/>
      <c r="G292" s="1656"/>
      <c r="H292" s="1292" t="s">
        <v>96</v>
      </c>
      <c r="I292" s="1272"/>
      <c r="J292" s="1272"/>
      <c r="K292" s="1293"/>
      <c r="L292" s="1273"/>
      <c r="M292" s="1274"/>
      <c r="N292" s="1275"/>
      <c r="O292" s="1275"/>
      <c r="P292" s="1276"/>
    </row>
    <row r="293" spans="1:16" ht="15.75" thickBot="1" x14ac:dyDescent="0.25">
      <c r="A293" s="1725"/>
      <c r="B293" s="1728"/>
      <c r="C293" s="1731"/>
      <c r="D293" s="1215"/>
      <c r="E293" s="1622"/>
      <c r="F293" s="1734"/>
      <c r="G293" s="1657"/>
      <c r="H293" s="1278" t="s">
        <v>7</v>
      </c>
      <c r="I293" s="1279">
        <f>SUM(I288:I292)</f>
        <v>3691.1000000000004</v>
      </c>
      <c r="J293" s="1279">
        <f>SUM(J288:J292)</f>
        <v>1286.3999999999999</v>
      </c>
      <c r="K293" s="1279">
        <f>SUM(K288:K292)</f>
        <v>0</v>
      </c>
      <c r="L293" s="1280"/>
      <c r="M293" s="1281"/>
      <c r="N293" s="1282"/>
      <c r="O293" s="1282"/>
      <c r="P293" s="1283"/>
    </row>
    <row r="294" spans="1:16" ht="18.600000000000001" customHeight="1" thickBot="1" x14ac:dyDescent="0.25">
      <c r="A294" s="1213" t="s">
        <v>65</v>
      </c>
      <c r="B294" s="1417" t="s">
        <v>6</v>
      </c>
      <c r="C294" s="1742" t="s">
        <v>34</v>
      </c>
      <c r="D294" s="1742"/>
      <c r="E294" s="1742"/>
      <c r="F294" s="1742"/>
      <c r="G294" s="1743"/>
      <c r="H294" s="1418" t="s">
        <v>7</v>
      </c>
      <c r="I294" s="853">
        <f>I287*1</f>
        <v>3691.1000000000004</v>
      </c>
      <c r="J294" s="853">
        <f t="shared" ref="J294:K294" si="67">J287*1</f>
        <v>1286.3999999999999</v>
      </c>
      <c r="K294" s="853">
        <f t="shared" si="67"/>
        <v>0</v>
      </c>
      <c r="L294" s="854"/>
      <c r="M294" s="854"/>
      <c r="N294" s="854"/>
      <c r="O294" s="854"/>
      <c r="P294" s="855"/>
    </row>
    <row r="295" spans="1:16" ht="24.6" customHeight="1" thickBot="1" x14ac:dyDescent="0.25">
      <c r="A295" s="1419" t="s">
        <v>65</v>
      </c>
      <c r="B295" s="1420" t="s">
        <v>8</v>
      </c>
      <c r="C295" s="1258" t="s">
        <v>532</v>
      </c>
      <c r="D295" s="1259"/>
      <c r="E295" s="1259"/>
      <c r="F295" s="1259"/>
      <c r="G295" s="1259"/>
      <c r="H295" s="1259"/>
      <c r="I295" s="1259"/>
      <c r="J295" s="1259"/>
      <c r="K295" s="1259"/>
      <c r="L295" s="1259"/>
      <c r="M295" s="1259"/>
      <c r="N295" s="1259"/>
      <c r="O295" s="1664"/>
      <c r="P295" s="1665"/>
    </row>
    <row r="296" spans="1:16" ht="24" customHeight="1" thickBot="1" x14ac:dyDescent="0.25">
      <c r="A296" s="1363"/>
      <c r="B296" s="1364"/>
      <c r="C296" s="842"/>
      <c r="D296" s="842"/>
      <c r="E296" s="842"/>
      <c r="F296" s="842"/>
      <c r="G296" s="842"/>
      <c r="H296" s="842"/>
      <c r="I296" s="842"/>
      <c r="J296" s="842"/>
      <c r="K296" s="842"/>
      <c r="L296" s="856" t="s">
        <v>533</v>
      </c>
      <c r="M296" s="857" t="s">
        <v>83</v>
      </c>
      <c r="N296" s="874"/>
      <c r="O296" s="874">
        <v>1</v>
      </c>
      <c r="P296" s="859"/>
    </row>
    <row r="297" spans="1:16" ht="15" x14ac:dyDescent="0.2">
      <c r="A297" s="1744" t="s">
        <v>65</v>
      </c>
      <c r="B297" s="1747" t="s">
        <v>8</v>
      </c>
      <c r="C297" s="1749" t="s">
        <v>6</v>
      </c>
      <c r="D297" s="1397"/>
      <c r="E297" s="1658" t="s">
        <v>534</v>
      </c>
      <c r="F297" s="1752" t="s">
        <v>70</v>
      </c>
      <c r="G297" s="1708" t="s">
        <v>71</v>
      </c>
      <c r="H297" s="1261" t="s">
        <v>52</v>
      </c>
      <c r="I297" s="1368">
        <f>I303</f>
        <v>0.5</v>
      </c>
      <c r="J297" s="1368">
        <f t="shared" ref="J297:K301" si="68">J303</f>
        <v>0.2</v>
      </c>
      <c r="K297" s="1368">
        <f t="shared" si="68"/>
        <v>0</v>
      </c>
      <c r="L297" s="1369" t="s">
        <v>434</v>
      </c>
      <c r="M297" s="1370" t="s">
        <v>83</v>
      </c>
      <c r="N297" s="1371"/>
      <c r="O297" s="1371">
        <v>1</v>
      </c>
      <c r="P297" s="1421"/>
    </row>
    <row r="298" spans="1:16" ht="15" x14ac:dyDescent="0.2">
      <c r="A298" s="1745"/>
      <c r="B298" s="1706"/>
      <c r="C298" s="1750"/>
      <c r="D298" s="1402"/>
      <c r="E298" s="1659"/>
      <c r="F298" s="1689"/>
      <c r="G298" s="1709"/>
      <c r="H298" s="1265" t="s">
        <v>64</v>
      </c>
      <c r="I298" s="1377">
        <f>I304</f>
        <v>278.60000000000002</v>
      </c>
      <c r="J298" s="1377">
        <f t="shared" si="68"/>
        <v>31.5</v>
      </c>
      <c r="K298" s="1377">
        <f t="shared" si="68"/>
        <v>0</v>
      </c>
      <c r="L298" s="963" t="s">
        <v>535</v>
      </c>
      <c r="M298" s="1379" t="s">
        <v>83</v>
      </c>
      <c r="N298" s="1422">
        <v>173</v>
      </c>
      <c r="O298" s="1422">
        <v>5</v>
      </c>
      <c r="P298" s="1382"/>
    </row>
    <row r="299" spans="1:16" ht="15" x14ac:dyDescent="0.2">
      <c r="A299" s="1745"/>
      <c r="B299" s="1706"/>
      <c r="C299" s="1750"/>
      <c r="D299" s="1402"/>
      <c r="E299" s="1659"/>
      <c r="F299" s="1689"/>
      <c r="G299" s="1709"/>
      <c r="H299" s="1265" t="s">
        <v>437</v>
      </c>
      <c r="I299" s="1377">
        <f>I305</f>
        <v>0</v>
      </c>
      <c r="J299" s="1377">
        <f t="shared" si="68"/>
        <v>0</v>
      </c>
      <c r="K299" s="1377">
        <f t="shared" si="68"/>
        <v>0</v>
      </c>
      <c r="L299" s="1378"/>
      <c r="M299" s="1379"/>
      <c r="N299" s="1381"/>
      <c r="O299" s="1381"/>
      <c r="P299" s="1382"/>
    </row>
    <row r="300" spans="1:16" ht="15" x14ac:dyDescent="0.2">
      <c r="A300" s="1745"/>
      <c r="B300" s="1706"/>
      <c r="C300" s="1750"/>
      <c r="D300" s="1402"/>
      <c r="E300" s="1206"/>
      <c r="F300" s="1689"/>
      <c r="G300" s="1709"/>
      <c r="H300" s="1265" t="s">
        <v>62</v>
      </c>
      <c r="I300" s="1377">
        <f>I306</f>
        <v>526</v>
      </c>
      <c r="J300" s="1377">
        <f t="shared" si="68"/>
        <v>178.5</v>
      </c>
      <c r="K300" s="1377">
        <f t="shared" si="68"/>
        <v>0</v>
      </c>
      <c r="L300" s="1378"/>
      <c r="M300" s="1379"/>
      <c r="N300" s="1381"/>
      <c r="O300" s="1381"/>
      <c r="P300" s="1382"/>
    </row>
    <row r="301" spans="1:16" ht="15.75" thickBot="1" x14ac:dyDescent="0.25">
      <c r="A301" s="1745"/>
      <c r="B301" s="1706"/>
      <c r="C301" s="1750"/>
      <c r="D301" s="1402"/>
      <c r="E301" s="1096"/>
      <c r="F301" s="1689"/>
      <c r="G301" s="1709"/>
      <c r="H301" s="1271" t="s">
        <v>96</v>
      </c>
      <c r="I301" s="1383">
        <f>I307</f>
        <v>0</v>
      </c>
      <c r="J301" s="1383">
        <f t="shared" si="68"/>
        <v>0</v>
      </c>
      <c r="K301" s="1383">
        <f t="shared" si="68"/>
        <v>0</v>
      </c>
      <c r="L301" s="1384"/>
      <c r="M301" s="1385"/>
      <c r="N301" s="1386"/>
      <c r="O301" s="1386"/>
      <c r="P301" s="1387"/>
    </row>
    <row r="302" spans="1:16" ht="21" customHeight="1" thickBot="1" x14ac:dyDescent="0.25">
      <c r="A302" s="1746"/>
      <c r="B302" s="1748"/>
      <c r="C302" s="1751"/>
      <c r="D302" s="1411"/>
      <c r="E302" s="850"/>
      <c r="F302" s="1753"/>
      <c r="G302" s="1710"/>
      <c r="H302" s="1423" t="s">
        <v>7</v>
      </c>
      <c r="I302" s="1424">
        <f>SUM(I297:I301)</f>
        <v>805.1</v>
      </c>
      <c r="J302" s="1424">
        <f t="shared" ref="J302:K302" si="69">SUM(J297:J301)</f>
        <v>210.2</v>
      </c>
      <c r="K302" s="1424">
        <f t="shared" si="69"/>
        <v>0</v>
      </c>
      <c r="L302" s="1425"/>
      <c r="M302" s="1426"/>
      <c r="N302" s="1427"/>
      <c r="O302" s="1428"/>
      <c r="P302" s="1429"/>
    </row>
    <row r="303" spans="1:16" ht="15" x14ac:dyDescent="0.2">
      <c r="A303" s="1756"/>
      <c r="B303" s="1759"/>
      <c r="C303" s="1749"/>
      <c r="D303" s="1397"/>
      <c r="E303" s="1620" t="s">
        <v>536</v>
      </c>
      <c r="F303" s="1752" t="s">
        <v>70</v>
      </c>
      <c r="G303" s="1708" t="s">
        <v>446</v>
      </c>
      <c r="H303" s="1398" t="s">
        <v>52</v>
      </c>
      <c r="I303" s="1368">
        <v>0.5</v>
      </c>
      <c r="J303" s="1368">
        <v>0.2</v>
      </c>
      <c r="K303" s="1399">
        <v>0</v>
      </c>
      <c r="L303" s="1378" t="s">
        <v>439</v>
      </c>
      <c r="M303" s="1430" t="s">
        <v>83</v>
      </c>
      <c r="N303" s="1380"/>
      <c r="O303" s="1380">
        <v>1</v>
      </c>
      <c r="P303" s="1382"/>
    </row>
    <row r="304" spans="1:16" ht="30" x14ac:dyDescent="0.25">
      <c r="A304" s="1757"/>
      <c r="B304" s="1760"/>
      <c r="C304" s="1750"/>
      <c r="D304" s="1402"/>
      <c r="E304" s="1621"/>
      <c r="F304" s="1689"/>
      <c r="G304" s="1709"/>
      <c r="H304" s="1403" t="s">
        <v>64</v>
      </c>
      <c r="I304" s="1431">
        <v>278.60000000000002</v>
      </c>
      <c r="J304" s="1431">
        <v>31.5</v>
      </c>
      <c r="K304" s="1432">
        <v>0</v>
      </c>
      <c r="L304" s="1291" t="s">
        <v>537</v>
      </c>
      <c r="M304" s="1405" t="s">
        <v>83</v>
      </c>
      <c r="N304" s="1433">
        <v>143</v>
      </c>
      <c r="O304" s="1433"/>
      <c r="P304" s="1434"/>
    </row>
    <row r="305" spans="1:16" ht="15" x14ac:dyDescent="0.2">
      <c r="A305" s="1757"/>
      <c r="B305" s="1760"/>
      <c r="C305" s="1750"/>
      <c r="D305" s="1402"/>
      <c r="E305" s="1621"/>
      <c r="F305" s="1689"/>
      <c r="G305" s="1709"/>
      <c r="H305" s="1403" t="s">
        <v>437</v>
      </c>
      <c r="I305" s="1377"/>
      <c r="J305" s="1377"/>
      <c r="K305" s="1404"/>
      <c r="L305" s="1754" t="s">
        <v>538</v>
      </c>
      <c r="M305" s="1379"/>
      <c r="N305" s="1380"/>
      <c r="O305" s="1380"/>
      <c r="P305" s="1382"/>
    </row>
    <row r="306" spans="1:16" ht="15" x14ac:dyDescent="0.2">
      <c r="A306" s="1757"/>
      <c r="B306" s="1760"/>
      <c r="C306" s="1750"/>
      <c r="D306" s="1402"/>
      <c r="E306" s="1621"/>
      <c r="F306" s="1689"/>
      <c r="G306" s="1709"/>
      <c r="H306" s="1403" t="s">
        <v>62</v>
      </c>
      <c r="I306" s="1377">
        <v>526</v>
      </c>
      <c r="J306" s="1377">
        <v>178.5</v>
      </c>
      <c r="K306" s="1404">
        <v>0</v>
      </c>
      <c r="L306" s="1755"/>
      <c r="M306" s="1379" t="s">
        <v>83</v>
      </c>
      <c r="N306" s="1380">
        <v>30</v>
      </c>
      <c r="O306" s="1380">
        <v>5</v>
      </c>
      <c r="P306" s="1382"/>
    </row>
    <row r="307" spans="1:16" ht="22.9" customHeight="1" thickBot="1" x14ac:dyDescent="0.25">
      <c r="A307" s="1757"/>
      <c r="B307" s="1760"/>
      <c r="C307" s="1750"/>
      <c r="D307" s="1402"/>
      <c r="E307" s="1621"/>
      <c r="F307" s="1689"/>
      <c r="G307" s="1709"/>
      <c r="H307" s="1406" t="s">
        <v>96</v>
      </c>
      <c r="I307" s="1383"/>
      <c r="J307" s="1383"/>
      <c r="K307" s="1407"/>
      <c r="L307" s="1384"/>
      <c r="M307" s="1385"/>
      <c r="N307" s="1386"/>
      <c r="O307" s="1386"/>
      <c r="P307" s="1387"/>
    </row>
    <row r="308" spans="1:16" ht="21" customHeight="1" thickBot="1" x14ac:dyDescent="0.25">
      <c r="A308" s="1758"/>
      <c r="B308" s="1761"/>
      <c r="C308" s="1751"/>
      <c r="D308" s="1411"/>
      <c r="E308" s="1622"/>
      <c r="F308" s="1753"/>
      <c r="G308" s="1710"/>
      <c r="H308" s="1412" t="s">
        <v>7</v>
      </c>
      <c r="I308" s="1390">
        <f>SUM(I303:I307)</f>
        <v>805.1</v>
      </c>
      <c r="J308" s="1390">
        <f t="shared" ref="J308:K308" si="70">SUM(J303:J307)</f>
        <v>210.2</v>
      </c>
      <c r="K308" s="1390">
        <f t="shared" si="70"/>
        <v>0</v>
      </c>
      <c r="L308" s="1391"/>
      <c r="M308" s="1392"/>
      <c r="N308" s="1393"/>
      <c r="O308" s="1393"/>
      <c r="P308" s="1394"/>
    </row>
    <row r="309" spans="1:16" ht="24.6" customHeight="1" thickBot="1" x14ac:dyDescent="0.25">
      <c r="A309" s="1213" t="s">
        <v>65</v>
      </c>
      <c r="B309" s="1417" t="s">
        <v>8</v>
      </c>
      <c r="C309" s="1742" t="s">
        <v>34</v>
      </c>
      <c r="D309" s="1742"/>
      <c r="E309" s="1742"/>
      <c r="F309" s="1742"/>
      <c r="G309" s="1743"/>
      <c r="H309" s="1418" t="s">
        <v>7</v>
      </c>
      <c r="I309" s="853">
        <f>I302*1</f>
        <v>805.1</v>
      </c>
      <c r="J309" s="853">
        <f t="shared" ref="J309:K309" si="71">J302*1</f>
        <v>210.2</v>
      </c>
      <c r="K309" s="853">
        <f t="shared" si="71"/>
        <v>0</v>
      </c>
      <c r="L309" s="854"/>
      <c r="M309" s="854"/>
      <c r="N309" s="854"/>
      <c r="O309" s="854"/>
      <c r="P309" s="855"/>
    </row>
    <row r="310" spans="1:16" ht="30" customHeight="1" thickBot="1" x14ac:dyDescent="0.25">
      <c r="A310" s="869" t="s">
        <v>65</v>
      </c>
      <c r="B310" s="1257" t="s">
        <v>53</v>
      </c>
      <c r="C310" s="1258" t="s">
        <v>539</v>
      </c>
      <c r="D310" s="1259"/>
      <c r="E310" s="1259"/>
      <c r="F310" s="1259"/>
      <c r="G310" s="1259"/>
      <c r="H310" s="1259"/>
      <c r="I310" s="1259"/>
      <c r="J310" s="1259"/>
      <c r="K310" s="1259"/>
      <c r="L310" s="1259"/>
      <c r="M310" s="1259"/>
      <c r="N310" s="1259"/>
      <c r="O310" s="1664"/>
      <c r="P310" s="1665"/>
    </row>
    <row r="311" spans="1:16" ht="22.15" customHeight="1" thickBot="1" x14ac:dyDescent="0.25">
      <c r="A311" s="840"/>
      <c r="B311" s="841"/>
      <c r="C311" s="1571"/>
      <c r="D311" s="1571"/>
      <c r="E311" s="1571"/>
      <c r="F311" s="1571"/>
      <c r="G311" s="1571"/>
      <c r="H311" s="1571"/>
      <c r="I311" s="1571"/>
      <c r="J311" s="1571"/>
      <c r="K311" s="1571"/>
      <c r="L311" s="856" t="s">
        <v>540</v>
      </c>
      <c r="M311" s="857" t="s">
        <v>83</v>
      </c>
      <c r="N311" s="874">
        <v>8</v>
      </c>
      <c r="O311" s="874">
        <v>1</v>
      </c>
      <c r="P311" s="859"/>
    </row>
    <row r="312" spans="1:16" ht="15" x14ac:dyDescent="0.2">
      <c r="A312" s="876" t="s">
        <v>65</v>
      </c>
      <c r="B312" s="1666" t="s">
        <v>53</v>
      </c>
      <c r="C312" s="1260" t="s">
        <v>6</v>
      </c>
      <c r="D312" s="1217"/>
      <c r="E312" s="1658" t="s">
        <v>541</v>
      </c>
      <c r="F312" s="1661" t="s">
        <v>70</v>
      </c>
      <c r="G312" s="1655" t="s">
        <v>71</v>
      </c>
      <c r="H312" s="1261" t="s">
        <v>52</v>
      </c>
      <c r="I312" s="844">
        <f>I318+I324+I330+I336+I342+I348+I354+I360+I366+I372</f>
        <v>11.7</v>
      </c>
      <c r="J312" s="844">
        <f t="shared" ref="J312:K316" si="72">J318+J324+J330+J336+J342+J348+J354+J360+J366+J372</f>
        <v>0</v>
      </c>
      <c r="K312" s="844">
        <f t="shared" si="72"/>
        <v>0</v>
      </c>
      <c r="L312" s="846" t="s">
        <v>542</v>
      </c>
      <c r="M312" s="847" t="s">
        <v>83</v>
      </c>
      <c r="N312" s="848">
        <v>9</v>
      </c>
      <c r="O312" s="848">
        <v>1</v>
      </c>
      <c r="P312" s="861"/>
    </row>
    <row r="313" spans="1:16" ht="15" x14ac:dyDescent="0.2">
      <c r="A313" s="1263"/>
      <c r="B313" s="1667"/>
      <c r="C313" s="1264"/>
      <c r="D313" s="1218"/>
      <c r="E313" s="1659"/>
      <c r="F313" s="1662"/>
      <c r="G313" s="1656"/>
      <c r="H313" s="1265" t="s">
        <v>64</v>
      </c>
      <c r="I313" s="1266">
        <f>I319+I325+I331+I337+I343+I349+I355+I361+I367+I373</f>
        <v>3536.0099999999998</v>
      </c>
      <c r="J313" s="1266">
        <f t="shared" si="72"/>
        <v>86</v>
      </c>
      <c r="K313" s="1266">
        <f t="shared" si="72"/>
        <v>0</v>
      </c>
      <c r="L313" s="963" t="s">
        <v>543</v>
      </c>
      <c r="M313" s="1065" t="s">
        <v>544</v>
      </c>
      <c r="N313" s="1267">
        <v>676315</v>
      </c>
      <c r="O313" s="1269"/>
      <c r="P313" s="1270"/>
    </row>
    <row r="314" spans="1:16" ht="15" x14ac:dyDescent="0.2">
      <c r="A314" s="1263"/>
      <c r="B314" s="1667"/>
      <c r="C314" s="1264"/>
      <c r="D314" s="1218"/>
      <c r="E314" s="1659"/>
      <c r="F314" s="1662"/>
      <c r="G314" s="1656"/>
      <c r="H314" s="1265" t="s">
        <v>437</v>
      </c>
      <c r="I314" s="1266">
        <f>I320+I326+I332+I338+I344+I350+I356+I362+I368+I374</f>
        <v>385.1</v>
      </c>
      <c r="J314" s="1266">
        <f t="shared" si="72"/>
        <v>0</v>
      </c>
      <c r="K314" s="1266">
        <f t="shared" si="72"/>
        <v>0</v>
      </c>
      <c r="L314" s="963"/>
      <c r="M314" s="1065"/>
      <c r="N314" s="1269"/>
      <c r="O314" s="1269"/>
      <c r="P314" s="1270"/>
    </row>
    <row r="315" spans="1:16" ht="15" x14ac:dyDescent="0.2">
      <c r="A315" s="1263"/>
      <c r="B315" s="1667"/>
      <c r="C315" s="1264"/>
      <c r="D315" s="1218"/>
      <c r="E315" s="1659"/>
      <c r="F315" s="1662"/>
      <c r="G315" s="1656"/>
      <c r="H315" s="1265" t="s">
        <v>62</v>
      </c>
      <c r="I315" s="1266">
        <f>I321+I327+I333+I339+I345+I351+I357+I363+I369+I375</f>
        <v>3034.2999999999997</v>
      </c>
      <c r="J315" s="1266">
        <f t="shared" si="72"/>
        <v>2000</v>
      </c>
      <c r="K315" s="1266">
        <f t="shared" si="72"/>
        <v>0</v>
      </c>
      <c r="L315" s="963"/>
      <c r="M315" s="1065"/>
      <c r="N315" s="1269"/>
      <c r="O315" s="1269"/>
      <c r="P315" s="1270"/>
    </row>
    <row r="316" spans="1:16" ht="15.75" thickBot="1" x14ac:dyDescent="0.25">
      <c r="A316" s="1263"/>
      <c r="B316" s="1667"/>
      <c r="C316" s="1264"/>
      <c r="D316" s="1218"/>
      <c r="E316" s="1659"/>
      <c r="F316" s="1662"/>
      <c r="G316" s="1656"/>
      <c r="H316" s="1271" t="s">
        <v>96</v>
      </c>
      <c r="I316" s="1272">
        <f>I322+I328+I334+I340+I346+I352+I358+I364+I370+I376</f>
        <v>0</v>
      </c>
      <c r="J316" s="1272">
        <f t="shared" si="72"/>
        <v>0</v>
      </c>
      <c r="K316" s="1272">
        <f t="shared" si="72"/>
        <v>0</v>
      </c>
      <c r="L316" s="1273"/>
      <c r="M316" s="1274"/>
      <c r="N316" s="1275"/>
      <c r="O316" s="1275"/>
      <c r="P316" s="1276"/>
    </row>
    <row r="317" spans="1:16" ht="15.75" thickBot="1" x14ac:dyDescent="0.25">
      <c r="A317" s="1208"/>
      <c r="B317" s="1668"/>
      <c r="C317" s="1277"/>
      <c r="D317" s="933"/>
      <c r="E317" s="1660"/>
      <c r="F317" s="1663"/>
      <c r="G317" s="1657"/>
      <c r="H317" s="1278" t="s">
        <v>7</v>
      </c>
      <c r="I317" s="1279">
        <f>SUM(I312:I316)</f>
        <v>6967.1099999999988</v>
      </c>
      <c r="J317" s="1279">
        <f t="shared" ref="J317:K317" si="73">SUM(J312:J316)</f>
        <v>2086</v>
      </c>
      <c r="K317" s="1279">
        <f t="shared" si="73"/>
        <v>0</v>
      </c>
      <c r="L317" s="1280"/>
      <c r="M317" s="1281"/>
      <c r="N317" s="1282"/>
      <c r="O317" s="1282"/>
      <c r="P317" s="1283"/>
    </row>
    <row r="318" spans="1:16" ht="15" x14ac:dyDescent="0.2">
      <c r="A318" s="1735"/>
      <c r="B318" s="1738"/>
      <c r="C318" s="1729"/>
      <c r="D318" s="1214"/>
      <c r="E318" s="1620" t="s">
        <v>545</v>
      </c>
      <c r="F318" s="1740" t="s">
        <v>70</v>
      </c>
      <c r="G318" s="1655" t="s">
        <v>71</v>
      </c>
      <c r="H318" s="843" t="s">
        <v>52</v>
      </c>
      <c r="I318" s="844">
        <v>1.6</v>
      </c>
      <c r="J318" s="844">
        <v>0</v>
      </c>
      <c r="K318" s="845">
        <v>0</v>
      </c>
      <c r="L318" s="846" t="s">
        <v>439</v>
      </c>
      <c r="M318" s="847" t="s">
        <v>83</v>
      </c>
      <c r="N318" s="848">
        <v>1</v>
      </c>
      <c r="O318" s="848"/>
      <c r="P318" s="849"/>
    </row>
    <row r="319" spans="1:16" ht="15" x14ac:dyDescent="0.25">
      <c r="A319" s="1736"/>
      <c r="B319" s="1667"/>
      <c r="C319" s="1730"/>
      <c r="D319" s="1216"/>
      <c r="E319" s="1621"/>
      <c r="F319" s="1662"/>
      <c r="G319" s="1656"/>
      <c r="H319" s="1289" t="s">
        <v>64</v>
      </c>
      <c r="I319" s="1266">
        <v>2105.31</v>
      </c>
      <c r="J319" s="1266">
        <v>0</v>
      </c>
      <c r="K319" s="1290">
        <v>0</v>
      </c>
      <c r="L319" s="1291" t="s">
        <v>546</v>
      </c>
      <c r="M319" s="873" t="s">
        <v>544</v>
      </c>
      <c r="N319" s="1267">
        <v>90305</v>
      </c>
      <c r="O319" s="1267"/>
      <c r="P319" s="1268"/>
    </row>
    <row r="320" spans="1:16" ht="15" x14ac:dyDescent="0.2">
      <c r="A320" s="1736"/>
      <c r="B320" s="1667"/>
      <c r="C320" s="1730"/>
      <c r="D320" s="1216"/>
      <c r="E320" s="1621"/>
      <c r="F320" s="1662"/>
      <c r="G320" s="1656"/>
      <c r="H320" s="1289" t="s">
        <v>437</v>
      </c>
      <c r="I320" s="1266"/>
      <c r="J320" s="1266"/>
      <c r="K320" s="1290"/>
      <c r="L320" s="963"/>
      <c r="M320" s="1065"/>
      <c r="N320" s="1269"/>
      <c r="O320" s="1269"/>
      <c r="P320" s="1270"/>
    </row>
    <row r="321" spans="1:16" ht="15" x14ac:dyDescent="0.2">
      <c r="A321" s="1736"/>
      <c r="B321" s="1667"/>
      <c r="C321" s="1730"/>
      <c r="D321" s="1216"/>
      <c r="E321" s="1621"/>
      <c r="F321" s="1662"/>
      <c r="G321" s="1656"/>
      <c r="H321" s="1289" t="s">
        <v>62</v>
      </c>
      <c r="I321" s="1266">
        <v>203.3</v>
      </c>
      <c r="J321" s="1266">
        <v>0</v>
      </c>
      <c r="K321" s="1290">
        <v>0</v>
      </c>
      <c r="L321" s="963"/>
      <c r="M321" s="1065"/>
      <c r="N321" s="1269"/>
      <c r="O321" s="1269"/>
      <c r="P321" s="1270"/>
    </row>
    <row r="322" spans="1:16" ht="15.75" thickBot="1" x14ac:dyDescent="0.25">
      <c r="A322" s="1736"/>
      <c r="B322" s="1667"/>
      <c r="C322" s="1730"/>
      <c r="D322" s="1216"/>
      <c r="E322" s="1621"/>
      <c r="F322" s="1662"/>
      <c r="G322" s="1656"/>
      <c r="H322" s="1292" t="s">
        <v>96</v>
      </c>
      <c r="I322" s="1272"/>
      <c r="J322" s="1272"/>
      <c r="K322" s="1293"/>
      <c r="L322" s="1273"/>
      <c r="M322" s="1274"/>
      <c r="N322" s="1275"/>
      <c r="O322" s="1275"/>
      <c r="P322" s="1276"/>
    </row>
    <row r="323" spans="1:16" ht="15.75" thickBot="1" x14ac:dyDescent="0.25">
      <c r="A323" s="1737"/>
      <c r="B323" s="1739"/>
      <c r="C323" s="1731"/>
      <c r="D323" s="1215"/>
      <c r="E323" s="1622"/>
      <c r="F323" s="1741"/>
      <c r="G323" s="1657"/>
      <c r="H323" s="1278" t="s">
        <v>7</v>
      </c>
      <c r="I323" s="1279">
        <f>SUM(I318:I322)</f>
        <v>2310.21</v>
      </c>
      <c r="J323" s="1279">
        <f t="shared" ref="J323:K323" si="74">SUM(J318:J322)</f>
        <v>0</v>
      </c>
      <c r="K323" s="1279">
        <f t="shared" si="74"/>
        <v>0</v>
      </c>
      <c r="L323" s="1280"/>
      <c r="M323" s="1281"/>
      <c r="N323" s="1282"/>
      <c r="O323" s="1282"/>
      <c r="P323" s="1283"/>
    </row>
    <row r="324" spans="1:16" ht="15" x14ac:dyDescent="0.2">
      <c r="A324" s="1723"/>
      <c r="B324" s="1726"/>
      <c r="C324" s="1729"/>
      <c r="D324" s="1214"/>
      <c r="E324" s="1620" t="s">
        <v>547</v>
      </c>
      <c r="F324" s="1740" t="s">
        <v>70</v>
      </c>
      <c r="G324" s="1655" t="s">
        <v>71</v>
      </c>
      <c r="H324" s="843" t="s">
        <v>52</v>
      </c>
      <c r="I324" s="844">
        <v>1.6</v>
      </c>
      <c r="J324" s="844">
        <v>0</v>
      </c>
      <c r="K324" s="845">
        <v>0</v>
      </c>
      <c r="L324" s="846" t="s">
        <v>439</v>
      </c>
      <c r="M324" s="847" t="s">
        <v>83</v>
      </c>
      <c r="N324" s="848">
        <v>1</v>
      </c>
      <c r="O324" s="1286"/>
      <c r="P324" s="1416"/>
    </row>
    <row r="325" spans="1:16" ht="15" x14ac:dyDescent="0.25">
      <c r="A325" s="1724"/>
      <c r="B325" s="1727"/>
      <c r="C325" s="1730"/>
      <c r="D325" s="1216"/>
      <c r="E325" s="1621"/>
      <c r="F325" s="1662"/>
      <c r="G325" s="1656"/>
      <c r="H325" s="1289" t="s">
        <v>64</v>
      </c>
      <c r="I325" s="1266">
        <v>275</v>
      </c>
      <c r="J325" s="1266">
        <v>0</v>
      </c>
      <c r="K325" s="1290">
        <v>0</v>
      </c>
      <c r="L325" s="1291" t="s">
        <v>546</v>
      </c>
      <c r="M325" s="873" t="s">
        <v>544</v>
      </c>
      <c r="N325" s="1267">
        <v>297000</v>
      </c>
      <c r="O325" s="1435"/>
      <c r="P325" s="1436"/>
    </row>
    <row r="326" spans="1:16" ht="15" x14ac:dyDescent="0.2">
      <c r="A326" s="1724"/>
      <c r="B326" s="1727"/>
      <c r="C326" s="1730"/>
      <c r="D326" s="1216"/>
      <c r="E326" s="1621"/>
      <c r="F326" s="1662"/>
      <c r="G326" s="1656"/>
      <c r="H326" s="1289" t="s">
        <v>437</v>
      </c>
      <c r="I326" s="1266"/>
      <c r="J326" s="1266"/>
      <c r="K326" s="1290"/>
      <c r="L326" s="963"/>
      <c r="M326" s="1065"/>
      <c r="N326" s="1269"/>
      <c r="O326" s="1269"/>
      <c r="P326" s="1270"/>
    </row>
    <row r="327" spans="1:16" ht="15" x14ac:dyDescent="0.2">
      <c r="A327" s="1724"/>
      <c r="B327" s="1727"/>
      <c r="C327" s="1730"/>
      <c r="D327" s="1216"/>
      <c r="E327" s="1206"/>
      <c r="F327" s="1662"/>
      <c r="G327" s="1656"/>
      <c r="H327" s="1289" t="s">
        <v>62</v>
      </c>
      <c r="I327" s="1266">
        <v>352.5</v>
      </c>
      <c r="J327" s="1266">
        <v>0</v>
      </c>
      <c r="K327" s="1290">
        <v>0</v>
      </c>
      <c r="L327" s="963"/>
      <c r="M327" s="1065"/>
      <c r="N327" s="1269"/>
      <c r="O327" s="1269"/>
      <c r="P327" s="1270"/>
    </row>
    <row r="328" spans="1:16" ht="15.75" thickBot="1" x14ac:dyDescent="0.25">
      <c r="A328" s="1724"/>
      <c r="B328" s="1727"/>
      <c r="C328" s="1730"/>
      <c r="D328" s="1216"/>
      <c r="E328" s="1096"/>
      <c r="F328" s="1662"/>
      <c r="G328" s="1656"/>
      <c r="H328" s="1292" t="s">
        <v>96</v>
      </c>
      <c r="I328" s="1272"/>
      <c r="J328" s="1272"/>
      <c r="K328" s="1293"/>
      <c r="L328" s="1273"/>
      <c r="M328" s="1274"/>
      <c r="N328" s="1275"/>
      <c r="O328" s="1275"/>
      <c r="P328" s="1276"/>
    </row>
    <row r="329" spans="1:16" ht="24.6" customHeight="1" thickBot="1" x14ac:dyDescent="0.25">
      <c r="A329" s="1725"/>
      <c r="B329" s="1728"/>
      <c r="C329" s="1731"/>
      <c r="D329" s="1215"/>
      <c r="E329" s="850"/>
      <c r="F329" s="1741"/>
      <c r="G329" s="1657"/>
      <c r="H329" s="1278" t="s">
        <v>7</v>
      </c>
      <c r="I329" s="1279">
        <f>SUM(I324:I328)</f>
        <v>629.1</v>
      </c>
      <c r="J329" s="1279">
        <f t="shared" ref="J329:K329" si="75">SUM(J324:J328)</f>
        <v>0</v>
      </c>
      <c r="K329" s="1279">
        <f t="shared" si="75"/>
        <v>0</v>
      </c>
      <c r="L329" s="1280"/>
      <c r="M329" s="1281"/>
      <c r="N329" s="1282"/>
      <c r="O329" s="1282"/>
      <c r="P329" s="1283"/>
    </row>
    <row r="330" spans="1:16" ht="15" x14ac:dyDescent="0.2">
      <c r="A330" s="1723"/>
      <c r="B330" s="1726"/>
      <c r="C330" s="1729"/>
      <c r="D330" s="1214"/>
      <c r="E330" s="1620" t="s">
        <v>548</v>
      </c>
      <c r="F330" s="1740" t="s">
        <v>70</v>
      </c>
      <c r="G330" s="1655" t="s">
        <v>446</v>
      </c>
      <c r="H330" s="843" t="s">
        <v>52</v>
      </c>
      <c r="I330" s="844">
        <v>2.5</v>
      </c>
      <c r="J330" s="844">
        <v>0</v>
      </c>
      <c r="K330" s="845">
        <v>0</v>
      </c>
      <c r="L330" s="846" t="s">
        <v>439</v>
      </c>
      <c r="M330" s="847" t="s">
        <v>83</v>
      </c>
      <c r="N330" s="848">
        <v>1</v>
      </c>
      <c r="O330" s="1286"/>
      <c r="P330" s="1416"/>
    </row>
    <row r="331" spans="1:16" ht="15" x14ac:dyDescent="0.25">
      <c r="A331" s="1724"/>
      <c r="B331" s="1727"/>
      <c r="C331" s="1730"/>
      <c r="D331" s="1216"/>
      <c r="E331" s="1621"/>
      <c r="F331" s="1662"/>
      <c r="G331" s="1656"/>
      <c r="H331" s="1289" t="s">
        <v>64</v>
      </c>
      <c r="I331" s="1266">
        <v>757.1</v>
      </c>
      <c r="J331" s="1266">
        <v>0</v>
      </c>
      <c r="K331" s="1290">
        <v>0</v>
      </c>
      <c r="L331" s="1291" t="s">
        <v>546</v>
      </c>
      <c r="M331" s="873" t="s">
        <v>544</v>
      </c>
      <c r="N331" s="1267">
        <v>32625</v>
      </c>
      <c r="O331" s="1435"/>
      <c r="P331" s="1436"/>
    </row>
    <row r="332" spans="1:16" ht="15" x14ac:dyDescent="0.2">
      <c r="A332" s="1724"/>
      <c r="B332" s="1727"/>
      <c r="C332" s="1730"/>
      <c r="D332" s="1216"/>
      <c r="E332" s="1621"/>
      <c r="F332" s="1662"/>
      <c r="G332" s="1656"/>
      <c r="H332" s="1289" t="s">
        <v>437</v>
      </c>
      <c r="I332" s="1266">
        <v>385.1</v>
      </c>
      <c r="J332" s="1266">
        <v>0</v>
      </c>
      <c r="K332" s="1290">
        <v>0</v>
      </c>
      <c r="L332" s="963"/>
      <c r="M332" s="1065"/>
      <c r="N332" s="1269"/>
      <c r="O332" s="1269"/>
      <c r="P332" s="1270"/>
    </row>
    <row r="333" spans="1:16" ht="15" x14ac:dyDescent="0.2">
      <c r="A333" s="1724"/>
      <c r="B333" s="1727"/>
      <c r="C333" s="1730"/>
      <c r="D333" s="1216"/>
      <c r="E333" s="1206"/>
      <c r="F333" s="1662"/>
      <c r="G333" s="1656"/>
      <c r="H333" s="1289" t="s">
        <v>62</v>
      </c>
      <c r="I333" s="1266">
        <v>846.6</v>
      </c>
      <c r="J333" s="1266">
        <v>0</v>
      </c>
      <c r="K333" s="1290">
        <v>0</v>
      </c>
      <c r="L333" s="963"/>
      <c r="M333" s="1065"/>
      <c r="N333" s="1269"/>
      <c r="O333" s="1269"/>
      <c r="P333" s="1270"/>
    </row>
    <row r="334" spans="1:16" ht="15.75" thickBot="1" x14ac:dyDescent="0.25">
      <c r="A334" s="1724"/>
      <c r="B334" s="1727"/>
      <c r="C334" s="1730"/>
      <c r="D334" s="1216"/>
      <c r="E334" s="1089"/>
      <c r="F334" s="1662"/>
      <c r="G334" s="1656"/>
      <c r="H334" s="1292" t="s">
        <v>96</v>
      </c>
      <c r="I334" s="1272"/>
      <c r="J334" s="1272"/>
      <c r="K334" s="1293"/>
      <c r="L334" s="1273"/>
      <c r="M334" s="1274"/>
      <c r="N334" s="1275"/>
      <c r="O334" s="1275"/>
      <c r="P334" s="1276"/>
    </row>
    <row r="335" spans="1:16" ht="25.15" customHeight="1" thickBot="1" x14ac:dyDescent="0.25">
      <c r="A335" s="1725"/>
      <c r="B335" s="1728"/>
      <c r="C335" s="1731"/>
      <c r="D335" s="1215"/>
      <c r="E335" s="850"/>
      <c r="F335" s="1741"/>
      <c r="G335" s="1657"/>
      <c r="H335" s="1278" t="s">
        <v>7</v>
      </c>
      <c r="I335" s="1279">
        <f>SUM(I330:I334)</f>
        <v>1991.3000000000002</v>
      </c>
      <c r="J335" s="1279">
        <f t="shared" ref="J335:K335" si="76">SUM(J330:J334)</f>
        <v>0</v>
      </c>
      <c r="K335" s="1279">
        <f t="shared" si="76"/>
        <v>0</v>
      </c>
      <c r="L335" s="1280"/>
      <c r="M335" s="1281"/>
      <c r="N335" s="1282"/>
      <c r="O335" s="1282"/>
      <c r="P335" s="1283"/>
    </row>
    <row r="336" spans="1:16" ht="15" x14ac:dyDescent="0.2">
      <c r="A336" s="1723"/>
      <c r="B336" s="1726"/>
      <c r="C336" s="1729"/>
      <c r="D336" s="1214"/>
      <c r="E336" s="1620" t="s">
        <v>549</v>
      </c>
      <c r="F336" s="1740" t="s">
        <v>70</v>
      </c>
      <c r="G336" s="1655" t="s">
        <v>71</v>
      </c>
      <c r="H336" s="843" t="s">
        <v>52</v>
      </c>
      <c r="I336" s="844"/>
      <c r="J336" s="844"/>
      <c r="K336" s="845"/>
      <c r="L336" s="846" t="s">
        <v>439</v>
      </c>
      <c r="M336" s="847" t="s">
        <v>83</v>
      </c>
      <c r="N336" s="848">
        <v>1</v>
      </c>
      <c r="O336" s="1286"/>
      <c r="P336" s="1416"/>
    </row>
    <row r="337" spans="1:16" ht="15" x14ac:dyDescent="0.25">
      <c r="A337" s="1724"/>
      <c r="B337" s="1727"/>
      <c r="C337" s="1730"/>
      <c r="D337" s="1216"/>
      <c r="E337" s="1621"/>
      <c r="F337" s="1662"/>
      <c r="G337" s="1656"/>
      <c r="H337" s="1289" t="s">
        <v>64</v>
      </c>
      <c r="I337" s="1266">
        <v>50</v>
      </c>
      <c r="J337" s="1266">
        <v>0</v>
      </c>
      <c r="K337" s="1290">
        <v>0</v>
      </c>
      <c r="L337" s="1291" t="s">
        <v>546</v>
      </c>
      <c r="M337" s="873" t="s">
        <v>544</v>
      </c>
      <c r="N337" s="1267">
        <v>16800</v>
      </c>
      <c r="O337" s="1435"/>
      <c r="P337" s="1436"/>
    </row>
    <row r="338" spans="1:16" ht="15" x14ac:dyDescent="0.2">
      <c r="A338" s="1724"/>
      <c r="B338" s="1727"/>
      <c r="C338" s="1730"/>
      <c r="D338" s="1216"/>
      <c r="E338" s="1621"/>
      <c r="F338" s="1662"/>
      <c r="G338" s="1656"/>
      <c r="H338" s="1289" t="s">
        <v>437</v>
      </c>
      <c r="I338" s="1266"/>
      <c r="J338" s="1266"/>
      <c r="K338" s="1290"/>
      <c r="L338" s="963"/>
      <c r="M338" s="1065"/>
      <c r="N338" s="1269"/>
      <c r="O338" s="1269"/>
      <c r="P338" s="1270"/>
    </row>
    <row r="339" spans="1:16" ht="15" x14ac:dyDescent="0.2">
      <c r="A339" s="1724"/>
      <c r="B339" s="1727"/>
      <c r="C339" s="1730"/>
      <c r="D339" s="1216"/>
      <c r="E339" s="1621"/>
      <c r="F339" s="1662"/>
      <c r="G339" s="1656"/>
      <c r="H339" s="1289" t="s">
        <v>62</v>
      </c>
      <c r="I339" s="1266">
        <v>500</v>
      </c>
      <c r="J339" s="1266">
        <v>0</v>
      </c>
      <c r="K339" s="1290">
        <v>0</v>
      </c>
      <c r="L339" s="963"/>
      <c r="M339" s="1065"/>
      <c r="N339" s="1269"/>
      <c r="O339" s="1269"/>
      <c r="P339" s="1270"/>
    </row>
    <row r="340" spans="1:16" ht="15.75" thickBot="1" x14ac:dyDescent="0.25">
      <c r="A340" s="1724"/>
      <c r="B340" s="1727"/>
      <c r="C340" s="1730"/>
      <c r="D340" s="1216"/>
      <c r="E340" s="1621"/>
      <c r="F340" s="1662"/>
      <c r="G340" s="1656"/>
      <c r="H340" s="1292" t="s">
        <v>96</v>
      </c>
      <c r="I340" s="1272"/>
      <c r="J340" s="1272"/>
      <c r="K340" s="1293"/>
      <c r="L340" s="1273"/>
      <c r="M340" s="1274"/>
      <c r="N340" s="1275"/>
      <c r="O340" s="1275"/>
      <c r="P340" s="1276"/>
    </row>
    <row r="341" spans="1:16" ht="24" customHeight="1" thickBot="1" x14ac:dyDescent="0.25">
      <c r="A341" s="1725"/>
      <c r="B341" s="1728"/>
      <c r="C341" s="1731"/>
      <c r="D341" s="1215"/>
      <c r="E341" s="1622"/>
      <c r="F341" s="1741"/>
      <c r="G341" s="1657"/>
      <c r="H341" s="1278" t="s">
        <v>7</v>
      </c>
      <c r="I341" s="1279">
        <f>SUM(I336:I340)</f>
        <v>550</v>
      </c>
      <c r="J341" s="1279">
        <f t="shared" ref="J341:K341" si="77">SUM(J336:J340)</f>
        <v>0</v>
      </c>
      <c r="K341" s="1279">
        <f t="shared" si="77"/>
        <v>0</v>
      </c>
      <c r="L341" s="1280"/>
      <c r="M341" s="1281"/>
      <c r="N341" s="1282"/>
      <c r="O341" s="1282"/>
      <c r="P341" s="1283"/>
    </row>
    <row r="342" spans="1:16" ht="15" x14ac:dyDescent="0.2">
      <c r="A342" s="1723"/>
      <c r="B342" s="1726"/>
      <c r="C342" s="1729"/>
      <c r="D342" s="1214"/>
      <c r="E342" s="1620" t="s">
        <v>550</v>
      </c>
      <c r="F342" s="1740" t="s">
        <v>70</v>
      </c>
      <c r="G342" s="1655" t="s">
        <v>71</v>
      </c>
      <c r="H342" s="843" t="s">
        <v>52</v>
      </c>
      <c r="I342" s="844"/>
      <c r="J342" s="844"/>
      <c r="K342" s="845"/>
      <c r="L342" s="846" t="s">
        <v>439</v>
      </c>
      <c r="M342" s="847" t="s">
        <v>83</v>
      </c>
      <c r="N342" s="848">
        <v>1</v>
      </c>
      <c r="O342" s="1286"/>
      <c r="P342" s="1416"/>
    </row>
    <row r="343" spans="1:16" ht="15" x14ac:dyDescent="0.25">
      <c r="A343" s="1724"/>
      <c r="B343" s="1727"/>
      <c r="C343" s="1730"/>
      <c r="D343" s="1216"/>
      <c r="E343" s="1621"/>
      <c r="F343" s="1662"/>
      <c r="G343" s="1656"/>
      <c r="H343" s="1289" t="s">
        <v>64</v>
      </c>
      <c r="I343" s="1266">
        <v>50</v>
      </c>
      <c r="J343" s="1266">
        <v>0</v>
      </c>
      <c r="K343" s="1290">
        <v>0</v>
      </c>
      <c r="L343" s="1291" t="s">
        <v>546</v>
      </c>
      <c r="M343" s="873" t="s">
        <v>544</v>
      </c>
      <c r="N343" s="1267">
        <v>156556</v>
      </c>
      <c r="O343" s="1435"/>
      <c r="P343" s="1436"/>
    </row>
    <row r="344" spans="1:16" ht="15" x14ac:dyDescent="0.2">
      <c r="A344" s="1724"/>
      <c r="B344" s="1727"/>
      <c r="C344" s="1730"/>
      <c r="D344" s="1216"/>
      <c r="E344" s="1621"/>
      <c r="F344" s="1662"/>
      <c r="G344" s="1656"/>
      <c r="H344" s="1289" t="s">
        <v>437</v>
      </c>
      <c r="I344" s="1266"/>
      <c r="J344" s="1266"/>
      <c r="K344" s="1290"/>
      <c r="L344" s="963"/>
      <c r="M344" s="1065"/>
      <c r="N344" s="1269"/>
      <c r="O344" s="1269"/>
      <c r="P344" s="1270"/>
    </row>
    <row r="345" spans="1:16" ht="15" x14ac:dyDescent="0.2">
      <c r="A345" s="1724"/>
      <c r="B345" s="1727"/>
      <c r="C345" s="1730"/>
      <c r="D345" s="1216"/>
      <c r="E345" s="1621"/>
      <c r="F345" s="1662"/>
      <c r="G345" s="1656"/>
      <c r="H345" s="1289" t="s">
        <v>62</v>
      </c>
      <c r="I345" s="1266">
        <v>807.9</v>
      </c>
      <c r="J345" s="1266">
        <v>0</v>
      </c>
      <c r="K345" s="1290">
        <v>0</v>
      </c>
      <c r="L345" s="963"/>
      <c r="M345" s="1065"/>
      <c r="N345" s="1269"/>
      <c r="O345" s="1269"/>
      <c r="P345" s="1270"/>
    </row>
    <row r="346" spans="1:16" ht="15.75" thickBot="1" x14ac:dyDescent="0.25">
      <c r="A346" s="1724"/>
      <c r="B346" s="1727"/>
      <c r="C346" s="1730"/>
      <c r="D346" s="1216"/>
      <c r="E346" s="1621"/>
      <c r="F346" s="1662"/>
      <c r="G346" s="1656"/>
      <c r="H346" s="1292" t="s">
        <v>96</v>
      </c>
      <c r="I346" s="1272"/>
      <c r="J346" s="1272"/>
      <c r="K346" s="1293"/>
      <c r="L346" s="1273"/>
      <c r="M346" s="1274"/>
      <c r="N346" s="1275"/>
      <c r="O346" s="1275"/>
      <c r="P346" s="1276"/>
    </row>
    <row r="347" spans="1:16" ht="26.45" customHeight="1" thickBot="1" x14ac:dyDescent="0.25">
      <c r="A347" s="1725"/>
      <c r="B347" s="1728"/>
      <c r="C347" s="1731"/>
      <c r="D347" s="1215"/>
      <c r="E347" s="1622"/>
      <c r="F347" s="1741"/>
      <c r="G347" s="1657"/>
      <c r="H347" s="1278" t="s">
        <v>7</v>
      </c>
      <c r="I347" s="1279">
        <f>SUM(I342:I346)</f>
        <v>857.9</v>
      </c>
      <c r="J347" s="1279">
        <f t="shared" ref="J347:K347" si="78">SUM(J342:J346)</f>
        <v>0</v>
      </c>
      <c r="K347" s="1279">
        <f t="shared" si="78"/>
        <v>0</v>
      </c>
      <c r="L347" s="1280"/>
      <c r="M347" s="1281"/>
      <c r="N347" s="1282"/>
      <c r="O347" s="1282"/>
      <c r="P347" s="1283"/>
    </row>
    <row r="348" spans="1:16" ht="15" x14ac:dyDescent="0.2">
      <c r="A348" s="1723"/>
      <c r="B348" s="1726"/>
      <c r="C348" s="1729"/>
      <c r="D348" s="1214"/>
      <c r="E348" s="1620" t="s">
        <v>551</v>
      </c>
      <c r="F348" s="1740" t="s">
        <v>70</v>
      </c>
      <c r="G348" s="1655"/>
      <c r="H348" s="843" t="s">
        <v>52</v>
      </c>
      <c r="I348" s="844"/>
      <c r="J348" s="844"/>
      <c r="K348" s="845"/>
      <c r="L348" s="846" t="s">
        <v>439</v>
      </c>
      <c r="M348" s="1063" t="s">
        <v>83</v>
      </c>
      <c r="N348" s="848">
        <v>1</v>
      </c>
      <c r="O348" s="1286"/>
      <c r="P348" s="1416"/>
    </row>
    <row r="349" spans="1:16" ht="15" x14ac:dyDescent="0.25">
      <c r="A349" s="1724"/>
      <c r="B349" s="1727"/>
      <c r="C349" s="1730"/>
      <c r="D349" s="1216"/>
      <c r="E349" s="1621"/>
      <c r="F349" s="1662"/>
      <c r="G349" s="1656"/>
      <c r="H349" s="1289" t="s">
        <v>64</v>
      </c>
      <c r="I349" s="1266">
        <v>250</v>
      </c>
      <c r="J349" s="1266">
        <v>0</v>
      </c>
      <c r="K349" s="1290">
        <v>0</v>
      </c>
      <c r="L349" s="1291" t="s">
        <v>546</v>
      </c>
      <c r="M349" s="873" t="s">
        <v>544</v>
      </c>
      <c r="N349" s="1267">
        <v>42000</v>
      </c>
      <c r="O349" s="1435"/>
      <c r="P349" s="1436"/>
    </row>
    <row r="350" spans="1:16" ht="15" x14ac:dyDescent="0.2">
      <c r="A350" s="1724"/>
      <c r="B350" s="1727"/>
      <c r="C350" s="1730"/>
      <c r="D350" s="1216"/>
      <c r="E350" s="1621"/>
      <c r="F350" s="1662"/>
      <c r="G350" s="1656"/>
      <c r="H350" s="1289" t="s">
        <v>437</v>
      </c>
      <c r="I350" s="1266"/>
      <c r="J350" s="1266"/>
      <c r="K350" s="1290"/>
      <c r="L350" s="963"/>
      <c r="M350" s="1065"/>
      <c r="N350" s="1269"/>
      <c r="O350" s="1269"/>
      <c r="P350" s="1270"/>
    </row>
    <row r="351" spans="1:16" ht="15" x14ac:dyDescent="0.2">
      <c r="A351" s="1724"/>
      <c r="B351" s="1727"/>
      <c r="C351" s="1730"/>
      <c r="D351" s="1216"/>
      <c r="E351" s="1206"/>
      <c r="F351" s="1662"/>
      <c r="G351" s="1656"/>
      <c r="H351" s="1289" t="s">
        <v>62</v>
      </c>
      <c r="I351" s="1266"/>
      <c r="J351" s="1266"/>
      <c r="K351" s="1290"/>
      <c r="L351" s="963"/>
      <c r="M351" s="1065"/>
      <c r="N351" s="1269"/>
      <c r="O351" s="1269"/>
      <c r="P351" s="1270"/>
    </row>
    <row r="352" spans="1:16" ht="15.75" thickBot="1" x14ac:dyDescent="0.25">
      <c r="A352" s="1724"/>
      <c r="B352" s="1727"/>
      <c r="C352" s="1730"/>
      <c r="D352" s="1216"/>
      <c r="E352" s="1437"/>
      <c r="F352" s="1662"/>
      <c r="G352" s="1656"/>
      <c r="H352" s="1292" t="s">
        <v>96</v>
      </c>
      <c r="I352" s="1272"/>
      <c r="J352" s="1272"/>
      <c r="K352" s="1293"/>
      <c r="L352" s="1273"/>
      <c r="M352" s="1274"/>
      <c r="N352" s="1275"/>
      <c r="O352" s="1275"/>
      <c r="P352" s="1276"/>
    </row>
    <row r="353" spans="1:16" ht="19.899999999999999" customHeight="1" thickBot="1" x14ac:dyDescent="0.25">
      <c r="A353" s="1725"/>
      <c r="B353" s="1728"/>
      <c r="C353" s="1731"/>
      <c r="D353" s="1215"/>
      <c r="E353" s="850"/>
      <c r="F353" s="1741"/>
      <c r="G353" s="1657"/>
      <c r="H353" s="1278" t="s">
        <v>7</v>
      </c>
      <c r="I353" s="1279">
        <f>SUM(I348:I352)</f>
        <v>250</v>
      </c>
      <c r="J353" s="1279">
        <f t="shared" ref="J353:K353" si="79">SUM(J348:J352)</f>
        <v>0</v>
      </c>
      <c r="K353" s="1279">
        <f t="shared" si="79"/>
        <v>0</v>
      </c>
      <c r="L353" s="1280"/>
      <c r="M353" s="1281"/>
      <c r="N353" s="1282"/>
      <c r="O353" s="1282"/>
      <c r="P353" s="1283"/>
    </row>
    <row r="354" spans="1:16" ht="15" x14ac:dyDescent="0.2">
      <c r="A354" s="1723"/>
      <c r="B354" s="1726"/>
      <c r="C354" s="1729"/>
      <c r="D354" s="1578"/>
      <c r="E354" s="1620" t="s">
        <v>552</v>
      </c>
      <c r="F354" s="1740" t="s">
        <v>70</v>
      </c>
      <c r="G354" s="1655" t="s">
        <v>73</v>
      </c>
      <c r="H354" s="843" t="s">
        <v>52</v>
      </c>
      <c r="I354" s="844"/>
      <c r="J354" s="844"/>
      <c r="K354" s="845"/>
      <c r="L354" s="846" t="s">
        <v>439</v>
      </c>
      <c r="M354" s="847" t="s">
        <v>83</v>
      </c>
      <c r="N354" s="848">
        <v>1</v>
      </c>
      <c r="O354" s="848">
        <v>0</v>
      </c>
      <c r="P354" s="849">
        <v>0</v>
      </c>
    </row>
    <row r="355" spans="1:16" ht="18.600000000000001" customHeight="1" x14ac:dyDescent="0.25">
      <c r="A355" s="1724"/>
      <c r="B355" s="1727"/>
      <c r="C355" s="1730"/>
      <c r="D355" s="1582"/>
      <c r="E355" s="1621"/>
      <c r="F355" s="1662"/>
      <c r="G355" s="1656"/>
      <c r="H355" s="1289" t="s">
        <v>64</v>
      </c>
      <c r="I355" s="1266"/>
      <c r="J355" s="1266"/>
      <c r="K355" s="1290"/>
      <c r="L355" s="1291" t="s">
        <v>546</v>
      </c>
      <c r="M355" s="873" t="s">
        <v>544</v>
      </c>
      <c r="N355" s="1267">
        <v>20769</v>
      </c>
      <c r="O355" s="1267"/>
      <c r="P355" s="1268"/>
    </row>
    <row r="356" spans="1:16" ht="17.45" customHeight="1" x14ac:dyDescent="0.2">
      <c r="A356" s="1724"/>
      <c r="B356" s="1727"/>
      <c r="C356" s="1730"/>
      <c r="D356" s="1582"/>
      <c r="E356" s="1621"/>
      <c r="F356" s="1662"/>
      <c r="G356" s="1656"/>
      <c r="H356" s="1289" t="s">
        <v>437</v>
      </c>
      <c r="I356" s="1266"/>
      <c r="J356" s="1266"/>
      <c r="K356" s="1290"/>
      <c r="L356" s="1568"/>
      <c r="M356" s="1065"/>
      <c r="N356" s="1269"/>
      <c r="O356" s="1269"/>
      <c r="P356" s="1569"/>
    </row>
    <row r="357" spans="1:16" ht="15" x14ac:dyDescent="0.2">
      <c r="A357" s="1724"/>
      <c r="B357" s="1727"/>
      <c r="C357" s="1730"/>
      <c r="D357" s="1582"/>
      <c r="E357" s="1566"/>
      <c r="F357" s="1662"/>
      <c r="G357" s="1656"/>
      <c r="H357" s="1289" t="s">
        <v>62</v>
      </c>
      <c r="I357" s="1266">
        <v>53</v>
      </c>
      <c r="J357" s="1266">
        <v>0</v>
      </c>
      <c r="K357" s="1290">
        <v>0</v>
      </c>
      <c r="L357" s="1568"/>
      <c r="M357" s="1065"/>
      <c r="N357" s="1269"/>
      <c r="O357" s="1269"/>
      <c r="P357" s="1569"/>
    </row>
    <row r="358" spans="1:16" ht="15.75" thickBot="1" x14ac:dyDescent="0.25">
      <c r="A358" s="1724"/>
      <c r="B358" s="1727"/>
      <c r="C358" s="1730"/>
      <c r="D358" s="1582"/>
      <c r="E358" s="1096"/>
      <c r="F358" s="1662"/>
      <c r="G358" s="1656"/>
      <c r="H358" s="1292" t="s">
        <v>96</v>
      </c>
      <c r="I358" s="1272"/>
      <c r="J358" s="1272"/>
      <c r="K358" s="1293"/>
      <c r="L358" s="1567"/>
      <c r="M358" s="1274"/>
      <c r="N358" s="1275"/>
      <c r="O358" s="1275"/>
      <c r="P358" s="1276"/>
    </row>
    <row r="359" spans="1:16" ht="15.75" thickBot="1" x14ac:dyDescent="0.25">
      <c r="A359" s="1725"/>
      <c r="B359" s="1728"/>
      <c r="C359" s="1731"/>
      <c r="D359" s="1579"/>
      <c r="E359" s="850"/>
      <c r="F359" s="1741"/>
      <c r="G359" s="1657"/>
      <c r="H359" s="1278" t="s">
        <v>7</v>
      </c>
      <c r="I359" s="1279">
        <f>SUM(I354:I358)</f>
        <v>53</v>
      </c>
      <c r="J359" s="1279">
        <f t="shared" ref="J359:K359" si="80">SUM(J354:J358)</f>
        <v>0</v>
      </c>
      <c r="K359" s="1279">
        <f t="shared" si="80"/>
        <v>0</v>
      </c>
      <c r="L359" s="1280"/>
      <c r="M359" s="1281"/>
      <c r="N359" s="1313"/>
      <c r="O359" s="1282"/>
      <c r="P359" s="1283"/>
    </row>
    <row r="360" spans="1:16" ht="15" x14ac:dyDescent="0.2">
      <c r="A360" s="1723"/>
      <c r="B360" s="1726"/>
      <c r="C360" s="1729"/>
      <c r="D360" s="1214"/>
      <c r="E360" s="1620" t="s">
        <v>553</v>
      </c>
      <c r="F360" s="1740" t="s">
        <v>70</v>
      </c>
      <c r="G360" s="1655" t="s">
        <v>501</v>
      </c>
      <c r="H360" s="843" t="s">
        <v>52</v>
      </c>
      <c r="I360" s="844"/>
      <c r="J360" s="844"/>
      <c r="K360" s="845"/>
      <c r="L360" s="846" t="s">
        <v>439</v>
      </c>
      <c r="M360" s="847" t="s">
        <v>83</v>
      </c>
      <c r="N360" s="848">
        <v>1</v>
      </c>
      <c r="O360" s="1286"/>
      <c r="P360" s="1416"/>
    </row>
    <row r="361" spans="1:16" ht="15" x14ac:dyDescent="0.25">
      <c r="A361" s="1724"/>
      <c r="B361" s="1727"/>
      <c r="C361" s="1730"/>
      <c r="D361" s="1216"/>
      <c r="E361" s="1621"/>
      <c r="F361" s="1662"/>
      <c r="G361" s="1656"/>
      <c r="H361" s="1289" t="s">
        <v>64</v>
      </c>
      <c r="I361" s="1266">
        <v>0.6</v>
      </c>
      <c r="J361" s="1266"/>
      <c r="K361" s="1290"/>
      <c r="L361" s="1291" t="s">
        <v>546</v>
      </c>
      <c r="M361" s="873" t="s">
        <v>544</v>
      </c>
      <c r="N361" s="1267">
        <v>20260</v>
      </c>
      <c r="O361" s="1269"/>
      <c r="P361" s="1270"/>
    </row>
    <row r="362" spans="1:16" ht="15" x14ac:dyDescent="0.2">
      <c r="A362" s="1724"/>
      <c r="B362" s="1727"/>
      <c r="C362" s="1730"/>
      <c r="D362" s="1216"/>
      <c r="E362" s="1621"/>
      <c r="F362" s="1662"/>
      <c r="G362" s="1656"/>
      <c r="H362" s="1289" t="s">
        <v>437</v>
      </c>
      <c r="I362" s="1266"/>
      <c r="J362" s="1266"/>
      <c r="K362" s="1290"/>
      <c r="L362" s="963"/>
      <c r="M362" s="1065"/>
      <c r="N362" s="1269"/>
      <c r="O362" s="1269"/>
      <c r="P362" s="1270"/>
    </row>
    <row r="363" spans="1:16" ht="15" x14ac:dyDescent="0.2">
      <c r="A363" s="1724"/>
      <c r="B363" s="1727"/>
      <c r="C363" s="1730"/>
      <c r="D363" s="1216"/>
      <c r="E363" s="1206"/>
      <c r="F363" s="1662"/>
      <c r="G363" s="1656"/>
      <c r="H363" s="1289" t="s">
        <v>62</v>
      </c>
      <c r="I363" s="1266">
        <v>12.7</v>
      </c>
      <c r="J363" s="1266">
        <v>0</v>
      </c>
      <c r="K363" s="1290">
        <v>0</v>
      </c>
      <c r="L363" s="963"/>
      <c r="M363" s="1065"/>
      <c r="N363" s="1269"/>
      <c r="O363" s="1269"/>
      <c r="P363" s="1270"/>
    </row>
    <row r="364" spans="1:16" ht="15.75" thickBot="1" x14ac:dyDescent="0.25">
      <c r="A364" s="1724"/>
      <c r="B364" s="1727"/>
      <c r="C364" s="1730"/>
      <c r="D364" s="1216"/>
      <c r="E364" s="1437"/>
      <c r="F364" s="1662"/>
      <c r="G364" s="1656"/>
      <c r="H364" s="1292" t="s">
        <v>96</v>
      </c>
      <c r="I364" s="1272"/>
      <c r="J364" s="1272"/>
      <c r="K364" s="1293"/>
      <c r="L364" s="1273"/>
      <c r="M364" s="1274"/>
      <c r="N364" s="1275"/>
      <c r="O364" s="1275"/>
      <c r="P364" s="1276"/>
    </row>
    <row r="365" spans="1:16" ht="15.75" thickBot="1" x14ac:dyDescent="0.25">
      <c r="A365" s="1725"/>
      <c r="B365" s="1728"/>
      <c r="C365" s="1731"/>
      <c r="D365" s="1215"/>
      <c r="E365" s="850"/>
      <c r="F365" s="1741"/>
      <c r="G365" s="1657"/>
      <c r="H365" s="1278" t="s">
        <v>7</v>
      </c>
      <c r="I365" s="1279">
        <f>SUM(I360:I364)</f>
        <v>13.299999999999999</v>
      </c>
      <c r="J365" s="1279">
        <f t="shared" ref="J365:K365" si="81">SUM(J360:J364)</f>
        <v>0</v>
      </c>
      <c r="K365" s="1279">
        <f t="shared" si="81"/>
        <v>0</v>
      </c>
      <c r="L365" s="1280"/>
      <c r="M365" s="1281"/>
      <c r="N365" s="1282"/>
      <c r="O365" s="1282"/>
      <c r="P365" s="1283"/>
    </row>
    <row r="366" spans="1:16" ht="15" x14ac:dyDescent="0.2">
      <c r="A366" s="1723"/>
      <c r="B366" s="1726"/>
      <c r="C366" s="1729"/>
      <c r="D366" s="1214"/>
      <c r="E366" s="1620" t="s">
        <v>554</v>
      </c>
      <c r="F366" s="1762" t="s">
        <v>70</v>
      </c>
      <c r="G366" s="1324" t="s">
        <v>501</v>
      </c>
      <c r="H366" s="843" t="s">
        <v>52</v>
      </c>
      <c r="I366" s="844">
        <v>6</v>
      </c>
      <c r="J366" s="844">
        <v>0</v>
      </c>
      <c r="K366" s="845">
        <v>0</v>
      </c>
      <c r="L366" s="846" t="s">
        <v>439</v>
      </c>
      <c r="M366" s="847" t="s">
        <v>83</v>
      </c>
      <c r="N366" s="848">
        <v>1</v>
      </c>
      <c r="O366" s="1286"/>
      <c r="P366" s="1416"/>
    </row>
    <row r="367" spans="1:16" ht="30" x14ac:dyDescent="0.25">
      <c r="A367" s="1724"/>
      <c r="B367" s="1727"/>
      <c r="C367" s="1730"/>
      <c r="D367" s="1216"/>
      <c r="E367" s="1621"/>
      <c r="F367" s="1676"/>
      <c r="G367" s="1325"/>
      <c r="H367" s="1289" t="s">
        <v>64</v>
      </c>
      <c r="I367" s="1266">
        <v>10</v>
      </c>
      <c r="J367" s="1266">
        <v>0</v>
      </c>
      <c r="K367" s="1290">
        <v>0</v>
      </c>
      <c r="L367" s="1291" t="s">
        <v>555</v>
      </c>
      <c r="M367" s="873" t="s">
        <v>83</v>
      </c>
      <c r="N367" s="1267">
        <v>1</v>
      </c>
      <c r="O367" s="1267"/>
      <c r="P367" s="1270"/>
    </row>
    <row r="368" spans="1:16" ht="15" x14ac:dyDescent="0.2">
      <c r="A368" s="1724"/>
      <c r="B368" s="1727"/>
      <c r="C368" s="1730"/>
      <c r="D368" s="1216"/>
      <c r="E368" s="1621"/>
      <c r="F368" s="1676"/>
      <c r="G368" s="1325"/>
      <c r="H368" s="1289" t="s">
        <v>437</v>
      </c>
      <c r="I368" s="1266"/>
      <c r="J368" s="1266"/>
      <c r="K368" s="1290"/>
      <c r="L368" s="963"/>
      <c r="M368" s="1065"/>
      <c r="N368" s="1269"/>
      <c r="O368" s="1269"/>
      <c r="P368" s="1270"/>
    </row>
    <row r="369" spans="1:16" ht="15" x14ac:dyDescent="0.2">
      <c r="A369" s="1724"/>
      <c r="B369" s="1727"/>
      <c r="C369" s="1730"/>
      <c r="D369" s="1216"/>
      <c r="E369" s="1206"/>
      <c r="F369" s="1676"/>
      <c r="G369" s="1325"/>
      <c r="H369" s="1289" t="s">
        <v>62</v>
      </c>
      <c r="I369" s="1266">
        <v>43.1</v>
      </c>
      <c r="J369" s="1266">
        <v>0</v>
      </c>
      <c r="K369" s="1290">
        <v>0</v>
      </c>
      <c r="L369" s="963"/>
      <c r="M369" s="1065"/>
      <c r="N369" s="1269"/>
      <c r="O369" s="1269"/>
      <c r="P369" s="1270"/>
    </row>
    <row r="370" spans="1:16" ht="15.75" thickBot="1" x14ac:dyDescent="0.25">
      <c r="A370" s="1724"/>
      <c r="B370" s="1727"/>
      <c r="C370" s="1730"/>
      <c r="D370" s="1216"/>
      <c r="E370" s="1096"/>
      <c r="F370" s="1676"/>
      <c r="G370" s="1656"/>
      <c r="H370" s="1292" t="s">
        <v>96</v>
      </c>
      <c r="I370" s="1272"/>
      <c r="J370" s="1272"/>
      <c r="K370" s="1293"/>
      <c r="L370" s="1273"/>
      <c r="M370" s="1274"/>
      <c r="N370" s="1275"/>
      <c r="O370" s="1275"/>
      <c r="P370" s="1276"/>
    </row>
    <row r="371" spans="1:16" ht="15.75" thickBot="1" x14ac:dyDescent="0.25">
      <c r="A371" s="1725"/>
      <c r="B371" s="1728"/>
      <c r="C371" s="1731"/>
      <c r="D371" s="1215"/>
      <c r="E371" s="850"/>
      <c r="F371" s="1763"/>
      <c r="G371" s="1657"/>
      <c r="H371" s="1278" t="s">
        <v>7</v>
      </c>
      <c r="I371" s="1279">
        <f>SUM(I366:I370)</f>
        <v>59.1</v>
      </c>
      <c r="J371" s="1279">
        <f t="shared" ref="J371:K371" si="82">SUM(J366:J370)</f>
        <v>0</v>
      </c>
      <c r="K371" s="1279">
        <f t="shared" si="82"/>
        <v>0</v>
      </c>
      <c r="L371" s="1280"/>
      <c r="M371" s="1281"/>
      <c r="N371" s="1282"/>
      <c r="O371" s="1282"/>
      <c r="P371" s="1283"/>
    </row>
    <row r="372" spans="1:16" ht="15" x14ac:dyDescent="0.2">
      <c r="A372" s="1723"/>
      <c r="B372" s="1726"/>
      <c r="C372" s="1729"/>
      <c r="D372" s="1214"/>
      <c r="E372" s="1620" t="s">
        <v>556</v>
      </c>
      <c r="F372" s="1740" t="s">
        <v>70</v>
      </c>
      <c r="G372" s="1655" t="s">
        <v>73</v>
      </c>
      <c r="H372" s="843" t="s">
        <v>52</v>
      </c>
      <c r="I372" s="844"/>
      <c r="J372" s="844"/>
      <c r="K372" s="845"/>
      <c r="L372" s="846" t="s">
        <v>439</v>
      </c>
      <c r="M372" s="847" t="s">
        <v>83</v>
      </c>
      <c r="N372" s="1286"/>
      <c r="O372" s="848">
        <v>1</v>
      </c>
      <c r="P372" s="861"/>
    </row>
    <row r="373" spans="1:16" ht="15" x14ac:dyDescent="0.25">
      <c r="A373" s="1724"/>
      <c r="B373" s="1727"/>
      <c r="C373" s="1730"/>
      <c r="D373" s="1216"/>
      <c r="E373" s="1621"/>
      <c r="F373" s="1662"/>
      <c r="G373" s="1656"/>
      <c r="H373" s="1289" t="s">
        <v>64</v>
      </c>
      <c r="I373" s="1266">
        <v>38</v>
      </c>
      <c r="J373" s="1266">
        <v>86</v>
      </c>
      <c r="K373" s="1290"/>
      <c r="L373" s="1291" t="s">
        <v>546</v>
      </c>
      <c r="M373" s="873" t="s">
        <v>544</v>
      </c>
      <c r="N373" s="1269"/>
      <c r="O373" s="1267">
        <v>77000</v>
      </c>
      <c r="P373" s="1270"/>
    </row>
    <row r="374" spans="1:16" ht="15" x14ac:dyDescent="0.2">
      <c r="A374" s="1724"/>
      <c r="B374" s="1727"/>
      <c r="C374" s="1730"/>
      <c r="D374" s="1216"/>
      <c r="E374" s="1621"/>
      <c r="F374" s="1662"/>
      <c r="G374" s="1656"/>
      <c r="H374" s="1289" t="s">
        <v>437</v>
      </c>
      <c r="I374" s="1266"/>
      <c r="J374" s="1266"/>
      <c r="K374" s="1290"/>
      <c r="L374" s="963"/>
      <c r="M374" s="1065"/>
      <c r="N374" s="1269"/>
      <c r="O374" s="1269"/>
      <c r="P374" s="1270"/>
    </row>
    <row r="375" spans="1:16" ht="15" x14ac:dyDescent="0.2">
      <c r="A375" s="1724"/>
      <c r="B375" s="1727"/>
      <c r="C375" s="1730"/>
      <c r="D375" s="1216"/>
      <c r="E375" s="1206"/>
      <c r="F375" s="1662"/>
      <c r="G375" s="1656"/>
      <c r="H375" s="1289" t="s">
        <v>62</v>
      </c>
      <c r="I375" s="1266">
        <v>215.2</v>
      </c>
      <c r="J375" s="1266">
        <v>2000</v>
      </c>
      <c r="K375" s="1290"/>
      <c r="L375" s="963"/>
      <c r="M375" s="1065"/>
      <c r="N375" s="1269"/>
      <c r="O375" s="1269"/>
      <c r="P375" s="1270"/>
    </row>
    <row r="376" spans="1:16" ht="15.75" thickBot="1" x14ac:dyDescent="0.25">
      <c r="A376" s="1724"/>
      <c r="B376" s="1727"/>
      <c r="C376" s="1730"/>
      <c r="D376" s="1216"/>
      <c r="E376" s="1096"/>
      <c r="F376" s="1662"/>
      <c r="G376" s="1656"/>
      <c r="H376" s="1292" t="s">
        <v>96</v>
      </c>
      <c r="I376" s="1272"/>
      <c r="J376" s="1272"/>
      <c r="K376" s="1293"/>
      <c r="L376" s="1273"/>
      <c r="M376" s="1274"/>
      <c r="N376" s="1275"/>
      <c r="O376" s="1275"/>
      <c r="P376" s="1276"/>
    </row>
    <row r="377" spans="1:16" ht="15.75" thickBot="1" x14ac:dyDescent="0.25">
      <c r="A377" s="1725"/>
      <c r="B377" s="1728"/>
      <c r="C377" s="1731"/>
      <c r="D377" s="1215"/>
      <c r="E377" s="850"/>
      <c r="F377" s="1741"/>
      <c r="G377" s="1657"/>
      <c r="H377" s="1278" t="s">
        <v>7</v>
      </c>
      <c r="I377" s="1279">
        <f>SUM(I372:I376)</f>
        <v>253.2</v>
      </c>
      <c r="J377" s="1279">
        <f t="shared" ref="J377:K377" si="83">SUM(J372:J376)</f>
        <v>2086</v>
      </c>
      <c r="K377" s="1279">
        <f t="shared" si="83"/>
        <v>0</v>
      </c>
      <c r="L377" s="1280"/>
      <c r="M377" s="1281"/>
      <c r="N377" s="1282"/>
      <c r="O377" s="1282"/>
      <c r="P377" s="1283"/>
    </row>
    <row r="378" spans="1:16" ht="15" thickBot="1" x14ac:dyDescent="0.25">
      <c r="A378" s="1208" t="s">
        <v>65</v>
      </c>
      <c r="B378" s="851" t="s">
        <v>53</v>
      </c>
      <c r="C378" s="1671" t="s">
        <v>34</v>
      </c>
      <c r="D378" s="1671"/>
      <c r="E378" s="1671"/>
      <c r="F378" s="1671"/>
      <c r="G378" s="1672"/>
      <c r="H378" s="852" t="s">
        <v>7</v>
      </c>
      <c r="I378" s="853">
        <f>I317*1</f>
        <v>6967.1099999999988</v>
      </c>
      <c r="J378" s="853">
        <f t="shared" ref="J378:K378" si="84">J317*1</f>
        <v>2086</v>
      </c>
      <c r="K378" s="853">
        <f t="shared" si="84"/>
        <v>0</v>
      </c>
      <c r="L378" s="854"/>
      <c r="M378" s="854"/>
      <c r="N378" s="854"/>
      <c r="O378" s="854"/>
      <c r="P378" s="855"/>
    </row>
    <row r="379" spans="1:16" ht="37.9" customHeight="1" thickBot="1" x14ac:dyDescent="0.25">
      <c r="A379" s="1316" t="s">
        <v>65</v>
      </c>
      <c r="B379" s="1316"/>
      <c r="C379" s="1673" t="s">
        <v>55</v>
      </c>
      <c r="D379" s="1673"/>
      <c r="E379" s="1673"/>
      <c r="F379" s="1673"/>
      <c r="G379" s="1674"/>
      <c r="H379" s="1317" t="s">
        <v>7</v>
      </c>
      <c r="I379" s="1318">
        <f>I294+I309+I378</f>
        <v>11463.31</v>
      </c>
      <c r="J379" s="1318">
        <f t="shared" ref="J379:K379" si="85">J294+J309+J378</f>
        <v>3582.6</v>
      </c>
      <c r="K379" s="1318">
        <f t="shared" si="85"/>
        <v>0</v>
      </c>
      <c r="L379" s="1319"/>
      <c r="M379" s="1319"/>
      <c r="N379" s="1319"/>
      <c r="O379" s="1319"/>
      <c r="P379" s="1320"/>
    </row>
    <row r="380" spans="1:16" ht="22.15" customHeight="1" thickBot="1" x14ac:dyDescent="0.25">
      <c r="A380" s="1248" t="s">
        <v>66</v>
      </c>
      <c r="B380" s="1438"/>
      <c r="C380" s="1439" t="s">
        <v>557</v>
      </c>
      <c r="D380" s="1440"/>
      <c r="E380" s="1441"/>
      <c r="F380" s="1440"/>
      <c r="G380" s="1440"/>
      <c r="H380" s="1440"/>
      <c r="I380" s="1440"/>
      <c r="J380" s="1440"/>
      <c r="K380" s="1440"/>
      <c r="L380" s="1442"/>
      <c r="M380" s="1442"/>
      <c r="N380" s="1440"/>
      <c r="O380" s="1440"/>
      <c r="P380" s="1443"/>
    </row>
    <row r="381" spans="1:16" ht="37.9" customHeight="1" thickBot="1" x14ac:dyDescent="0.25">
      <c r="A381" s="1252"/>
      <c r="B381" s="970"/>
      <c r="C381" s="1209"/>
      <c r="D381" s="1209"/>
      <c r="E381" s="1253"/>
      <c r="F381" s="1209"/>
      <c r="G381" s="1209"/>
      <c r="H381" s="1209"/>
      <c r="I381" s="1209"/>
      <c r="J381" s="1209"/>
      <c r="K381" s="1209"/>
      <c r="L381" s="856" t="s">
        <v>558</v>
      </c>
      <c r="M381" s="857" t="s">
        <v>83</v>
      </c>
      <c r="N381" s="874">
        <v>2</v>
      </c>
      <c r="O381" s="858"/>
      <c r="P381" s="859"/>
    </row>
    <row r="382" spans="1:16" ht="21.6" customHeight="1" thickBot="1" x14ac:dyDescent="0.25">
      <c r="A382" s="869" t="s">
        <v>66</v>
      </c>
      <c r="B382" s="1257" t="s">
        <v>6</v>
      </c>
      <c r="C382" s="1258" t="s">
        <v>205</v>
      </c>
      <c r="D382" s="1259"/>
      <c r="E382" s="1259"/>
      <c r="F382" s="1259"/>
      <c r="G382" s="1259"/>
      <c r="H382" s="1259"/>
      <c r="I382" s="1259"/>
      <c r="J382" s="1259"/>
      <c r="K382" s="1259"/>
      <c r="L382" s="1259"/>
      <c r="M382" s="1259"/>
      <c r="N382" s="1259"/>
      <c r="O382" s="1664"/>
      <c r="P382" s="1665"/>
    </row>
    <row r="383" spans="1:16" ht="30.75" thickBot="1" x14ac:dyDescent="0.25">
      <c r="A383" s="869"/>
      <c r="B383" s="841"/>
      <c r="C383" s="842"/>
      <c r="D383" s="842"/>
      <c r="E383" s="842"/>
      <c r="F383" s="842"/>
      <c r="G383" s="842"/>
      <c r="H383" s="842"/>
      <c r="I383" s="842"/>
      <c r="J383" s="842"/>
      <c r="K383" s="842"/>
      <c r="L383" s="856" t="s">
        <v>559</v>
      </c>
      <c r="M383" s="857" t="s">
        <v>87</v>
      </c>
      <c r="N383" s="971">
        <v>1.8</v>
      </c>
      <c r="O383" s="858"/>
      <c r="P383" s="859"/>
    </row>
    <row r="384" spans="1:16" ht="15" x14ac:dyDescent="0.2">
      <c r="A384" s="876" t="s">
        <v>66</v>
      </c>
      <c r="B384" s="1666" t="s">
        <v>6</v>
      </c>
      <c r="C384" s="1260" t="s">
        <v>6</v>
      </c>
      <c r="D384" s="1563"/>
      <c r="E384" s="1620" t="s">
        <v>560</v>
      </c>
      <c r="F384" s="1661" t="s">
        <v>70</v>
      </c>
      <c r="G384" s="1655" t="s">
        <v>71</v>
      </c>
      <c r="H384" s="1261" t="s">
        <v>52</v>
      </c>
      <c r="I384" s="844">
        <f>I390</f>
        <v>0</v>
      </c>
      <c r="J384" s="844">
        <f t="shared" ref="J384:K388" si="86">J390</f>
        <v>0</v>
      </c>
      <c r="K384" s="844">
        <f t="shared" si="86"/>
        <v>0</v>
      </c>
      <c r="L384" s="846" t="s">
        <v>561</v>
      </c>
      <c r="M384" s="847" t="s">
        <v>83</v>
      </c>
      <c r="N384" s="848">
        <v>1</v>
      </c>
      <c r="O384" s="860"/>
      <c r="P384" s="861"/>
    </row>
    <row r="385" spans="1:16" ht="30" x14ac:dyDescent="0.25">
      <c r="A385" s="1263"/>
      <c r="B385" s="1667"/>
      <c r="C385" s="1585"/>
      <c r="D385" s="1564"/>
      <c r="E385" s="1621"/>
      <c r="F385" s="1662"/>
      <c r="G385" s="1656"/>
      <c r="H385" s="1265" t="s">
        <v>64</v>
      </c>
      <c r="I385" s="1266">
        <f>I391</f>
        <v>286.89999999999998</v>
      </c>
      <c r="J385" s="1266">
        <f t="shared" si="86"/>
        <v>0</v>
      </c>
      <c r="K385" s="1266">
        <f t="shared" si="86"/>
        <v>0</v>
      </c>
      <c r="L385" s="1291" t="s">
        <v>559</v>
      </c>
      <c r="M385" s="873" t="s">
        <v>87</v>
      </c>
      <c r="N385" s="1267">
        <v>1.8</v>
      </c>
      <c r="O385" s="1269"/>
      <c r="P385" s="1569"/>
    </row>
    <row r="386" spans="1:16" ht="30" x14ac:dyDescent="0.2">
      <c r="A386" s="1263"/>
      <c r="B386" s="1667"/>
      <c r="C386" s="1585"/>
      <c r="D386" s="1564"/>
      <c r="E386" s="1621"/>
      <c r="F386" s="1662"/>
      <c r="G386" s="1656"/>
      <c r="H386" s="1265" t="s">
        <v>437</v>
      </c>
      <c r="I386" s="1266">
        <f>I392</f>
        <v>0</v>
      </c>
      <c r="J386" s="1266">
        <f t="shared" si="86"/>
        <v>0</v>
      </c>
      <c r="K386" s="1266">
        <f t="shared" si="86"/>
        <v>0</v>
      </c>
      <c r="L386" s="1568" t="s">
        <v>562</v>
      </c>
      <c r="M386" s="1065" t="s">
        <v>141</v>
      </c>
      <c r="N386" s="1267">
        <v>2</v>
      </c>
      <c r="O386" s="1269"/>
      <c r="P386" s="1569"/>
    </row>
    <row r="387" spans="1:16" ht="15" x14ac:dyDescent="0.2">
      <c r="A387" s="1263"/>
      <c r="B387" s="1667"/>
      <c r="C387" s="1585"/>
      <c r="D387" s="1564"/>
      <c r="E387" s="1621"/>
      <c r="F387" s="1662"/>
      <c r="G387" s="1656"/>
      <c r="H387" s="1265" t="s">
        <v>62</v>
      </c>
      <c r="I387" s="1266">
        <f>I393</f>
        <v>0</v>
      </c>
      <c r="J387" s="1266">
        <f t="shared" si="86"/>
        <v>0</v>
      </c>
      <c r="K387" s="1266">
        <f t="shared" si="86"/>
        <v>0</v>
      </c>
      <c r="L387" s="1568"/>
      <c r="M387" s="1065"/>
      <c r="N387" s="1269"/>
      <c r="O387" s="1269"/>
      <c r="P387" s="1569"/>
    </row>
    <row r="388" spans="1:16" ht="15.75" thickBot="1" x14ac:dyDescent="0.25">
      <c r="A388" s="1263"/>
      <c r="B388" s="1667"/>
      <c r="C388" s="1585"/>
      <c r="D388" s="1564"/>
      <c r="E388" s="1621"/>
      <c r="F388" s="1662"/>
      <c r="G388" s="1656"/>
      <c r="H388" s="1271" t="s">
        <v>96</v>
      </c>
      <c r="I388" s="1272">
        <f>I394</f>
        <v>0</v>
      </c>
      <c r="J388" s="1272">
        <f t="shared" si="86"/>
        <v>0</v>
      </c>
      <c r="K388" s="1272">
        <f t="shared" si="86"/>
        <v>0</v>
      </c>
      <c r="L388" s="1567"/>
      <c r="M388" s="1274"/>
      <c r="N388" s="1275"/>
      <c r="O388" s="1275"/>
      <c r="P388" s="1276"/>
    </row>
    <row r="389" spans="1:16" ht="31.9" customHeight="1" thickBot="1" x14ac:dyDescent="0.25">
      <c r="A389" s="1572"/>
      <c r="B389" s="1668"/>
      <c r="C389" s="1277"/>
      <c r="D389" s="1565"/>
      <c r="E389" s="1622"/>
      <c r="F389" s="1663"/>
      <c r="G389" s="1657"/>
      <c r="H389" s="1278" t="s">
        <v>7</v>
      </c>
      <c r="I389" s="1279">
        <f>SUM(I384:I388)</f>
        <v>286.89999999999998</v>
      </c>
      <c r="J389" s="1279">
        <f t="shared" ref="J389:K389" si="87">SUM(J384:J388)</f>
        <v>0</v>
      </c>
      <c r="K389" s="1279">
        <f t="shared" si="87"/>
        <v>0</v>
      </c>
      <c r="L389" s="1280"/>
      <c r="M389" s="1281"/>
      <c r="N389" s="1282"/>
      <c r="O389" s="1282"/>
      <c r="P389" s="1283"/>
    </row>
    <row r="390" spans="1:16" ht="15" x14ac:dyDescent="0.2">
      <c r="A390" s="1284"/>
      <c r="B390" s="1285"/>
      <c r="C390" s="1217"/>
      <c r="D390" s="1214"/>
      <c r="E390" s="1620" t="s">
        <v>563</v>
      </c>
      <c r="F390" s="1661" t="s">
        <v>70</v>
      </c>
      <c r="G390" s="1655" t="s">
        <v>71</v>
      </c>
      <c r="H390" s="843" t="s">
        <v>52</v>
      </c>
      <c r="I390" s="844"/>
      <c r="J390" s="844"/>
      <c r="K390" s="845"/>
      <c r="L390" s="846" t="s">
        <v>439</v>
      </c>
      <c r="M390" s="847" t="s">
        <v>83</v>
      </c>
      <c r="N390" s="848">
        <v>1</v>
      </c>
      <c r="O390" s="860"/>
      <c r="P390" s="861"/>
    </row>
    <row r="391" spans="1:16" ht="30" x14ac:dyDescent="0.25">
      <c r="A391" s="1287"/>
      <c r="B391" s="1288"/>
      <c r="C391" s="1218"/>
      <c r="D391" s="1216"/>
      <c r="E391" s="1621"/>
      <c r="F391" s="1662"/>
      <c r="G391" s="1656"/>
      <c r="H391" s="1289" t="s">
        <v>64</v>
      </c>
      <c r="I391" s="1266">
        <v>286.89999999999998</v>
      </c>
      <c r="J391" s="1266">
        <v>0</v>
      </c>
      <c r="K391" s="1290">
        <v>0</v>
      </c>
      <c r="L391" s="1291" t="s">
        <v>559</v>
      </c>
      <c r="M391" s="873" t="s">
        <v>87</v>
      </c>
      <c r="N391" s="1067">
        <v>1.8</v>
      </c>
      <c r="O391" s="1267"/>
      <c r="P391" s="1270"/>
    </row>
    <row r="392" spans="1:16" ht="30" x14ac:dyDescent="0.2">
      <c r="A392" s="1287"/>
      <c r="B392" s="1288"/>
      <c r="C392" s="1218"/>
      <c r="D392" s="1216"/>
      <c r="E392" s="1621"/>
      <c r="F392" s="1662"/>
      <c r="G392" s="1656"/>
      <c r="H392" s="1289" t="s">
        <v>437</v>
      </c>
      <c r="I392" s="1266"/>
      <c r="J392" s="1266"/>
      <c r="K392" s="1290"/>
      <c r="L392" s="963" t="s">
        <v>562</v>
      </c>
      <c r="M392" s="1065" t="s">
        <v>141</v>
      </c>
      <c r="N392" s="1267">
        <v>2</v>
      </c>
      <c r="O392" s="1269"/>
      <c r="P392" s="1270"/>
    </row>
    <row r="393" spans="1:16" ht="15" x14ac:dyDescent="0.2">
      <c r="A393" s="1287"/>
      <c r="B393" s="1288"/>
      <c r="C393" s="1218"/>
      <c r="D393" s="1216"/>
      <c r="E393" s="1621"/>
      <c r="F393" s="1662"/>
      <c r="G393" s="1656"/>
      <c r="H393" s="1289" t="s">
        <v>62</v>
      </c>
      <c r="I393" s="1266"/>
      <c r="J393" s="1266"/>
      <c r="K393" s="1290"/>
      <c r="L393" s="963"/>
      <c r="M393" s="1065"/>
      <c r="N393" s="1269"/>
      <c r="O393" s="1269"/>
      <c r="P393" s="1270"/>
    </row>
    <row r="394" spans="1:16" ht="15.75" thickBot="1" x14ac:dyDescent="0.25">
      <c r="A394" s="1287"/>
      <c r="B394" s="1288"/>
      <c r="C394" s="1218"/>
      <c r="D394" s="1216"/>
      <c r="E394" s="1621"/>
      <c r="F394" s="1662"/>
      <c r="G394" s="1656"/>
      <c r="H394" s="1292" t="s">
        <v>96</v>
      </c>
      <c r="I394" s="1272"/>
      <c r="J394" s="1272"/>
      <c r="K394" s="1293"/>
      <c r="L394" s="1273"/>
      <c r="M394" s="1274"/>
      <c r="N394" s="1275"/>
      <c r="O394" s="1275"/>
      <c r="P394" s="1276"/>
    </row>
    <row r="395" spans="1:16" ht="15.75" thickBot="1" x14ac:dyDescent="0.25">
      <c r="A395" s="1294"/>
      <c r="B395" s="1295"/>
      <c r="C395" s="1219"/>
      <c r="D395" s="1215"/>
      <c r="E395" s="1622"/>
      <c r="F395" s="1205"/>
      <c r="G395" s="1657"/>
      <c r="H395" s="1278" t="s">
        <v>7</v>
      </c>
      <c r="I395" s="1279">
        <f>SUM(I390:I394)</f>
        <v>286.89999999999998</v>
      </c>
      <c r="J395" s="1279">
        <f t="shared" ref="J395:K395" si="88">SUM(J390:J394)</f>
        <v>0</v>
      </c>
      <c r="K395" s="1279">
        <f t="shared" si="88"/>
        <v>0</v>
      </c>
      <c r="L395" s="1280"/>
      <c r="M395" s="1281"/>
      <c r="N395" s="1282"/>
      <c r="O395" s="1282"/>
      <c r="P395" s="1283"/>
    </row>
    <row r="396" spans="1:16" ht="15" x14ac:dyDescent="0.2">
      <c r="A396" s="1243" t="s">
        <v>66</v>
      </c>
      <c r="B396" s="1682" t="s">
        <v>6</v>
      </c>
      <c r="C396" s="1245" t="s">
        <v>8</v>
      </c>
      <c r="D396" s="1211"/>
      <c r="E396" s="1711" t="s">
        <v>564</v>
      </c>
      <c r="F396" s="1688" t="s">
        <v>70</v>
      </c>
      <c r="G396" s="1691" t="s">
        <v>71</v>
      </c>
      <c r="H396" s="1340" t="s">
        <v>52</v>
      </c>
      <c r="I396" s="47">
        <f>I402</f>
        <v>0</v>
      </c>
      <c r="J396" s="47">
        <f t="shared" ref="J396:K400" si="89">J402</f>
        <v>0</v>
      </c>
      <c r="K396" s="47">
        <f t="shared" si="89"/>
        <v>0</v>
      </c>
      <c r="L396" s="1369" t="s">
        <v>434</v>
      </c>
      <c r="M396" s="1370" t="s">
        <v>83</v>
      </c>
      <c r="N396" s="1371">
        <v>1</v>
      </c>
      <c r="O396" s="50"/>
      <c r="P396" s="28"/>
    </row>
    <row r="397" spans="1:16" ht="15" x14ac:dyDescent="0.2">
      <c r="A397" s="1244"/>
      <c r="B397" s="1683"/>
      <c r="C397" s="1246"/>
      <c r="D397" s="1212"/>
      <c r="E397" s="1712"/>
      <c r="F397" s="1689"/>
      <c r="G397" s="1692"/>
      <c r="H397" s="1341" t="s">
        <v>64</v>
      </c>
      <c r="I397" s="813">
        <f>I403</f>
        <v>0</v>
      </c>
      <c r="J397" s="813">
        <f t="shared" si="89"/>
        <v>0</v>
      </c>
      <c r="K397" s="813">
        <f t="shared" si="89"/>
        <v>0</v>
      </c>
      <c r="L397" s="1378" t="s">
        <v>565</v>
      </c>
      <c r="M397" s="1379" t="s">
        <v>87</v>
      </c>
      <c r="N397" s="1380">
        <v>1.032</v>
      </c>
      <c r="O397" s="817"/>
      <c r="P397" s="818"/>
    </row>
    <row r="398" spans="1:16" x14ac:dyDescent="0.2">
      <c r="A398" s="1244"/>
      <c r="B398" s="1683"/>
      <c r="C398" s="1246"/>
      <c r="D398" s="1212"/>
      <c r="E398" s="1712"/>
      <c r="F398" s="1689"/>
      <c r="G398" s="1692"/>
      <c r="H398" s="1341" t="s">
        <v>437</v>
      </c>
      <c r="I398" s="813">
        <f>I404</f>
        <v>0</v>
      </c>
      <c r="J398" s="813">
        <f t="shared" si="89"/>
        <v>0</v>
      </c>
      <c r="K398" s="813">
        <f t="shared" si="89"/>
        <v>0</v>
      </c>
      <c r="L398" s="822" t="s">
        <v>566</v>
      </c>
      <c r="M398" s="823"/>
      <c r="N398" s="817"/>
      <c r="O398" s="817"/>
      <c r="P398" s="818"/>
    </row>
    <row r="399" spans="1:16" x14ac:dyDescent="0.2">
      <c r="A399" s="1244"/>
      <c r="B399" s="1683"/>
      <c r="C399" s="1246"/>
      <c r="D399" s="1212"/>
      <c r="E399" s="1712"/>
      <c r="F399" s="1689"/>
      <c r="G399" s="1692"/>
      <c r="H399" s="1341" t="s">
        <v>62</v>
      </c>
      <c r="I399" s="813">
        <f>I405</f>
        <v>97</v>
      </c>
      <c r="J399" s="813">
        <f t="shared" si="89"/>
        <v>0</v>
      </c>
      <c r="K399" s="813">
        <f t="shared" si="89"/>
        <v>0</v>
      </c>
      <c r="L399" s="822"/>
      <c r="M399" s="823"/>
      <c r="N399" s="817"/>
      <c r="O399" s="817"/>
      <c r="P399" s="818"/>
    </row>
    <row r="400" spans="1:16" ht="13.5" thickBot="1" x14ac:dyDescent="0.25">
      <c r="A400" s="1244"/>
      <c r="B400" s="1683"/>
      <c r="C400" s="1246"/>
      <c r="D400" s="1212"/>
      <c r="E400" s="1712"/>
      <c r="F400" s="1689"/>
      <c r="G400" s="1692"/>
      <c r="H400" s="1342" t="s">
        <v>96</v>
      </c>
      <c r="I400" s="824">
        <f>I406</f>
        <v>0</v>
      </c>
      <c r="J400" s="824">
        <f t="shared" si="89"/>
        <v>0</v>
      </c>
      <c r="K400" s="824">
        <f t="shared" si="89"/>
        <v>0</v>
      </c>
      <c r="L400" s="1343"/>
      <c r="M400" s="1344"/>
      <c r="N400" s="1203"/>
      <c r="O400" s="1203"/>
      <c r="P400" s="1204"/>
    </row>
    <row r="401" spans="1:16" ht="19.149999999999999" customHeight="1" thickBot="1" x14ac:dyDescent="0.25">
      <c r="A401" s="1202"/>
      <c r="B401" s="1684"/>
      <c r="C401" s="1345"/>
      <c r="D401" s="997"/>
      <c r="E401" s="1713"/>
      <c r="F401" s="1690"/>
      <c r="G401" s="1693"/>
      <c r="H401" s="1346" t="s">
        <v>7</v>
      </c>
      <c r="I401" s="1347">
        <f>SUM(I396:I400)</f>
        <v>97</v>
      </c>
      <c r="J401" s="1347">
        <f t="shared" ref="J401:K401" si="90">SUM(J396:J400)</f>
        <v>0</v>
      </c>
      <c r="K401" s="1347">
        <f t="shared" si="90"/>
        <v>0</v>
      </c>
      <c r="L401" s="1348"/>
      <c r="M401" s="1349"/>
      <c r="N401" s="1350"/>
      <c r="O401" s="1350"/>
      <c r="P401" s="1351"/>
    </row>
    <row r="402" spans="1:16" ht="15" x14ac:dyDescent="0.2">
      <c r="A402" s="1331"/>
      <c r="B402" s="1352"/>
      <c r="C402" s="1211"/>
      <c r="D402" s="1222"/>
      <c r="E402" s="1711" t="s">
        <v>567</v>
      </c>
      <c r="F402" s="1688" t="s">
        <v>70</v>
      </c>
      <c r="G402" s="1691" t="s">
        <v>483</v>
      </c>
      <c r="H402" s="46" t="s">
        <v>52</v>
      </c>
      <c r="I402" s="47"/>
      <c r="J402" s="47"/>
      <c r="K402" s="48"/>
      <c r="L402" s="1369" t="s">
        <v>439</v>
      </c>
      <c r="M402" s="1370" t="s">
        <v>83</v>
      </c>
      <c r="N402" s="1371">
        <v>1</v>
      </c>
      <c r="O402" s="50"/>
      <c r="P402" s="28"/>
    </row>
    <row r="403" spans="1:16" ht="15" x14ac:dyDescent="0.25">
      <c r="A403" s="1332"/>
      <c r="B403" s="1353"/>
      <c r="C403" s="1212"/>
      <c r="D403" s="1220"/>
      <c r="E403" s="1712"/>
      <c r="F403" s="1689"/>
      <c r="G403" s="1692"/>
      <c r="H403" s="812" t="s">
        <v>64</v>
      </c>
      <c r="I403" s="813"/>
      <c r="J403" s="813"/>
      <c r="K403" s="814"/>
      <c r="L403" s="1444" t="s">
        <v>568</v>
      </c>
      <c r="M403" s="1405" t="s">
        <v>87</v>
      </c>
      <c r="N403" s="1380">
        <v>1.032</v>
      </c>
      <c r="O403" s="60"/>
      <c r="P403" s="818"/>
    </row>
    <row r="404" spans="1:16" x14ac:dyDescent="0.2">
      <c r="A404" s="1332"/>
      <c r="B404" s="1353"/>
      <c r="C404" s="1212"/>
      <c r="D404" s="1220"/>
      <c r="E404" s="1712"/>
      <c r="F404" s="1689"/>
      <c r="G404" s="1692"/>
      <c r="H404" s="812" t="s">
        <v>437</v>
      </c>
      <c r="I404" s="813"/>
      <c r="J404" s="813"/>
      <c r="K404" s="814"/>
      <c r="L404" s="822"/>
      <c r="M404" s="823"/>
      <c r="N404" s="817"/>
      <c r="O404" s="817"/>
      <c r="P404" s="818"/>
    </row>
    <row r="405" spans="1:16" x14ac:dyDescent="0.2">
      <c r="A405" s="1332"/>
      <c r="B405" s="1353"/>
      <c r="C405" s="1212"/>
      <c r="D405" s="1220"/>
      <c r="E405" s="1712"/>
      <c r="F405" s="1689"/>
      <c r="G405" s="1692"/>
      <c r="H405" s="812" t="s">
        <v>62</v>
      </c>
      <c r="I405" s="813">
        <v>97</v>
      </c>
      <c r="J405" s="813">
        <v>0</v>
      </c>
      <c r="K405" s="814">
        <v>0</v>
      </c>
      <c r="L405" s="822"/>
      <c r="M405" s="823"/>
      <c r="N405" s="817"/>
      <c r="O405" s="817"/>
      <c r="P405" s="818"/>
    </row>
    <row r="406" spans="1:16" ht="13.5" thickBot="1" x14ac:dyDescent="0.25">
      <c r="A406" s="1332"/>
      <c r="B406" s="1353"/>
      <c r="C406" s="1212"/>
      <c r="D406" s="1220"/>
      <c r="E406" s="1712"/>
      <c r="F406" s="1689"/>
      <c r="G406" s="1692"/>
      <c r="H406" s="1354" t="s">
        <v>96</v>
      </c>
      <c r="I406" s="824"/>
      <c r="J406" s="824"/>
      <c r="K406" s="825"/>
      <c r="L406" s="1343"/>
      <c r="M406" s="1344"/>
      <c r="N406" s="1203"/>
      <c r="O406" s="1203"/>
      <c r="P406" s="1204"/>
    </row>
    <row r="407" spans="1:16" ht="13.5" thickBot="1" x14ac:dyDescent="0.25">
      <c r="A407" s="1333"/>
      <c r="B407" s="1355"/>
      <c r="C407" s="1223"/>
      <c r="D407" s="1221"/>
      <c r="E407" s="1713"/>
      <c r="F407" s="1690"/>
      <c r="G407" s="1693"/>
      <c r="H407" s="1346" t="s">
        <v>7</v>
      </c>
      <c r="I407" s="1347">
        <f>SUM(I402:I406)</f>
        <v>97</v>
      </c>
      <c r="J407" s="1347">
        <f t="shared" ref="J407:K407" si="91">SUM(J402:J406)</f>
        <v>0</v>
      </c>
      <c r="K407" s="1347">
        <f t="shared" si="91"/>
        <v>0</v>
      </c>
      <c r="L407" s="1348"/>
      <c r="M407" s="1349"/>
      <c r="N407" s="1350"/>
      <c r="O407" s="1350"/>
      <c r="P407" s="1351"/>
    </row>
    <row r="408" spans="1:16" ht="13.5" thickBot="1" x14ac:dyDescent="0.25">
      <c r="A408" s="1202" t="s">
        <v>66</v>
      </c>
      <c r="B408" s="44" t="s">
        <v>6</v>
      </c>
      <c r="C408" s="1678" t="s">
        <v>34</v>
      </c>
      <c r="D408" s="1678"/>
      <c r="E408" s="1678"/>
      <c r="F408" s="1678"/>
      <c r="G408" s="1679"/>
      <c r="H408" s="33" t="s">
        <v>7</v>
      </c>
      <c r="I408" s="51">
        <f>I389+I401</f>
        <v>383.9</v>
      </c>
      <c r="J408" s="51">
        <f t="shared" ref="J408:K408" si="92">J389+J401</f>
        <v>0</v>
      </c>
      <c r="K408" s="51">
        <f t="shared" si="92"/>
        <v>0</v>
      </c>
      <c r="L408" s="34"/>
      <c r="M408" s="34"/>
      <c r="N408" s="34"/>
      <c r="O408" s="34"/>
      <c r="P408" s="35"/>
    </row>
    <row r="409" spans="1:16" ht="29.45" customHeight="1" thickBot="1" x14ac:dyDescent="0.25">
      <c r="A409" s="1326" t="s">
        <v>66</v>
      </c>
      <c r="B409" s="1326"/>
      <c r="C409" s="1680" t="s">
        <v>55</v>
      </c>
      <c r="D409" s="1680"/>
      <c r="E409" s="1680"/>
      <c r="F409" s="1680"/>
      <c r="G409" s="1681"/>
      <c r="H409" s="1327" t="s">
        <v>7</v>
      </c>
      <c r="I409" s="1328">
        <f>I408*1</f>
        <v>383.9</v>
      </c>
      <c r="J409" s="1328">
        <f t="shared" ref="J409:K409" si="93">J408*1</f>
        <v>0</v>
      </c>
      <c r="K409" s="1328">
        <f t="shared" si="93"/>
        <v>0</v>
      </c>
      <c r="L409" s="1329"/>
      <c r="M409" s="1329"/>
      <c r="N409" s="1329"/>
      <c r="O409" s="1329"/>
      <c r="P409" s="1330"/>
    </row>
    <row r="410" spans="1:16" ht="26.45" customHeight="1" thickBot="1" x14ac:dyDescent="0.25">
      <c r="A410" s="1248" t="s">
        <v>67</v>
      </c>
      <c r="B410" s="1438"/>
      <c r="C410" s="1439" t="s">
        <v>569</v>
      </c>
      <c r="D410" s="1440"/>
      <c r="E410" s="1441"/>
      <c r="F410" s="1440"/>
      <c r="G410" s="1440"/>
      <c r="H410" s="1440"/>
      <c r="I410" s="1440"/>
      <c r="J410" s="1440"/>
      <c r="K410" s="1440"/>
      <c r="L410" s="1442"/>
      <c r="M410" s="1442"/>
      <c r="N410" s="1440"/>
      <c r="O410" s="1440"/>
      <c r="P410" s="1443"/>
    </row>
    <row r="411" spans="1:16" ht="43.9" customHeight="1" thickBot="1" x14ac:dyDescent="0.25">
      <c r="A411" s="1252"/>
      <c r="B411" s="970"/>
      <c r="C411" s="1209"/>
      <c r="D411" s="1209"/>
      <c r="E411" s="1253"/>
      <c r="F411" s="1209"/>
      <c r="G411" s="1209"/>
      <c r="H411" s="1209"/>
      <c r="I411" s="1209"/>
      <c r="J411" s="1209"/>
      <c r="K411" s="1209"/>
      <c r="L411" s="1254" t="s">
        <v>570</v>
      </c>
      <c r="M411" s="857" t="s">
        <v>83</v>
      </c>
      <c r="N411" s="971">
        <v>4</v>
      </c>
      <c r="O411" s="858"/>
      <c r="P411" s="1445"/>
    </row>
    <row r="412" spans="1:16" ht="15" thickBot="1" x14ac:dyDescent="0.25">
      <c r="A412" s="869" t="s">
        <v>67</v>
      </c>
      <c r="B412" s="1257" t="s">
        <v>6</v>
      </c>
      <c r="C412" s="1258" t="s">
        <v>571</v>
      </c>
      <c r="D412" s="1259"/>
      <c r="E412" s="1259"/>
      <c r="F412" s="1259"/>
      <c r="G412" s="1259"/>
      <c r="H412" s="1259"/>
      <c r="I412" s="1259"/>
      <c r="J412" s="1259"/>
      <c r="K412" s="1259"/>
      <c r="L412" s="1259"/>
      <c r="M412" s="1259"/>
      <c r="N412" s="1259"/>
      <c r="O412" s="1664"/>
      <c r="P412" s="1665"/>
    </row>
    <row r="413" spans="1:16" ht="45.75" thickBot="1" x14ac:dyDescent="0.25">
      <c r="A413" s="869"/>
      <c r="B413" s="841"/>
      <c r="C413" s="842"/>
      <c r="D413" s="842"/>
      <c r="E413" s="842"/>
      <c r="F413" s="842"/>
      <c r="G413" s="842"/>
      <c r="H413" s="842"/>
      <c r="I413" s="842"/>
      <c r="J413" s="842"/>
      <c r="K413" s="842"/>
      <c r="L413" s="856" t="s">
        <v>572</v>
      </c>
      <c r="M413" s="857" t="s">
        <v>83</v>
      </c>
      <c r="N413" s="971">
        <v>3</v>
      </c>
      <c r="O413" s="858"/>
      <c r="P413" s="1445"/>
    </row>
    <row r="414" spans="1:16" ht="15" x14ac:dyDescent="0.2">
      <c r="A414" s="876" t="s">
        <v>67</v>
      </c>
      <c r="B414" s="1666" t="s">
        <v>6</v>
      </c>
      <c r="C414" s="1260" t="s">
        <v>6</v>
      </c>
      <c r="D414" s="1217"/>
      <c r="E414" s="1620" t="s">
        <v>573</v>
      </c>
      <c r="F414" s="1766" t="s">
        <v>70</v>
      </c>
      <c r="G414" s="1655" t="s">
        <v>71</v>
      </c>
      <c r="H414" s="1261" t="s">
        <v>52</v>
      </c>
      <c r="I414" s="844">
        <f t="shared" ref="I414:K418" si="94">I421+I428+I434+I440</f>
        <v>0</v>
      </c>
      <c r="J414" s="844">
        <f t="shared" si="94"/>
        <v>0</v>
      </c>
      <c r="K414" s="844">
        <f t="shared" si="94"/>
        <v>0</v>
      </c>
      <c r="L414" s="846" t="s">
        <v>434</v>
      </c>
      <c r="M414" s="847" t="s">
        <v>83</v>
      </c>
      <c r="N414" s="848">
        <v>3</v>
      </c>
      <c r="O414" s="860"/>
      <c r="P414" s="861"/>
    </row>
    <row r="415" spans="1:16" ht="15" x14ac:dyDescent="0.2">
      <c r="A415" s="1263"/>
      <c r="B415" s="1667"/>
      <c r="C415" s="1264"/>
      <c r="D415" s="1218"/>
      <c r="E415" s="1621"/>
      <c r="F415" s="1767"/>
      <c r="G415" s="1656"/>
      <c r="H415" s="1265" t="s">
        <v>64</v>
      </c>
      <c r="I415" s="1266">
        <f t="shared" si="94"/>
        <v>212.01</v>
      </c>
      <c r="J415" s="1266">
        <f t="shared" si="94"/>
        <v>0</v>
      </c>
      <c r="K415" s="1266">
        <f t="shared" si="94"/>
        <v>0</v>
      </c>
      <c r="L415" s="963" t="s">
        <v>574</v>
      </c>
      <c r="M415" s="1065" t="s">
        <v>83</v>
      </c>
      <c r="N415" s="1267">
        <v>5</v>
      </c>
      <c r="O415" s="1269"/>
      <c r="P415" s="1268"/>
    </row>
    <row r="416" spans="1:16" ht="15" x14ac:dyDescent="0.2">
      <c r="A416" s="1263"/>
      <c r="B416" s="1667"/>
      <c r="C416" s="1264"/>
      <c r="D416" s="1218"/>
      <c r="E416" s="1621"/>
      <c r="F416" s="1767"/>
      <c r="G416" s="1656"/>
      <c r="H416" s="1265" t="s">
        <v>437</v>
      </c>
      <c r="I416" s="1266">
        <f t="shared" si="94"/>
        <v>0</v>
      </c>
      <c r="J416" s="1266">
        <f t="shared" si="94"/>
        <v>0</v>
      </c>
      <c r="K416" s="1266">
        <f t="shared" si="94"/>
        <v>0</v>
      </c>
      <c r="L416" s="963"/>
      <c r="M416" s="1065"/>
      <c r="N416" s="1269"/>
      <c r="O416" s="1269"/>
      <c r="P416" s="1270"/>
    </row>
    <row r="417" spans="1:16" ht="15" x14ac:dyDescent="0.2">
      <c r="A417" s="1263"/>
      <c r="B417" s="1667"/>
      <c r="C417" s="1264"/>
      <c r="D417" s="1218"/>
      <c r="E417" s="1621"/>
      <c r="F417" s="1767"/>
      <c r="G417" s="1656"/>
      <c r="H417" s="1265" t="s">
        <v>62</v>
      </c>
      <c r="I417" s="1266">
        <f t="shared" si="94"/>
        <v>160.79</v>
      </c>
      <c r="J417" s="1266">
        <f t="shared" si="94"/>
        <v>0</v>
      </c>
      <c r="K417" s="1266">
        <f t="shared" si="94"/>
        <v>0</v>
      </c>
      <c r="L417" s="963"/>
      <c r="M417" s="1065"/>
      <c r="N417" s="1269"/>
      <c r="O417" s="1269"/>
      <c r="P417" s="1270"/>
    </row>
    <row r="418" spans="1:16" ht="15" x14ac:dyDescent="0.2">
      <c r="A418" s="1263"/>
      <c r="B418" s="1667"/>
      <c r="C418" s="1264"/>
      <c r="D418" s="1218"/>
      <c r="E418" s="1621"/>
      <c r="F418" s="1767"/>
      <c r="G418" s="1656"/>
      <c r="H418" s="1265" t="s">
        <v>96</v>
      </c>
      <c r="I418" s="863">
        <f>I425+I432+I438+I444</f>
        <v>240</v>
      </c>
      <c r="J418" s="863">
        <f t="shared" si="94"/>
        <v>0</v>
      </c>
      <c r="K418" s="863">
        <f t="shared" si="94"/>
        <v>0</v>
      </c>
      <c r="L418" s="1273"/>
      <c r="M418" s="1274"/>
      <c r="N418" s="1275"/>
      <c r="O418" s="1275"/>
      <c r="P418" s="1276"/>
    </row>
    <row r="419" spans="1:16" s="9" customFormat="1" ht="15.75" thickBot="1" x14ac:dyDescent="0.25">
      <c r="A419" s="1263"/>
      <c r="B419" s="1667"/>
      <c r="C419" s="1264"/>
      <c r="D419" s="1495"/>
      <c r="E419" s="1621"/>
      <c r="F419" s="1767"/>
      <c r="G419" s="1656"/>
      <c r="H419" s="1512"/>
      <c r="I419" s="871"/>
      <c r="J419" s="871">
        <f t="shared" ref="J419:K419" si="95">J426</f>
        <v>0</v>
      </c>
      <c r="K419" s="871">
        <f t="shared" si="95"/>
        <v>0</v>
      </c>
      <c r="L419" s="1498"/>
      <c r="M419" s="1460"/>
      <c r="N419" s="1462"/>
      <c r="O419" s="1462"/>
      <c r="P419" s="908"/>
    </row>
    <row r="420" spans="1:16" ht="15.75" thickBot="1" x14ac:dyDescent="0.25">
      <c r="A420" s="1208"/>
      <c r="B420" s="1668"/>
      <c r="C420" s="1277"/>
      <c r="D420" s="933"/>
      <c r="E420" s="1622"/>
      <c r="F420" s="1768"/>
      <c r="G420" s="1657"/>
      <c r="H420" s="1278" t="s">
        <v>7</v>
      </c>
      <c r="I420" s="1279">
        <f>SUM(I414:I419)</f>
        <v>612.79999999999995</v>
      </c>
      <c r="J420" s="1279">
        <f t="shared" ref="J420:K420" si="96">SUM(J414:J419)</f>
        <v>0</v>
      </c>
      <c r="K420" s="1279">
        <f t="shared" si="96"/>
        <v>0</v>
      </c>
      <c r="L420" s="1280"/>
      <c r="M420" s="1281"/>
      <c r="N420" s="1282"/>
      <c r="O420" s="1282"/>
      <c r="P420" s="1283"/>
    </row>
    <row r="421" spans="1:16" ht="15" x14ac:dyDescent="0.2">
      <c r="A421" s="1284"/>
      <c r="B421" s="1285"/>
      <c r="C421" s="1563"/>
      <c r="D421" s="1578"/>
      <c r="E421" s="1620" t="s">
        <v>575</v>
      </c>
      <c r="F421" s="1661" t="s">
        <v>70</v>
      </c>
      <c r="G421" s="1655" t="s">
        <v>446</v>
      </c>
      <c r="H421" s="843" t="s">
        <v>52</v>
      </c>
      <c r="I421" s="844"/>
      <c r="J421" s="844"/>
      <c r="K421" s="845"/>
      <c r="L421" s="846" t="s">
        <v>439</v>
      </c>
      <c r="M421" s="847" t="s">
        <v>83</v>
      </c>
      <c r="N421" s="1286"/>
      <c r="O421" s="860"/>
      <c r="P421" s="849"/>
    </row>
    <row r="422" spans="1:16" ht="15" x14ac:dyDescent="0.25">
      <c r="A422" s="1287"/>
      <c r="B422" s="1562"/>
      <c r="C422" s="1564"/>
      <c r="D422" s="1582"/>
      <c r="E422" s="1621"/>
      <c r="F422" s="1662"/>
      <c r="G422" s="1656"/>
      <c r="H422" s="1289" t="s">
        <v>64</v>
      </c>
      <c r="I422" s="1266">
        <v>146</v>
      </c>
      <c r="J422" s="1266"/>
      <c r="K422" s="1290">
        <v>0</v>
      </c>
      <c r="L422" s="1291" t="s">
        <v>576</v>
      </c>
      <c r="M422" s="873" t="s">
        <v>83</v>
      </c>
      <c r="N422" s="1267">
        <v>1</v>
      </c>
      <c r="O422" s="1435"/>
      <c r="P422" s="1268"/>
    </row>
    <row r="423" spans="1:16" ht="15" x14ac:dyDescent="0.2">
      <c r="A423" s="1287"/>
      <c r="B423" s="1562"/>
      <c r="C423" s="1564"/>
      <c r="D423" s="1582"/>
      <c r="E423" s="1621"/>
      <c r="F423" s="1662"/>
      <c r="G423" s="1656"/>
      <c r="H423" s="1289" t="s">
        <v>437</v>
      </c>
      <c r="I423" s="1266"/>
      <c r="J423" s="1266"/>
      <c r="K423" s="1290"/>
      <c r="L423" s="1568"/>
      <c r="M423" s="1065"/>
      <c r="N423" s="1435"/>
      <c r="O423" s="1267"/>
      <c r="P423" s="1268"/>
    </row>
    <row r="424" spans="1:16" ht="15" x14ac:dyDescent="0.2">
      <c r="A424" s="1287"/>
      <c r="B424" s="1562"/>
      <c r="C424" s="1564"/>
      <c r="D424" s="1582"/>
      <c r="E424" s="1621"/>
      <c r="F424" s="1662"/>
      <c r="G424" s="1656"/>
      <c r="H424" s="1289" t="s">
        <v>62</v>
      </c>
      <c r="I424" s="1266"/>
      <c r="J424" s="1266"/>
      <c r="K424" s="1290"/>
      <c r="L424" s="1568"/>
      <c r="M424" s="1065"/>
      <c r="N424" s="1269"/>
      <c r="O424" s="1269"/>
      <c r="P424" s="1569"/>
    </row>
    <row r="425" spans="1:16" ht="15" x14ac:dyDescent="0.2">
      <c r="A425" s="1287"/>
      <c r="B425" s="1562"/>
      <c r="C425" s="1564"/>
      <c r="D425" s="1582"/>
      <c r="E425" s="1621"/>
      <c r="F425" s="1662"/>
      <c r="G425" s="1656"/>
      <c r="H425" s="1289" t="s">
        <v>96</v>
      </c>
      <c r="I425" s="863">
        <v>240</v>
      </c>
      <c r="J425" s="863"/>
      <c r="K425" s="864">
        <v>0</v>
      </c>
      <c r="L425" s="1567"/>
      <c r="M425" s="1274"/>
      <c r="N425" s="1275"/>
      <c r="O425" s="1275"/>
      <c r="P425" s="1276"/>
    </row>
    <row r="426" spans="1:16" s="9" customFormat="1" ht="15.75" thickBot="1" x14ac:dyDescent="0.25">
      <c r="A426" s="1287"/>
      <c r="B426" s="1562"/>
      <c r="C426" s="1564"/>
      <c r="D426" s="1582"/>
      <c r="E426" s="1621"/>
      <c r="F426" s="1662"/>
      <c r="G426" s="1656"/>
      <c r="H426" s="1458"/>
      <c r="I426" s="871"/>
      <c r="J426" s="871"/>
      <c r="K426" s="872"/>
      <c r="L426" s="1570"/>
      <c r="M426" s="1460"/>
      <c r="N426" s="1462"/>
      <c r="O426" s="1462"/>
      <c r="P426" s="908"/>
    </row>
    <row r="427" spans="1:16" ht="21" customHeight="1" thickBot="1" x14ac:dyDescent="0.25">
      <c r="A427" s="1294"/>
      <c r="B427" s="1295"/>
      <c r="C427" s="1580"/>
      <c r="D427" s="1579"/>
      <c r="E427" s="1622"/>
      <c r="F427" s="1663"/>
      <c r="G427" s="1657"/>
      <c r="H427" s="1278" t="s">
        <v>7</v>
      </c>
      <c r="I427" s="1279">
        <f>SUM(I421:I426)</f>
        <v>386</v>
      </c>
      <c r="J427" s="1279">
        <f t="shared" ref="J427:K427" si="97">SUM(J421:J425)</f>
        <v>0</v>
      </c>
      <c r="K427" s="1279">
        <f t="shared" si="97"/>
        <v>0</v>
      </c>
      <c r="L427" s="1280"/>
      <c r="M427" s="1281"/>
      <c r="N427" s="1282"/>
      <c r="O427" s="1282"/>
      <c r="P427" s="1283"/>
    </row>
    <row r="428" spans="1:16" ht="15" x14ac:dyDescent="0.2">
      <c r="A428" s="1284"/>
      <c r="B428" s="1285"/>
      <c r="C428" s="1217"/>
      <c r="D428" s="1214"/>
      <c r="E428" s="1620" t="s">
        <v>577</v>
      </c>
      <c r="F428" s="1661" t="s">
        <v>70</v>
      </c>
      <c r="G428" s="1655" t="s">
        <v>446</v>
      </c>
      <c r="H428" s="843" t="s">
        <v>52</v>
      </c>
      <c r="I428" s="844"/>
      <c r="J428" s="844"/>
      <c r="K428" s="845"/>
      <c r="L428" s="846" t="s">
        <v>439</v>
      </c>
      <c r="M428" s="847" t="s">
        <v>83</v>
      </c>
      <c r="N428" s="848">
        <v>1</v>
      </c>
      <c r="O428" s="860"/>
      <c r="P428" s="861"/>
    </row>
    <row r="429" spans="1:16" ht="15" x14ac:dyDescent="0.25">
      <c r="A429" s="1287"/>
      <c r="B429" s="1288"/>
      <c r="C429" s="1218"/>
      <c r="D429" s="1216"/>
      <c r="E429" s="1621"/>
      <c r="F429" s="1662"/>
      <c r="G429" s="1656"/>
      <c r="H429" s="1289" t="s">
        <v>64</v>
      </c>
      <c r="I429" s="1266">
        <v>38.200000000000003</v>
      </c>
      <c r="J429" s="1266">
        <v>0</v>
      </c>
      <c r="K429" s="1290">
        <v>0</v>
      </c>
      <c r="L429" s="1291" t="s">
        <v>578</v>
      </c>
      <c r="M429" s="873" t="s">
        <v>83</v>
      </c>
      <c r="N429" s="1267">
        <v>1</v>
      </c>
      <c r="O429" s="1267"/>
      <c r="P429" s="1270"/>
    </row>
    <row r="430" spans="1:16" ht="15" x14ac:dyDescent="0.2">
      <c r="A430" s="1287"/>
      <c r="B430" s="1288"/>
      <c r="C430" s="1218"/>
      <c r="D430" s="1216"/>
      <c r="E430" s="1621"/>
      <c r="F430" s="1662"/>
      <c r="G430" s="1325"/>
      <c r="H430" s="1289" t="s">
        <v>437</v>
      </c>
      <c r="I430" s="1266"/>
      <c r="J430" s="1266"/>
      <c r="K430" s="1290"/>
      <c r="L430" s="963"/>
      <c r="M430" s="1065"/>
      <c r="N430" s="1269"/>
      <c r="O430" s="1269"/>
      <c r="P430" s="1270"/>
    </row>
    <row r="431" spans="1:16" ht="15" x14ac:dyDescent="0.2">
      <c r="A431" s="1287"/>
      <c r="B431" s="1288"/>
      <c r="C431" s="1218"/>
      <c r="D431" s="1216"/>
      <c r="E431" s="1621"/>
      <c r="F431" s="1662"/>
      <c r="G431" s="1325"/>
      <c r="H431" s="1289" t="s">
        <v>62</v>
      </c>
      <c r="I431" s="1266">
        <v>61.79</v>
      </c>
      <c r="J431" s="1266">
        <v>0</v>
      </c>
      <c r="K431" s="1290">
        <v>0</v>
      </c>
      <c r="L431" s="963"/>
      <c r="M431" s="1065"/>
      <c r="N431" s="1269"/>
      <c r="O431" s="1269"/>
      <c r="P431" s="1270"/>
    </row>
    <row r="432" spans="1:16" ht="15.75" thickBot="1" x14ac:dyDescent="0.25">
      <c r="A432" s="1287"/>
      <c r="B432" s="1288"/>
      <c r="C432" s="1218"/>
      <c r="D432" s="1216"/>
      <c r="E432" s="1621"/>
      <c r="F432" s="1662"/>
      <c r="G432" s="1656"/>
      <c r="H432" s="1292" t="s">
        <v>96</v>
      </c>
      <c r="I432" s="1272"/>
      <c r="J432" s="1272"/>
      <c r="K432" s="1293"/>
      <c r="L432" s="1273"/>
      <c r="M432" s="1274"/>
      <c r="N432" s="1275"/>
      <c r="O432" s="1275"/>
      <c r="P432" s="1276"/>
    </row>
    <row r="433" spans="1:16" ht="15.75" thickBot="1" x14ac:dyDescent="0.25">
      <c r="A433" s="1294"/>
      <c r="B433" s="1295"/>
      <c r="C433" s="1219"/>
      <c r="D433" s="1215"/>
      <c r="E433" s="1622"/>
      <c r="F433" s="1663"/>
      <c r="G433" s="1657"/>
      <c r="H433" s="1278" t="s">
        <v>7</v>
      </c>
      <c r="I433" s="1279">
        <f>SUM(I428:I432)</f>
        <v>99.990000000000009</v>
      </c>
      <c r="J433" s="1279">
        <f t="shared" ref="J433:K433" si="98">SUM(J428:J432)</f>
        <v>0</v>
      </c>
      <c r="K433" s="1279">
        <f t="shared" si="98"/>
        <v>0</v>
      </c>
      <c r="L433" s="1280"/>
      <c r="M433" s="1281"/>
      <c r="N433" s="1282"/>
      <c r="O433" s="1282"/>
      <c r="P433" s="1283"/>
    </row>
    <row r="434" spans="1:16" ht="15" x14ac:dyDescent="0.2">
      <c r="A434" s="1284"/>
      <c r="B434" s="1285"/>
      <c r="C434" s="1217"/>
      <c r="D434" s="1214"/>
      <c r="E434" s="1620" t="s">
        <v>579</v>
      </c>
      <c r="F434" s="1661" t="s">
        <v>70</v>
      </c>
      <c r="G434" s="1655"/>
      <c r="H434" s="843" t="s">
        <v>52</v>
      </c>
      <c r="I434" s="844"/>
      <c r="J434" s="844"/>
      <c r="K434" s="845"/>
      <c r="L434" s="846" t="s">
        <v>439</v>
      </c>
      <c r="M434" s="847" t="s">
        <v>83</v>
      </c>
      <c r="N434" s="848">
        <v>1</v>
      </c>
      <c r="O434" s="860"/>
      <c r="P434" s="861"/>
    </row>
    <row r="435" spans="1:16" ht="15" x14ac:dyDescent="0.25">
      <c r="A435" s="1287"/>
      <c r="B435" s="1288"/>
      <c r="C435" s="1218"/>
      <c r="D435" s="1216"/>
      <c r="E435" s="1621"/>
      <c r="F435" s="1662"/>
      <c r="G435" s="1656"/>
      <c r="H435" s="1289" t="s">
        <v>64</v>
      </c>
      <c r="I435" s="1266">
        <v>20.100000000000001</v>
      </c>
      <c r="J435" s="1266">
        <v>0</v>
      </c>
      <c r="K435" s="1290">
        <v>0</v>
      </c>
      <c r="L435" s="1291" t="s">
        <v>580</v>
      </c>
      <c r="M435" s="873" t="s">
        <v>83</v>
      </c>
      <c r="N435" s="1267">
        <v>1</v>
      </c>
      <c r="O435" s="1267"/>
      <c r="P435" s="1270"/>
    </row>
    <row r="436" spans="1:16" ht="15" x14ac:dyDescent="0.2">
      <c r="A436" s="1287"/>
      <c r="B436" s="1288"/>
      <c r="C436" s="1218"/>
      <c r="D436" s="1216"/>
      <c r="E436" s="1621"/>
      <c r="F436" s="1662"/>
      <c r="G436" s="1656"/>
      <c r="H436" s="1289" t="s">
        <v>437</v>
      </c>
      <c r="I436" s="1266"/>
      <c r="J436" s="1266"/>
      <c r="K436" s="1290"/>
      <c r="L436" s="963" t="s">
        <v>581</v>
      </c>
      <c r="M436" s="1065" t="s">
        <v>83</v>
      </c>
      <c r="N436" s="1267">
        <v>1</v>
      </c>
      <c r="O436" s="1269"/>
      <c r="P436" s="1270"/>
    </row>
    <row r="437" spans="1:16" ht="15" x14ac:dyDescent="0.2">
      <c r="A437" s="1287"/>
      <c r="B437" s="1288"/>
      <c r="C437" s="1218"/>
      <c r="D437" s="1216"/>
      <c r="E437" s="1621"/>
      <c r="F437" s="1662"/>
      <c r="G437" s="1656"/>
      <c r="H437" s="1289" t="s">
        <v>62</v>
      </c>
      <c r="I437" s="1266">
        <v>12</v>
      </c>
      <c r="J437" s="1266">
        <v>0</v>
      </c>
      <c r="K437" s="1290">
        <v>0</v>
      </c>
      <c r="L437" s="963"/>
      <c r="M437" s="1065"/>
      <c r="N437" s="1269"/>
      <c r="O437" s="1269"/>
      <c r="P437" s="1270"/>
    </row>
    <row r="438" spans="1:16" ht="15.75" thickBot="1" x14ac:dyDescent="0.25">
      <c r="A438" s="1287"/>
      <c r="B438" s="1288"/>
      <c r="C438" s="1218"/>
      <c r="D438" s="1216"/>
      <c r="E438" s="1621"/>
      <c r="F438" s="1662"/>
      <c r="G438" s="1656"/>
      <c r="H438" s="1292" t="s">
        <v>96</v>
      </c>
      <c r="I438" s="1272"/>
      <c r="J438" s="1272"/>
      <c r="K438" s="1293"/>
      <c r="L438" s="1273"/>
      <c r="M438" s="1274"/>
      <c r="N438" s="1275"/>
      <c r="O438" s="1275"/>
      <c r="P438" s="1276"/>
    </row>
    <row r="439" spans="1:16" ht="22.9" customHeight="1" thickBot="1" x14ac:dyDescent="0.25">
      <c r="A439" s="1294"/>
      <c r="B439" s="1295"/>
      <c r="C439" s="1219"/>
      <c r="D439" s="1215"/>
      <c r="E439" s="1622"/>
      <c r="F439" s="1663"/>
      <c r="G439" s="1657"/>
      <c r="H439" s="1278" t="s">
        <v>7</v>
      </c>
      <c r="I439" s="1279">
        <f>SUM(I434:I438)</f>
        <v>32.1</v>
      </c>
      <c r="J439" s="1279">
        <f t="shared" ref="J439" si="99">SUM(J434:J438)</f>
        <v>0</v>
      </c>
      <c r="K439" s="1279">
        <f>SUM(K434:K438)</f>
        <v>0</v>
      </c>
      <c r="L439" s="1280"/>
      <c r="M439" s="1281"/>
      <c r="N439" s="1282"/>
      <c r="O439" s="1282"/>
      <c r="P439" s="1283"/>
    </row>
    <row r="440" spans="1:16" ht="18" customHeight="1" x14ac:dyDescent="0.2">
      <c r="A440" s="1284"/>
      <c r="B440" s="1285"/>
      <c r="C440" s="1217"/>
      <c r="D440" s="1214"/>
      <c r="E440" s="1620" t="s">
        <v>582</v>
      </c>
      <c r="F440" s="1661" t="s">
        <v>70</v>
      </c>
      <c r="G440" s="1655" t="s">
        <v>522</v>
      </c>
      <c r="H440" s="843" t="s">
        <v>52</v>
      </c>
      <c r="I440" s="844"/>
      <c r="J440" s="844"/>
      <c r="K440" s="845"/>
      <c r="L440" s="846" t="s">
        <v>439</v>
      </c>
      <c r="M440" s="847" t="s">
        <v>83</v>
      </c>
      <c r="N440" s="848">
        <v>1</v>
      </c>
      <c r="O440" s="860"/>
      <c r="P440" s="861"/>
    </row>
    <row r="441" spans="1:16" ht="45" x14ac:dyDescent="0.25">
      <c r="A441" s="1287"/>
      <c r="B441" s="1288"/>
      <c r="C441" s="1218"/>
      <c r="D441" s="1216"/>
      <c r="E441" s="1621"/>
      <c r="F441" s="1662"/>
      <c r="G441" s="1656"/>
      <c r="H441" s="1289" t="s">
        <v>64</v>
      </c>
      <c r="I441" s="1446">
        <v>7.71</v>
      </c>
      <c r="J441" s="1266"/>
      <c r="K441" s="1290"/>
      <c r="L441" s="1291" t="s">
        <v>583</v>
      </c>
      <c r="M441" s="873" t="s">
        <v>83</v>
      </c>
      <c r="N441" s="1067">
        <v>1</v>
      </c>
      <c r="O441" s="1267"/>
      <c r="P441" s="1270"/>
    </row>
    <row r="442" spans="1:16" ht="15" x14ac:dyDescent="0.2">
      <c r="A442" s="1287"/>
      <c r="B442" s="1288"/>
      <c r="C442" s="1218"/>
      <c r="D442" s="1216"/>
      <c r="E442" s="1621"/>
      <c r="F442" s="1662"/>
      <c r="G442" s="1656"/>
      <c r="H442" s="1289" t="s">
        <v>437</v>
      </c>
      <c r="I442" s="1266"/>
      <c r="J442" s="1266"/>
      <c r="K442" s="1290"/>
      <c r="L442" s="963"/>
      <c r="M442" s="1065"/>
      <c r="N442" s="1269"/>
      <c r="O442" s="1269"/>
      <c r="P442" s="1270"/>
    </row>
    <row r="443" spans="1:16" ht="15" x14ac:dyDescent="0.2">
      <c r="A443" s="1287"/>
      <c r="B443" s="1288"/>
      <c r="C443" s="1218"/>
      <c r="D443" s="1216"/>
      <c r="E443" s="1621"/>
      <c r="F443" s="1662"/>
      <c r="G443" s="1656"/>
      <c r="H443" s="1289" t="s">
        <v>62</v>
      </c>
      <c r="I443" s="1266">
        <v>87</v>
      </c>
      <c r="J443" s="1266"/>
      <c r="K443" s="1290"/>
      <c r="L443" s="963"/>
      <c r="M443" s="1065"/>
      <c r="N443" s="1269"/>
      <c r="O443" s="1269"/>
      <c r="P443" s="1270"/>
    </row>
    <row r="444" spans="1:16" ht="15.75" thickBot="1" x14ac:dyDescent="0.25">
      <c r="A444" s="1287"/>
      <c r="B444" s="1288"/>
      <c r="C444" s="1218"/>
      <c r="D444" s="1216"/>
      <c r="E444" s="1621"/>
      <c r="F444" s="1662"/>
      <c r="G444" s="1656"/>
      <c r="H444" s="1292" t="s">
        <v>96</v>
      </c>
      <c r="I444" s="1272"/>
      <c r="J444" s="1272"/>
      <c r="K444" s="1293"/>
      <c r="L444" s="1273"/>
      <c r="M444" s="1274"/>
      <c r="N444" s="1275"/>
      <c r="O444" s="1275"/>
      <c r="P444" s="1276"/>
    </row>
    <row r="445" spans="1:16" ht="19.149999999999999" customHeight="1" thickBot="1" x14ac:dyDescent="0.25">
      <c r="A445" s="1294"/>
      <c r="B445" s="1295"/>
      <c r="C445" s="1219"/>
      <c r="D445" s="1215"/>
      <c r="E445" s="1622"/>
      <c r="F445" s="1663"/>
      <c r="G445" s="1657"/>
      <c r="H445" s="1278" t="s">
        <v>7</v>
      </c>
      <c r="I445" s="1279">
        <f>SUM(I440:I444)</f>
        <v>94.71</v>
      </c>
      <c r="J445" s="1279">
        <f t="shared" ref="J445:K445" si="100">SUM(J440:J444)</f>
        <v>0</v>
      </c>
      <c r="K445" s="1279">
        <f t="shared" si="100"/>
        <v>0</v>
      </c>
      <c r="L445" s="1280"/>
      <c r="M445" s="1281"/>
      <c r="N445" s="1282"/>
      <c r="O445" s="1282"/>
      <c r="P445" s="1283"/>
    </row>
    <row r="446" spans="1:16" ht="15" thickBot="1" x14ac:dyDescent="0.25">
      <c r="A446" s="1208" t="s">
        <v>67</v>
      </c>
      <c r="B446" s="851" t="s">
        <v>6</v>
      </c>
      <c r="C446" s="1671" t="s">
        <v>34</v>
      </c>
      <c r="D446" s="1671"/>
      <c r="E446" s="1671"/>
      <c r="F446" s="1671"/>
      <c r="G446" s="1672"/>
      <c r="H446" s="852" t="s">
        <v>7</v>
      </c>
      <c r="I446" s="853">
        <f>I420*1</f>
        <v>612.79999999999995</v>
      </c>
      <c r="J446" s="853">
        <f t="shared" ref="J446:K446" si="101">J420*1</f>
        <v>0</v>
      </c>
      <c r="K446" s="853">
        <f t="shared" si="101"/>
        <v>0</v>
      </c>
      <c r="L446" s="854"/>
      <c r="M446" s="854"/>
      <c r="N446" s="854"/>
      <c r="O446" s="854"/>
      <c r="P446" s="855"/>
    </row>
    <row r="447" spans="1:16" ht="15" thickBot="1" x14ac:dyDescent="0.25">
      <c r="A447" s="1316" t="s">
        <v>67</v>
      </c>
      <c r="B447" s="1316"/>
      <c r="C447" s="1673" t="s">
        <v>55</v>
      </c>
      <c r="D447" s="1673"/>
      <c r="E447" s="1673"/>
      <c r="F447" s="1673"/>
      <c r="G447" s="1674"/>
      <c r="H447" s="1317" t="s">
        <v>7</v>
      </c>
      <c r="I447" s="1318">
        <f>I446*1</f>
        <v>612.79999999999995</v>
      </c>
      <c r="J447" s="1318">
        <f t="shared" ref="J447:K447" si="102">J446+J440</f>
        <v>0</v>
      </c>
      <c r="K447" s="1318">
        <f t="shared" si="102"/>
        <v>0</v>
      </c>
      <c r="L447" s="1319"/>
      <c r="M447" s="1319"/>
      <c r="N447" s="1319"/>
      <c r="O447" s="1319"/>
      <c r="P447" s="1320"/>
    </row>
    <row r="448" spans="1:16" ht="15.75" thickBot="1" x14ac:dyDescent="0.25">
      <c r="A448" s="1248" t="s">
        <v>68</v>
      </c>
      <c r="B448" s="834"/>
      <c r="C448" s="835" t="s">
        <v>584</v>
      </c>
      <c r="D448" s="836"/>
      <c r="E448" s="837"/>
      <c r="F448" s="836"/>
      <c r="G448" s="836"/>
      <c r="H448" s="836"/>
      <c r="I448" s="836"/>
      <c r="J448" s="835"/>
      <c r="K448" s="836"/>
      <c r="L448" s="1251"/>
      <c r="M448" s="1251"/>
      <c r="N448" s="836"/>
      <c r="O448" s="835"/>
      <c r="P448" s="838"/>
    </row>
    <row r="449" spans="1:16" ht="38.450000000000003" customHeight="1" thickBot="1" x14ac:dyDescent="0.25">
      <c r="A449" s="829"/>
      <c r="B449" s="1239"/>
      <c r="C449" s="1240"/>
      <c r="D449" s="1240"/>
      <c r="E449" s="1241"/>
      <c r="F449" s="1240"/>
      <c r="G449" s="1240"/>
      <c r="H449" s="1240"/>
      <c r="I449" s="1242"/>
      <c r="J449" s="1242"/>
      <c r="K449" s="1242"/>
      <c r="L449" s="1362" t="s">
        <v>585</v>
      </c>
      <c r="M449" s="857" t="s">
        <v>83</v>
      </c>
      <c r="N449" s="1447"/>
      <c r="O449" s="1142">
        <v>1</v>
      </c>
      <c r="P449" s="820"/>
    </row>
    <row r="450" spans="1:16" ht="24.6" customHeight="1" thickBot="1" x14ac:dyDescent="0.25">
      <c r="A450" s="840" t="s">
        <v>68</v>
      </c>
      <c r="B450" s="1415" t="s">
        <v>6</v>
      </c>
      <c r="C450" s="1448" t="s">
        <v>586</v>
      </c>
      <c r="D450" s="1449"/>
      <c r="E450" s="1449"/>
      <c r="F450" s="1449"/>
      <c r="G450" s="1449"/>
      <c r="H450" s="1449"/>
      <c r="I450" s="1449"/>
      <c r="J450" s="1449"/>
      <c r="K450" s="1449"/>
      <c r="L450" s="1449"/>
      <c r="M450" s="1449"/>
      <c r="N450" s="1449"/>
      <c r="O450" s="1764"/>
      <c r="P450" s="1765"/>
    </row>
    <row r="451" spans="1:16" ht="40.15" customHeight="1" thickBot="1" x14ac:dyDescent="0.25">
      <c r="A451" s="869"/>
      <c r="B451" s="841"/>
      <c r="C451" s="842"/>
      <c r="D451" s="842"/>
      <c r="E451" s="842"/>
      <c r="F451" s="842"/>
      <c r="G451" s="842"/>
      <c r="H451" s="842"/>
      <c r="I451" s="842"/>
      <c r="J451" s="842"/>
      <c r="K451" s="842"/>
      <c r="L451" s="856" t="s">
        <v>587</v>
      </c>
      <c r="M451" s="857" t="s">
        <v>83</v>
      </c>
      <c r="N451" s="971">
        <v>2</v>
      </c>
      <c r="O451" s="858"/>
      <c r="P451" s="859"/>
    </row>
    <row r="452" spans="1:16" ht="15" x14ac:dyDescent="0.2">
      <c r="A452" s="1735" t="s">
        <v>68</v>
      </c>
      <c r="B452" s="1738" t="s">
        <v>6</v>
      </c>
      <c r="C452" s="1729" t="s">
        <v>6</v>
      </c>
      <c r="D452" s="1214"/>
      <c r="E452" s="1620" t="s">
        <v>588</v>
      </c>
      <c r="F452" s="1740" t="s">
        <v>70</v>
      </c>
      <c r="G452" s="1655" t="s">
        <v>71</v>
      </c>
      <c r="H452" s="1261" t="s">
        <v>52</v>
      </c>
      <c r="I452" s="844">
        <f>I458+I464+I470+I475+I479</f>
        <v>37.5</v>
      </c>
      <c r="J452" s="844">
        <f t="shared" ref="J452:K454" si="103">J458+J464+J470+J475+J479</f>
        <v>45.2</v>
      </c>
      <c r="K452" s="844">
        <f t="shared" si="103"/>
        <v>49</v>
      </c>
      <c r="L452" s="846" t="s">
        <v>434</v>
      </c>
      <c r="M452" s="847" t="s">
        <v>83</v>
      </c>
      <c r="N452" s="1286"/>
      <c r="O452" s="848">
        <v>1</v>
      </c>
      <c r="P452" s="861"/>
    </row>
    <row r="453" spans="1:16" ht="15" x14ac:dyDescent="0.2">
      <c r="A453" s="1736"/>
      <c r="B453" s="1667"/>
      <c r="C453" s="1730"/>
      <c r="D453" s="1216"/>
      <c r="E453" s="1621"/>
      <c r="F453" s="1662"/>
      <c r="G453" s="1656"/>
      <c r="H453" s="1265" t="s">
        <v>64</v>
      </c>
      <c r="I453" s="1266">
        <f>I459+I465+I471+I476+I480</f>
        <v>989.8</v>
      </c>
      <c r="J453" s="1266">
        <f t="shared" si="103"/>
        <v>16.16</v>
      </c>
      <c r="K453" s="1266">
        <f t="shared" si="103"/>
        <v>0</v>
      </c>
      <c r="L453" s="1450"/>
      <c r="M453" s="1065"/>
      <c r="N453" s="1269"/>
      <c r="O453" s="1269"/>
      <c r="P453" s="1270"/>
    </row>
    <row r="454" spans="1:16" ht="15" x14ac:dyDescent="0.2">
      <c r="A454" s="1736"/>
      <c r="B454" s="1667"/>
      <c r="C454" s="1730"/>
      <c r="D454" s="1216"/>
      <c r="E454" s="1621"/>
      <c r="F454" s="1662"/>
      <c r="G454" s="1656"/>
      <c r="H454" s="1265" t="s">
        <v>437</v>
      </c>
      <c r="I454" s="1266">
        <f>I460+I466+I472+I477+I481</f>
        <v>483.5</v>
      </c>
      <c r="J454" s="1266">
        <f t="shared" si="103"/>
        <v>0</v>
      </c>
      <c r="K454" s="1266">
        <f t="shared" si="103"/>
        <v>0</v>
      </c>
      <c r="L454" s="963"/>
      <c r="M454" s="1065"/>
      <c r="N454" s="1269"/>
      <c r="O454" s="1269"/>
      <c r="P454" s="1270"/>
    </row>
    <row r="455" spans="1:16" ht="15" x14ac:dyDescent="0.2">
      <c r="A455" s="1736"/>
      <c r="B455" s="1667"/>
      <c r="C455" s="1730"/>
      <c r="D455" s="1216"/>
      <c r="E455" s="1621"/>
      <c r="F455" s="1662"/>
      <c r="G455" s="1656"/>
      <c r="H455" s="1265" t="s">
        <v>62</v>
      </c>
      <c r="I455" s="1266">
        <f>I461+I467</f>
        <v>1131</v>
      </c>
      <c r="J455" s="1266">
        <f t="shared" ref="J455:K456" si="104">J461+J467</f>
        <v>199.3</v>
      </c>
      <c r="K455" s="1266">
        <f t="shared" si="104"/>
        <v>0</v>
      </c>
      <c r="L455" s="963"/>
      <c r="M455" s="1065"/>
      <c r="N455" s="1269"/>
      <c r="O455" s="1269"/>
      <c r="P455" s="1270"/>
    </row>
    <row r="456" spans="1:16" ht="15.75" thickBot="1" x14ac:dyDescent="0.25">
      <c r="A456" s="1736"/>
      <c r="B456" s="1667"/>
      <c r="C456" s="1730"/>
      <c r="D456" s="1216"/>
      <c r="E456" s="1621"/>
      <c r="F456" s="1662"/>
      <c r="G456" s="1656"/>
      <c r="H456" s="1271" t="s">
        <v>96</v>
      </c>
      <c r="I456" s="1272">
        <f>I462+I468</f>
        <v>0</v>
      </c>
      <c r="J456" s="1272">
        <f t="shared" si="104"/>
        <v>0</v>
      </c>
      <c r="K456" s="1272">
        <f t="shared" si="104"/>
        <v>0</v>
      </c>
      <c r="L456" s="1273"/>
      <c r="M456" s="1274"/>
      <c r="N456" s="1275"/>
      <c r="O456" s="1275"/>
      <c r="P456" s="1276"/>
    </row>
    <row r="457" spans="1:16" ht="32.450000000000003" customHeight="1" thickBot="1" x14ac:dyDescent="0.25">
      <c r="A457" s="1737"/>
      <c r="B457" s="1739"/>
      <c r="C457" s="1731"/>
      <c r="D457" s="1215"/>
      <c r="E457" s="850"/>
      <c r="F457" s="1741"/>
      <c r="G457" s="1657"/>
      <c r="H457" s="1451" t="s">
        <v>7</v>
      </c>
      <c r="I457" s="1452">
        <f>SUM(I452:I456)</f>
        <v>2641.8</v>
      </c>
      <c r="J457" s="1452">
        <f t="shared" ref="J457:K457" si="105">SUM(J452:J456)</f>
        <v>260.66000000000003</v>
      </c>
      <c r="K457" s="1452">
        <f t="shared" si="105"/>
        <v>49</v>
      </c>
      <c r="L457" s="1453"/>
      <c r="M457" s="1454"/>
      <c r="N457" s="1455"/>
      <c r="O457" s="1455"/>
      <c r="P457" s="1456"/>
    </row>
    <row r="458" spans="1:16" ht="15" x14ac:dyDescent="0.2">
      <c r="A458" s="1723"/>
      <c r="B458" s="1726"/>
      <c r="C458" s="1729"/>
      <c r="D458" s="1214"/>
      <c r="E458" s="1620" t="s">
        <v>589</v>
      </c>
      <c r="F458" s="1740" t="s">
        <v>70</v>
      </c>
      <c r="G458" s="1655" t="s">
        <v>483</v>
      </c>
      <c r="H458" s="843" t="s">
        <v>52</v>
      </c>
      <c r="I458" s="844">
        <v>0.3</v>
      </c>
      <c r="J458" s="844">
        <v>0.2</v>
      </c>
      <c r="K458" s="845">
        <v>0</v>
      </c>
      <c r="L458" s="846" t="s">
        <v>439</v>
      </c>
      <c r="M458" s="847" t="s">
        <v>83</v>
      </c>
      <c r="N458" s="1286"/>
      <c r="O458" s="848">
        <v>1</v>
      </c>
      <c r="P458" s="861"/>
    </row>
    <row r="459" spans="1:16" ht="15" x14ac:dyDescent="0.25">
      <c r="A459" s="1724"/>
      <c r="B459" s="1727"/>
      <c r="C459" s="1730"/>
      <c r="D459" s="1216"/>
      <c r="E459" s="1621"/>
      <c r="F459" s="1662"/>
      <c r="G459" s="1656"/>
      <c r="H459" s="1289" t="s">
        <v>64</v>
      </c>
      <c r="I459" s="1266">
        <v>92</v>
      </c>
      <c r="J459" s="1266">
        <v>16.16</v>
      </c>
      <c r="K459" s="1290">
        <v>0</v>
      </c>
      <c r="L459" s="1291" t="s">
        <v>590</v>
      </c>
      <c r="M459" s="873" t="s">
        <v>83</v>
      </c>
      <c r="N459" s="1269"/>
      <c r="O459" s="1267">
        <v>1</v>
      </c>
      <c r="P459" s="1270"/>
    </row>
    <row r="460" spans="1:16" ht="15" x14ac:dyDescent="0.2">
      <c r="A460" s="1724"/>
      <c r="B460" s="1727"/>
      <c r="C460" s="1730"/>
      <c r="D460" s="1216"/>
      <c r="E460" s="1621"/>
      <c r="F460" s="1662"/>
      <c r="G460" s="1656"/>
      <c r="H460" s="1289" t="s">
        <v>437</v>
      </c>
      <c r="I460" s="1266"/>
      <c r="J460" s="1266"/>
      <c r="K460" s="1290"/>
      <c r="L460" s="963"/>
      <c r="M460" s="1065"/>
      <c r="N460" s="1269"/>
      <c r="O460" s="1269"/>
      <c r="P460" s="1270"/>
    </row>
    <row r="461" spans="1:16" ht="15" x14ac:dyDescent="0.2">
      <c r="A461" s="1724"/>
      <c r="B461" s="1727"/>
      <c r="C461" s="1730"/>
      <c r="D461" s="1216"/>
      <c r="E461" s="1621"/>
      <c r="F461" s="1662"/>
      <c r="G461" s="1656"/>
      <c r="H461" s="1289" t="s">
        <v>62</v>
      </c>
      <c r="I461" s="1266">
        <v>1131</v>
      </c>
      <c r="J461" s="1266">
        <v>199.3</v>
      </c>
      <c r="K461" s="1290">
        <v>0</v>
      </c>
      <c r="L461" s="963"/>
      <c r="M461" s="1065"/>
      <c r="N461" s="1269"/>
      <c r="O461" s="1269"/>
      <c r="P461" s="1270"/>
    </row>
    <row r="462" spans="1:16" ht="15.75" thickBot="1" x14ac:dyDescent="0.25">
      <c r="A462" s="1724"/>
      <c r="B462" s="1727"/>
      <c r="C462" s="1730"/>
      <c r="D462" s="1216"/>
      <c r="E462" s="1621"/>
      <c r="F462" s="1662"/>
      <c r="G462" s="1656"/>
      <c r="H462" s="1292" t="s">
        <v>96</v>
      </c>
      <c r="I462" s="1272"/>
      <c r="J462" s="1272"/>
      <c r="K462" s="1293"/>
      <c r="L462" s="1273"/>
      <c r="M462" s="1274"/>
      <c r="N462" s="1275"/>
      <c r="O462" s="1275"/>
      <c r="P462" s="1276"/>
    </row>
    <row r="463" spans="1:16" ht="24" customHeight="1" thickBot="1" x14ac:dyDescent="0.25">
      <c r="A463" s="1725"/>
      <c r="B463" s="1728"/>
      <c r="C463" s="1731"/>
      <c r="D463" s="1215"/>
      <c r="E463" s="1622"/>
      <c r="F463" s="1741"/>
      <c r="G463" s="1657"/>
      <c r="H463" s="1278" t="s">
        <v>7</v>
      </c>
      <c r="I463" s="1279">
        <f>SUM(I458:I462)</f>
        <v>1223.3</v>
      </c>
      <c r="J463" s="1279">
        <f t="shared" ref="J463:K463" si="106">SUM(J458:J462)</f>
        <v>215.66000000000003</v>
      </c>
      <c r="K463" s="1279">
        <f t="shared" si="106"/>
        <v>0</v>
      </c>
      <c r="L463" s="1280"/>
      <c r="M463" s="1281"/>
      <c r="N463" s="1282"/>
      <c r="O463" s="1282"/>
      <c r="P463" s="1283"/>
    </row>
    <row r="464" spans="1:16" ht="15" x14ac:dyDescent="0.2">
      <c r="A464" s="1723"/>
      <c r="B464" s="1726"/>
      <c r="C464" s="1729"/>
      <c r="D464" s="1214"/>
      <c r="E464" s="1620" t="s">
        <v>591</v>
      </c>
      <c r="F464" s="1762" t="s">
        <v>70</v>
      </c>
      <c r="G464" s="1655" t="s">
        <v>483</v>
      </c>
      <c r="H464" s="843" t="s">
        <v>52</v>
      </c>
      <c r="I464" s="844"/>
      <c r="J464" s="844"/>
      <c r="K464" s="845"/>
      <c r="L464" s="846" t="s">
        <v>439</v>
      </c>
      <c r="M464" s="847" t="s">
        <v>83</v>
      </c>
      <c r="N464" s="1286"/>
      <c r="O464" s="860"/>
      <c r="P464" s="849"/>
    </row>
    <row r="465" spans="1:16" ht="15" x14ac:dyDescent="0.25">
      <c r="A465" s="1724"/>
      <c r="B465" s="1727"/>
      <c r="C465" s="1730"/>
      <c r="D465" s="1216"/>
      <c r="E465" s="1621"/>
      <c r="F465" s="1676"/>
      <c r="G465" s="1656"/>
      <c r="H465" s="1289" t="s">
        <v>64</v>
      </c>
      <c r="I465" s="1266">
        <v>800</v>
      </c>
      <c r="J465" s="1266"/>
      <c r="K465" s="1290"/>
      <c r="L465" s="1291" t="s">
        <v>592</v>
      </c>
      <c r="M465" s="873" t="s">
        <v>87</v>
      </c>
      <c r="N465" s="1267">
        <v>2.8490000000000002</v>
      </c>
      <c r="O465" s="1267"/>
      <c r="P465" s="1270"/>
    </row>
    <row r="466" spans="1:16" ht="15" x14ac:dyDescent="0.2">
      <c r="A466" s="1724"/>
      <c r="B466" s="1727"/>
      <c r="C466" s="1730"/>
      <c r="D466" s="1216"/>
      <c r="E466" s="1621"/>
      <c r="F466" s="1676"/>
      <c r="G466" s="1656"/>
      <c r="H466" s="1289" t="s">
        <v>437</v>
      </c>
      <c r="I466" s="1266"/>
      <c r="J466" s="1266"/>
      <c r="K466" s="1290"/>
      <c r="L466" s="963" t="s">
        <v>593</v>
      </c>
      <c r="M466" s="1065" t="s">
        <v>83</v>
      </c>
      <c r="N466" s="1267">
        <v>2</v>
      </c>
      <c r="O466" s="1269"/>
      <c r="P466" s="1270"/>
    </row>
    <row r="467" spans="1:16" ht="15" x14ac:dyDescent="0.2">
      <c r="A467" s="1724"/>
      <c r="B467" s="1727"/>
      <c r="C467" s="1730"/>
      <c r="D467" s="1216"/>
      <c r="E467" s="1621"/>
      <c r="F467" s="1676"/>
      <c r="G467" s="1656"/>
      <c r="H467" s="1289" t="s">
        <v>62</v>
      </c>
      <c r="I467" s="1266"/>
      <c r="J467" s="1266"/>
      <c r="K467" s="1290"/>
      <c r="L467" s="963"/>
      <c r="M467" s="1065"/>
      <c r="N467" s="1269"/>
      <c r="O467" s="1269"/>
      <c r="P467" s="1270"/>
    </row>
    <row r="468" spans="1:16" ht="15.75" thickBot="1" x14ac:dyDescent="0.25">
      <c r="A468" s="1724"/>
      <c r="B468" s="1727"/>
      <c r="C468" s="1730"/>
      <c r="D468" s="1216"/>
      <c r="E468" s="1621"/>
      <c r="F468" s="1676"/>
      <c r="G468" s="1656"/>
      <c r="H468" s="1292" t="s">
        <v>96</v>
      </c>
      <c r="I468" s="1272"/>
      <c r="J468" s="1272"/>
      <c r="K468" s="1293"/>
      <c r="L468" s="1273"/>
      <c r="M468" s="1274"/>
      <c r="N468" s="1275"/>
      <c r="O468" s="1275"/>
      <c r="P468" s="1276"/>
    </row>
    <row r="469" spans="1:16" ht="25.15" customHeight="1" thickBot="1" x14ac:dyDescent="0.25">
      <c r="A469" s="1725"/>
      <c r="B469" s="1728"/>
      <c r="C469" s="1731"/>
      <c r="D469" s="1215"/>
      <c r="E469" s="1622"/>
      <c r="F469" s="1763"/>
      <c r="G469" s="1657"/>
      <c r="H469" s="1278" t="s">
        <v>7</v>
      </c>
      <c r="I469" s="1279">
        <f>SUM(I464:I468)</f>
        <v>800</v>
      </c>
      <c r="J469" s="1279">
        <f t="shared" ref="J469:K469" si="107">SUM(J464:J468)</f>
        <v>0</v>
      </c>
      <c r="K469" s="1279">
        <f t="shared" si="107"/>
        <v>0</v>
      </c>
      <c r="L469" s="1280"/>
      <c r="M469" s="1281"/>
      <c r="N469" s="1282"/>
      <c r="O469" s="1282"/>
      <c r="P469" s="1283"/>
    </row>
    <row r="470" spans="1:16" ht="15" x14ac:dyDescent="0.2">
      <c r="A470" s="1723"/>
      <c r="B470" s="1726"/>
      <c r="C470" s="1729"/>
      <c r="D470" s="1214"/>
      <c r="E470" s="1658" t="s">
        <v>594</v>
      </c>
      <c r="F470" s="1762" t="s">
        <v>70</v>
      </c>
      <c r="G470" s="1655" t="s">
        <v>483</v>
      </c>
      <c r="H470" s="843" t="s">
        <v>52</v>
      </c>
      <c r="I470" s="844">
        <v>25</v>
      </c>
      <c r="J470" s="844">
        <v>35</v>
      </c>
      <c r="K470" s="845">
        <v>35</v>
      </c>
      <c r="L470" s="846" t="s">
        <v>595</v>
      </c>
      <c r="M470" s="847" t="s">
        <v>83</v>
      </c>
      <c r="N470" s="848">
        <v>3</v>
      </c>
      <c r="O470" s="848">
        <v>5</v>
      </c>
      <c r="P470" s="849">
        <v>5</v>
      </c>
    </row>
    <row r="471" spans="1:16" ht="15" x14ac:dyDescent="0.25">
      <c r="A471" s="1724"/>
      <c r="B471" s="1727"/>
      <c r="C471" s="1730"/>
      <c r="D471" s="1216"/>
      <c r="E471" s="1659"/>
      <c r="F471" s="1676"/>
      <c r="G471" s="1656"/>
      <c r="H471" s="1289" t="s">
        <v>64</v>
      </c>
      <c r="I471" s="1266"/>
      <c r="J471" s="1266"/>
      <c r="K471" s="1290"/>
      <c r="L471" s="1291"/>
      <c r="M471" s="873"/>
      <c r="N471" s="1269"/>
      <c r="O471" s="1267"/>
      <c r="P471" s="1270"/>
    </row>
    <row r="472" spans="1:16" ht="15" x14ac:dyDescent="0.2">
      <c r="A472" s="1724"/>
      <c r="B472" s="1727"/>
      <c r="C472" s="1730"/>
      <c r="D472" s="1216"/>
      <c r="E472" s="1659"/>
      <c r="F472" s="1676"/>
      <c r="G472" s="1656"/>
      <c r="H472" s="1289" t="s">
        <v>437</v>
      </c>
      <c r="I472" s="1266"/>
      <c r="J472" s="1266"/>
      <c r="K472" s="1290"/>
      <c r="L472" s="963"/>
      <c r="M472" s="1065"/>
      <c r="N472" s="1269"/>
      <c r="O472" s="1269"/>
      <c r="P472" s="1270"/>
    </row>
    <row r="473" spans="1:16" ht="15.75" thickBot="1" x14ac:dyDescent="0.25">
      <c r="A473" s="1724"/>
      <c r="B473" s="1727"/>
      <c r="C473" s="1730"/>
      <c r="D473" s="1216"/>
      <c r="E473" s="1096"/>
      <c r="F473" s="1676"/>
      <c r="G473" s="1656"/>
      <c r="H473" s="1292"/>
      <c r="I473" s="1272"/>
      <c r="J473" s="1272"/>
      <c r="K473" s="1293"/>
      <c r="L473" s="1273"/>
      <c r="M473" s="1274"/>
      <c r="N473" s="1275"/>
      <c r="O473" s="1275"/>
      <c r="P473" s="1276"/>
    </row>
    <row r="474" spans="1:16" ht="25.9" customHeight="1" thickBot="1" x14ac:dyDescent="0.25">
      <c r="A474" s="1725"/>
      <c r="B474" s="1728"/>
      <c r="C474" s="1731"/>
      <c r="D474" s="1215"/>
      <c r="E474" s="1457"/>
      <c r="F474" s="1763"/>
      <c r="G474" s="1657"/>
      <c r="H474" s="1278" t="s">
        <v>7</v>
      </c>
      <c r="I474" s="1279">
        <f>SUM(I470:I473)</f>
        <v>25</v>
      </c>
      <c r="J474" s="1279">
        <f t="shared" ref="J474:K474" si="108">SUM(J470:J473)</f>
        <v>35</v>
      </c>
      <c r="K474" s="1279">
        <f t="shared" si="108"/>
        <v>35</v>
      </c>
      <c r="L474" s="1280"/>
      <c r="M474" s="1281"/>
      <c r="N474" s="1282"/>
      <c r="O474" s="1282"/>
      <c r="P474" s="1283"/>
    </row>
    <row r="475" spans="1:16" ht="15" x14ac:dyDescent="0.2">
      <c r="A475" s="1723"/>
      <c r="B475" s="1726"/>
      <c r="C475" s="1729"/>
      <c r="D475" s="1214"/>
      <c r="E475" s="1658" t="s">
        <v>596</v>
      </c>
      <c r="F475" s="1740" t="s">
        <v>70</v>
      </c>
      <c r="G475" s="1655" t="s">
        <v>483</v>
      </c>
      <c r="H475" s="843" t="s">
        <v>52</v>
      </c>
      <c r="I475" s="844">
        <v>12.2</v>
      </c>
      <c r="J475" s="844">
        <v>10</v>
      </c>
      <c r="K475" s="845">
        <v>14</v>
      </c>
      <c r="L475" s="846"/>
      <c r="M475" s="847"/>
      <c r="N475" s="1286"/>
      <c r="O475" s="860"/>
      <c r="P475" s="861"/>
    </row>
    <row r="476" spans="1:16" ht="15" x14ac:dyDescent="0.25">
      <c r="A476" s="1724"/>
      <c r="B476" s="1727"/>
      <c r="C476" s="1730"/>
      <c r="D476" s="1216"/>
      <c r="E476" s="1659"/>
      <c r="F476" s="1662"/>
      <c r="G476" s="1656"/>
      <c r="H476" s="1289" t="s">
        <v>64</v>
      </c>
      <c r="I476" s="1266"/>
      <c r="J476" s="1266"/>
      <c r="K476" s="1290"/>
      <c r="L476" s="1291"/>
      <c r="M476" s="873"/>
      <c r="N476" s="1269"/>
      <c r="O476" s="1267"/>
      <c r="P476" s="1270"/>
    </row>
    <row r="477" spans="1:16" ht="15.75" thickBot="1" x14ac:dyDescent="0.3">
      <c r="A477" s="1724"/>
      <c r="B477" s="1727"/>
      <c r="C477" s="1730"/>
      <c r="D477" s="1216"/>
      <c r="E477" s="1361"/>
      <c r="F477" s="1662"/>
      <c r="G477" s="1656"/>
      <c r="H477" s="1458" t="s">
        <v>437</v>
      </c>
      <c r="I477" s="871"/>
      <c r="J477" s="871"/>
      <c r="K477" s="872"/>
      <c r="L477" s="1459"/>
      <c r="M477" s="1460"/>
      <c r="N477" s="1461"/>
      <c r="O477" s="1462"/>
      <c r="P477" s="1463"/>
    </row>
    <row r="478" spans="1:16" ht="27.6" customHeight="1" thickBot="1" x14ac:dyDescent="0.25">
      <c r="A478" s="1725"/>
      <c r="B478" s="1728"/>
      <c r="C478" s="1731"/>
      <c r="D478" s="1215"/>
      <c r="E478" s="1464"/>
      <c r="F478" s="1741"/>
      <c r="G478" s="1657"/>
      <c r="H478" s="1278" t="s">
        <v>7</v>
      </c>
      <c r="I478" s="1279">
        <f>SUM(I475:I477)</f>
        <v>12.2</v>
      </c>
      <c r="J478" s="1279">
        <f t="shared" ref="J478:K478" si="109">SUM(J475:J477)</f>
        <v>10</v>
      </c>
      <c r="K478" s="1279">
        <f t="shared" si="109"/>
        <v>14</v>
      </c>
      <c r="L478" s="1280"/>
      <c r="M478" s="1281"/>
      <c r="N478" s="1282"/>
      <c r="O478" s="1282"/>
      <c r="P478" s="1283"/>
    </row>
    <row r="479" spans="1:16" ht="15" x14ac:dyDescent="0.2">
      <c r="A479" s="1723"/>
      <c r="B479" s="1726"/>
      <c r="C479" s="1729"/>
      <c r="D479" s="1214"/>
      <c r="E479" s="1658" t="s">
        <v>597</v>
      </c>
      <c r="F479" s="1740" t="s">
        <v>70</v>
      </c>
      <c r="G479" s="1655" t="s">
        <v>483</v>
      </c>
      <c r="H479" s="843" t="s">
        <v>52</v>
      </c>
      <c r="I479" s="844"/>
      <c r="J479" s="844"/>
      <c r="K479" s="845"/>
      <c r="L479" s="846"/>
      <c r="M479" s="847"/>
      <c r="N479" s="1286"/>
      <c r="O479" s="860"/>
      <c r="P479" s="861"/>
    </row>
    <row r="480" spans="1:16" ht="15" x14ac:dyDescent="0.25">
      <c r="A480" s="1724"/>
      <c r="B480" s="1727"/>
      <c r="C480" s="1730"/>
      <c r="D480" s="1216"/>
      <c r="E480" s="1659"/>
      <c r="F480" s="1662"/>
      <c r="G480" s="1656"/>
      <c r="H480" s="1289" t="s">
        <v>64</v>
      </c>
      <c r="I480" s="1611">
        <v>97.8</v>
      </c>
      <c r="J480" s="1266"/>
      <c r="K480" s="1290"/>
      <c r="L480" s="1291"/>
      <c r="M480" s="873"/>
      <c r="N480" s="1269"/>
      <c r="O480" s="1267"/>
      <c r="P480" s="1270"/>
    </row>
    <row r="481" spans="1:16" ht="15.75" thickBot="1" x14ac:dyDescent="0.25">
      <c r="A481" s="1724"/>
      <c r="B481" s="1727"/>
      <c r="C481" s="1730"/>
      <c r="D481" s="1216"/>
      <c r="E481" s="1659"/>
      <c r="F481" s="1662"/>
      <c r="G481" s="1656"/>
      <c r="H481" s="1292" t="s">
        <v>437</v>
      </c>
      <c r="I481" s="871">
        <v>483.5</v>
      </c>
      <c r="J481" s="871"/>
      <c r="K481" s="872"/>
      <c r="L481" s="1465"/>
      <c r="M481" s="1460"/>
      <c r="N481" s="1461"/>
      <c r="O481" s="1461"/>
      <c r="P481" s="1463"/>
    </row>
    <row r="482" spans="1:16" ht="31.15" customHeight="1" thickBot="1" x14ac:dyDescent="0.25">
      <c r="A482" s="1725"/>
      <c r="B482" s="1728"/>
      <c r="C482" s="1731"/>
      <c r="D482" s="1215"/>
      <c r="E482" s="1660"/>
      <c r="F482" s="1741"/>
      <c r="G482" s="1657"/>
      <c r="H482" s="1278" t="s">
        <v>7</v>
      </c>
      <c r="I482" s="1279">
        <f>SUM(I479:I481)</f>
        <v>581.29999999999995</v>
      </c>
      <c r="J482" s="1279">
        <f t="shared" ref="J482:K482" si="110">SUM(J479:J481)</f>
        <v>0</v>
      </c>
      <c r="K482" s="1279">
        <f t="shared" si="110"/>
        <v>0</v>
      </c>
      <c r="L482" s="1280"/>
      <c r="M482" s="1281"/>
      <c r="N482" s="1282"/>
      <c r="O482" s="1282"/>
      <c r="P482" s="1283"/>
    </row>
    <row r="483" spans="1:16" ht="21" customHeight="1" thickBot="1" x14ac:dyDescent="0.25">
      <c r="A483" s="1208" t="s">
        <v>68</v>
      </c>
      <c r="B483" s="851" t="s">
        <v>6</v>
      </c>
      <c r="C483" s="1671" t="s">
        <v>34</v>
      </c>
      <c r="D483" s="1671"/>
      <c r="E483" s="1671"/>
      <c r="F483" s="1671"/>
      <c r="G483" s="1672"/>
      <c r="H483" s="852" t="s">
        <v>7</v>
      </c>
      <c r="I483" s="853">
        <f>I457*1</f>
        <v>2641.8</v>
      </c>
      <c r="J483" s="853">
        <f t="shared" ref="J483:K483" si="111">J457*1</f>
        <v>260.66000000000003</v>
      </c>
      <c r="K483" s="853">
        <f t="shared" si="111"/>
        <v>49</v>
      </c>
      <c r="L483" s="854"/>
      <c r="M483" s="854"/>
      <c r="N483" s="854"/>
      <c r="O483" s="854"/>
      <c r="P483" s="855"/>
    </row>
    <row r="484" spans="1:16" ht="20.45" customHeight="1" thickBot="1" x14ac:dyDescent="0.25">
      <c r="A484" s="1316" t="s">
        <v>68</v>
      </c>
      <c r="B484" s="1316"/>
      <c r="C484" s="1673" t="s">
        <v>55</v>
      </c>
      <c r="D484" s="1673"/>
      <c r="E484" s="1673"/>
      <c r="F484" s="1673"/>
      <c r="G484" s="1674"/>
      <c r="H484" s="1317" t="s">
        <v>7</v>
      </c>
      <c r="I484" s="1318">
        <f>I483*1</f>
        <v>2641.8</v>
      </c>
      <c r="J484" s="1318">
        <f t="shared" ref="J484:K484" si="112">J483*1</f>
        <v>260.66000000000003</v>
      </c>
      <c r="K484" s="1318">
        <f t="shared" si="112"/>
        <v>49</v>
      </c>
      <c r="L484" s="1319"/>
      <c r="M484" s="1319"/>
      <c r="N484" s="1319"/>
      <c r="O484" s="1319"/>
      <c r="P484" s="1320"/>
    </row>
    <row r="485" spans="1:16" s="9" customFormat="1" ht="18" customHeight="1" thickBot="1" x14ac:dyDescent="0.25">
      <c r="A485" s="1316"/>
      <c r="B485" s="1316"/>
      <c r="C485" s="1673" t="s">
        <v>325</v>
      </c>
      <c r="D485" s="1673"/>
      <c r="E485" s="1673"/>
      <c r="F485" s="1673"/>
      <c r="G485" s="1674"/>
      <c r="H485" s="1317" t="s">
        <v>7</v>
      </c>
      <c r="I485" s="1318">
        <f>I486-I490</f>
        <v>22831.99</v>
      </c>
      <c r="J485" s="1318">
        <f t="shared" ref="J485:K485" si="113">J486-J490</f>
        <v>5300.2</v>
      </c>
      <c r="K485" s="1318">
        <f t="shared" si="113"/>
        <v>96.3</v>
      </c>
      <c r="L485" s="1319"/>
      <c r="M485" s="1319"/>
      <c r="N485" s="1319"/>
      <c r="O485" s="1319"/>
      <c r="P485" s="1320"/>
    </row>
    <row r="486" spans="1:16" ht="22.15" customHeight="1" thickBot="1" x14ac:dyDescent="0.25">
      <c r="A486" s="1488"/>
      <c r="B486" s="1488"/>
      <c r="C486" s="1769" t="s">
        <v>598</v>
      </c>
      <c r="D486" s="1769"/>
      <c r="E486" s="1769"/>
      <c r="F486" s="1769"/>
      <c r="G486" s="1770"/>
      <c r="H486" s="1489" t="s">
        <v>7</v>
      </c>
      <c r="I486" s="1490">
        <f>I64+I112+I163+I229+I277+I379+I409+I447+I484</f>
        <v>31064.61</v>
      </c>
      <c r="J486" s="1490">
        <f t="shared" ref="J486:K486" si="114">J64+J112+J163+J229+J277+J379+J409+J447+J484</f>
        <v>6312.82</v>
      </c>
      <c r="K486" s="1490">
        <f t="shared" si="114"/>
        <v>101.2</v>
      </c>
      <c r="L486" s="1491"/>
      <c r="M486" s="1491"/>
      <c r="N486" s="1491"/>
      <c r="O486" s="1491"/>
      <c r="P486" s="1492"/>
    </row>
    <row r="487" spans="1:16" ht="15" x14ac:dyDescent="0.2">
      <c r="A487" s="880" t="s">
        <v>36</v>
      </c>
      <c r="B487" s="880"/>
      <c r="C487" s="880"/>
      <c r="D487" s="880"/>
      <c r="E487" s="880"/>
      <c r="F487" s="880"/>
      <c r="G487" s="880"/>
      <c r="H487" s="880"/>
      <c r="I487" s="880"/>
      <c r="J487" s="880"/>
      <c r="K487" s="9"/>
      <c r="L487" s="9"/>
      <c r="M487" s="9"/>
      <c r="N487" s="9"/>
      <c r="O487" s="9"/>
      <c r="P487" s="9"/>
    </row>
    <row r="488" spans="1:16" s="9" customFormat="1" ht="15" x14ac:dyDescent="0.2">
      <c r="A488" s="1514"/>
      <c r="B488" s="1514"/>
      <c r="C488" s="1514"/>
      <c r="D488" s="1514"/>
      <c r="E488" s="1514"/>
      <c r="F488" s="1514"/>
      <c r="G488" s="1514"/>
      <c r="H488" s="1514"/>
      <c r="I488" s="1514"/>
      <c r="J488" s="1514"/>
    </row>
    <row r="489" spans="1:16" ht="15" x14ac:dyDescent="0.25">
      <c r="A489" s="9"/>
      <c r="B489" s="9"/>
      <c r="C489" s="9"/>
      <c r="D489" s="9"/>
      <c r="E489" s="9"/>
      <c r="F489" s="9"/>
      <c r="G489" s="9"/>
      <c r="H489" s="1010" t="s">
        <v>52</v>
      </c>
      <c r="I489" s="1466">
        <f t="shared" ref="I489:K493" si="115">I15+I45+I69+I93+I117+I135+I150+I168+I234+I249+I264+I282+I297+I312+I384+I396+I414+I452</f>
        <v>1204.8</v>
      </c>
      <c r="J489" s="1467">
        <f t="shared" si="115"/>
        <v>461.9</v>
      </c>
      <c r="K489" s="1467">
        <f t="shared" si="115"/>
        <v>51.9</v>
      </c>
      <c r="L489" s="1468"/>
      <c r="M489" s="1469"/>
      <c r="N489" s="9"/>
      <c r="O489" s="9"/>
      <c r="P489" s="9"/>
    </row>
    <row r="490" spans="1:16" ht="15" x14ac:dyDescent="0.25">
      <c r="A490" s="1470"/>
      <c r="B490" s="1470"/>
      <c r="C490" s="1470"/>
      <c r="D490" s="1470"/>
      <c r="E490" s="1470"/>
      <c r="F490" s="1470"/>
      <c r="G490" s="1470"/>
      <c r="H490" s="1010" t="s">
        <v>64</v>
      </c>
      <c r="I490" s="1471">
        <f>I16+I46+I70+I94+I118+I136+I151+I169+I235+I250+I265+I283+I298+I313+I385+I397+I415+I453</f>
        <v>8232.619999999999</v>
      </c>
      <c r="J490" s="1472">
        <f t="shared" si="115"/>
        <v>1012.62</v>
      </c>
      <c r="K490" s="1472">
        <f t="shared" si="115"/>
        <v>4.9000000000000004</v>
      </c>
      <c r="L490" s="1468"/>
      <c r="M490" s="1469"/>
      <c r="N490" s="9"/>
      <c r="O490" s="9"/>
      <c r="P490" s="9"/>
    </row>
    <row r="491" spans="1:16" ht="15" x14ac:dyDescent="0.25">
      <c r="A491" s="1470"/>
      <c r="B491" s="1470"/>
      <c r="C491" s="1470"/>
      <c r="D491" s="1470"/>
      <c r="E491" s="1470"/>
      <c r="F491" s="1470"/>
      <c r="G491" s="1470"/>
      <c r="H491" s="1010" t="s">
        <v>437</v>
      </c>
      <c r="I491" s="1473">
        <f t="shared" si="115"/>
        <v>4100</v>
      </c>
      <c r="J491" s="1472">
        <f t="shared" si="115"/>
        <v>483.5</v>
      </c>
      <c r="K491" s="1472">
        <f t="shared" si="115"/>
        <v>0</v>
      </c>
      <c r="L491" s="1468"/>
      <c r="M491" s="1469"/>
      <c r="N491" s="9"/>
      <c r="O491" s="9"/>
      <c r="P491" s="9"/>
    </row>
    <row r="492" spans="1:16" ht="15" x14ac:dyDescent="0.25">
      <c r="A492" s="1470"/>
      <c r="B492" s="1470"/>
      <c r="C492" s="1470"/>
      <c r="D492" s="1470"/>
      <c r="E492" s="1470"/>
      <c r="F492" s="1470"/>
      <c r="G492" s="1470"/>
      <c r="H492" s="1010" t="s">
        <v>62</v>
      </c>
      <c r="I492" s="1473">
        <f t="shared" si="115"/>
        <v>11987.19</v>
      </c>
      <c r="J492" s="1472">
        <f t="shared" si="115"/>
        <v>4354.8</v>
      </c>
      <c r="K492" s="1472">
        <f t="shared" si="115"/>
        <v>44.4</v>
      </c>
      <c r="L492" s="1468"/>
      <c r="M492" s="1469"/>
      <c r="N492" s="9"/>
      <c r="O492" s="9"/>
      <c r="P492" s="9"/>
    </row>
    <row r="493" spans="1:16" ht="15" x14ac:dyDescent="0.25">
      <c r="A493" s="1470"/>
      <c r="B493" s="1470"/>
      <c r="C493" s="1470"/>
      <c r="D493" s="1470"/>
      <c r="E493" s="1470"/>
      <c r="F493" s="1470"/>
      <c r="G493" s="1470"/>
      <c r="H493" s="1010" t="s">
        <v>96</v>
      </c>
      <c r="I493" s="1473">
        <f>I19+I49+I73+I97+I121+I139+I154+I172+I238+I253+I268+I286+I301+I316+I388+I400+I418+I456</f>
        <v>5540</v>
      </c>
      <c r="J493" s="1472">
        <f t="shared" si="115"/>
        <v>0</v>
      </c>
      <c r="K493" s="1472">
        <f t="shared" si="115"/>
        <v>0</v>
      </c>
      <c r="L493" s="1468"/>
      <c r="M493" s="1469"/>
      <c r="N493" s="9"/>
      <c r="O493" s="9"/>
      <c r="P493" s="9"/>
    </row>
    <row r="494" spans="1:16" ht="15" x14ac:dyDescent="0.25">
      <c r="A494" s="1470"/>
      <c r="B494" s="1470"/>
      <c r="C494" s="1470"/>
      <c r="D494" s="1470"/>
      <c r="E494" s="1470"/>
      <c r="F494" s="1470"/>
      <c r="G494" s="1470"/>
      <c r="H494" s="1010"/>
      <c r="I494" s="1474"/>
      <c r="J494" s="1474"/>
      <c r="K494" s="1474"/>
      <c r="L494" s="9"/>
      <c r="M494" s="9"/>
      <c r="N494" s="9"/>
      <c r="O494" s="9"/>
      <c r="P494" s="9"/>
    </row>
    <row r="495" spans="1:16" ht="15" x14ac:dyDescent="0.25">
      <c r="A495" s="1470"/>
      <c r="B495" s="1470"/>
      <c r="C495" s="1470"/>
      <c r="D495" s="1470"/>
      <c r="E495" s="1470"/>
      <c r="F495" s="1470"/>
      <c r="G495" s="1470"/>
      <c r="H495" s="1010" t="s">
        <v>599</v>
      </c>
      <c r="I495" s="1475">
        <f>SUM(I489:I494)</f>
        <v>31064.61</v>
      </c>
      <c r="J495" s="1475">
        <f t="shared" ref="J495:K495" si="116">SUM(J489:J494)</f>
        <v>6312.82</v>
      </c>
      <c r="K495" s="1475">
        <f t="shared" si="116"/>
        <v>101.19999999999999</v>
      </c>
      <c r="L495" s="9"/>
      <c r="M495" s="9"/>
      <c r="N495" s="9"/>
      <c r="O495" s="9"/>
      <c r="P495" s="9"/>
    </row>
    <row r="496" spans="1:16" s="9" customFormat="1" ht="15" x14ac:dyDescent="0.25">
      <c r="A496" s="1470"/>
      <c r="B496" s="1470"/>
      <c r="C496" s="1470"/>
      <c r="D496" s="1470"/>
      <c r="E496" s="1470"/>
      <c r="F496" s="1470"/>
      <c r="G496" s="1470"/>
      <c r="H496" s="1010"/>
      <c r="I496" s="1475"/>
      <c r="J496" s="1475"/>
      <c r="K496" s="1475"/>
    </row>
    <row r="497" spans="1:16" s="9" customFormat="1" ht="15" x14ac:dyDescent="0.25">
      <c r="A497" s="1470"/>
      <c r="B497" s="1470"/>
      <c r="C497" s="1470"/>
      <c r="D497" s="1470"/>
      <c r="E497" s="1470"/>
      <c r="F497" s="1470"/>
      <c r="G497" s="1470"/>
      <c r="H497" s="1010"/>
      <c r="I497" s="1475"/>
      <c r="J497" s="1475"/>
      <c r="K497" s="1475"/>
    </row>
    <row r="498" spans="1:16" s="9" customFormat="1" ht="15" x14ac:dyDescent="0.25">
      <c r="A498" s="1470"/>
      <c r="B498" s="1470"/>
      <c r="C498" s="1470"/>
      <c r="D498" s="1470"/>
      <c r="E498" s="1470"/>
      <c r="F498" s="1470"/>
      <c r="G498" s="1470"/>
      <c r="H498" s="1010"/>
      <c r="I498" s="1475"/>
      <c r="J498" s="1475"/>
      <c r="K498" s="1475"/>
    </row>
    <row r="499" spans="1:16" s="9" customFormat="1" ht="15" x14ac:dyDescent="0.25">
      <c r="A499" s="1470"/>
      <c r="B499" s="1470"/>
      <c r="C499" s="1470"/>
      <c r="D499" s="1470"/>
      <c r="E499" s="1470"/>
      <c r="F499" s="1470"/>
      <c r="G499" s="1470"/>
      <c r="H499" s="1010"/>
      <c r="I499" s="1475"/>
      <c r="J499" s="1475"/>
      <c r="K499" s="1475"/>
    </row>
    <row r="500" spans="1:16" s="9" customFormat="1" ht="15" x14ac:dyDescent="0.25">
      <c r="A500" s="1470"/>
      <c r="B500" s="1470"/>
      <c r="C500" s="1470"/>
      <c r="D500" s="1470"/>
      <c r="E500" s="1470"/>
      <c r="F500" s="1470"/>
      <c r="G500" s="1470"/>
      <c r="H500" s="1010"/>
      <c r="I500" s="1475"/>
      <c r="J500" s="1475"/>
      <c r="K500" s="1475"/>
    </row>
    <row r="501" spans="1:16" s="9" customFormat="1" ht="15" x14ac:dyDescent="0.25">
      <c r="A501" s="1470"/>
      <c r="B501" s="1470"/>
      <c r="C501" s="1470"/>
      <c r="D501" s="1470"/>
      <c r="E501" s="1470"/>
      <c r="F501" s="1470"/>
      <c r="G501" s="1470"/>
      <c r="H501" s="1010"/>
      <c r="I501" s="1475"/>
      <c r="J501" s="1475"/>
      <c r="K501" s="1475"/>
    </row>
    <row r="502" spans="1:16" s="9" customFormat="1" ht="15" x14ac:dyDescent="0.25">
      <c r="A502" s="1470"/>
      <c r="B502" s="1470"/>
      <c r="C502" s="1470"/>
      <c r="D502" s="1470"/>
      <c r="E502" s="1470"/>
      <c r="F502" s="1470"/>
      <c r="G502" s="1470"/>
      <c r="H502" s="1010"/>
      <c r="I502" s="1475"/>
      <c r="J502" s="1475"/>
      <c r="K502" s="1475"/>
    </row>
    <row r="503" spans="1:16" ht="15" x14ac:dyDescent="0.25">
      <c r="A503" s="1470"/>
      <c r="B503" s="1470"/>
      <c r="C503" s="1470"/>
      <c r="D503" s="1470"/>
      <c r="E503" s="1470"/>
      <c r="F503" s="1470"/>
      <c r="G503" s="1470"/>
      <c r="H503" s="1470"/>
      <c r="I503" s="1470"/>
      <c r="J503" s="1470"/>
      <c r="K503" s="1470"/>
      <c r="L503" s="9"/>
      <c r="M503" s="9"/>
      <c r="N503" s="9"/>
      <c r="O503" s="9"/>
      <c r="P503" s="9"/>
    </row>
    <row r="504" spans="1:16" ht="15" x14ac:dyDescent="0.25">
      <c r="A504" s="1470"/>
      <c r="B504" s="1470"/>
      <c r="C504" s="1470"/>
      <c r="D504" s="1476"/>
      <c r="E504" s="1771" t="s">
        <v>600</v>
      </c>
      <c r="F504" s="1771"/>
      <c r="G504" s="1771"/>
      <c r="H504" s="1771"/>
      <c r="I504" s="1771"/>
      <c r="J504" s="1470"/>
      <c r="K504" s="1470"/>
      <c r="L504" s="9"/>
      <c r="M504" s="9"/>
      <c r="N504" s="9"/>
      <c r="O504" s="9"/>
      <c r="P504" s="9"/>
    </row>
    <row r="505" spans="1:16" ht="15.75" thickBot="1" x14ac:dyDescent="0.3">
      <c r="A505" s="1470"/>
      <c r="B505" s="1470"/>
      <c r="C505" s="1470"/>
      <c r="D505" s="1470"/>
      <c r="E505" s="1470"/>
      <c r="F505" s="1470"/>
      <c r="G505" s="1470"/>
      <c r="H505" s="1470"/>
      <c r="I505" s="1470"/>
      <c r="J505" s="1470"/>
      <c r="K505" s="1470"/>
      <c r="L505" s="9"/>
      <c r="M505" s="9"/>
      <c r="N505" s="9"/>
      <c r="O505" s="9"/>
      <c r="P505" s="9"/>
    </row>
    <row r="506" spans="1:16" ht="42.75" thickBot="1" x14ac:dyDescent="0.25">
      <c r="A506" s="9"/>
      <c r="B506" s="9"/>
      <c r="C506" s="9"/>
      <c r="D506" s="9"/>
      <c r="E506" s="1477"/>
      <c r="F506" s="1478"/>
      <c r="G506" s="1478"/>
      <c r="H506" s="25"/>
      <c r="I506" s="1197" t="s">
        <v>617</v>
      </c>
      <c r="J506" s="1198" t="s">
        <v>292</v>
      </c>
      <c r="K506" s="1199" t="s">
        <v>293</v>
      </c>
      <c r="L506" s="9"/>
      <c r="M506" s="9"/>
      <c r="N506" s="9"/>
      <c r="O506" s="9"/>
      <c r="P506" s="9"/>
    </row>
    <row r="507" spans="1:16" ht="15.75" thickBot="1" x14ac:dyDescent="0.25">
      <c r="A507" s="9"/>
      <c r="B507" s="9"/>
      <c r="C507" s="9"/>
      <c r="D507" s="9"/>
      <c r="E507" s="1772" t="s">
        <v>37</v>
      </c>
      <c r="F507" s="1773"/>
      <c r="G507" s="1773"/>
      <c r="H507" s="1774"/>
      <c r="I507" s="1479">
        <f>SUM(I508:I518)</f>
        <v>31064.6</v>
      </c>
      <c r="J507" s="1479">
        <f t="shared" ref="J507:K507" si="117">SUM(J508:J518)</f>
        <v>6312.8</v>
      </c>
      <c r="K507" s="1479">
        <f t="shared" si="117"/>
        <v>101.2</v>
      </c>
      <c r="L507" s="797"/>
      <c r="M507" s="9"/>
      <c r="N507" s="9"/>
      <c r="O507" s="9"/>
      <c r="P507" s="9"/>
    </row>
    <row r="508" spans="1:16" ht="15" x14ac:dyDescent="0.2">
      <c r="A508" s="9"/>
      <c r="B508" s="9"/>
      <c r="C508" s="9"/>
      <c r="D508" s="9"/>
      <c r="E508" s="1775" t="s">
        <v>313</v>
      </c>
      <c r="F508" s="1776"/>
      <c r="G508" s="1776"/>
      <c r="H508" s="1777"/>
      <c r="I508" s="1480">
        <v>1204.8</v>
      </c>
      <c r="J508" s="1481">
        <v>461.9</v>
      </c>
      <c r="K508" s="1480">
        <v>51.9</v>
      </c>
      <c r="L508" s="9"/>
      <c r="M508" s="9"/>
      <c r="N508" s="9"/>
      <c r="O508" s="9"/>
      <c r="P508" s="9"/>
    </row>
    <row r="509" spans="1:16" ht="15" x14ac:dyDescent="0.2">
      <c r="A509" s="9"/>
      <c r="B509" s="9"/>
      <c r="C509" s="9"/>
      <c r="D509" s="9"/>
      <c r="E509" s="1775" t="s">
        <v>314</v>
      </c>
      <c r="F509" s="1776"/>
      <c r="G509" s="1776"/>
      <c r="H509" s="1777"/>
      <c r="I509" s="888"/>
      <c r="J509" s="889"/>
      <c r="K509" s="888"/>
      <c r="L509" s="9"/>
      <c r="M509" s="9"/>
      <c r="N509" s="9"/>
      <c r="O509" s="9"/>
      <c r="P509" s="9"/>
    </row>
    <row r="510" spans="1:16" ht="15" x14ac:dyDescent="0.2">
      <c r="A510" s="9"/>
      <c r="B510" s="9"/>
      <c r="C510" s="9"/>
      <c r="D510" s="9"/>
      <c r="E510" s="1775" t="s">
        <v>315</v>
      </c>
      <c r="F510" s="1776"/>
      <c r="G510" s="1776"/>
      <c r="H510" s="1777"/>
      <c r="I510" s="1612"/>
      <c r="J510" s="889"/>
      <c r="K510" s="888"/>
      <c r="L510" s="9"/>
      <c r="M510" s="9"/>
      <c r="N510" s="9"/>
      <c r="O510" s="9"/>
      <c r="P510" s="9"/>
    </row>
    <row r="511" spans="1:16" ht="28.9" customHeight="1" x14ac:dyDescent="0.2">
      <c r="A511" s="9"/>
      <c r="B511" s="9"/>
      <c r="C511" s="9"/>
      <c r="D511" s="9"/>
      <c r="E511" s="1775" t="s">
        <v>316</v>
      </c>
      <c r="F511" s="1776"/>
      <c r="G511" s="1776"/>
      <c r="H511" s="1777"/>
      <c r="I511" s="888"/>
      <c r="J511" s="889"/>
      <c r="K511" s="888"/>
      <c r="L511" s="9"/>
      <c r="M511" s="9"/>
      <c r="N511" s="9"/>
      <c r="O511" s="9"/>
      <c r="P511" s="9"/>
    </row>
    <row r="512" spans="1:16" ht="15" x14ac:dyDescent="0.2">
      <c r="A512" s="9"/>
      <c r="B512" s="9"/>
      <c r="C512" s="9"/>
      <c r="D512" s="9"/>
      <c r="E512" s="1789" t="s">
        <v>317</v>
      </c>
      <c r="F512" s="1790"/>
      <c r="G512" s="1790"/>
      <c r="H512" s="1791"/>
      <c r="I512" s="1513">
        <v>5540</v>
      </c>
      <c r="J512" s="891"/>
      <c r="K512" s="890"/>
      <c r="L512" s="9"/>
      <c r="M512" s="9"/>
      <c r="N512" s="9"/>
      <c r="O512" s="9"/>
      <c r="P512" s="9"/>
    </row>
    <row r="513" spans="1:16" ht="15" x14ac:dyDescent="0.25">
      <c r="A513" s="9"/>
      <c r="B513" s="9"/>
      <c r="C513" s="9"/>
      <c r="D513" s="9"/>
      <c r="E513" s="805" t="s">
        <v>318</v>
      </c>
      <c r="F513" s="806"/>
      <c r="G513" s="806"/>
      <c r="H513" s="807"/>
      <c r="I513" s="888"/>
      <c r="J513" s="889"/>
      <c r="K513" s="888"/>
      <c r="L513" s="9"/>
      <c r="M513" s="9"/>
      <c r="N513" s="9"/>
      <c r="O513" s="9"/>
      <c r="P513" s="9"/>
    </row>
    <row r="514" spans="1:16" ht="15" x14ac:dyDescent="0.2">
      <c r="A514" s="9"/>
      <c r="B514" s="9"/>
      <c r="C514" s="9"/>
      <c r="D514" s="9"/>
      <c r="E514" s="1775" t="s">
        <v>319</v>
      </c>
      <c r="F514" s="1776"/>
      <c r="G514" s="1776"/>
      <c r="H514" s="1777"/>
      <c r="I514" s="888"/>
      <c r="J514" s="889"/>
      <c r="K514" s="888"/>
      <c r="L514" s="9"/>
      <c r="M514" s="9"/>
      <c r="N514" s="9"/>
      <c r="O514" s="9"/>
      <c r="P514" s="9"/>
    </row>
    <row r="515" spans="1:16" ht="15" x14ac:dyDescent="0.2">
      <c r="A515" s="9"/>
      <c r="B515" s="9"/>
      <c r="C515" s="9"/>
      <c r="D515" s="9"/>
      <c r="E515" s="1775" t="s">
        <v>320</v>
      </c>
      <c r="F515" s="1776"/>
      <c r="G515" s="1776"/>
      <c r="H515" s="1777"/>
      <c r="I515" s="892"/>
      <c r="J515" s="893"/>
      <c r="K515" s="892"/>
      <c r="L515" s="9"/>
      <c r="M515" s="9"/>
      <c r="N515" s="9"/>
      <c r="O515" s="9"/>
      <c r="P515" s="9"/>
    </row>
    <row r="516" spans="1:16" ht="15" x14ac:dyDescent="0.2">
      <c r="A516" s="9"/>
      <c r="B516" s="9"/>
      <c r="C516" s="9"/>
      <c r="D516" s="9"/>
      <c r="E516" s="1775" t="s">
        <v>321</v>
      </c>
      <c r="F516" s="1776"/>
      <c r="G516" s="1776"/>
      <c r="H516" s="1777"/>
      <c r="I516" s="1482">
        <v>4100</v>
      </c>
      <c r="J516" s="1483">
        <v>483.5</v>
      </c>
      <c r="K516" s="892"/>
      <c r="L516" s="9"/>
      <c r="M516" s="9"/>
      <c r="N516" s="9"/>
      <c r="O516" s="9"/>
      <c r="P516" s="9"/>
    </row>
    <row r="517" spans="1:16" ht="15" x14ac:dyDescent="0.2">
      <c r="A517" s="9"/>
      <c r="B517" s="9"/>
      <c r="C517" s="9"/>
      <c r="D517" s="9"/>
      <c r="E517" s="1775" t="s">
        <v>322</v>
      </c>
      <c r="F517" s="1776"/>
      <c r="G517" s="1776"/>
      <c r="H517" s="1777"/>
      <c r="I517" s="1482">
        <v>11987.2</v>
      </c>
      <c r="J517" s="1483">
        <v>4354.8</v>
      </c>
      <c r="K517" s="1482">
        <v>44.4</v>
      </c>
      <c r="L517" s="9"/>
      <c r="M517" s="9"/>
      <c r="N517" s="9"/>
      <c r="O517" s="9"/>
      <c r="P517" s="9"/>
    </row>
    <row r="518" spans="1:16" ht="15.75" thickBot="1" x14ac:dyDescent="0.25">
      <c r="A518" s="9"/>
      <c r="B518" s="9"/>
      <c r="C518" s="9"/>
      <c r="D518" s="9"/>
      <c r="E518" s="1778" t="s">
        <v>323</v>
      </c>
      <c r="F518" s="1779"/>
      <c r="G518" s="1779"/>
      <c r="H518" s="1780"/>
      <c r="I518" s="1484">
        <v>8232.6</v>
      </c>
      <c r="J518" s="1485">
        <v>1012.6</v>
      </c>
      <c r="K518" s="1484">
        <v>4.9000000000000004</v>
      </c>
      <c r="L518" s="9"/>
      <c r="M518" s="9"/>
      <c r="N518" s="9"/>
      <c r="O518" s="9"/>
      <c r="P518" s="9"/>
    </row>
    <row r="519" spans="1:16" ht="15.75" thickBot="1" x14ac:dyDescent="0.25">
      <c r="A519" s="9"/>
      <c r="B519" s="9"/>
      <c r="C519" s="9"/>
      <c r="D519" s="9"/>
      <c r="E519" s="1781" t="s">
        <v>38</v>
      </c>
      <c r="F519" s="1782"/>
      <c r="G519" s="1782"/>
      <c r="H519" s="1782"/>
      <c r="I519" s="894"/>
      <c r="J519" s="894"/>
      <c r="K519" s="895"/>
      <c r="L519" s="9"/>
      <c r="M519" s="9"/>
      <c r="N519" s="9"/>
      <c r="O519" s="9"/>
      <c r="P519" s="9"/>
    </row>
    <row r="520" spans="1:16" ht="15.75" thickBot="1" x14ac:dyDescent="0.25">
      <c r="A520" s="9"/>
      <c r="B520" s="9"/>
      <c r="C520" s="9"/>
      <c r="D520" s="9"/>
      <c r="E520" s="1783" t="s">
        <v>324</v>
      </c>
      <c r="F520" s="1784"/>
      <c r="G520" s="1784"/>
      <c r="H520" s="1785"/>
      <c r="I520" s="896"/>
      <c r="J520" s="896"/>
      <c r="K520" s="897"/>
      <c r="L520" s="9"/>
      <c r="M520" s="9"/>
      <c r="N520" s="9"/>
      <c r="O520" s="9"/>
      <c r="P520" s="9"/>
    </row>
    <row r="521" spans="1:16" ht="15.75" thickBot="1" x14ac:dyDescent="0.25">
      <c r="A521" s="9"/>
      <c r="B521" s="9"/>
      <c r="C521" s="9"/>
      <c r="D521" s="9"/>
      <c r="E521" s="1786"/>
      <c r="F521" s="1787"/>
      <c r="G521" s="1787"/>
      <c r="H521" s="1788"/>
      <c r="I521" s="1486"/>
      <c r="J521" s="1486"/>
      <c r="K521" s="1487"/>
      <c r="L521" s="9"/>
      <c r="M521" s="9"/>
      <c r="N521" s="9"/>
      <c r="O521" s="9"/>
      <c r="P521" s="9"/>
    </row>
  </sheetData>
  <mergeCells count="362">
    <mergeCell ref="E516:H516"/>
    <mergeCell ref="E517:H517"/>
    <mergeCell ref="E518:H518"/>
    <mergeCell ref="E519:H519"/>
    <mergeCell ref="E520:H520"/>
    <mergeCell ref="E521:H521"/>
    <mergeCell ref="E509:H509"/>
    <mergeCell ref="E510:H510"/>
    <mergeCell ref="E511:H511"/>
    <mergeCell ref="E512:H512"/>
    <mergeCell ref="E514:H514"/>
    <mergeCell ref="E515:H515"/>
    <mergeCell ref="C483:G483"/>
    <mergeCell ref="C484:G484"/>
    <mergeCell ref="C486:G486"/>
    <mergeCell ref="E504:I504"/>
    <mergeCell ref="E507:H507"/>
    <mergeCell ref="E508:H508"/>
    <mergeCell ref="C485:G485"/>
    <mergeCell ref="A479:A482"/>
    <mergeCell ref="B479:B482"/>
    <mergeCell ref="C479:C482"/>
    <mergeCell ref="E479:E482"/>
    <mergeCell ref="F479:F482"/>
    <mergeCell ref="G479:G482"/>
    <mergeCell ref="A475:A478"/>
    <mergeCell ref="B475:B478"/>
    <mergeCell ref="C475:C478"/>
    <mergeCell ref="E475:E476"/>
    <mergeCell ref="F475:F478"/>
    <mergeCell ref="G475:G478"/>
    <mergeCell ref="A470:A474"/>
    <mergeCell ref="B470:B474"/>
    <mergeCell ref="C470:C474"/>
    <mergeCell ref="E470:E472"/>
    <mergeCell ref="F470:F474"/>
    <mergeCell ref="G470:G474"/>
    <mergeCell ref="A464:A469"/>
    <mergeCell ref="B464:B469"/>
    <mergeCell ref="C464:C469"/>
    <mergeCell ref="E464:E469"/>
    <mergeCell ref="F464:F469"/>
    <mergeCell ref="G464:G469"/>
    <mergeCell ref="A458:A463"/>
    <mergeCell ref="B458:B463"/>
    <mergeCell ref="C458:C463"/>
    <mergeCell ref="E458:E463"/>
    <mergeCell ref="F458:F463"/>
    <mergeCell ref="G458:G463"/>
    <mergeCell ref="A452:A457"/>
    <mergeCell ref="B452:B457"/>
    <mergeCell ref="C452:C457"/>
    <mergeCell ref="E452:E456"/>
    <mergeCell ref="F452:F457"/>
    <mergeCell ref="G452:G457"/>
    <mergeCell ref="E440:E445"/>
    <mergeCell ref="F440:F445"/>
    <mergeCell ref="G440:G445"/>
    <mergeCell ref="C446:G446"/>
    <mergeCell ref="C447:G447"/>
    <mergeCell ref="O450:P450"/>
    <mergeCell ref="E428:E433"/>
    <mergeCell ref="F428:F433"/>
    <mergeCell ref="G428:G429"/>
    <mergeCell ref="G432:G433"/>
    <mergeCell ref="E434:E439"/>
    <mergeCell ref="F434:F439"/>
    <mergeCell ref="G434:G439"/>
    <mergeCell ref="B414:B420"/>
    <mergeCell ref="E414:E420"/>
    <mergeCell ref="F414:F420"/>
    <mergeCell ref="G414:G420"/>
    <mergeCell ref="E421:E427"/>
    <mergeCell ref="F421:F427"/>
    <mergeCell ref="G421:G427"/>
    <mergeCell ref="E402:E407"/>
    <mergeCell ref="F402:F407"/>
    <mergeCell ref="G402:G407"/>
    <mergeCell ref="C408:G408"/>
    <mergeCell ref="C409:G409"/>
    <mergeCell ref="O412:P412"/>
    <mergeCell ref="E390:E395"/>
    <mergeCell ref="F390:F394"/>
    <mergeCell ref="G390:G395"/>
    <mergeCell ref="B396:B401"/>
    <mergeCell ref="E396:E401"/>
    <mergeCell ref="F396:F401"/>
    <mergeCell ref="G396:G401"/>
    <mergeCell ref="C378:G378"/>
    <mergeCell ref="C379:G379"/>
    <mergeCell ref="O382:P382"/>
    <mergeCell ref="B384:B389"/>
    <mergeCell ref="E384:E389"/>
    <mergeCell ref="F384:F389"/>
    <mergeCell ref="G384:G389"/>
    <mergeCell ref="A372:A377"/>
    <mergeCell ref="B372:B377"/>
    <mergeCell ref="C372:C377"/>
    <mergeCell ref="E372:E374"/>
    <mergeCell ref="F372:F377"/>
    <mergeCell ref="G372:G377"/>
    <mergeCell ref="A366:A371"/>
    <mergeCell ref="B366:B371"/>
    <mergeCell ref="C366:C371"/>
    <mergeCell ref="E366:E368"/>
    <mergeCell ref="F366:F371"/>
    <mergeCell ref="G370:G371"/>
    <mergeCell ref="A360:A365"/>
    <mergeCell ref="B360:B365"/>
    <mergeCell ref="C360:C365"/>
    <mergeCell ref="E360:E362"/>
    <mergeCell ref="F360:F365"/>
    <mergeCell ref="G360:G365"/>
    <mergeCell ref="A354:A359"/>
    <mergeCell ref="B354:B359"/>
    <mergeCell ref="C354:C359"/>
    <mergeCell ref="E354:E356"/>
    <mergeCell ref="F354:F359"/>
    <mergeCell ref="G354:G359"/>
    <mergeCell ref="A348:A353"/>
    <mergeCell ref="B348:B353"/>
    <mergeCell ref="C348:C353"/>
    <mergeCell ref="E348:E350"/>
    <mergeCell ref="F348:F353"/>
    <mergeCell ref="G348:G353"/>
    <mergeCell ref="A342:A347"/>
    <mergeCell ref="B342:B347"/>
    <mergeCell ref="C342:C347"/>
    <mergeCell ref="E342:E347"/>
    <mergeCell ref="F342:F347"/>
    <mergeCell ref="G342:G347"/>
    <mergeCell ref="A336:A341"/>
    <mergeCell ref="B336:B341"/>
    <mergeCell ref="C336:C341"/>
    <mergeCell ref="E336:E341"/>
    <mergeCell ref="F336:F341"/>
    <mergeCell ref="G336:G341"/>
    <mergeCell ref="A330:A335"/>
    <mergeCell ref="B330:B335"/>
    <mergeCell ref="C330:C335"/>
    <mergeCell ref="E330:E332"/>
    <mergeCell ref="F330:F335"/>
    <mergeCell ref="G330:G335"/>
    <mergeCell ref="A324:A329"/>
    <mergeCell ref="B324:B329"/>
    <mergeCell ref="C324:C329"/>
    <mergeCell ref="E324:E326"/>
    <mergeCell ref="F324:F329"/>
    <mergeCell ref="G324:G329"/>
    <mergeCell ref="A318:A323"/>
    <mergeCell ref="B318:B323"/>
    <mergeCell ref="C318:C323"/>
    <mergeCell ref="E318:E323"/>
    <mergeCell ref="F318:F323"/>
    <mergeCell ref="G318:G323"/>
    <mergeCell ref="C309:G309"/>
    <mergeCell ref="O310:P310"/>
    <mergeCell ref="B312:B317"/>
    <mergeCell ref="E312:E317"/>
    <mergeCell ref="F312:F317"/>
    <mergeCell ref="G312:G317"/>
    <mergeCell ref="A303:A308"/>
    <mergeCell ref="B303:B308"/>
    <mergeCell ref="C303:C308"/>
    <mergeCell ref="E303:E308"/>
    <mergeCell ref="F303:F308"/>
    <mergeCell ref="G303:G308"/>
    <mergeCell ref="C294:G294"/>
    <mergeCell ref="O295:P295"/>
    <mergeCell ref="A297:A302"/>
    <mergeCell ref="B297:B302"/>
    <mergeCell ref="C297:C302"/>
    <mergeCell ref="E297:E299"/>
    <mergeCell ref="F297:F302"/>
    <mergeCell ref="G297:G302"/>
    <mergeCell ref="L305:L306"/>
    <mergeCell ref="L283:L284"/>
    <mergeCell ref="M283:M284"/>
    <mergeCell ref="N283:N284"/>
    <mergeCell ref="O283:O284"/>
    <mergeCell ref="P283:P284"/>
    <mergeCell ref="A288:A293"/>
    <mergeCell ref="B288:B293"/>
    <mergeCell ref="C288:C293"/>
    <mergeCell ref="E288:E293"/>
    <mergeCell ref="F288:F293"/>
    <mergeCell ref="A282:A287"/>
    <mergeCell ref="B282:B287"/>
    <mergeCell ref="C282:C287"/>
    <mergeCell ref="E282:E284"/>
    <mergeCell ref="F282:F287"/>
    <mergeCell ref="G282:G287"/>
    <mergeCell ref="G288:G293"/>
    <mergeCell ref="E270:E275"/>
    <mergeCell ref="F270:F275"/>
    <mergeCell ref="G270:G275"/>
    <mergeCell ref="C276:G276"/>
    <mergeCell ref="C277:G277"/>
    <mergeCell ref="O280:P280"/>
    <mergeCell ref="E255:E260"/>
    <mergeCell ref="F255:F260"/>
    <mergeCell ref="G255:G260"/>
    <mergeCell ref="C261:G261"/>
    <mergeCell ref="O262:P262"/>
    <mergeCell ref="B264:B269"/>
    <mergeCell ref="E264:E269"/>
    <mergeCell ref="F264:F269"/>
    <mergeCell ref="G264:G269"/>
    <mergeCell ref="E240:E245"/>
    <mergeCell ref="F240:F245"/>
    <mergeCell ref="G240:G245"/>
    <mergeCell ref="C246:G246"/>
    <mergeCell ref="O247:P247"/>
    <mergeCell ref="B249:B254"/>
    <mergeCell ref="E249:E254"/>
    <mergeCell ref="F249:F254"/>
    <mergeCell ref="G249:G254"/>
    <mergeCell ref="F192:F197"/>
    <mergeCell ref="G192:G197"/>
    <mergeCell ref="C228:G228"/>
    <mergeCell ref="C229:G229"/>
    <mergeCell ref="O232:P232"/>
    <mergeCell ref="B234:B239"/>
    <mergeCell ref="E234:E239"/>
    <mergeCell ref="F234:F239"/>
    <mergeCell ref="G234:G239"/>
    <mergeCell ref="F198:F203"/>
    <mergeCell ref="G198:G203"/>
    <mergeCell ref="F204:F209"/>
    <mergeCell ref="G204:G209"/>
    <mergeCell ref="F210:F215"/>
    <mergeCell ref="G210:G215"/>
    <mergeCell ref="F216:F221"/>
    <mergeCell ref="G216:G221"/>
    <mergeCell ref="F222:F227"/>
    <mergeCell ref="G222:G227"/>
    <mergeCell ref="E204:E209"/>
    <mergeCell ref="E222:E227"/>
    <mergeCell ref="E192:E197"/>
    <mergeCell ref="E198:E203"/>
    <mergeCell ref="E210:E215"/>
    <mergeCell ref="E180:E185"/>
    <mergeCell ref="F180:F185"/>
    <mergeCell ref="G184:G185"/>
    <mergeCell ref="E186:E191"/>
    <mergeCell ref="F186:F190"/>
    <mergeCell ref="G186:G191"/>
    <mergeCell ref="B168:B173"/>
    <mergeCell ref="E168:E173"/>
    <mergeCell ref="F168:F173"/>
    <mergeCell ref="G168:G173"/>
    <mergeCell ref="E174:E179"/>
    <mergeCell ref="F174:F179"/>
    <mergeCell ref="G176:G179"/>
    <mergeCell ref="E156:E161"/>
    <mergeCell ref="F156:F161"/>
    <mergeCell ref="G156:G161"/>
    <mergeCell ref="C162:G162"/>
    <mergeCell ref="C163:G163"/>
    <mergeCell ref="O166:P166"/>
    <mergeCell ref="E141:E146"/>
    <mergeCell ref="F141:F146"/>
    <mergeCell ref="G141:G146"/>
    <mergeCell ref="C147:G147"/>
    <mergeCell ref="O148:P148"/>
    <mergeCell ref="B150:B155"/>
    <mergeCell ref="E150:E155"/>
    <mergeCell ref="F150:F155"/>
    <mergeCell ref="G150:G155"/>
    <mergeCell ref="E129:E134"/>
    <mergeCell ref="F129:F134"/>
    <mergeCell ref="G129:G134"/>
    <mergeCell ref="B135:B140"/>
    <mergeCell ref="E135:E140"/>
    <mergeCell ref="F135:F140"/>
    <mergeCell ref="G135:G140"/>
    <mergeCell ref="B117:B122"/>
    <mergeCell ref="E117:E122"/>
    <mergeCell ref="F117:F122"/>
    <mergeCell ref="G117:G122"/>
    <mergeCell ref="E123:E128"/>
    <mergeCell ref="F123:F128"/>
    <mergeCell ref="G123:G128"/>
    <mergeCell ref="E105:E110"/>
    <mergeCell ref="F105:F110"/>
    <mergeCell ref="G105:G110"/>
    <mergeCell ref="C111:G111"/>
    <mergeCell ref="C112:G112"/>
    <mergeCell ref="O115:P115"/>
    <mergeCell ref="B93:B98"/>
    <mergeCell ref="E93:E98"/>
    <mergeCell ref="F93:F98"/>
    <mergeCell ref="G93:G98"/>
    <mergeCell ref="E99:E103"/>
    <mergeCell ref="F99:F104"/>
    <mergeCell ref="G99:G104"/>
    <mergeCell ref="E81:E86"/>
    <mergeCell ref="F81:F86"/>
    <mergeCell ref="G81:G86"/>
    <mergeCell ref="E87:E92"/>
    <mergeCell ref="F87:F92"/>
    <mergeCell ref="G91:G92"/>
    <mergeCell ref="B69:B74"/>
    <mergeCell ref="E69:E74"/>
    <mergeCell ref="F69:F74"/>
    <mergeCell ref="G69:G74"/>
    <mergeCell ref="E75:E80"/>
    <mergeCell ref="F75:F80"/>
    <mergeCell ref="G75:G80"/>
    <mergeCell ref="E57:E62"/>
    <mergeCell ref="F57:F62"/>
    <mergeCell ref="G57:G62"/>
    <mergeCell ref="C63:G63"/>
    <mergeCell ref="C64:G64"/>
    <mergeCell ref="O67:P67"/>
    <mergeCell ref="B45:B50"/>
    <mergeCell ref="E45:E50"/>
    <mergeCell ref="F45:F50"/>
    <mergeCell ref="G45:G50"/>
    <mergeCell ref="E51:E56"/>
    <mergeCell ref="F51:F56"/>
    <mergeCell ref="G51:G56"/>
    <mergeCell ref="E33:E38"/>
    <mergeCell ref="F33:F38"/>
    <mergeCell ref="G33:G38"/>
    <mergeCell ref="E39:E44"/>
    <mergeCell ref="F39:F44"/>
    <mergeCell ref="G39:G44"/>
    <mergeCell ref="G21:G26"/>
    <mergeCell ref="E27:E32"/>
    <mergeCell ref="F27:F32"/>
    <mergeCell ref="G27:G32"/>
    <mergeCell ref="O13:P13"/>
    <mergeCell ref="B15:B20"/>
    <mergeCell ref="E15:E20"/>
    <mergeCell ref="F15:F20"/>
    <mergeCell ref="G15:G20"/>
    <mergeCell ref="L16:L17"/>
    <mergeCell ref="E216:E221"/>
    <mergeCell ref="A8:A10"/>
    <mergeCell ref="B8:B10"/>
    <mergeCell ref="C8:C10"/>
    <mergeCell ref="D8:D10"/>
    <mergeCell ref="E8:E10"/>
    <mergeCell ref="F8:F10"/>
    <mergeCell ref="L1:O1"/>
    <mergeCell ref="L2:P2"/>
    <mergeCell ref="L3:N3"/>
    <mergeCell ref="A5:N5"/>
    <mergeCell ref="A6:P6"/>
    <mergeCell ref="O7:P7"/>
    <mergeCell ref="G8:G10"/>
    <mergeCell ref="H8:H10"/>
    <mergeCell ref="I8:I10"/>
    <mergeCell ref="J8:J10"/>
    <mergeCell ref="K8:K10"/>
    <mergeCell ref="L8:P8"/>
    <mergeCell ref="L9:L10"/>
    <mergeCell ref="M9:M10"/>
    <mergeCell ref="N9:P9"/>
    <mergeCell ref="E21:E26"/>
    <mergeCell ref="F21:F26"/>
  </mergeCells>
  <pageMargins left="0.7" right="0.7" top="0.75" bottom="0.75" header="0.3" footer="0.3"/>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2"/>
  <sheetViews>
    <sheetView workbookViewId="0">
      <selection activeCell="J6" sqref="J6:J8"/>
    </sheetView>
  </sheetViews>
  <sheetFormatPr defaultRowHeight="12.75" x14ac:dyDescent="0.2"/>
  <cols>
    <col min="1" max="1" width="3.5703125" customWidth="1"/>
    <col min="2" max="2" width="2.5703125" customWidth="1"/>
    <col min="3" max="3" width="3.7109375" customWidth="1"/>
    <col min="4" max="4" width="2.5703125" customWidth="1"/>
    <col min="5" max="5" width="32"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47.45" customHeight="1" x14ac:dyDescent="0.25">
      <c r="A1" s="73"/>
      <c r="B1" s="73"/>
      <c r="C1" s="73"/>
      <c r="D1" s="73"/>
      <c r="E1" s="73"/>
      <c r="F1" s="73"/>
      <c r="G1" s="73"/>
      <c r="H1" s="73"/>
      <c r="I1" s="73"/>
      <c r="J1" s="73"/>
      <c r="K1" s="73"/>
      <c r="L1" s="1635" t="s">
        <v>634</v>
      </c>
      <c r="M1" s="1635"/>
      <c r="N1" s="1635"/>
      <c r="O1" s="1635"/>
      <c r="P1" s="43"/>
    </row>
    <row r="2" spans="1:16" ht="15.75" x14ac:dyDescent="0.25">
      <c r="A2" s="73"/>
      <c r="B2" s="73"/>
      <c r="C2" s="73"/>
      <c r="D2" s="73"/>
      <c r="E2" s="73"/>
      <c r="F2" s="73"/>
      <c r="G2" s="73"/>
      <c r="H2" s="73"/>
      <c r="I2" s="73"/>
      <c r="J2" s="73"/>
      <c r="K2" s="73"/>
      <c r="L2" s="2038"/>
      <c r="M2" s="2038"/>
      <c r="N2" s="2038"/>
      <c r="O2" s="2038"/>
      <c r="P2" s="2038"/>
    </row>
    <row r="3" spans="1:16" ht="15.75" x14ac:dyDescent="0.2">
      <c r="A3" s="2039" t="s">
        <v>79</v>
      </c>
      <c r="B3" s="2039"/>
      <c r="C3" s="2039"/>
      <c r="D3" s="2039"/>
      <c r="E3" s="2039"/>
      <c r="F3" s="2039"/>
      <c r="G3" s="2039"/>
      <c r="H3" s="2039"/>
      <c r="I3" s="2039"/>
      <c r="J3" s="2039"/>
      <c r="K3" s="2039"/>
      <c r="L3" s="2039"/>
      <c r="M3" s="2039"/>
      <c r="N3" s="2039"/>
      <c r="O3" s="74"/>
      <c r="P3" s="74"/>
    </row>
    <row r="4" spans="1:16" ht="15.75" x14ac:dyDescent="0.2">
      <c r="A4" s="2040" t="s">
        <v>39</v>
      </c>
      <c r="B4" s="2040"/>
      <c r="C4" s="2040"/>
      <c r="D4" s="2040"/>
      <c r="E4" s="2040"/>
      <c r="F4" s="2040"/>
      <c r="G4" s="2040"/>
      <c r="H4" s="2040"/>
      <c r="I4" s="2040"/>
      <c r="J4" s="2040"/>
      <c r="K4" s="2040"/>
      <c r="L4" s="2040"/>
      <c r="M4" s="2040"/>
      <c r="N4" s="2040"/>
      <c r="O4" s="2040"/>
      <c r="P4" s="2040"/>
    </row>
    <row r="5" spans="1:16" ht="16.5" thickBot="1" x14ac:dyDescent="0.3">
      <c r="A5" s="54"/>
      <c r="B5" s="54"/>
      <c r="C5" s="54"/>
      <c r="D5" s="54"/>
      <c r="E5" s="54"/>
      <c r="F5" s="54"/>
      <c r="G5" s="54"/>
      <c r="H5" s="54"/>
      <c r="I5" s="54"/>
      <c r="J5" s="54"/>
      <c r="K5" s="54"/>
      <c r="L5" s="55"/>
      <c r="M5" s="54"/>
      <c r="N5" s="56"/>
      <c r="O5" s="2041" t="s">
        <v>59</v>
      </c>
      <c r="P5" s="2041"/>
    </row>
    <row r="6" spans="1:16" ht="16.149999999999999" customHeight="1" thickBot="1" x14ac:dyDescent="0.25">
      <c r="A6" s="1623" t="s">
        <v>0</v>
      </c>
      <c r="B6" s="1623" t="s">
        <v>1</v>
      </c>
      <c r="C6" s="1626" t="s">
        <v>2</v>
      </c>
      <c r="D6" s="1623" t="s">
        <v>35</v>
      </c>
      <c r="E6" s="1629" t="s">
        <v>61</v>
      </c>
      <c r="F6" s="1632" t="s">
        <v>3</v>
      </c>
      <c r="G6" s="1626" t="s">
        <v>4</v>
      </c>
      <c r="H6" s="1632" t="s">
        <v>5</v>
      </c>
      <c r="I6" s="1640" t="s">
        <v>625</v>
      </c>
      <c r="J6" s="1632" t="s">
        <v>292</v>
      </c>
      <c r="K6" s="1632" t="s">
        <v>80</v>
      </c>
      <c r="L6" s="1643" t="s">
        <v>11</v>
      </c>
      <c r="M6" s="1644"/>
      <c r="N6" s="1644"/>
      <c r="O6" s="1644"/>
      <c r="P6" s="1645"/>
    </row>
    <row r="7" spans="1:16" ht="15" x14ac:dyDescent="0.2">
      <c r="A7" s="1624"/>
      <c r="B7" s="1624"/>
      <c r="C7" s="1627"/>
      <c r="D7" s="1624"/>
      <c r="E7" s="1630"/>
      <c r="F7" s="1633"/>
      <c r="G7" s="1627"/>
      <c r="H7" s="1633"/>
      <c r="I7" s="1641"/>
      <c r="J7" s="1633"/>
      <c r="K7" s="1633"/>
      <c r="L7" s="1646" t="s">
        <v>41</v>
      </c>
      <c r="M7" s="1648" t="s">
        <v>40</v>
      </c>
      <c r="N7" s="1650" t="s">
        <v>42</v>
      </c>
      <c r="O7" s="1650"/>
      <c r="P7" s="1651"/>
    </row>
    <row r="8" spans="1:16" ht="151.9" customHeight="1" thickBot="1" x14ac:dyDescent="0.25">
      <c r="A8" s="1625"/>
      <c r="B8" s="1625"/>
      <c r="C8" s="1628"/>
      <c r="D8" s="1625"/>
      <c r="E8" s="1631"/>
      <c r="F8" s="1634"/>
      <c r="G8" s="1628"/>
      <c r="H8" s="1634"/>
      <c r="I8" s="1642"/>
      <c r="J8" s="1634"/>
      <c r="K8" s="1634"/>
      <c r="L8" s="1647"/>
      <c r="M8" s="1649"/>
      <c r="N8" s="831" t="s">
        <v>56</v>
      </c>
      <c r="O8" s="831" t="s">
        <v>57</v>
      </c>
      <c r="P8" s="832" t="s">
        <v>58</v>
      </c>
    </row>
    <row r="9" spans="1:16" ht="16.5" thickBot="1" x14ac:dyDescent="0.25">
      <c r="A9" s="75" t="s">
        <v>6</v>
      </c>
      <c r="B9" s="76" t="s">
        <v>81</v>
      </c>
      <c r="C9" s="77"/>
      <c r="D9" s="78"/>
      <c r="E9" s="79"/>
      <c r="F9" s="78"/>
      <c r="G9" s="78"/>
      <c r="H9" s="78"/>
      <c r="I9" s="78"/>
      <c r="J9" s="77"/>
      <c r="K9" s="78"/>
      <c r="L9" s="80"/>
      <c r="M9" s="80"/>
      <c r="N9" s="78"/>
      <c r="O9" s="77"/>
      <c r="P9" s="81"/>
    </row>
    <row r="10" spans="1:16" ht="30" customHeight="1" thickBot="1" x14ac:dyDescent="0.25">
      <c r="A10" s="82"/>
      <c r="B10" s="83"/>
      <c r="C10" s="84"/>
      <c r="D10" s="84"/>
      <c r="E10" s="85"/>
      <c r="F10" s="84"/>
      <c r="G10" s="84"/>
      <c r="H10" s="84"/>
      <c r="I10" s="84"/>
      <c r="J10" s="84"/>
      <c r="K10" s="84"/>
      <c r="L10" s="86" t="s">
        <v>82</v>
      </c>
      <c r="M10" s="1619" t="s">
        <v>83</v>
      </c>
      <c r="N10" s="87">
        <v>8</v>
      </c>
      <c r="O10" s="87">
        <v>8</v>
      </c>
      <c r="P10" s="88">
        <v>8</v>
      </c>
    </row>
    <row r="11" spans="1:16" ht="19.149999999999999" customHeight="1" thickBot="1" x14ac:dyDescent="0.25">
      <c r="A11" s="89" t="s">
        <v>6</v>
      </c>
      <c r="B11" s="90" t="s">
        <v>6</v>
      </c>
      <c r="C11" s="91" t="s">
        <v>294</v>
      </c>
      <c r="D11" s="92"/>
      <c r="E11" s="93"/>
      <c r="F11" s="93"/>
      <c r="G11" s="93"/>
      <c r="H11" s="93"/>
      <c r="I11" s="93"/>
      <c r="J11" s="93"/>
      <c r="K11" s="93"/>
      <c r="L11" s="93"/>
      <c r="M11" s="93"/>
      <c r="N11" s="94"/>
      <c r="O11" s="94"/>
      <c r="P11" s="95"/>
    </row>
    <row r="12" spans="1:16" ht="36" customHeight="1" thickBot="1" x14ac:dyDescent="0.25">
      <c r="A12" s="96"/>
      <c r="B12" s="97"/>
      <c r="C12" s="98"/>
      <c r="D12" s="99"/>
      <c r="E12" s="100"/>
      <c r="F12" s="100"/>
      <c r="G12" s="100"/>
      <c r="H12" s="100"/>
      <c r="I12" s="100"/>
      <c r="J12" s="100"/>
      <c r="K12" s="100"/>
      <c r="L12" s="101" t="s">
        <v>84</v>
      </c>
      <c r="M12" s="102" t="s">
        <v>83</v>
      </c>
      <c r="N12" s="103">
        <v>82</v>
      </c>
      <c r="O12" s="103">
        <v>70</v>
      </c>
      <c r="P12" s="104">
        <v>60</v>
      </c>
    </row>
    <row r="13" spans="1:16" ht="63" x14ac:dyDescent="0.2">
      <c r="A13" s="1808" t="s">
        <v>6</v>
      </c>
      <c r="B13" s="1811" t="s">
        <v>6</v>
      </c>
      <c r="C13" s="2025" t="s">
        <v>6</v>
      </c>
      <c r="D13" s="105"/>
      <c r="E13" s="106" t="s">
        <v>85</v>
      </c>
      <c r="F13" s="2035" t="s">
        <v>70</v>
      </c>
      <c r="G13" s="1828" t="s">
        <v>446</v>
      </c>
      <c r="H13" s="108" t="s">
        <v>52</v>
      </c>
      <c r="I13" s="109">
        <v>50</v>
      </c>
      <c r="J13" s="110">
        <v>50</v>
      </c>
      <c r="K13" s="111">
        <v>50</v>
      </c>
      <c r="L13" s="112" t="s">
        <v>86</v>
      </c>
      <c r="M13" s="113" t="s">
        <v>87</v>
      </c>
      <c r="N13" s="114"/>
      <c r="O13" s="115" t="s">
        <v>88</v>
      </c>
      <c r="P13" s="116" t="s">
        <v>89</v>
      </c>
    </row>
    <row r="14" spans="1:16" ht="15.75" x14ac:dyDescent="0.2">
      <c r="A14" s="1809"/>
      <c r="B14" s="1812"/>
      <c r="C14" s="2026"/>
      <c r="D14" s="117"/>
      <c r="E14" s="118"/>
      <c r="F14" s="2036"/>
      <c r="G14" s="1829"/>
      <c r="H14" s="120" t="s">
        <v>63</v>
      </c>
      <c r="I14" s="121"/>
      <c r="J14" s="122"/>
      <c r="K14" s="123"/>
      <c r="L14" s="124" t="s">
        <v>90</v>
      </c>
      <c r="M14" s="125" t="s">
        <v>87</v>
      </c>
      <c r="N14" s="126"/>
      <c r="O14" s="126" t="s">
        <v>88</v>
      </c>
      <c r="P14" s="127" t="s">
        <v>89</v>
      </c>
    </row>
    <row r="15" spans="1:16" ht="15.75" x14ac:dyDescent="0.2">
      <c r="A15" s="1809"/>
      <c r="B15" s="1812"/>
      <c r="C15" s="2026"/>
      <c r="D15" s="117"/>
      <c r="E15" s="118"/>
      <c r="F15" s="2036"/>
      <c r="G15" s="1829"/>
      <c r="H15" s="120" t="s">
        <v>91</v>
      </c>
      <c r="I15" s="121">
        <v>660.7</v>
      </c>
      <c r="J15" s="122">
        <v>700</v>
      </c>
      <c r="K15" s="123">
        <v>750</v>
      </c>
      <c r="L15" s="124" t="s">
        <v>92</v>
      </c>
      <c r="M15" s="128" t="s">
        <v>87</v>
      </c>
      <c r="N15" s="126" t="s">
        <v>93</v>
      </c>
      <c r="O15" s="126" t="s">
        <v>94</v>
      </c>
      <c r="P15" s="127" t="s">
        <v>95</v>
      </c>
    </row>
    <row r="16" spans="1:16" ht="15.75" x14ac:dyDescent="0.2">
      <c r="A16" s="1809"/>
      <c r="B16" s="1812"/>
      <c r="C16" s="2026"/>
      <c r="D16" s="117"/>
      <c r="E16" s="118"/>
      <c r="F16" s="2036"/>
      <c r="G16" s="1829"/>
      <c r="H16" s="129" t="s">
        <v>96</v>
      </c>
      <c r="I16" s="121"/>
      <c r="J16" s="122"/>
      <c r="K16" s="123"/>
      <c r="L16" s="124"/>
      <c r="M16" s="130"/>
      <c r="N16" s="131"/>
      <c r="O16" s="131"/>
      <c r="P16" s="132"/>
    </row>
    <row r="17" spans="1:16" ht="16.5" thickBot="1" x14ac:dyDescent="0.25">
      <c r="A17" s="1810"/>
      <c r="B17" s="1813"/>
      <c r="C17" s="2034"/>
      <c r="D17" s="133"/>
      <c r="E17" s="134"/>
      <c r="F17" s="2037"/>
      <c r="G17" s="1830"/>
      <c r="H17" s="135" t="s">
        <v>7</v>
      </c>
      <c r="I17" s="136">
        <f>SUM(I13:I16)</f>
        <v>710.7</v>
      </c>
      <c r="J17" s="136">
        <f t="shared" ref="J17:K17" si="0">SUM(J13:J16)</f>
        <v>750</v>
      </c>
      <c r="K17" s="136">
        <f t="shared" si="0"/>
        <v>800</v>
      </c>
      <c r="L17" s="137"/>
      <c r="M17" s="137"/>
      <c r="N17" s="138"/>
      <c r="O17" s="138"/>
      <c r="P17" s="139"/>
    </row>
    <row r="18" spans="1:16" ht="31.5" x14ac:dyDescent="0.2">
      <c r="A18" s="1959"/>
      <c r="B18" s="1682"/>
      <c r="C18" s="2030"/>
      <c r="D18" s="140"/>
      <c r="E18" s="141" t="s">
        <v>97</v>
      </c>
      <c r="F18" s="2032" t="s">
        <v>70</v>
      </c>
      <c r="G18" s="142" t="s">
        <v>446</v>
      </c>
      <c r="H18" s="143"/>
      <c r="I18" s="144"/>
      <c r="J18" s="145"/>
      <c r="K18" s="146"/>
      <c r="L18" s="147" t="s">
        <v>98</v>
      </c>
      <c r="M18" s="148" t="s">
        <v>87</v>
      </c>
      <c r="N18" s="149">
        <v>105.4</v>
      </c>
      <c r="O18" s="149">
        <v>105.4</v>
      </c>
      <c r="P18" s="150">
        <v>105.4</v>
      </c>
    </row>
    <row r="19" spans="1:16" ht="63" x14ac:dyDescent="0.2">
      <c r="A19" s="1960"/>
      <c r="B19" s="1683"/>
      <c r="C19" s="2031"/>
      <c r="D19" s="140"/>
      <c r="E19" s="151" t="s">
        <v>99</v>
      </c>
      <c r="F19" s="2033"/>
      <c r="G19" s="142"/>
      <c r="H19" s="143"/>
      <c r="I19" s="144"/>
      <c r="J19" s="145"/>
      <c r="K19" s="146"/>
      <c r="L19" s="152" t="s">
        <v>100</v>
      </c>
      <c r="M19" s="153" t="s">
        <v>87</v>
      </c>
      <c r="N19" s="154">
        <v>0.52900000000000003</v>
      </c>
      <c r="O19" s="155"/>
      <c r="P19" s="156"/>
    </row>
    <row r="20" spans="1:16" ht="31.5" x14ac:dyDescent="0.2">
      <c r="A20" s="1960"/>
      <c r="B20" s="1683"/>
      <c r="C20" s="2031"/>
      <c r="D20" s="140"/>
      <c r="E20" s="157" t="s">
        <v>295</v>
      </c>
      <c r="F20" s="2033"/>
      <c r="G20" s="142"/>
      <c r="H20" s="143"/>
      <c r="I20" s="158"/>
      <c r="J20" s="159"/>
      <c r="K20" s="146"/>
      <c r="L20" s="152" t="s">
        <v>101</v>
      </c>
      <c r="M20" s="153" t="s">
        <v>87</v>
      </c>
      <c r="N20" s="154"/>
      <c r="O20" s="154">
        <v>0.91400000000000003</v>
      </c>
      <c r="P20" s="160"/>
    </row>
    <row r="21" spans="1:16" ht="67.900000000000006" customHeight="1" x14ac:dyDescent="0.2">
      <c r="A21" s="1960"/>
      <c r="B21" s="1683"/>
      <c r="C21" s="2031"/>
      <c r="D21" s="140"/>
      <c r="E21" s="157" t="s">
        <v>102</v>
      </c>
      <c r="F21" s="2033"/>
      <c r="G21" s="142"/>
      <c r="H21" s="143"/>
      <c r="I21" s="144"/>
      <c r="J21" s="159"/>
      <c r="K21" s="146"/>
      <c r="L21" s="152" t="s">
        <v>103</v>
      </c>
      <c r="M21" s="153" t="s">
        <v>87</v>
      </c>
      <c r="N21" s="154"/>
      <c r="O21" s="161">
        <v>0.72</v>
      </c>
      <c r="P21" s="160"/>
    </row>
    <row r="22" spans="1:16" ht="63.6" customHeight="1" x14ac:dyDescent="0.2">
      <c r="A22" s="1960"/>
      <c r="B22" s="1683"/>
      <c r="C22" s="2031"/>
      <c r="D22" s="140"/>
      <c r="E22" s="162" t="s">
        <v>104</v>
      </c>
      <c r="F22" s="2033"/>
      <c r="G22" s="142"/>
      <c r="H22" s="143"/>
      <c r="I22" s="144"/>
      <c r="J22" s="159"/>
      <c r="K22" s="163"/>
      <c r="L22" s="152" t="s">
        <v>105</v>
      </c>
      <c r="M22" s="153" t="s">
        <v>87</v>
      </c>
      <c r="N22" s="154"/>
      <c r="O22" s="161"/>
      <c r="P22" s="160">
        <v>1.5</v>
      </c>
    </row>
    <row r="23" spans="1:16" ht="64.150000000000006" customHeight="1" x14ac:dyDescent="0.2">
      <c r="A23" s="1960"/>
      <c r="B23" s="1683"/>
      <c r="C23" s="2031"/>
      <c r="D23" s="140"/>
      <c r="E23" s="162" t="s">
        <v>106</v>
      </c>
      <c r="F23" s="2033"/>
      <c r="G23" s="142"/>
      <c r="H23" s="143"/>
      <c r="I23" s="144"/>
      <c r="J23" s="159"/>
      <c r="K23" s="163"/>
      <c r="L23" s="152" t="s">
        <v>105</v>
      </c>
      <c r="M23" s="153" t="s">
        <v>87</v>
      </c>
      <c r="N23" s="154"/>
      <c r="O23" s="161"/>
      <c r="P23" s="160">
        <v>2</v>
      </c>
    </row>
    <row r="24" spans="1:16" ht="63" x14ac:dyDescent="0.2">
      <c r="A24" s="1960"/>
      <c r="B24" s="1683"/>
      <c r="C24" s="2031"/>
      <c r="D24" s="140"/>
      <c r="E24" s="164" t="s">
        <v>107</v>
      </c>
      <c r="F24" s="2033"/>
      <c r="G24" s="142"/>
      <c r="H24" s="143"/>
      <c r="I24" s="144"/>
      <c r="J24" s="159"/>
      <c r="K24" s="163"/>
      <c r="L24" s="152" t="s">
        <v>105</v>
      </c>
      <c r="M24" s="153" t="s">
        <v>87</v>
      </c>
      <c r="N24" s="154"/>
      <c r="O24" s="154"/>
      <c r="P24" s="156">
        <v>2.2000000000000002</v>
      </c>
    </row>
    <row r="25" spans="1:16" ht="67.150000000000006" customHeight="1" thickBot="1" x14ac:dyDescent="0.25">
      <c r="A25" s="1960"/>
      <c r="B25" s="1683"/>
      <c r="C25" s="2031"/>
      <c r="D25" s="140"/>
      <c r="E25" s="165" t="s">
        <v>108</v>
      </c>
      <c r="F25" s="2033"/>
      <c r="G25" s="142"/>
      <c r="H25" s="166"/>
      <c r="I25" s="144"/>
      <c r="J25" s="159"/>
      <c r="K25" s="159"/>
      <c r="L25" s="152" t="s">
        <v>105</v>
      </c>
      <c r="M25" s="153" t="s">
        <v>87</v>
      </c>
      <c r="N25" s="154"/>
      <c r="O25" s="161"/>
      <c r="P25" s="167">
        <v>0.46</v>
      </c>
    </row>
    <row r="26" spans="1:16" ht="16.5" thickBot="1" x14ac:dyDescent="0.25">
      <c r="A26" s="168" t="s">
        <v>6</v>
      </c>
      <c r="B26" s="169" t="s">
        <v>6</v>
      </c>
      <c r="C26" s="170"/>
      <c r="D26" s="171"/>
      <c r="E26" s="1821" t="s">
        <v>34</v>
      </c>
      <c r="F26" s="1821"/>
      <c r="G26" s="1822"/>
      <c r="H26" s="172" t="s">
        <v>7</v>
      </c>
      <c r="I26" s="173">
        <f>I17*1</f>
        <v>710.7</v>
      </c>
      <c r="J26" s="173">
        <f t="shared" ref="J26:K26" si="1">J17*1</f>
        <v>750</v>
      </c>
      <c r="K26" s="173">
        <f t="shared" si="1"/>
        <v>800</v>
      </c>
      <c r="L26" s="174"/>
      <c r="M26" s="175"/>
      <c r="N26" s="176"/>
      <c r="O26" s="176"/>
      <c r="P26" s="177"/>
    </row>
    <row r="27" spans="1:16" ht="16.5" thickBot="1" x14ac:dyDescent="0.25">
      <c r="A27" s="178" t="s">
        <v>6</v>
      </c>
      <c r="B27" s="179" t="s">
        <v>8</v>
      </c>
      <c r="C27" s="180" t="s">
        <v>296</v>
      </c>
      <c r="D27" s="181"/>
      <c r="E27" s="182"/>
      <c r="F27" s="182"/>
      <c r="G27" s="182"/>
      <c r="H27" s="182"/>
      <c r="I27" s="182"/>
      <c r="J27" s="182"/>
      <c r="K27" s="182"/>
      <c r="L27" s="182"/>
      <c r="M27" s="182"/>
      <c r="N27" s="182"/>
      <c r="O27" s="182"/>
      <c r="P27" s="183"/>
    </row>
    <row r="28" spans="1:16" ht="16.5" thickBot="1" x14ac:dyDescent="0.25">
      <c r="A28" s="184"/>
      <c r="B28" s="185"/>
      <c r="C28" s="186"/>
      <c r="D28" s="187"/>
      <c r="E28" s="188"/>
      <c r="F28" s="188"/>
      <c r="G28" s="188"/>
      <c r="H28" s="188"/>
      <c r="I28" s="188"/>
      <c r="J28" s="188"/>
      <c r="K28" s="188"/>
      <c r="L28" s="189" t="s">
        <v>109</v>
      </c>
      <c r="M28" s="190" t="s">
        <v>83</v>
      </c>
      <c r="N28" s="191">
        <v>128</v>
      </c>
      <c r="O28" s="191">
        <v>100</v>
      </c>
      <c r="P28" s="192">
        <v>80</v>
      </c>
    </row>
    <row r="29" spans="1:16" ht="15.75" x14ac:dyDescent="0.2">
      <c r="A29" s="2022" t="s">
        <v>6</v>
      </c>
      <c r="B29" s="1811" t="s">
        <v>8</v>
      </c>
      <c r="C29" s="2025" t="s">
        <v>6</v>
      </c>
      <c r="D29" s="217"/>
      <c r="E29" s="1792" t="s">
        <v>618</v>
      </c>
      <c r="F29" s="1925" t="s">
        <v>70</v>
      </c>
      <c r="G29" s="1856" t="s">
        <v>446</v>
      </c>
      <c r="H29" s="218" t="s">
        <v>52</v>
      </c>
      <c r="I29" s="219">
        <v>244</v>
      </c>
      <c r="J29" s="219">
        <v>250</v>
      </c>
      <c r="K29" s="220">
        <v>300</v>
      </c>
      <c r="L29" s="2012" t="s">
        <v>115</v>
      </c>
      <c r="M29" s="2014" t="s">
        <v>83</v>
      </c>
      <c r="N29" s="1914">
        <v>1</v>
      </c>
      <c r="O29" s="1914">
        <v>2</v>
      </c>
      <c r="P29" s="2016"/>
    </row>
    <row r="30" spans="1:16" ht="19.149999999999999" customHeight="1" x14ac:dyDescent="0.2">
      <c r="A30" s="2023"/>
      <c r="B30" s="1812"/>
      <c r="C30" s="2026"/>
      <c r="D30" s="221"/>
      <c r="E30" s="1793"/>
      <c r="F30" s="1926"/>
      <c r="G30" s="1857"/>
      <c r="H30" s="222" t="s">
        <v>63</v>
      </c>
      <c r="I30" s="223"/>
      <c r="J30" s="223"/>
      <c r="K30" s="224"/>
      <c r="L30" s="2013"/>
      <c r="M30" s="2015"/>
      <c r="N30" s="1916"/>
      <c r="O30" s="1916"/>
      <c r="P30" s="2017"/>
    </row>
    <row r="31" spans="1:16" ht="15.75" x14ac:dyDescent="0.2">
      <c r="A31" s="2023"/>
      <c r="B31" s="1812"/>
      <c r="C31" s="2026"/>
      <c r="D31" s="221"/>
      <c r="E31" s="1793"/>
      <c r="F31" s="1926"/>
      <c r="G31" s="1857"/>
      <c r="H31" s="222" t="s">
        <v>91</v>
      </c>
      <c r="I31" s="223">
        <v>90</v>
      </c>
      <c r="J31" s="223">
        <v>95</v>
      </c>
      <c r="K31" s="224">
        <v>100</v>
      </c>
      <c r="L31" s="2018"/>
      <c r="M31" s="2015"/>
      <c r="N31" s="2019"/>
      <c r="O31" s="2019"/>
      <c r="P31" s="2020"/>
    </row>
    <row r="32" spans="1:16" ht="12" customHeight="1" x14ac:dyDescent="0.2">
      <c r="A32" s="2023"/>
      <c r="B32" s="1812"/>
      <c r="C32" s="2026"/>
      <c r="D32" s="221"/>
      <c r="E32" s="2028"/>
      <c r="F32" s="1926"/>
      <c r="G32" s="1857"/>
      <c r="H32" s="222" t="s">
        <v>96</v>
      </c>
      <c r="I32" s="225"/>
      <c r="J32" s="223"/>
      <c r="K32" s="224"/>
      <c r="L32" s="2018"/>
      <c r="M32" s="2015"/>
      <c r="N32" s="1958"/>
      <c r="O32" s="1958"/>
      <c r="P32" s="2021"/>
    </row>
    <row r="33" spans="1:16" ht="51" customHeight="1" x14ac:dyDescent="0.2">
      <c r="A33" s="2023"/>
      <c r="B33" s="1812"/>
      <c r="C33" s="2026"/>
      <c r="D33" s="221"/>
      <c r="E33" s="226" t="s">
        <v>116</v>
      </c>
      <c r="F33" s="1926"/>
      <c r="G33" s="1857"/>
      <c r="H33" s="227"/>
      <c r="I33" s="228"/>
      <c r="J33" s="228"/>
      <c r="K33" s="229"/>
      <c r="L33" s="230" t="s">
        <v>117</v>
      </c>
      <c r="M33" s="231" t="s">
        <v>83</v>
      </c>
      <c r="N33" s="232"/>
      <c r="O33" s="233">
        <v>1</v>
      </c>
      <c r="P33" s="234"/>
    </row>
    <row r="34" spans="1:16" ht="41.45" customHeight="1" x14ac:dyDescent="0.2">
      <c r="A34" s="2023"/>
      <c r="B34" s="1812"/>
      <c r="C34" s="2026"/>
      <c r="D34" s="221"/>
      <c r="E34" s="226" t="s">
        <v>118</v>
      </c>
      <c r="F34" s="1926"/>
      <c r="G34" s="1857"/>
      <c r="H34" s="235"/>
      <c r="I34" s="236"/>
      <c r="J34" s="237"/>
      <c r="K34" s="200"/>
      <c r="L34" s="230" t="s">
        <v>117</v>
      </c>
      <c r="M34" s="231" t="s">
        <v>83</v>
      </c>
      <c r="N34" s="232"/>
      <c r="O34" s="233">
        <v>1</v>
      </c>
      <c r="P34" s="234"/>
    </row>
    <row r="35" spans="1:16" ht="51.6" customHeight="1" x14ac:dyDescent="0.2">
      <c r="A35" s="2023"/>
      <c r="B35" s="1812"/>
      <c r="C35" s="2026"/>
      <c r="D35" s="221"/>
      <c r="E35" s="226" t="s">
        <v>119</v>
      </c>
      <c r="F35" s="1926"/>
      <c r="G35" s="1857"/>
      <c r="H35" s="238"/>
      <c r="I35" s="239"/>
      <c r="J35" s="240"/>
      <c r="K35" s="237"/>
      <c r="L35" s="699" t="s">
        <v>117</v>
      </c>
      <c r="M35" s="231" t="s">
        <v>83</v>
      </c>
      <c r="N35" s="232"/>
      <c r="O35" s="233"/>
      <c r="P35" s="234">
        <v>1</v>
      </c>
    </row>
    <row r="36" spans="1:16" s="9" customFormat="1" ht="51.6" customHeight="1" x14ac:dyDescent="0.2">
      <c r="A36" s="2023"/>
      <c r="B36" s="1812"/>
      <c r="C36" s="2026"/>
      <c r="D36" s="221"/>
      <c r="E36" s="1536" t="s">
        <v>120</v>
      </c>
      <c r="F36" s="1926"/>
      <c r="G36" s="1857"/>
      <c r="H36" s="238"/>
      <c r="I36" s="239"/>
      <c r="J36" s="240"/>
      <c r="K36" s="240"/>
      <c r="L36" s="230" t="s">
        <v>117</v>
      </c>
      <c r="M36" s="231" t="s">
        <v>83</v>
      </c>
      <c r="N36" s="204">
        <v>1</v>
      </c>
      <c r="O36" s="204">
        <v>2</v>
      </c>
      <c r="P36" s="214">
        <v>1</v>
      </c>
    </row>
    <row r="37" spans="1:16" s="9" customFormat="1" ht="36.6" customHeight="1" x14ac:dyDescent="0.2">
      <c r="A37" s="2023"/>
      <c r="B37" s="1812"/>
      <c r="C37" s="2026"/>
      <c r="D37" s="221"/>
      <c r="E37" s="1801" t="s">
        <v>619</v>
      </c>
      <c r="F37" s="1926"/>
      <c r="G37" s="1857"/>
      <c r="H37" s="238"/>
      <c r="I37" s="239"/>
      <c r="J37" s="240"/>
      <c r="K37" s="240"/>
      <c r="L37" s="1561" t="s">
        <v>110</v>
      </c>
      <c r="M37" s="1558" t="s">
        <v>83</v>
      </c>
      <c r="N37" s="1559">
        <v>2</v>
      </c>
      <c r="O37" s="1559">
        <v>2</v>
      </c>
      <c r="P37" s="1560">
        <v>2</v>
      </c>
    </row>
    <row r="38" spans="1:16" s="9" customFormat="1" ht="39" customHeight="1" x14ac:dyDescent="0.2">
      <c r="A38" s="2023"/>
      <c r="B38" s="1812"/>
      <c r="C38" s="2026"/>
      <c r="D38" s="221"/>
      <c r="E38" s="2029"/>
      <c r="F38" s="1926"/>
      <c r="G38" s="1857"/>
      <c r="H38" s="238"/>
      <c r="I38" s="239"/>
      <c r="J38" s="240"/>
      <c r="K38" s="240"/>
      <c r="L38" s="1561" t="s">
        <v>627</v>
      </c>
      <c r="M38" s="1558" t="s">
        <v>83</v>
      </c>
      <c r="N38" s="1559">
        <v>50</v>
      </c>
      <c r="O38" s="1559">
        <v>52</v>
      </c>
      <c r="P38" s="1560">
        <v>54</v>
      </c>
    </row>
    <row r="39" spans="1:16" s="9" customFormat="1" ht="33" customHeight="1" x14ac:dyDescent="0.2">
      <c r="A39" s="2023"/>
      <c r="B39" s="1812"/>
      <c r="C39" s="2026"/>
      <c r="D39" s="221"/>
      <c r="E39" s="1801" t="s">
        <v>111</v>
      </c>
      <c r="F39" s="1926"/>
      <c r="G39" s="1857"/>
      <c r="H39" s="238"/>
      <c r="I39" s="239"/>
      <c r="J39" s="240"/>
      <c r="K39" s="240"/>
      <c r="L39" s="1544" t="s">
        <v>112</v>
      </c>
      <c r="M39" s="128" t="s">
        <v>87</v>
      </c>
      <c r="N39" s="269">
        <v>140</v>
      </c>
      <c r="O39" s="269">
        <v>120</v>
      </c>
      <c r="P39" s="270">
        <v>120</v>
      </c>
    </row>
    <row r="40" spans="1:16" s="9" customFormat="1" ht="33" customHeight="1" thickBot="1" x14ac:dyDescent="0.25">
      <c r="A40" s="2023"/>
      <c r="B40" s="1812"/>
      <c r="C40" s="2026"/>
      <c r="D40" s="221"/>
      <c r="E40" s="1802"/>
      <c r="F40" s="1926"/>
      <c r="G40" s="1857"/>
      <c r="H40" s="238"/>
      <c r="I40" s="239"/>
      <c r="J40" s="240"/>
      <c r="K40" s="1543"/>
      <c r="L40" s="210" t="s">
        <v>113</v>
      </c>
      <c r="M40" s="125" t="s">
        <v>114</v>
      </c>
      <c r="N40" s="211">
        <v>14500</v>
      </c>
      <c r="O40" s="211">
        <v>14500</v>
      </c>
      <c r="P40" s="212">
        <v>14500</v>
      </c>
    </row>
    <row r="41" spans="1:16" ht="22.15" customHeight="1" thickBot="1" x14ac:dyDescent="0.25">
      <c r="A41" s="2024"/>
      <c r="B41" s="1807"/>
      <c r="C41" s="2027"/>
      <c r="D41" s="241"/>
      <c r="E41" s="1803"/>
      <c r="F41" s="1927"/>
      <c r="G41" s="1858"/>
      <c r="H41" s="216" t="s">
        <v>7</v>
      </c>
      <c r="I41" s="136">
        <f>SUM(I29:I32)</f>
        <v>334</v>
      </c>
      <c r="J41" s="136">
        <f>SUM(J29:J32)</f>
        <v>345</v>
      </c>
      <c r="K41" s="645">
        <f>SUM(K29:K32)</f>
        <v>400</v>
      </c>
      <c r="L41" s="242"/>
      <c r="M41" s="243"/>
      <c r="N41" s="244"/>
      <c r="O41" s="245"/>
      <c r="P41" s="246"/>
    </row>
    <row r="42" spans="1:16" ht="31.5" x14ac:dyDescent="0.25">
      <c r="A42" s="1808" t="s">
        <v>6</v>
      </c>
      <c r="B42" s="1811" t="s">
        <v>8</v>
      </c>
      <c r="C42" s="1814" t="s">
        <v>8</v>
      </c>
      <c r="D42" s="247"/>
      <c r="E42" s="1792" t="s">
        <v>121</v>
      </c>
      <c r="F42" s="1817" t="s">
        <v>70</v>
      </c>
      <c r="G42" s="1828" t="s">
        <v>446</v>
      </c>
      <c r="H42" s="108" t="s">
        <v>52</v>
      </c>
      <c r="I42" s="109">
        <v>0</v>
      </c>
      <c r="J42" s="110">
        <v>0</v>
      </c>
      <c r="K42" s="111">
        <v>100</v>
      </c>
      <c r="L42" s="257" t="s">
        <v>122</v>
      </c>
      <c r="M42" s="250" t="s">
        <v>83</v>
      </c>
      <c r="N42" s="204"/>
      <c r="O42" s="204"/>
      <c r="P42" s="214">
        <v>1</v>
      </c>
    </row>
    <row r="43" spans="1:16" ht="15.75" x14ac:dyDescent="0.2">
      <c r="A43" s="1809"/>
      <c r="B43" s="1812"/>
      <c r="C43" s="1815"/>
      <c r="D43" s="248"/>
      <c r="E43" s="1793"/>
      <c r="F43" s="1818"/>
      <c r="G43" s="1829"/>
      <c r="H43" s="129" t="s">
        <v>63</v>
      </c>
      <c r="I43" s="200"/>
      <c r="J43" s="201"/>
      <c r="K43" s="202"/>
      <c r="L43" s="249" t="s">
        <v>123</v>
      </c>
      <c r="M43" s="250" t="s">
        <v>83</v>
      </c>
      <c r="N43" s="204"/>
      <c r="O43" s="204"/>
      <c r="P43" s="214">
        <v>1</v>
      </c>
    </row>
    <row r="44" spans="1:16" ht="15.75" x14ac:dyDescent="0.2">
      <c r="A44" s="1809"/>
      <c r="B44" s="1812"/>
      <c r="C44" s="1815"/>
      <c r="D44" s="248"/>
      <c r="E44" s="1793"/>
      <c r="F44" s="1818"/>
      <c r="G44" s="1829"/>
      <c r="H44" s="129" t="s">
        <v>91</v>
      </c>
      <c r="I44" s="200"/>
      <c r="J44" s="201"/>
      <c r="K44" s="202"/>
      <c r="L44" s="249"/>
      <c r="M44" s="250"/>
      <c r="N44" s="211"/>
      <c r="O44" s="211"/>
      <c r="P44" s="212"/>
    </row>
    <row r="45" spans="1:16" ht="15.75" x14ac:dyDescent="0.2">
      <c r="A45" s="1809"/>
      <c r="B45" s="1812"/>
      <c r="C45" s="1815"/>
      <c r="D45" s="248"/>
      <c r="E45" s="251"/>
      <c r="F45" s="1818"/>
      <c r="G45" s="1829"/>
      <c r="H45" s="129" t="s">
        <v>96</v>
      </c>
      <c r="I45" s="213"/>
      <c r="J45" s="201"/>
      <c r="K45" s="202"/>
      <c r="L45" s="252"/>
      <c r="M45" s="128"/>
      <c r="N45" s="199"/>
      <c r="O45" s="199"/>
      <c r="P45" s="253"/>
    </row>
    <row r="46" spans="1:16" ht="16.5" thickBot="1" x14ac:dyDescent="0.25">
      <c r="A46" s="1810"/>
      <c r="B46" s="1813"/>
      <c r="C46" s="1816"/>
      <c r="D46" s="258"/>
      <c r="E46" s="259"/>
      <c r="F46" s="1819"/>
      <c r="G46" s="1830"/>
      <c r="H46" s="216" t="s">
        <v>7</v>
      </c>
      <c r="I46" s="136">
        <f>SUM(I42:I45)</f>
        <v>0</v>
      </c>
      <c r="J46" s="136">
        <f>SUM(J42:J45)</f>
        <v>0</v>
      </c>
      <c r="K46" s="136">
        <f>SUM(K42:K45)</f>
        <v>100</v>
      </c>
      <c r="L46" s="260"/>
      <c r="M46" s="244"/>
      <c r="N46" s="205"/>
      <c r="O46" s="205"/>
      <c r="P46" s="206"/>
    </row>
    <row r="47" spans="1:16" ht="16.5" thickBot="1" x14ac:dyDescent="0.25">
      <c r="A47" s="89" t="s">
        <v>6</v>
      </c>
      <c r="B47" s="261" t="s">
        <v>8</v>
      </c>
      <c r="C47" s="1821" t="s">
        <v>34</v>
      </c>
      <c r="D47" s="1821"/>
      <c r="E47" s="1821"/>
      <c r="F47" s="1821"/>
      <c r="G47" s="1822"/>
      <c r="H47" s="172" t="s">
        <v>7</v>
      </c>
      <c r="I47" s="173">
        <f>I41+I46</f>
        <v>334</v>
      </c>
      <c r="J47" s="173">
        <f>J41+J46</f>
        <v>345</v>
      </c>
      <c r="K47" s="173">
        <f>K41+K46</f>
        <v>500</v>
      </c>
      <c r="L47" s="1994"/>
      <c r="M47" s="1995"/>
      <c r="N47" s="1995"/>
      <c r="O47" s="1995"/>
      <c r="P47" s="1996"/>
    </row>
    <row r="48" spans="1:16" ht="16.5" thickBot="1" x14ac:dyDescent="0.3">
      <c r="A48" s="89" t="s">
        <v>6</v>
      </c>
      <c r="B48" s="261" t="s">
        <v>53</v>
      </c>
      <c r="C48" s="262" t="s">
        <v>297</v>
      </c>
      <c r="D48" s="181"/>
      <c r="E48" s="182"/>
      <c r="F48" s="182"/>
      <c r="G48" s="182"/>
      <c r="H48" s="182"/>
      <c r="I48" s="182"/>
      <c r="J48" s="182"/>
      <c r="K48" s="182"/>
      <c r="L48" s="182"/>
      <c r="M48" s="182"/>
      <c r="N48" s="182"/>
      <c r="O48" s="182"/>
      <c r="P48" s="183"/>
    </row>
    <row r="49" spans="1:16" ht="16.5" thickBot="1" x14ac:dyDescent="0.3">
      <c r="A49" s="96"/>
      <c r="B49" s="185"/>
      <c r="C49" s="263"/>
      <c r="D49" s="187"/>
      <c r="E49" s="188"/>
      <c r="F49" s="188"/>
      <c r="G49" s="188"/>
      <c r="H49" s="188"/>
      <c r="I49" s="188"/>
      <c r="J49" s="188"/>
      <c r="K49" s="188"/>
      <c r="L49" s="189" t="s">
        <v>124</v>
      </c>
      <c r="M49" s="113" t="s">
        <v>83</v>
      </c>
      <c r="N49" s="264"/>
      <c r="O49" s="264"/>
      <c r="P49" s="265">
        <v>1</v>
      </c>
    </row>
    <row r="50" spans="1:16" ht="15.75" x14ac:dyDescent="0.2">
      <c r="A50" s="1808" t="s">
        <v>6</v>
      </c>
      <c r="B50" s="1811" t="s">
        <v>53</v>
      </c>
      <c r="C50" s="1814" t="s">
        <v>6</v>
      </c>
      <c r="D50" s="247"/>
      <c r="E50" s="1792" t="s">
        <v>126</v>
      </c>
      <c r="F50" s="1817" t="s">
        <v>70</v>
      </c>
      <c r="G50" s="1828" t="s">
        <v>446</v>
      </c>
      <c r="H50" s="108" t="s">
        <v>52</v>
      </c>
      <c r="I50" s="109">
        <v>70</v>
      </c>
      <c r="J50" s="110">
        <v>70</v>
      </c>
      <c r="K50" s="111">
        <v>90</v>
      </c>
      <c r="L50" s="207" t="s">
        <v>127</v>
      </c>
      <c r="M50" s="272" t="s">
        <v>83</v>
      </c>
      <c r="N50" s="273">
        <v>12</v>
      </c>
      <c r="O50" s="273">
        <v>12</v>
      </c>
      <c r="P50" s="274">
        <v>16</v>
      </c>
    </row>
    <row r="51" spans="1:16" ht="16.5" thickBot="1" x14ac:dyDescent="0.25">
      <c r="A51" s="1810"/>
      <c r="B51" s="1813"/>
      <c r="C51" s="1816"/>
      <c r="D51" s="258"/>
      <c r="E51" s="1715"/>
      <c r="F51" s="1819"/>
      <c r="G51" s="1830"/>
      <c r="H51" s="216" t="s">
        <v>7</v>
      </c>
      <c r="I51" s="136">
        <f>SUM(I50:I50)</f>
        <v>70</v>
      </c>
      <c r="J51" s="136">
        <f>SUM(J50:J50)</f>
        <v>70</v>
      </c>
      <c r="K51" s="136">
        <f>SUM(K50:K50)</f>
        <v>90</v>
      </c>
      <c r="L51" s="267"/>
      <c r="M51" s="268"/>
      <c r="N51" s="205"/>
      <c r="O51" s="205"/>
      <c r="P51" s="206"/>
    </row>
    <row r="52" spans="1:16" ht="16.5" thickBot="1" x14ac:dyDescent="0.25">
      <c r="A52" s="89" t="s">
        <v>6</v>
      </c>
      <c r="B52" s="261" t="s">
        <v>53</v>
      </c>
      <c r="C52" s="1821" t="s">
        <v>34</v>
      </c>
      <c r="D52" s="1821"/>
      <c r="E52" s="1821"/>
      <c r="F52" s="1821"/>
      <c r="G52" s="1822"/>
      <c r="H52" s="172" t="s">
        <v>7</v>
      </c>
      <c r="I52" s="173">
        <f>I51*1</f>
        <v>70</v>
      </c>
      <c r="J52" s="173">
        <f t="shared" ref="J52:K52" si="2">J51*1</f>
        <v>70</v>
      </c>
      <c r="K52" s="173">
        <f t="shared" si="2"/>
        <v>90</v>
      </c>
      <c r="L52" s="1994"/>
      <c r="M52" s="1995"/>
      <c r="N52" s="1995"/>
      <c r="O52" s="1995"/>
      <c r="P52" s="1996"/>
    </row>
    <row r="53" spans="1:16" ht="16.5" thickBot="1" x14ac:dyDescent="0.25">
      <c r="A53" s="89" t="s">
        <v>6</v>
      </c>
      <c r="B53" s="261" t="s">
        <v>54</v>
      </c>
      <c r="C53" s="275" t="s">
        <v>298</v>
      </c>
      <c r="D53" s="92"/>
      <c r="E53" s="181"/>
      <c r="F53" s="181"/>
      <c r="G53" s="181"/>
      <c r="H53" s="181"/>
      <c r="I53" s="181"/>
      <c r="J53" s="181"/>
      <c r="K53" s="181"/>
      <c r="L53" s="92"/>
      <c r="M53" s="92"/>
      <c r="N53" s="92"/>
      <c r="O53" s="92"/>
      <c r="P53" s="276"/>
    </row>
    <row r="54" spans="1:16" ht="30" customHeight="1" x14ac:dyDescent="0.2">
      <c r="A54" s="1804"/>
      <c r="B54" s="1806"/>
      <c r="C54" s="1997"/>
      <c r="D54" s="2000"/>
      <c r="E54" s="2003"/>
      <c r="F54" s="2004"/>
      <c r="G54" s="2004"/>
      <c r="H54" s="2004"/>
      <c r="I54" s="2004"/>
      <c r="J54" s="2004"/>
      <c r="K54" s="2005"/>
      <c r="L54" s="277" t="s">
        <v>128</v>
      </c>
      <c r="M54" s="113" t="s">
        <v>125</v>
      </c>
      <c r="N54" s="278" t="s">
        <v>129</v>
      </c>
      <c r="O54" s="278" t="s">
        <v>89</v>
      </c>
      <c r="P54" s="279" t="s">
        <v>130</v>
      </c>
    </row>
    <row r="55" spans="1:16" ht="31.5" x14ac:dyDescent="0.2">
      <c r="A55" s="1867"/>
      <c r="B55" s="1812"/>
      <c r="C55" s="1998"/>
      <c r="D55" s="2001"/>
      <c r="E55" s="2006"/>
      <c r="F55" s="2007"/>
      <c r="G55" s="2007"/>
      <c r="H55" s="2007"/>
      <c r="I55" s="2007"/>
      <c r="J55" s="2007"/>
      <c r="K55" s="2008"/>
      <c r="L55" s="203" t="s">
        <v>131</v>
      </c>
      <c r="M55" s="280" t="s">
        <v>83</v>
      </c>
      <c r="N55" s="281" t="s">
        <v>88</v>
      </c>
      <c r="O55" s="281" t="s">
        <v>88</v>
      </c>
      <c r="P55" s="282" t="s">
        <v>129</v>
      </c>
    </row>
    <row r="56" spans="1:16" ht="32.25" thickBot="1" x14ac:dyDescent="0.25">
      <c r="A56" s="1805"/>
      <c r="B56" s="1807"/>
      <c r="C56" s="1999"/>
      <c r="D56" s="2002"/>
      <c r="E56" s="2009"/>
      <c r="F56" s="2010"/>
      <c r="G56" s="2010"/>
      <c r="H56" s="2010"/>
      <c r="I56" s="2010"/>
      <c r="J56" s="2010"/>
      <c r="K56" s="2011"/>
      <c r="L56" s="283" t="s">
        <v>132</v>
      </c>
      <c r="M56" s="284" t="s">
        <v>125</v>
      </c>
      <c r="N56" s="285" t="s">
        <v>129</v>
      </c>
      <c r="O56" s="285" t="s">
        <v>89</v>
      </c>
      <c r="P56" s="286" t="s">
        <v>130</v>
      </c>
    </row>
    <row r="57" spans="1:16" ht="31.5" x14ac:dyDescent="0.2">
      <c r="A57" s="1808" t="s">
        <v>6</v>
      </c>
      <c r="B57" s="1811" t="s">
        <v>54</v>
      </c>
      <c r="C57" s="1814" t="s">
        <v>6</v>
      </c>
      <c r="D57" s="247"/>
      <c r="E57" s="1792" t="s">
        <v>133</v>
      </c>
      <c r="F57" s="1817" t="s">
        <v>70</v>
      </c>
      <c r="G57" s="1828" t="s">
        <v>446</v>
      </c>
      <c r="H57" s="108" t="s">
        <v>52</v>
      </c>
      <c r="I57" s="109">
        <v>0</v>
      </c>
      <c r="J57" s="110">
        <v>0</v>
      </c>
      <c r="K57" s="111">
        <v>100</v>
      </c>
      <c r="L57" s="287" t="s">
        <v>134</v>
      </c>
      <c r="M57" s="113"/>
      <c r="N57" s="195"/>
      <c r="O57" s="195"/>
      <c r="P57" s="288" t="s">
        <v>77</v>
      </c>
    </row>
    <row r="58" spans="1:16" ht="15.75" x14ac:dyDescent="0.2">
      <c r="A58" s="1809"/>
      <c r="B58" s="1812"/>
      <c r="C58" s="1815"/>
      <c r="D58" s="248"/>
      <c r="E58" s="1793"/>
      <c r="F58" s="1818"/>
      <c r="G58" s="1829"/>
      <c r="H58" s="129" t="s">
        <v>63</v>
      </c>
      <c r="I58" s="200"/>
      <c r="J58" s="201"/>
      <c r="K58" s="1545"/>
      <c r="L58" s="289"/>
      <c r="M58" s="250"/>
      <c r="N58" s="198"/>
      <c r="O58" s="198"/>
      <c r="P58" s="214"/>
    </row>
    <row r="59" spans="1:16" ht="16.5" thickBot="1" x14ac:dyDescent="0.25">
      <c r="A59" s="1810"/>
      <c r="B59" s="1813"/>
      <c r="C59" s="1816"/>
      <c r="D59" s="258"/>
      <c r="E59" s="215"/>
      <c r="F59" s="1819"/>
      <c r="G59" s="1830"/>
      <c r="H59" s="216" t="s">
        <v>7</v>
      </c>
      <c r="I59" s="136">
        <f>SUM(I57:I58)</f>
        <v>0</v>
      </c>
      <c r="J59" s="136">
        <f>SUM(J57:J58)</f>
        <v>0</v>
      </c>
      <c r="K59" s="136">
        <f>SUM(K57:K58)</f>
        <v>100</v>
      </c>
      <c r="L59" s="260"/>
      <c r="M59" s="244"/>
      <c r="N59" s="205"/>
      <c r="O59" s="205"/>
      <c r="P59" s="206"/>
    </row>
    <row r="60" spans="1:16" ht="16.5" thickBot="1" x14ac:dyDescent="0.25">
      <c r="A60" s="290" t="s">
        <v>6</v>
      </c>
      <c r="B60" s="291" t="s">
        <v>54</v>
      </c>
      <c r="C60" s="1990" t="s">
        <v>34</v>
      </c>
      <c r="D60" s="1990"/>
      <c r="E60" s="1990"/>
      <c r="F60" s="1990"/>
      <c r="G60" s="1991"/>
      <c r="H60" s="292" t="s">
        <v>7</v>
      </c>
      <c r="I60" s="293">
        <f>I59*1</f>
        <v>0</v>
      </c>
      <c r="J60" s="293">
        <f t="shared" ref="J60:K60" si="3">J59*1</f>
        <v>0</v>
      </c>
      <c r="K60" s="293">
        <f t="shared" si="3"/>
        <v>100</v>
      </c>
      <c r="L60" s="294"/>
      <c r="M60" s="295"/>
      <c r="N60" s="295"/>
      <c r="O60" s="295"/>
      <c r="P60" s="296"/>
    </row>
    <row r="61" spans="1:16" ht="16.5" thickBot="1" x14ac:dyDescent="0.25">
      <c r="A61" s="89" t="s">
        <v>6</v>
      </c>
      <c r="B61" s="261" t="s">
        <v>60</v>
      </c>
      <c r="C61" s="297" t="s">
        <v>135</v>
      </c>
      <c r="D61" s="92"/>
      <c r="E61" s="92"/>
      <c r="F61" s="92"/>
      <c r="G61" s="92"/>
      <c r="H61" s="92"/>
      <c r="I61" s="92"/>
      <c r="J61" s="92"/>
      <c r="K61" s="92"/>
      <c r="L61" s="92"/>
      <c r="M61" s="92"/>
      <c r="N61" s="92"/>
      <c r="O61" s="92"/>
      <c r="P61" s="276"/>
    </row>
    <row r="62" spans="1:16" ht="48" thickBot="1" x14ac:dyDescent="0.3">
      <c r="A62" s="1804"/>
      <c r="B62" s="1806"/>
      <c r="C62" s="1795"/>
      <c r="D62" s="1796"/>
      <c r="E62" s="1796"/>
      <c r="F62" s="1796"/>
      <c r="G62" s="1796"/>
      <c r="H62" s="1796"/>
      <c r="I62" s="1796"/>
      <c r="J62" s="1796"/>
      <c r="K62" s="1797"/>
      <c r="L62" s="1233" t="s">
        <v>136</v>
      </c>
      <c r="M62" s="113" t="s">
        <v>125</v>
      </c>
      <c r="N62" s="1234" t="s">
        <v>137</v>
      </c>
      <c r="O62" s="1234" t="s">
        <v>138</v>
      </c>
      <c r="P62" s="1235" t="s">
        <v>139</v>
      </c>
    </row>
    <row r="63" spans="1:16" ht="48" thickBot="1" x14ac:dyDescent="0.25">
      <c r="A63" s="1805"/>
      <c r="B63" s="1807"/>
      <c r="C63" s="1798"/>
      <c r="D63" s="1799"/>
      <c r="E63" s="1799"/>
      <c r="F63" s="1799"/>
      <c r="G63" s="1799"/>
      <c r="H63" s="1799"/>
      <c r="I63" s="1799"/>
      <c r="J63" s="1799"/>
      <c r="K63" s="1800"/>
      <c r="L63" s="298" t="s">
        <v>140</v>
      </c>
      <c r="M63" s="421" t="s">
        <v>83</v>
      </c>
      <c r="N63" s="299">
        <v>1</v>
      </c>
      <c r="O63" s="299">
        <v>1</v>
      </c>
      <c r="P63" s="300">
        <v>2</v>
      </c>
    </row>
    <row r="64" spans="1:16" ht="31.15" customHeight="1" x14ac:dyDescent="0.2">
      <c r="A64" s="1808" t="s">
        <v>6</v>
      </c>
      <c r="B64" s="1811" t="s">
        <v>60</v>
      </c>
      <c r="C64" s="1814" t="s">
        <v>6</v>
      </c>
      <c r="D64" s="247"/>
      <c r="E64" s="1792" t="s">
        <v>299</v>
      </c>
      <c r="F64" s="1817" t="s">
        <v>70</v>
      </c>
      <c r="G64" s="1828" t="s">
        <v>446</v>
      </c>
      <c r="H64" s="108" t="s">
        <v>52</v>
      </c>
      <c r="I64" s="109">
        <v>1000</v>
      </c>
      <c r="J64" s="110">
        <v>4000</v>
      </c>
      <c r="K64" s="111"/>
      <c r="L64" s="302" t="s">
        <v>629</v>
      </c>
      <c r="M64" s="113"/>
      <c r="N64" s="208" t="s">
        <v>77</v>
      </c>
      <c r="O64" s="208" t="s">
        <v>77</v>
      </c>
      <c r="P64" s="209"/>
    </row>
    <row r="65" spans="1:16" ht="16.5" thickBot="1" x14ac:dyDescent="0.25">
      <c r="A65" s="1810"/>
      <c r="B65" s="1813"/>
      <c r="C65" s="1816"/>
      <c r="D65" s="258"/>
      <c r="E65" s="1794"/>
      <c r="F65" s="1819"/>
      <c r="G65" s="1830"/>
      <c r="H65" s="216" t="s">
        <v>7</v>
      </c>
      <c r="I65" s="136">
        <f>SUM(I64:I64)</f>
        <v>1000</v>
      </c>
      <c r="J65" s="136">
        <f>SUM(J64:J64)</f>
        <v>4000</v>
      </c>
      <c r="K65" s="136">
        <f>SUM(K64:K64)</f>
        <v>0</v>
      </c>
      <c r="L65" s="260"/>
      <c r="M65" s="244"/>
      <c r="N65" s="205"/>
      <c r="O65" s="205"/>
      <c r="P65" s="206"/>
    </row>
    <row r="66" spans="1:16" ht="15.75" x14ac:dyDescent="0.25">
      <c r="A66" s="1808" t="s">
        <v>6</v>
      </c>
      <c r="B66" s="1811" t="s">
        <v>60</v>
      </c>
      <c r="C66" s="1814" t="s">
        <v>8</v>
      </c>
      <c r="D66" s="247"/>
      <c r="E66" s="1792" t="s">
        <v>142</v>
      </c>
      <c r="F66" s="1817" t="s">
        <v>70</v>
      </c>
      <c r="G66" s="1992" t="s">
        <v>602</v>
      </c>
      <c r="H66" s="108"/>
      <c r="I66" s="109"/>
      <c r="J66" s="110"/>
      <c r="K66" s="111">
        <v>100</v>
      </c>
      <c r="L66" s="303" t="s">
        <v>624</v>
      </c>
      <c r="M66" s="113"/>
      <c r="N66" s="208"/>
      <c r="O66" s="208"/>
      <c r="P66" s="209" t="s">
        <v>77</v>
      </c>
    </row>
    <row r="67" spans="1:16" ht="48" customHeight="1" thickBot="1" x14ac:dyDescent="0.25">
      <c r="A67" s="1810"/>
      <c r="B67" s="1813"/>
      <c r="C67" s="1816"/>
      <c r="D67" s="258"/>
      <c r="E67" s="1794"/>
      <c r="F67" s="1819"/>
      <c r="G67" s="1993"/>
      <c r="H67" s="216" t="s">
        <v>7</v>
      </c>
      <c r="I67" s="136"/>
      <c r="J67" s="136"/>
      <c r="K67" s="266"/>
      <c r="L67" s="260"/>
      <c r="M67" s="244"/>
      <c r="N67" s="205"/>
      <c r="O67" s="205"/>
      <c r="P67" s="206"/>
    </row>
    <row r="68" spans="1:16" ht="16.5" thickBot="1" x14ac:dyDescent="0.25">
      <c r="A68" s="96" t="s">
        <v>6</v>
      </c>
      <c r="B68" s="261" t="s">
        <v>60</v>
      </c>
      <c r="C68" s="1820" t="s">
        <v>34</v>
      </c>
      <c r="D68" s="1821"/>
      <c r="E68" s="1821"/>
      <c r="F68" s="1821"/>
      <c r="G68" s="1822"/>
      <c r="H68" s="172" t="s">
        <v>7</v>
      </c>
      <c r="I68" s="305">
        <f>SUM(I65+I67)</f>
        <v>1000</v>
      </c>
      <c r="J68" s="306">
        <f t="shared" ref="J68:K68" si="4">SUM(J65+J67)</f>
        <v>4000</v>
      </c>
      <c r="K68" s="307">
        <f t="shared" si="4"/>
        <v>0</v>
      </c>
      <c r="L68" s="308"/>
      <c r="M68" s="308"/>
      <c r="N68" s="308"/>
      <c r="O68" s="308"/>
      <c r="P68" s="309"/>
    </row>
    <row r="69" spans="1:16" ht="16.5" thickBot="1" x14ac:dyDescent="0.25">
      <c r="A69" s="310" t="s">
        <v>6</v>
      </c>
      <c r="B69" s="1823" t="s">
        <v>143</v>
      </c>
      <c r="C69" s="1824"/>
      <c r="D69" s="1824"/>
      <c r="E69" s="1824"/>
      <c r="F69" s="1824"/>
      <c r="G69" s="1824"/>
      <c r="H69" s="1824"/>
      <c r="I69" s="1522">
        <f>I26+I47+I52+I60+I68</f>
        <v>2114.6999999999998</v>
      </c>
      <c r="J69" s="1522">
        <f>J26+J47+J52+J60+J68</f>
        <v>5165</v>
      </c>
      <c r="K69" s="1522">
        <f>K26+K47+K52+K60+K68</f>
        <v>1490</v>
      </c>
      <c r="L69" s="1523"/>
      <c r="M69" s="1524"/>
      <c r="N69" s="1524"/>
      <c r="O69" s="1524"/>
      <c r="P69" s="1525"/>
    </row>
    <row r="70" spans="1:16" ht="16.5" thickBot="1" x14ac:dyDescent="0.25">
      <c r="A70" s="89" t="s">
        <v>8</v>
      </c>
      <c r="B70" s="1825" t="s">
        <v>144</v>
      </c>
      <c r="C70" s="1826"/>
      <c r="D70" s="1826"/>
      <c r="E70" s="1826"/>
      <c r="F70" s="1826"/>
      <c r="G70" s="1826"/>
      <c r="H70" s="1826"/>
      <c r="I70" s="1826"/>
      <c r="J70" s="1826"/>
      <c r="K70" s="1826"/>
      <c r="L70" s="1826"/>
      <c r="M70" s="1826"/>
      <c r="N70" s="1826"/>
      <c r="O70" s="1826"/>
      <c r="P70" s="1827"/>
    </row>
    <row r="71" spans="1:16" ht="16.5" thickBot="1" x14ac:dyDescent="0.25">
      <c r="A71" s="96"/>
      <c r="B71" s="315"/>
      <c r="C71" s="84"/>
      <c r="D71" s="84"/>
      <c r="E71" s="84"/>
      <c r="F71" s="84"/>
      <c r="G71" s="84"/>
      <c r="H71" s="84"/>
      <c r="I71" s="84"/>
      <c r="J71" s="84"/>
      <c r="K71" s="316"/>
      <c r="L71" s="317" t="s">
        <v>145</v>
      </c>
      <c r="M71" s="318" t="s">
        <v>125</v>
      </c>
      <c r="N71" s="319">
        <v>76.25</v>
      </c>
      <c r="O71" s="319">
        <v>76.25</v>
      </c>
      <c r="P71" s="320">
        <v>76.25</v>
      </c>
    </row>
    <row r="72" spans="1:16" ht="16.5" thickBot="1" x14ac:dyDescent="0.25">
      <c r="A72" s="96" t="s">
        <v>8</v>
      </c>
      <c r="B72" s="321" t="s">
        <v>6</v>
      </c>
      <c r="C72" s="297" t="s">
        <v>146</v>
      </c>
      <c r="D72" s="322"/>
      <c r="E72" s="322"/>
      <c r="F72" s="322"/>
      <c r="G72" s="322"/>
      <c r="H72" s="322"/>
      <c r="I72" s="322"/>
      <c r="J72" s="322"/>
      <c r="K72" s="323"/>
      <c r="L72" s="323"/>
      <c r="M72" s="322"/>
      <c r="N72" s="322"/>
      <c r="O72" s="322"/>
      <c r="P72" s="324"/>
    </row>
    <row r="73" spans="1:16" ht="32.25" thickBot="1" x14ac:dyDescent="0.25">
      <c r="A73" s="96"/>
      <c r="B73" s="90"/>
      <c r="C73" s="325"/>
      <c r="D73" s="326"/>
      <c r="E73" s="326"/>
      <c r="F73" s="326"/>
      <c r="G73" s="326"/>
      <c r="H73" s="326"/>
      <c r="I73" s="326"/>
      <c r="J73" s="326"/>
      <c r="K73" s="327"/>
      <c r="L73" s="328" t="s">
        <v>147</v>
      </c>
      <c r="M73" s="329"/>
      <c r="N73" s="330">
        <v>28</v>
      </c>
      <c r="O73" s="330">
        <v>27</v>
      </c>
      <c r="P73" s="331">
        <v>26</v>
      </c>
    </row>
    <row r="74" spans="1:16" ht="31.15" customHeight="1" x14ac:dyDescent="0.2">
      <c r="A74" s="1808" t="s">
        <v>8</v>
      </c>
      <c r="B74" s="1811" t="s">
        <v>6</v>
      </c>
      <c r="C74" s="1814" t="s">
        <v>6</v>
      </c>
      <c r="D74" s="247"/>
      <c r="E74" s="1792" t="s">
        <v>148</v>
      </c>
      <c r="F74" s="1817" t="s">
        <v>70</v>
      </c>
      <c r="G74" s="1828" t="s">
        <v>446</v>
      </c>
      <c r="H74" s="108" t="s">
        <v>52</v>
      </c>
      <c r="I74" s="109">
        <v>0</v>
      </c>
      <c r="J74" s="110">
        <v>50</v>
      </c>
      <c r="K74" s="111"/>
      <c r="L74" s="332" t="s">
        <v>149</v>
      </c>
      <c r="M74" s="333" t="s">
        <v>83</v>
      </c>
      <c r="N74" s="334">
        <v>152</v>
      </c>
      <c r="O74" s="334">
        <v>160</v>
      </c>
      <c r="P74" s="335">
        <v>170</v>
      </c>
    </row>
    <row r="75" spans="1:16" ht="29.45" customHeight="1" x14ac:dyDescent="0.2">
      <c r="A75" s="1809"/>
      <c r="B75" s="1812"/>
      <c r="C75" s="1815"/>
      <c r="D75" s="248"/>
      <c r="E75" s="1793"/>
      <c r="F75" s="1818"/>
      <c r="G75" s="1829"/>
      <c r="H75" s="129" t="s">
        <v>63</v>
      </c>
      <c r="I75" s="121"/>
      <c r="J75" s="122"/>
      <c r="K75" s="123"/>
      <c r="L75" s="336" t="s">
        <v>150</v>
      </c>
      <c r="M75" s="231" t="s">
        <v>83</v>
      </c>
      <c r="N75" s="337"/>
      <c r="O75" s="199">
        <v>1</v>
      </c>
      <c r="P75" s="338"/>
    </row>
    <row r="76" spans="1:16" ht="16.5" thickBot="1" x14ac:dyDescent="0.25">
      <c r="A76" s="1810"/>
      <c r="B76" s="1813"/>
      <c r="C76" s="1816"/>
      <c r="D76" s="258"/>
      <c r="E76" s="1794"/>
      <c r="F76" s="1819"/>
      <c r="G76" s="1830"/>
      <c r="H76" s="339" t="s">
        <v>7</v>
      </c>
      <c r="I76" s="340">
        <f>SUM(I74:I75)</f>
        <v>0</v>
      </c>
      <c r="J76" s="340">
        <f t="shared" ref="J76:K76" si="5">SUM(J74:J75)</f>
        <v>50</v>
      </c>
      <c r="K76" s="340">
        <f t="shared" si="5"/>
        <v>0</v>
      </c>
      <c r="L76" s="341"/>
      <c r="M76" s="342"/>
      <c r="N76" s="343"/>
      <c r="O76" s="343"/>
      <c r="P76" s="344"/>
    </row>
    <row r="77" spans="1:16" ht="31.5" x14ac:dyDescent="0.25">
      <c r="A77" s="345" t="s">
        <v>8</v>
      </c>
      <c r="B77" s="346" t="s">
        <v>6</v>
      </c>
      <c r="C77" s="347" t="s">
        <v>8</v>
      </c>
      <c r="D77" s="271"/>
      <c r="E77" s="1833" t="s">
        <v>151</v>
      </c>
      <c r="F77" s="1831" t="s">
        <v>70</v>
      </c>
      <c r="G77" s="1828" t="s">
        <v>446</v>
      </c>
      <c r="H77" s="108" t="s">
        <v>52</v>
      </c>
      <c r="I77" s="349">
        <v>11</v>
      </c>
      <c r="J77" s="109"/>
      <c r="K77" s="111"/>
      <c r="L77" s="350" t="s">
        <v>152</v>
      </c>
      <c r="M77" s="273" t="s">
        <v>141</v>
      </c>
      <c r="N77" s="351">
        <v>1</v>
      </c>
      <c r="O77" s="352"/>
      <c r="P77" s="353"/>
    </row>
    <row r="78" spans="1:16" ht="30" customHeight="1" thickBot="1" x14ac:dyDescent="0.25">
      <c r="A78" s="354"/>
      <c r="B78" s="355"/>
      <c r="C78" s="356"/>
      <c r="D78" s="271"/>
      <c r="E78" s="1834"/>
      <c r="F78" s="1832"/>
      <c r="G78" s="1830"/>
      <c r="H78" s="339" t="s">
        <v>7</v>
      </c>
      <c r="I78" s="357">
        <f>SUM(I77:I77)</f>
        <v>11</v>
      </c>
      <c r="J78" s="357">
        <f t="shared" ref="J78:K78" si="6">SUM(J77:J77)</f>
        <v>0</v>
      </c>
      <c r="K78" s="357">
        <f t="shared" si="6"/>
        <v>0</v>
      </c>
      <c r="L78" s="341"/>
      <c r="M78" s="342"/>
      <c r="N78" s="343"/>
      <c r="O78" s="343"/>
      <c r="P78" s="344"/>
    </row>
    <row r="79" spans="1:16" ht="16.149999999999999" customHeight="1" thickBot="1" x14ac:dyDescent="0.25">
      <c r="A79" s="1808" t="s">
        <v>8</v>
      </c>
      <c r="B79" s="1811" t="s">
        <v>6</v>
      </c>
      <c r="C79" s="1814" t="s">
        <v>53</v>
      </c>
      <c r="D79" s="247"/>
      <c r="E79" s="1792" t="s">
        <v>300</v>
      </c>
      <c r="F79" s="1817" t="s">
        <v>70</v>
      </c>
      <c r="G79" s="1828" t="s">
        <v>446</v>
      </c>
      <c r="H79" s="108" t="s">
        <v>52</v>
      </c>
      <c r="I79" s="109">
        <v>0</v>
      </c>
      <c r="J79" s="110"/>
      <c r="K79" s="111">
        <v>50</v>
      </c>
      <c r="L79" s="358" t="s">
        <v>153</v>
      </c>
      <c r="M79" s="113"/>
      <c r="N79" s="208"/>
      <c r="O79" s="208"/>
      <c r="P79" s="209" t="s">
        <v>77</v>
      </c>
    </row>
    <row r="80" spans="1:16" ht="47.25" x14ac:dyDescent="0.2">
      <c r="A80" s="1809"/>
      <c r="B80" s="1812"/>
      <c r="C80" s="1815"/>
      <c r="D80" s="248"/>
      <c r="E80" s="1793"/>
      <c r="F80" s="1818"/>
      <c r="G80" s="1829"/>
      <c r="H80" s="129" t="s">
        <v>63</v>
      </c>
      <c r="I80" s="200"/>
      <c r="J80" s="201"/>
      <c r="K80" s="202"/>
      <c r="L80" s="358" t="s">
        <v>154</v>
      </c>
      <c r="M80" s="113"/>
      <c r="N80" s="211"/>
      <c r="O80" s="211"/>
      <c r="P80" s="212" t="s">
        <v>77</v>
      </c>
    </row>
    <row r="81" spans="1:16" ht="16.5" thickBot="1" x14ac:dyDescent="0.25">
      <c r="A81" s="1810"/>
      <c r="B81" s="1813"/>
      <c r="C81" s="1816"/>
      <c r="D81" s="258"/>
      <c r="E81" s="1794"/>
      <c r="F81" s="1819"/>
      <c r="G81" s="1830"/>
      <c r="H81" s="339" t="s">
        <v>7</v>
      </c>
      <c r="I81" s="340">
        <f>SUM(I79:I80)</f>
        <v>0</v>
      </c>
      <c r="J81" s="340">
        <f t="shared" ref="J81:K81" si="7">SUM(J79:J80)</f>
        <v>0</v>
      </c>
      <c r="K81" s="340">
        <f t="shared" si="7"/>
        <v>50</v>
      </c>
      <c r="L81" s="359"/>
      <c r="M81" s="360"/>
      <c r="N81" s="205"/>
      <c r="O81" s="205"/>
      <c r="P81" s="206"/>
    </row>
    <row r="82" spans="1:16" ht="31.5" x14ac:dyDescent="0.25">
      <c r="A82" s="361" t="s">
        <v>8</v>
      </c>
      <c r="B82" s="362" t="s">
        <v>6</v>
      </c>
      <c r="C82" s="363" t="s">
        <v>54</v>
      </c>
      <c r="D82" s="364"/>
      <c r="E82" s="1833" t="s">
        <v>155</v>
      </c>
      <c r="F82" s="1831" t="s">
        <v>70</v>
      </c>
      <c r="G82" s="1828" t="s">
        <v>446</v>
      </c>
      <c r="H82" s="108" t="s">
        <v>52</v>
      </c>
      <c r="I82" s="349">
        <v>0</v>
      </c>
      <c r="J82" s="109">
        <v>20</v>
      </c>
      <c r="K82" s="111"/>
      <c r="L82" s="350" t="s">
        <v>156</v>
      </c>
      <c r="M82" s="273" t="s">
        <v>141</v>
      </c>
      <c r="N82" s="351"/>
      <c r="O82" s="365">
        <v>1</v>
      </c>
      <c r="P82" s="366"/>
    </row>
    <row r="83" spans="1:16" ht="22.15" customHeight="1" thickBot="1" x14ac:dyDescent="0.25">
      <c r="A83" s="354"/>
      <c r="B83" s="355"/>
      <c r="C83" s="356"/>
      <c r="D83" s="258"/>
      <c r="E83" s="1834"/>
      <c r="F83" s="1832"/>
      <c r="G83" s="1830"/>
      <c r="H83" s="339" t="s">
        <v>7</v>
      </c>
      <c r="I83" s="340">
        <f>SUM(I82:I82)</f>
        <v>0</v>
      </c>
      <c r="J83" s="340">
        <f t="shared" ref="J83:K83" si="8">SUM(J82:J82)</f>
        <v>20</v>
      </c>
      <c r="K83" s="340">
        <f t="shared" si="8"/>
        <v>0</v>
      </c>
      <c r="L83" s="341"/>
      <c r="M83" s="342"/>
      <c r="N83" s="343"/>
      <c r="O83" s="343"/>
      <c r="P83" s="367"/>
    </row>
    <row r="84" spans="1:16" ht="22.15" customHeight="1" thickBot="1" x14ac:dyDescent="0.25">
      <c r="A84" s="290" t="s">
        <v>8</v>
      </c>
      <c r="B84" s="368" t="s">
        <v>6</v>
      </c>
      <c r="C84" s="1990" t="s">
        <v>34</v>
      </c>
      <c r="D84" s="1990"/>
      <c r="E84" s="1990"/>
      <c r="F84" s="1990"/>
      <c r="G84" s="1991"/>
      <c r="H84" s="292" t="s">
        <v>7</v>
      </c>
      <c r="I84" s="293">
        <f>I76+I78+I81+I83</f>
        <v>11</v>
      </c>
      <c r="J84" s="293">
        <f t="shared" ref="J84:K84" si="9">J76+J78+J81+J83</f>
        <v>70</v>
      </c>
      <c r="K84" s="293">
        <f t="shared" si="9"/>
        <v>50</v>
      </c>
      <c r="L84" s="1985"/>
      <c r="M84" s="1986"/>
      <c r="N84" s="1986"/>
      <c r="O84" s="1986"/>
      <c r="P84" s="1987"/>
    </row>
    <row r="85" spans="1:16" ht="27" customHeight="1" thickBot="1" x14ac:dyDescent="0.25">
      <c r="A85" s="89" t="s">
        <v>8</v>
      </c>
      <c r="B85" s="90" t="s">
        <v>8</v>
      </c>
      <c r="C85" s="297" t="s">
        <v>157</v>
      </c>
      <c r="D85" s="322"/>
      <c r="E85" s="322"/>
      <c r="F85" s="322"/>
      <c r="G85" s="322"/>
      <c r="H85" s="322"/>
      <c r="I85" s="322"/>
      <c r="J85" s="322"/>
      <c r="K85" s="322"/>
      <c r="L85" s="322"/>
      <c r="M85" s="322"/>
      <c r="N85" s="322"/>
      <c r="O85" s="322"/>
      <c r="P85" s="324"/>
    </row>
    <row r="86" spans="1:16" ht="15.75" x14ac:dyDescent="0.2">
      <c r="A86" s="1804"/>
      <c r="B86" s="1988"/>
      <c r="C86" s="369"/>
      <c r="D86" s="370"/>
      <c r="E86" s="370"/>
      <c r="F86" s="370"/>
      <c r="G86" s="370"/>
      <c r="H86" s="370"/>
      <c r="I86" s="370"/>
      <c r="J86" s="370"/>
      <c r="K86" s="370"/>
      <c r="L86" s="112" t="s">
        <v>158</v>
      </c>
      <c r="M86" s="195" t="s">
        <v>83</v>
      </c>
      <c r="N86" s="371"/>
      <c r="O86" s="372">
        <v>1</v>
      </c>
      <c r="P86" s="373"/>
    </row>
    <row r="87" spans="1:16" ht="32.25" thickBot="1" x14ac:dyDescent="0.25">
      <c r="A87" s="1805"/>
      <c r="B87" s="1989"/>
      <c r="C87" s="374"/>
      <c r="D87" s="375"/>
      <c r="E87" s="375"/>
      <c r="F87" s="375"/>
      <c r="G87" s="375"/>
      <c r="H87" s="375"/>
      <c r="I87" s="375"/>
      <c r="J87" s="375"/>
      <c r="K87" s="375"/>
      <c r="L87" s="376" t="s">
        <v>159</v>
      </c>
      <c r="M87" s="377" t="s">
        <v>83</v>
      </c>
      <c r="N87" s="378"/>
      <c r="O87" s="378"/>
      <c r="P87" s="379"/>
    </row>
    <row r="88" spans="1:16" ht="31.5" x14ac:dyDescent="0.2">
      <c r="A88" s="1804" t="s">
        <v>8</v>
      </c>
      <c r="B88" s="1806" t="s">
        <v>8</v>
      </c>
      <c r="C88" s="1850" t="s">
        <v>6</v>
      </c>
      <c r="D88" s="247"/>
      <c r="E88" s="1792" t="s">
        <v>160</v>
      </c>
      <c r="F88" s="1831" t="s">
        <v>70</v>
      </c>
      <c r="G88" s="1828" t="s">
        <v>446</v>
      </c>
      <c r="H88" s="1613" t="s">
        <v>52</v>
      </c>
      <c r="I88" s="1614">
        <v>50</v>
      </c>
      <c r="J88" s="110">
        <v>42</v>
      </c>
      <c r="K88" s="111">
        <v>44</v>
      </c>
      <c r="L88" s="332" t="s">
        <v>161</v>
      </c>
      <c r="M88" s="277" t="s">
        <v>125</v>
      </c>
      <c r="N88" s="334">
        <v>1.6E-2</v>
      </c>
      <c r="O88" s="334">
        <v>1.7000000000000001E-2</v>
      </c>
      <c r="P88" s="335">
        <v>1.7999999999999999E-2</v>
      </c>
    </row>
    <row r="89" spans="1:16" ht="16.5" thickBot="1" x14ac:dyDescent="0.25">
      <c r="A89" s="1805"/>
      <c r="B89" s="1807"/>
      <c r="C89" s="1852"/>
      <c r="D89" s="258"/>
      <c r="E89" s="1794"/>
      <c r="F89" s="1832"/>
      <c r="G89" s="1830"/>
      <c r="H89" s="339" t="s">
        <v>7</v>
      </c>
      <c r="I89" s="340">
        <f>I88*1</f>
        <v>50</v>
      </c>
      <c r="J89" s="340">
        <f t="shared" ref="J89:K89" si="10">J88*1</f>
        <v>42</v>
      </c>
      <c r="K89" s="340">
        <f t="shared" si="10"/>
        <v>44</v>
      </c>
      <c r="L89" s="341"/>
      <c r="M89" s="342"/>
      <c r="N89" s="343"/>
      <c r="O89" s="343"/>
      <c r="P89" s="344"/>
    </row>
    <row r="90" spans="1:16" ht="31.5" x14ac:dyDescent="0.2">
      <c r="A90" s="1808" t="s">
        <v>8</v>
      </c>
      <c r="B90" s="1806" t="s">
        <v>8</v>
      </c>
      <c r="C90" s="1814" t="s">
        <v>8</v>
      </c>
      <c r="D90" s="1236"/>
      <c r="E90" s="1792" t="s">
        <v>162</v>
      </c>
      <c r="F90" s="1831" t="s">
        <v>70</v>
      </c>
      <c r="G90" s="1828" t="s">
        <v>446</v>
      </c>
      <c r="H90" s="108" t="s">
        <v>52</v>
      </c>
      <c r="I90" s="109">
        <v>2210</v>
      </c>
      <c r="J90" s="110">
        <v>2230</v>
      </c>
      <c r="K90" s="111">
        <v>2300</v>
      </c>
      <c r="L90" s="382" t="s">
        <v>163</v>
      </c>
      <c r="M90" s="383" t="s">
        <v>164</v>
      </c>
      <c r="N90" s="273">
        <v>571</v>
      </c>
      <c r="O90" s="273">
        <v>571</v>
      </c>
      <c r="P90" s="274">
        <v>571</v>
      </c>
    </row>
    <row r="91" spans="1:16" ht="18.75" x14ac:dyDescent="0.2">
      <c r="A91" s="1809"/>
      <c r="B91" s="1812"/>
      <c r="C91" s="1815"/>
      <c r="D91" s="380"/>
      <c r="E91" s="1793"/>
      <c r="F91" s="1818"/>
      <c r="G91" s="1829"/>
      <c r="H91" s="129" t="s">
        <v>64</v>
      </c>
      <c r="I91" s="200">
        <v>29.14</v>
      </c>
      <c r="J91" s="1226"/>
      <c r="K91" s="1227"/>
      <c r="L91" s="388" t="s">
        <v>165</v>
      </c>
      <c r="M91" s="389" t="s">
        <v>301</v>
      </c>
      <c r="N91" s="231">
        <v>9243</v>
      </c>
      <c r="O91" s="231">
        <v>11000</v>
      </c>
      <c r="P91" s="390">
        <v>13000</v>
      </c>
    </row>
    <row r="92" spans="1:16" ht="15.75" x14ac:dyDescent="0.2">
      <c r="A92" s="1809"/>
      <c r="B92" s="1812"/>
      <c r="C92" s="1815"/>
      <c r="D92" s="380"/>
      <c r="E92" s="1793"/>
      <c r="F92" s="1818"/>
      <c r="G92" s="1829"/>
      <c r="H92" s="433"/>
      <c r="I92" s="385"/>
      <c r="J92" s="386"/>
      <c r="K92" s="387"/>
      <c r="L92" s="391" t="s">
        <v>166</v>
      </c>
      <c r="M92" s="389" t="s">
        <v>87</v>
      </c>
      <c r="N92" s="389">
        <v>140</v>
      </c>
      <c r="O92" s="231">
        <v>150</v>
      </c>
      <c r="P92" s="390">
        <v>160</v>
      </c>
    </row>
    <row r="93" spans="1:16" ht="18.75" x14ac:dyDescent="0.2">
      <c r="A93" s="1809"/>
      <c r="B93" s="1812"/>
      <c r="C93" s="1815"/>
      <c r="D93" s="380"/>
      <c r="E93" s="1793"/>
      <c r="F93" s="1818"/>
      <c r="G93" s="1829"/>
      <c r="H93" s="384"/>
      <c r="I93" s="392"/>
      <c r="J93" s="386"/>
      <c r="K93" s="387"/>
      <c r="L93" s="391" t="s">
        <v>167</v>
      </c>
      <c r="M93" s="389" t="s">
        <v>302</v>
      </c>
      <c r="N93" s="231">
        <v>420</v>
      </c>
      <c r="O93" s="231">
        <v>430</v>
      </c>
      <c r="P93" s="390">
        <v>440</v>
      </c>
    </row>
    <row r="94" spans="1:16" ht="21.6" customHeight="1" thickBot="1" x14ac:dyDescent="0.25">
      <c r="A94" s="354"/>
      <c r="B94" s="1807"/>
      <c r="C94" s="393"/>
      <c r="D94" s="258"/>
      <c r="E94" s="1794"/>
      <c r="F94" s="1832"/>
      <c r="G94" s="1830"/>
      <c r="H94" s="339" t="s">
        <v>7</v>
      </c>
      <c r="I94" s="340">
        <f>SUM(I90:I93)</f>
        <v>2239.14</v>
      </c>
      <c r="J94" s="340">
        <f t="shared" ref="J94:K94" si="11">SUM(J90:J93)</f>
        <v>2230</v>
      </c>
      <c r="K94" s="340">
        <f t="shared" si="11"/>
        <v>2300</v>
      </c>
      <c r="L94" s="268" t="s">
        <v>168</v>
      </c>
      <c r="M94" s="284" t="s">
        <v>83</v>
      </c>
      <c r="N94" s="243">
        <v>21</v>
      </c>
      <c r="O94" s="243">
        <v>21</v>
      </c>
      <c r="P94" s="246">
        <v>21</v>
      </c>
    </row>
    <row r="95" spans="1:16" ht="15.75" x14ac:dyDescent="0.2">
      <c r="A95" s="1980"/>
      <c r="B95" s="1982"/>
      <c r="C95" s="1984"/>
      <c r="D95" s="380"/>
      <c r="E95" s="1934" t="s">
        <v>169</v>
      </c>
      <c r="F95" s="1817"/>
      <c r="G95" s="2044"/>
      <c r="H95" s="394"/>
      <c r="I95" s="395"/>
      <c r="J95" s="396"/>
      <c r="K95" s="397"/>
      <c r="L95" s="398" t="s">
        <v>170</v>
      </c>
      <c r="M95" s="351" t="s">
        <v>83</v>
      </c>
      <c r="N95" s="351">
        <v>600</v>
      </c>
      <c r="O95" s="351">
        <v>610</v>
      </c>
      <c r="P95" s="274">
        <v>620</v>
      </c>
    </row>
    <row r="96" spans="1:16" ht="32.25" thickBot="1" x14ac:dyDescent="0.25">
      <c r="A96" s="1981"/>
      <c r="B96" s="1983"/>
      <c r="C96" s="1984"/>
      <c r="D96" s="380"/>
      <c r="E96" s="1802"/>
      <c r="F96" s="1818"/>
      <c r="G96" s="2045"/>
      <c r="H96" s="384"/>
      <c r="I96" s="385"/>
      <c r="J96" s="386"/>
      <c r="K96" s="399"/>
      <c r="L96" s="400" t="s">
        <v>163</v>
      </c>
      <c r="M96" s="284" t="s">
        <v>164</v>
      </c>
      <c r="N96" s="243">
        <v>571</v>
      </c>
      <c r="O96" s="243">
        <v>571</v>
      </c>
      <c r="P96" s="246">
        <v>571</v>
      </c>
    </row>
    <row r="97" spans="1:16" ht="19.5" thickBot="1" x14ac:dyDescent="0.25">
      <c r="A97" s="401"/>
      <c r="B97" s="1969"/>
      <c r="C97" s="1971"/>
      <c r="D97" s="402"/>
      <c r="E97" s="1934" t="s">
        <v>171</v>
      </c>
      <c r="F97" s="1973"/>
      <c r="G97" s="2044"/>
      <c r="H97" s="403"/>
      <c r="I97" s="404"/>
      <c r="J97" s="404"/>
      <c r="K97" s="405"/>
      <c r="L97" s="406" t="s">
        <v>165</v>
      </c>
      <c r="M97" s="318" t="s">
        <v>301</v>
      </c>
      <c r="N97" s="407">
        <v>9243</v>
      </c>
      <c r="O97" s="407">
        <v>11000</v>
      </c>
      <c r="P97" s="408">
        <v>13000</v>
      </c>
    </row>
    <row r="98" spans="1:16" ht="19.5" thickBot="1" x14ac:dyDescent="0.25">
      <c r="A98" s="401"/>
      <c r="B98" s="1970"/>
      <c r="C98" s="1972"/>
      <c r="D98" s="409"/>
      <c r="E98" s="1802"/>
      <c r="F98" s="1974"/>
      <c r="G98" s="2045"/>
      <c r="H98" s="410"/>
      <c r="I98" s="385"/>
      <c r="J98" s="386"/>
      <c r="K98" s="411"/>
      <c r="L98" s="412" t="s">
        <v>172</v>
      </c>
      <c r="M98" s="413" t="s">
        <v>301</v>
      </c>
      <c r="N98" s="413">
        <v>687</v>
      </c>
      <c r="O98" s="413">
        <v>700</v>
      </c>
      <c r="P98" s="414">
        <v>710</v>
      </c>
    </row>
    <row r="99" spans="1:16" ht="32.25" thickBot="1" x14ac:dyDescent="0.25">
      <c r="A99" s="415"/>
      <c r="B99" s="416"/>
      <c r="C99" s="417"/>
      <c r="D99" s="402"/>
      <c r="E99" s="418" t="s">
        <v>173</v>
      </c>
      <c r="F99" s="419"/>
      <c r="G99" s="381"/>
      <c r="H99" s="394"/>
      <c r="I99" s="395"/>
      <c r="J99" s="396"/>
      <c r="K99" s="397"/>
      <c r="L99" s="420" t="s">
        <v>174</v>
      </c>
      <c r="M99" s="421" t="s">
        <v>83</v>
      </c>
      <c r="N99" s="413">
        <v>2900</v>
      </c>
      <c r="O99" s="413">
        <v>3000</v>
      </c>
      <c r="P99" s="414">
        <v>3000</v>
      </c>
    </row>
    <row r="100" spans="1:16" ht="15.75" x14ac:dyDescent="0.2">
      <c r="A100" s="1975"/>
      <c r="B100" s="1976"/>
      <c r="C100" s="1977"/>
      <c r="D100" s="422"/>
      <c r="E100" s="1934" t="s">
        <v>175</v>
      </c>
      <c r="F100" s="1979"/>
      <c r="G100" s="1935"/>
      <c r="H100" s="424"/>
      <c r="I100" s="425"/>
      <c r="J100" s="426"/>
      <c r="K100" s="427"/>
      <c r="L100" s="428" t="s">
        <v>166</v>
      </c>
      <c r="M100" s="429" t="s">
        <v>87</v>
      </c>
      <c r="N100" s="429">
        <v>140</v>
      </c>
      <c r="O100" s="430">
        <v>150</v>
      </c>
      <c r="P100" s="431">
        <v>160</v>
      </c>
    </row>
    <row r="101" spans="1:16" ht="18.75" x14ac:dyDescent="0.2">
      <c r="A101" s="1930"/>
      <c r="B101" s="1683"/>
      <c r="C101" s="1978"/>
      <c r="D101" s="432"/>
      <c r="E101" s="1802"/>
      <c r="F101" s="1963"/>
      <c r="G101" s="1963"/>
      <c r="H101" s="433"/>
      <c r="I101" s="434"/>
      <c r="J101" s="435"/>
      <c r="K101" s="436"/>
      <c r="L101" s="391" t="s">
        <v>167</v>
      </c>
      <c r="M101" s="389" t="s">
        <v>302</v>
      </c>
      <c r="N101" s="231">
        <v>420</v>
      </c>
      <c r="O101" s="231">
        <v>430</v>
      </c>
      <c r="P101" s="390">
        <v>440</v>
      </c>
    </row>
    <row r="102" spans="1:16" ht="15.75" x14ac:dyDescent="0.2">
      <c r="A102" s="1930"/>
      <c r="B102" s="1683"/>
      <c r="C102" s="1978"/>
      <c r="D102" s="432"/>
      <c r="E102" s="1802"/>
      <c r="F102" s="1963"/>
      <c r="G102" s="1963"/>
      <c r="H102" s="433"/>
      <c r="I102" s="434"/>
      <c r="J102" s="435"/>
      <c r="K102" s="436"/>
      <c r="L102" s="391" t="s">
        <v>168</v>
      </c>
      <c r="M102" s="250" t="s">
        <v>83</v>
      </c>
      <c r="N102" s="231">
        <v>21</v>
      </c>
      <c r="O102" s="231">
        <v>21</v>
      </c>
      <c r="P102" s="390">
        <v>21</v>
      </c>
    </row>
    <row r="103" spans="1:16" ht="16.5" thickBot="1" x14ac:dyDescent="0.25">
      <c r="A103" s="1930"/>
      <c r="B103" s="1683"/>
      <c r="C103" s="1978"/>
      <c r="D103" s="432"/>
      <c r="E103" s="259"/>
      <c r="F103" s="1936"/>
      <c r="G103" s="1936"/>
      <c r="H103" s="437"/>
      <c r="I103" s="438"/>
      <c r="J103" s="439"/>
      <c r="K103" s="440"/>
      <c r="L103" s="268" t="s">
        <v>170</v>
      </c>
      <c r="M103" s="245" t="s">
        <v>83</v>
      </c>
      <c r="N103" s="245">
        <v>600</v>
      </c>
      <c r="O103" s="245">
        <v>610</v>
      </c>
      <c r="P103" s="246">
        <v>620</v>
      </c>
    </row>
    <row r="104" spans="1:16" ht="15.75" x14ac:dyDescent="0.2">
      <c r="A104" s="1959"/>
      <c r="B104" s="1682"/>
      <c r="C104" s="1961"/>
      <c r="D104" s="422"/>
      <c r="E104" s="1934" t="s">
        <v>176</v>
      </c>
      <c r="F104" s="1935"/>
      <c r="G104" s="1935"/>
      <c r="H104" s="424"/>
      <c r="I104" s="425"/>
      <c r="J104" s="426"/>
      <c r="K104" s="427"/>
      <c r="L104" s="1951" t="s">
        <v>177</v>
      </c>
      <c r="M104" s="113" t="s">
        <v>83</v>
      </c>
      <c r="N104" s="273">
        <v>10</v>
      </c>
      <c r="O104" s="273">
        <v>11</v>
      </c>
      <c r="P104" s="274">
        <v>12</v>
      </c>
    </row>
    <row r="105" spans="1:16" ht="15.75" x14ac:dyDescent="0.2">
      <c r="A105" s="1960"/>
      <c r="B105" s="1683"/>
      <c r="C105" s="1962"/>
      <c r="D105" s="432"/>
      <c r="E105" s="1802"/>
      <c r="F105" s="1963"/>
      <c r="G105" s="1963"/>
      <c r="H105" s="433"/>
      <c r="I105" s="434"/>
      <c r="J105" s="435"/>
      <c r="K105" s="436"/>
      <c r="L105" s="1964"/>
      <c r="M105" s="441"/>
      <c r="N105" s="441"/>
      <c r="O105" s="441"/>
      <c r="P105" s="442"/>
    </row>
    <row r="106" spans="1:16" ht="15.75" x14ac:dyDescent="0.2">
      <c r="A106" s="1960"/>
      <c r="B106" s="1683"/>
      <c r="C106" s="1962"/>
      <c r="D106" s="432"/>
      <c r="E106" s="1802"/>
      <c r="F106" s="1963"/>
      <c r="G106" s="1963"/>
      <c r="H106" s="433"/>
      <c r="I106" s="434"/>
      <c r="J106" s="435"/>
      <c r="K106" s="436"/>
      <c r="L106" s="1964"/>
      <c r="M106" s="250"/>
      <c r="N106" s="231"/>
      <c r="O106" s="231"/>
      <c r="P106" s="390"/>
    </row>
    <row r="107" spans="1:16" ht="16.5" thickBot="1" x14ac:dyDescent="0.25">
      <c r="A107" s="1960"/>
      <c r="B107" s="1683"/>
      <c r="C107" s="1962"/>
      <c r="D107" s="432"/>
      <c r="E107" s="443"/>
      <c r="F107" s="1963"/>
      <c r="G107" s="1936"/>
      <c r="H107" s="433"/>
      <c r="I107" s="444"/>
      <c r="J107" s="435"/>
      <c r="K107" s="436"/>
      <c r="L107" s="1965"/>
      <c r="M107" s="445"/>
      <c r="N107" s="233"/>
      <c r="O107" s="233"/>
      <c r="P107" s="234"/>
    </row>
    <row r="108" spans="1:16" ht="32.25" thickBot="1" x14ac:dyDescent="0.25">
      <c r="A108" s="446"/>
      <c r="B108" s="447"/>
      <c r="C108" s="448"/>
      <c r="D108" s="449"/>
      <c r="E108" s="450" t="s">
        <v>178</v>
      </c>
      <c r="F108" s="451"/>
      <c r="G108" s="423"/>
      <c r="H108" s="424"/>
      <c r="I108" s="425"/>
      <c r="J108" s="426"/>
      <c r="K108" s="427"/>
      <c r="L108" s="452" t="s">
        <v>179</v>
      </c>
      <c r="M108" s="421" t="s">
        <v>83</v>
      </c>
      <c r="N108" s="413">
        <v>200</v>
      </c>
      <c r="O108" s="413">
        <v>300</v>
      </c>
      <c r="P108" s="414">
        <v>300</v>
      </c>
    </row>
    <row r="109" spans="1:16" ht="15.75" x14ac:dyDescent="0.2">
      <c r="A109" s="1930"/>
      <c r="B109" s="1931"/>
      <c r="C109" s="1932"/>
      <c r="D109" s="453"/>
      <c r="E109" s="1934" t="s">
        <v>180</v>
      </c>
      <c r="F109" s="1935"/>
      <c r="G109" s="1935"/>
      <c r="H109" s="424"/>
      <c r="I109" s="425"/>
      <c r="J109" s="426"/>
      <c r="K109" s="427"/>
      <c r="L109" s="1951" t="s">
        <v>181</v>
      </c>
      <c r="M109" s="113" t="s">
        <v>83</v>
      </c>
      <c r="N109" s="273">
        <v>20</v>
      </c>
      <c r="O109" s="273">
        <v>20</v>
      </c>
      <c r="P109" s="274">
        <v>35</v>
      </c>
    </row>
    <row r="110" spans="1:16" ht="16.5" thickBot="1" x14ac:dyDescent="0.25">
      <c r="A110" s="1930"/>
      <c r="B110" s="1931"/>
      <c r="C110" s="1933"/>
      <c r="D110" s="454"/>
      <c r="E110" s="1803"/>
      <c r="F110" s="1936"/>
      <c r="G110" s="1936"/>
      <c r="H110" s="437"/>
      <c r="I110" s="455"/>
      <c r="J110" s="439"/>
      <c r="K110" s="440"/>
      <c r="L110" s="1952"/>
      <c r="M110" s="456"/>
      <c r="N110" s="456"/>
      <c r="O110" s="456"/>
      <c r="P110" s="457"/>
    </row>
    <row r="111" spans="1:16" ht="32.25" thickBot="1" x14ac:dyDescent="0.25">
      <c r="A111" s="458"/>
      <c r="B111" s="459"/>
      <c r="C111" s="460"/>
      <c r="D111" s="461"/>
      <c r="E111" s="462" t="s">
        <v>182</v>
      </c>
      <c r="F111" s="193"/>
      <c r="G111" s="193"/>
      <c r="H111" s="108"/>
      <c r="I111" s="109"/>
      <c r="J111" s="110"/>
      <c r="K111" s="463"/>
      <c r="L111" s="464" t="s">
        <v>628</v>
      </c>
      <c r="M111" s="421"/>
      <c r="N111" s="465" t="s">
        <v>77</v>
      </c>
      <c r="O111" s="465" t="s">
        <v>77</v>
      </c>
      <c r="P111" s="466" t="s">
        <v>77</v>
      </c>
    </row>
    <row r="112" spans="1:16" ht="48" thickBot="1" x14ac:dyDescent="0.25">
      <c r="A112" s="467"/>
      <c r="B112" s="468"/>
      <c r="C112" s="469"/>
      <c r="D112" s="470"/>
      <c r="E112" s="443" t="s">
        <v>183</v>
      </c>
      <c r="F112" s="471"/>
      <c r="G112" s="472"/>
      <c r="H112" s="473"/>
      <c r="I112" s="474"/>
      <c r="J112" s="475"/>
      <c r="K112" s="476"/>
      <c r="L112" s="477" t="s">
        <v>184</v>
      </c>
      <c r="M112" s="128" t="s">
        <v>83</v>
      </c>
      <c r="N112" s="430">
        <v>30</v>
      </c>
      <c r="O112" s="430">
        <v>40</v>
      </c>
      <c r="P112" s="431">
        <v>40</v>
      </c>
    </row>
    <row r="113" spans="1:16" ht="43.9" customHeight="1" thickBot="1" x14ac:dyDescent="0.25">
      <c r="A113" s="446"/>
      <c r="B113" s="447"/>
      <c r="C113" s="448"/>
      <c r="D113" s="1589"/>
      <c r="E113" s="478" t="s">
        <v>185</v>
      </c>
      <c r="F113" s="479"/>
      <c r="G113" s="480"/>
      <c r="H113" s="481"/>
      <c r="I113" s="482"/>
      <c r="J113" s="483"/>
      <c r="K113" s="484"/>
      <c r="L113" s="420" t="s">
        <v>186</v>
      </c>
      <c r="M113" s="485" t="s">
        <v>83</v>
      </c>
      <c r="N113" s="486">
        <v>60</v>
      </c>
      <c r="O113" s="486"/>
      <c r="P113" s="487"/>
    </row>
    <row r="114" spans="1:16" ht="15.75" x14ac:dyDescent="0.2">
      <c r="A114" s="1947" t="s">
        <v>8</v>
      </c>
      <c r="B114" s="1949" t="s">
        <v>8</v>
      </c>
      <c r="C114" s="1928" t="s">
        <v>53</v>
      </c>
      <c r="D114" s="1966"/>
      <c r="E114" s="1792" t="s">
        <v>303</v>
      </c>
      <c r="F114" s="1831" t="s">
        <v>70</v>
      </c>
      <c r="G114" s="1828" t="s">
        <v>446</v>
      </c>
      <c r="H114" s="108" t="s">
        <v>52</v>
      </c>
      <c r="I114" s="109">
        <v>1025.4000000000001</v>
      </c>
      <c r="J114" s="109">
        <v>1030</v>
      </c>
      <c r="K114" s="463">
        <v>1040</v>
      </c>
      <c r="L114" s="488" t="s">
        <v>187</v>
      </c>
      <c r="M114" s="272" t="s">
        <v>188</v>
      </c>
      <c r="N114" s="273">
        <v>3</v>
      </c>
      <c r="O114" s="273">
        <v>3</v>
      </c>
      <c r="P114" s="274">
        <v>3</v>
      </c>
    </row>
    <row r="115" spans="1:16" ht="15.75" x14ac:dyDescent="0.2">
      <c r="A115" s="1948"/>
      <c r="B115" s="1950"/>
      <c r="C115" s="1929"/>
      <c r="D115" s="1967"/>
      <c r="E115" s="1793"/>
      <c r="F115" s="1818"/>
      <c r="G115" s="1829"/>
      <c r="H115" s="129" t="s">
        <v>63</v>
      </c>
      <c r="I115" s="121"/>
      <c r="J115" s="121"/>
      <c r="K115" s="489"/>
      <c r="L115" s="490" t="s">
        <v>189</v>
      </c>
      <c r="M115" s="491" t="s">
        <v>188</v>
      </c>
      <c r="N115" s="198">
        <v>2</v>
      </c>
      <c r="O115" s="198">
        <v>2</v>
      </c>
      <c r="P115" s="214">
        <v>2</v>
      </c>
    </row>
    <row r="116" spans="1:16" ht="15.75" x14ac:dyDescent="0.2">
      <c r="A116" s="1948"/>
      <c r="B116" s="1950"/>
      <c r="C116" s="1929"/>
      <c r="D116" s="1967"/>
      <c r="E116" s="1793"/>
      <c r="F116" s="1818"/>
      <c r="G116" s="1829"/>
      <c r="H116" s="129" t="s">
        <v>64</v>
      </c>
      <c r="I116" s="578">
        <v>44.13</v>
      </c>
      <c r="J116" s="121"/>
      <c r="K116" s="489"/>
      <c r="L116" s="490" t="s">
        <v>190</v>
      </c>
      <c r="M116" s="491" t="s">
        <v>188</v>
      </c>
      <c r="N116" s="198">
        <v>3</v>
      </c>
      <c r="O116" s="198">
        <v>3</v>
      </c>
      <c r="P116" s="214">
        <v>3</v>
      </c>
    </row>
    <row r="117" spans="1:16" ht="15.75" x14ac:dyDescent="0.2">
      <c r="A117" s="1948"/>
      <c r="B117" s="1950"/>
      <c r="C117" s="1929"/>
      <c r="D117" s="1967"/>
      <c r="E117" s="1793"/>
      <c r="F117" s="1818"/>
      <c r="G117" s="1829"/>
      <c r="H117" s="129"/>
      <c r="I117" s="121"/>
      <c r="J117" s="121"/>
      <c r="K117" s="489"/>
      <c r="L117" s="490" t="s">
        <v>191</v>
      </c>
      <c r="M117" s="491" t="s">
        <v>83</v>
      </c>
      <c r="N117" s="198">
        <v>46</v>
      </c>
      <c r="O117" s="198">
        <v>46</v>
      </c>
      <c r="P117" s="214">
        <v>46</v>
      </c>
    </row>
    <row r="118" spans="1:16" ht="15.75" x14ac:dyDescent="0.2">
      <c r="A118" s="1948"/>
      <c r="B118" s="1950"/>
      <c r="C118" s="1929"/>
      <c r="D118" s="1967"/>
      <c r="E118" s="1793"/>
      <c r="F118" s="1818"/>
      <c r="G118" s="1829"/>
      <c r="H118" s="492"/>
      <c r="I118" s="200"/>
      <c r="J118" s="200"/>
      <c r="K118" s="493"/>
      <c r="L118" s="490" t="s">
        <v>192</v>
      </c>
      <c r="M118" s="491" t="s">
        <v>83</v>
      </c>
      <c r="N118" s="198">
        <v>15</v>
      </c>
      <c r="O118" s="198">
        <v>15</v>
      </c>
      <c r="P118" s="214">
        <v>15</v>
      </c>
    </row>
    <row r="119" spans="1:16" ht="15.75" x14ac:dyDescent="0.2">
      <c r="A119" s="1948"/>
      <c r="B119" s="1950"/>
      <c r="C119" s="1929"/>
      <c r="D119" s="1967"/>
      <c r="E119" s="1793"/>
      <c r="F119" s="1818"/>
      <c r="G119" s="1829"/>
      <c r="H119" s="494"/>
      <c r="I119" s="495"/>
      <c r="J119" s="495"/>
      <c r="K119" s="496"/>
      <c r="L119" s="490" t="s">
        <v>193</v>
      </c>
      <c r="M119" s="491" t="s">
        <v>83</v>
      </c>
      <c r="N119" s="198">
        <v>5</v>
      </c>
      <c r="O119" s="198">
        <v>5</v>
      </c>
      <c r="P119" s="214">
        <v>5</v>
      </c>
    </row>
    <row r="120" spans="1:16" ht="48" thickBot="1" x14ac:dyDescent="0.25">
      <c r="A120" s="497"/>
      <c r="B120" s="498"/>
      <c r="C120" s="499"/>
      <c r="D120" s="1968"/>
      <c r="E120" s="1794"/>
      <c r="F120" s="1832"/>
      <c r="G120" s="1830"/>
      <c r="H120" s="500" t="s">
        <v>7</v>
      </c>
      <c r="I120" s="501">
        <f>SUM(I114:I119)</f>
        <v>1069.5300000000002</v>
      </c>
      <c r="J120" s="501">
        <f t="shared" ref="J120:K120" si="12">SUM(J114:J119)</f>
        <v>1030</v>
      </c>
      <c r="K120" s="502">
        <f t="shared" si="12"/>
        <v>1040</v>
      </c>
      <c r="L120" s="503" t="s">
        <v>194</v>
      </c>
      <c r="M120" s="504" t="s">
        <v>83</v>
      </c>
      <c r="N120" s="377"/>
      <c r="O120" s="377">
        <v>1</v>
      </c>
      <c r="P120" s="505">
        <v>1</v>
      </c>
    </row>
    <row r="121" spans="1:16" ht="15.75" x14ac:dyDescent="0.2">
      <c r="A121" s="1848"/>
      <c r="B121" s="1859"/>
      <c r="C121" s="1861"/>
      <c r="D121" s="506"/>
      <c r="E121" s="1863" t="s">
        <v>304</v>
      </c>
      <c r="F121" s="1865"/>
      <c r="G121" s="1865"/>
      <c r="H121" s="1836"/>
      <c r="I121" s="1838"/>
      <c r="J121" s="1838"/>
      <c r="K121" s="1840"/>
      <c r="L121" s="507" t="s">
        <v>195</v>
      </c>
      <c r="M121" s="508" t="s">
        <v>83</v>
      </c>
      <c r="N121" s="509">
        <v>2</v>
      </c>
      <c r="O121" s="509">
        <v>2</v>
      </c>
      <c r="P121" s="510">
        <v>2</v>
      </c>
    </row>
    <row r="122" spans="1:16" ht="16.5" thickBot="1" x14ac:dyDescent="0.25">
      <c r="A122" s="1849"/>
      <c r="B122" s="1860"/>
      <c r="C122" s="1862"/>
      <c r="D122" s="511"/>
      <c r="E122" s="1864"/>
      <c r="F122" s="1866"/>
      <c r="G122" s="1866"/>
      <c r="H122" s="1837"/>
      <c r="I122" s="1839"/>
      <c r="J122" s="1839"/>
      <c r="K122" s="1841"/>
      <c r="L122" s="512" t="s">
        <v>196</v>
      </c>
      <c r="M122" s="513" t="s">
        <v>188</v>
      </c>
      <c r="N122" s="514">
        <v>21</v>
      </c>
      <c r="O122" s="514">
        <v>23</v>
      </c>
      <c r="P122" s="515">
        <v>25</v>
      </c>
    </row>
    <row r="123" spans="1:16" ht="48" thickBot="1" x14ac:dyDescent="0.25">
      <c r="A123" s="516"/>
      <c r="B123" s="517"/>
      <c r="C123" s="518"/>
      <c r="D123" s="519"/>
      <c r="E123" s="478" t="s">
        <v>305</v>
      </c>
      <c r="F123" s="520"/>
      <c r="G123" s="520"/>
      <c r="H123" s="521"/>
      <c r="I123" s="522"/>
      <c r="J123" s="522"/>
      <c r="K123" s="523"/>
      <c r="L123" s="524" t="s">
        <v>197</v>
      </c>
      <c r="M123" s="525" t="s">
        <v>83</v>
      </c>
      <c r="N123" s="526">
        <v>92</v>
      </c>
      <c r="O123" s="526">
        <v>92</v>
      </c>
      <c r="P123" s="527">
        <v>92</v>
      </c>
    </row>
    <row r="124" spans="1:16" ht="32.25" thickBot="1" x14ac:dyDescent="0.25">
      <c r="A124" s="528"/>
      <c r="B124" s="529"/>
      <c r="C124" s="530"/>
      <c r="D124" s="531"/>
      <c r="E124" s="478" t="s">
        <v>306</v>
      </c>
      <c r="F124" s="520"/>
      <c r="G124" s="520"/>
      <c r="H124" s="521"/>
      <c r="I124" s="522"/>
      <c r="J124" s="522"/>
      <c r="K124" s="523"/>
      <c r="L124" s="524" t="s">
        <v>198</v>
      </c>
      <c r="M124" s="525" t="s">
        <v>83</v>
      </c>
      <c r="N124" s="526">
        <v>37</v>
      </c>
      <c r="O124" s="526">
        <v>37</v>
      </c>
      <c r="P124" s="527">
        <v>37</v>
      </c>
    </row>
    <row r="125" spans="1:16" ht="32.25" thickBot="1" x14ac:dyDescent="0.25">
      <c r="A125" s="528"/>
      <c r="B125" s="529"/>
      <c r="C125" s="530"/>
      <c r="D125" s="531"/>
      <c r="E125" s="532" t="s">
        <v>307</v>
      </c>
      <c r="F125" s="533"/>
      <c r="G125" s="533"/>
      <c r="H125" s="534"/>
      <c r="I125" s="535"/>
      <c r="J125" s="535"/>
      <c r="K125" s="536"/>
      <c r="L125" s="537" t="s">
        <v>199</v>
      </c>
      <c r="M125" s="538" t="s">
        <v>83</v>
      </c>
      <c r="N125" s="539">
        <v>1</v>
      </c>
      <c r="O125" s="539">
        <v>1</v>
      </c>
      <c r="P125" s="540">
        <v>1</v>
      </c>
    </row>
    <row r="126" spans="1:16" ht="16.5" thickBot="1" x14ac:dyDescent="0.25">
      <c r="A126" s="528"/>
      <c r="B126" s="529"/>
      <c r="C126" s="530"/>
      <c r="D126" s="531"/>
      <c r="E126" s="541" t="s">
        <v>308</v>
      </c>
      <c r="F126" s="542"/>
      <c r="G126" s="542"/>
      <c r="H126" s="543"/>
      <c r="I126" s="544"/>
      <c r="J126" s="544"/>
      <c r="K126" s="545"/>
      <c r="L126" s="546" t="s">
        <v>200</v>
      </c>
      <c r="M126" s="538"/>
      <c r="N126" s="547" t="s">
        <v>77</v>
      </c>
      <c r="O126" s="547" t="s">
        <v>77</v>
      </c>
      <c r="P126" s="548" t="s">
        <v>77</v>
      </c>
    </row>
    <row r="127" spans="1:16" ht="16.5" thickBot="1" x14ac:dyDescent="0.25">
      <c r="A127" s="549" t="s">
        <v>8</v>
      </c>
      <c r="B127" s="90" t="s">
        <v>8</v>
      </c>
      <c r="C127" s="550"/>
      <c r="D127" s="1842" t="s">
        <v>34</v>
      </c>
      <c r="E127" s="1842"/>
      <c r="F127" s="1842"/>
      <c r="G127" s="1842"/>
      <c r="H127" s="1843"/>
      <c r="I127" s="173">
        <f>I89+I94+I120</f>
        <v>3358.67</v>
      </c>
      <c r="J127" s="173">
        <f t="shared" ref="J127:K127" si="13">J89+J94+J120</f>
        <v>3302</v>
      </c>
      <c r="K127" s="173">
        <f t="shared" si="13"/>
        <v>3384</v>
      </c>
      <c r="L127" s="551"/>
      <c r="M127" s="551"/>
      <c r="N127" s="551"/>
      <c r="O127" s="551"/>
      <c r="P127" s="552"/>
    </row>
    <row r="128" spans="1:16" ht="16.5" thickBot="1" x14ac:dyDescent="0.25">
      <c r="A128" s="553" t="s">
        <v>8</v>
      </c>
      <c r="B128" s="1823" t="s">
        <v>143</v>
      </c>
      <c r="C128" s="1824"/>
      <c r="D128" s="1824"/>
      <c r="E128" s="1824"/>
      <c r="F128" s="1824"/>
      <c r="G128" s="1824"/>
      <c r="H128" s="1844"/>
      <c r="I128" s="311">
        <f>I84+I127</f>
        <v>3369.67</v>
      </c>
      <c r="J128" s="311">
        <f t="shared" ref="J128:K128" si="14">J84+J127</f>
        <v>3372</v>
      </c>
      <c r="K128" s="311">
        <f t="shared" si="14"/>
        <v>3434</v>
      </c>
      <c r="L128" s="313"/>
      <c r="M128" s="313"/>
      <c r="N128" s="313"/>
      <c r="O128" s="313"/>
      <c r="P128" s="314"/>
    </row>
    <row r="129" spans="1:16" ht="16.5" thickBot="1" x14ac:dyDescent="0.3">
      <c r="A129" s="75" t="s">
        <v>53</v>
      </c>
      <c r="B129" s="554" t="s">
        <v>201</v>
      </c>
      <c r="C129" s="555"/>
      <c r="D129" s="555"/>
      <c r="E129" s="555"/>
      <c r="F129" s="555"/>
      <c r="G129" s="555"/>
      <c r="H129" s="556"/>
      <c r="I129" s="557"/>
      <c r="J129" s="557"/>
      <c r="K129" s="557"/>
      <c r="L129" s="558"/>
      <c r="M129" s="558"/>
      <c r="N129" s="558"/>
      <c r="O129" s="558"/>
      <c r="P129" s="559"/>
    </row>
    <row r="130" spans="1:16" ht="32.25" thickBot="1" x14ac:dyDescent="0.25">
      <c r="A130" s="560" t="s">
        <v>53</v>
      </c>
      <c r="B130" s="561"/>
      <c r="C130" s="562"/>
      <c r="D130" s="562"/>
      <c r="E130" s="562"/>
      <c r="F130" s="562"/>
      <c r="G130" s="562"/>
      <c r="H130" s="562"/>
      <c r="I130" s="563"/>
      <c r="J130" s="563"/>
      <c r="K130" s="564"/>
      <c r="L130" s="565" t="s">
        <v>202</v>
      </c>
      <c r="M130" s="566" t="s">
        <v>203</v>
      </c>
      <c r="N130" s="567" t="s">
        <v>204</v>
      </c>
      <c r="O130" s="568"/>
      <c r="P130" s="569"/>
    </row>
    <row r="131" spans="1:16" ht="16.5" thickBot="1" x14ac:dyDescent="0.25">
      <c r="A131" s="1868" t="s">
        <v>53</v>
      </c>
      <c r="B131" s="570"/>
      <c r="C131" s="1937" t="s">
        <v>205</v>
      </c>
      <c r="D131" s="1938"/>
      <c r="E131" s="1938"/>
      <c r="F131" s="1938"/>
      <c r="G131" s="1938"/>
      <c r="H131" s="1938"/>
      <c r="I131" s="1938"/>
      <c r="J131" s="1938"/>
      <c r="K131" s="1938"/>
      <c r="L131" s="1938"/>
      <c r="M131" s="1938"/>
      <c r="N131" s="1938"/>
      <c r="O131" s="1938"/>
      <c r="P131" s="1939"/>
    </row>
    <row r="132" spans="1:16" ht="16.5" thickBot="1" x14ac:dyDescent="0.3">
      <c r="A132" s="1869"/>
      <c r="B132" s="571"/>
      <c r="C132" s="1940"/>
      <c r="D132" s="1941"/>
      <c r="E132" s="1941"/>
      <c r="F132" s="1941"/>
      <c r="G132" s="1941"/>
      <c r="H132" s="1941"/>
      <c r="I132" s="1941"/>
      <c r="J132" s="1941"/>
      <c r="K132" s="1942"/>
      <c r="L132" s="572"/>
      <c r="M132" s="568"/>
      <c r="N132" s="568"/>
      <c r="O132" s="568"/>
      <c r="P132" s="569"/>
    </row>
    <row r="133" spans="1:16" ht="32.25" thickBot="1" x14ac:dyDescent="0.25">
      <c r="A133" s="1943" t="s">
        <v>53</v>
      </c>
      <c r="B133" s="1945" t="s">
        <v>6</v>
      </c>
      <c r="C133" s="1556" t="s">
        <v>6</v>
      </c>
      <c r="D133" s="573"/>
      <c r="E133" s="1792" t="s">
        <v>206</v>
      </c>
      <c r="F133" s="1831" t="s">
        <v>70</v>
      </c>
      <c r="G133" s="1828" t="s">
        <v>446</v>
      </c>
      <c r="H133" s="108" t="s">
        <v>52</v>
      </c>
      <c r="I133" s="109">
        <v>293</v>
      </c>
      <c r="J133" s="109">
        <v>300</v>
      </c>
      <c r="K133" s="111">
        <v>400</v>
      </c>
      <c r="L133" s="1553" t="s">
        <v>207</v>
      </c>
      <c r="M133" s="574" t="s">
        <v>87</v>
      </c>
      <c r="N133" s="575">
        <f>SUM(N140:N151)</f>
        <v>8.697000000000001</v>
      </c>
      <c r="O133" s="575">
        <f>SUM(O140:O151)</f>
        <v>10.526999999999999</v>
      </c>
      <c r="P133" s="576">
        <f>SUM(P140:P151)</f>
        <v>10.936</v>
      </c>
    </row>
    <row r="134" spans="1:16" ht="15.75" x14ac:dyDescent="0.2">
      <c r="A134" s="1944"/>
      <c r="B134" s="1946"/>
      <c r="C134" s="1557"/>
      <c r="D134" s="577"/>
      <c r="E134" s="1793"/>
      <c r="F134" s="1818"/>
      <c r="G134" s="1829"/>
      <c r="H134" s="120" t="s">
        <v>63</v>
      </c>
      <c r="I134" s="121"/>
      <c r="J134" s="121"/>
      <c r="K134" s="489"/>
      <c r="L134" s="1953" t="s">
        <v>208</v>
      </c>
      <c r="M134" s="1911" t="s">
        <v>83</v>
      </c>
      <c r="N134" s="1956">
        <v>1</v>
      </c>
      <c r="O134" s="1956">
        <v>1</v>
      </c>
      <c r="P134" s="2042">
        <v>1</v>
      </c>
    </row>
    <row r="135" spans="1:16" ht="15.75" x14ac:dyDescent="0.2">
      <c r="A135" s="1944"/>
      <c r="B135" s="1946"/>
      <c r="C135" s="1557"/>
      <c r="D135" s="577"/>
      <c r="E135" s="1793"/>
      <c r="F135" s="1818"/>
      <c r="G135" s="1829"/>
      <c r="H135" s="1615" t="s">
        <v>91</v>
      </c>
      <c r="I135" s="1616">
        <v>2995.8</v>
      </c>
      <c r="J135" s="121">
        <v>4000</v>
      </c>
      <c r="K135" s="489">
        <v>4500</v>
      </c>
      <c r="L135" s="1954"/>
      <c r="M135" s="1912"/>
      <c r="N135" s="1957"/>
      <c r="O135" s="1957"/>
      <c r="P135" s="2043"/>
    </row>
    <row r="136" spans="1:16" ht="15.75" x14ac:dyDescent="0.2">
      <c r="A136" s="1944"/>
      <c r="B136" s="1946"/>
      <c r="C136" s="1557"/>
      <c r="D136" s="577"/>
      <c r="E136" s="1793"/>
      <c r="F136" s="1818"/>
      <c r="G136" s="1829"/>
      <c r="H136" s="129" t="s">
        <v>64</v>
      </c>
      <c r="I136" s="578">
        <v>226.32</v>
      </c>
      <c r="J136" s="121">
        <v>200</v>
      </c>
      <c r="K136" s="489">
        <v>200</v>
      </c>
      <c r="L136" s="1955"/>
      <c r="M136" s="1913"/>
      <c r="N136" s="1958"/>
      <c r="O136" s="1958"/>
      <c r="P136" s="2021"/>
    </row>
    <row r="137" spans="1:16" ht="16.5" thickBot="1" x14ac:dyDescent="0.25">
      <c r="A137" s="579"/>
      <c r="B137" s="291"/>
      <c r="C137" s="356"/>
      <c r="D137" s="580"/>
      <c r="E137" s="1794"/>
      <c r="F137" s="1832"/>
      <c r="G137" s="1830"/>
      <c r="H137" s="339" t="s">
        <v>7</v>
      </c>
      <c r="I137" s="501">
        <f>SUM(I133:I136)</f>
        <v>3515.1200000000003</v>
      </c>
      <c r="J137" s="501">
        <f t="shared" ref="J137:K137" si="15">SUM(J133:J136)</f>
        <v>4500</v>
      </c>
      <c r="K137" s="501">
        <f t="shared" si="15"/>
        <v>5100</v>
      </c>
      <c r="L137" s="581"/>
      <c r="M137" s="582"/>
      <c r="N137" s="583"/>
      <c r="O137" s="583"/>
      <c r="P137" s="584"/>
    </row>
    <row r="138" spans="1:16" ht="31.5" x14ac:dyDescent="0.2">
      <c r="A138" s="585"/>
      <c r="B138" s="586"/>
      <c r="C138" s="587"/>
      <c r="D138" s="27"/>
      <c r="E138" s="588" t="s">
        <v>209</v>
      </c>
      <c r="F138" s="589"/>
      <c r="G138" s="590"/>
      <c r="H138" s="591"/>
      <c r="I138" s="592"/>
      <c r="J138" s="592"/>
      <c r="K138" s="592"/>
      <c r="L138" s="593" t="s">
        <v>210</v>
      </c>
      <c r="M138" s="594" t="s">
        <v>87</v>
      </c>
      <c r="N138" s="595">
        <v>183.8</v>
      </c>
      <c r="O138" s="595">
        <v>185.6</v>
      </c>
      <c r="P138" s="596">
        <v>186.9</v>
      </c>
    </row>
    <row r="139" spans="1:16" ht="31.5" x14ac:dyDescent="0.2">
      <c r="A139" s="585"/>
      <c r="B139" s="586"/>
      <c r="C139" s="587"/>
      <c r="D139" s="27"/>
      <c r="E139" s="597" t="s">
        <v>309</v>
      </c>
      <c r="F139" s="589"/>
      <c r="G139" s="590"/>
      <c r="H139" s="598"/>
      <c r="I139" s="599"/>
      <c r="J139" s="600"/>
      <c r="K139" s="599"/>
      <c r="L139" s="601" t="s">
        <v>211</v>
      </c>
      <c r="M139" s="602" t="s">
        <v>87</v>
      </c>
      <c r="N139" s="602">
        <v>44</v>
      </c>
      <c r="O139" s="165">
        <v>42.2</v>
      </c>
      <c r="P139" s="603">
        <v>40.9</v>
      </c>
    </row>
    <row r="140" spans="1:16" ht="40.15" customHeight="1" x14ac:dyDescent="0.2">
      <c r="A140" s="585"/>
      <c r="B140" s="586"/>
      <c r="C140" s="587"/>
      <c r="D140" s="27"/>
      <c r="E140" s="164" t="s">
        <v>212</v>
      </c>
      <c r="F140" s="589"/>
      <c r="G140" s="590"/>
      <c r="H140" s="143"/>
      <c r="I140" s="600"/>
      <c r="J140" s="600"/>
      <c r="K140" s="600"/>
      <c r="L140" s="601" t="s">
        <v>213</v>
      </c>
      <c r="M140" s="602" t="s">
        <v>87</v>
      </c>
      <c r="N140" s="165">
        <v>6.6</v>
      </c>
      <c r="O140" s="165">
        <v>7.1</v>
      </c>
      <c r="P140" s="603">
        <v>7.1</v>
      </c>
    </row>
    <row r="141" spans="1:16" ht="43.9" customHeight="1" x14ac:dyDescent="0.2">
      <c r="A141" s="585"/>
      <c r="B141" s="586"/>
      <c r="C141" s="587"/>
      <c r="D141" s="27"/>
      <c r="E141" s="604" t="s">
        <v>214</v>
      </c>
      <c r="F141" s="589"/>
      <c r="G141" s="590"/>
      <c r="H141" s="143"/>
      <c r="I141" s="599"/>
      <c r="J141" s="600"/>
      <c r="K141" s="599"/>
      <c r="L141" s="605" t="s">
        <v>215</v>
      </c>
      <c r="M141" s="606" t="s">
        <v>87</v>
      </c>
      <c r="N141" s="162">
        <v>0.77700000000000002</v>
      </c>
      <c r="O141" s="162"/>
      <c r="P141" s="607"/>
    </row>
    <row r="142" spans="1:16" ht="72" customHeight="1" x14ac:dyDescent="0.2">
      <c r="A142" s="585"/>
      <c r="B142" s="586"/>
      <c r="C142" s="587"/>
      <c r="D142" s="27"/>
      <c r="E142" s="608" t="s">
        <v>216</v>
      </c>
      <c r="F142" s="589"/>
      <c r="G142" s="590"/>
      <c r="H142" s="143"/>
      <c r="I142" s="599"/>
      <c r="J142" s="600"/>
      <c r="K142" s="599"/>
      <c r="L142" s="609" t="s">
        <v>217</v>
      </c>
      <c r="M142" s="610" t="s">
        <v>87</v>
      </c>
      <c r="N142" s="611">
        <v>1.02</v>
      </c>
      <c r="O142" s="611"/>
      <c r="P142" s="612"/>
    </row>
    <row r="143" spans="1:16" ht="38.450000000000003" customHeight="1" x14ac:dyDescent="0.2">
      <c r="A143" s="585"/>
      <c r="B143" s="586"/>
      <c r="C143" s="587"/>
      <c r="D143" s="27"/>
      <c r="E143" s="164" t="s">
        <v>218</v>
      </c>
      <c r="F143" s="589"/>
      <c r="G143" s="590"/>
      <c r="H143" s="143"/>
      <c r="I143" s="599"/>
      <c r="J143" s="600"/>
      <c r="K143" s="599"/>
      <c r="L143" s="609" t="s">
        <v>219</v>
      </c>
      <c r="M143" s="610" t="s">
        <v>87</v>
      </c>
      <c r="N143" s="613"/>
      <c r="O143" s="613">
        <v>1.2569999999999999</v>
      </c>
      <c r="P143" s="614"/>
    </row>
    <row r="144" spans="1:16" ht="15.75" x14ac:dyDescent="0.2">
      <c r="A144" s="585"/>
      <c r="B144" s="586"/>
      <c r="C144" s="587"/>
      <c r="D144" s="27"/>
      <c r="E144" s="604" t="s">
        <v>220</v>
      </c>
      <c r="F144" s="589"/>
      <c r="G144" s="590"/>
      <c r="H144" s="143"/>
      <c r="I144" s="599"/>
      <c r="J144" s="600"/>
      <c r="K144" s="599"/>
      <c r="L144" s="601" t="s">
        <v>221</v>
      </c>
      <c r="M144" s="602" t="s">
        <v>87</v>
      </c>
      <c r="N144" s="165"/>
      <c r="O144" s="615"/>
      <c r="P144" s="603">
        <v>1.4510000000000001</v>
      </c>
    </row>
    <row r="145" spans="1:16" ht="100.15" customHeight="1" x14ac:dyDescent="0.2">
      <c r="A145" s="585"/>
      <c r="B145" s="586"/>
      <c r="C145" s="587"/>
      <c r="D145" s="27"/>
      <c r="E145" s="597" t="s">
        <v>310</v>
      </c>
      <c r="F145" s="589"/>
      <c r="G145" s="590"/>
      <c r="H145" s="143"/>
      <c r="I145" s="600"/>
      <c r="J145" s="600"/>
      <c r="K145" s="599"/>
      <c r="L145" s="601" t="s">
        <v>222</v>
      </c>
      <c r="M145" s="602" t="s">
        <v>87</v>
      </c>
      <c r="N145" s="602"/>
      <c r="O145" s="602"/>
      <c r="P145" s="603">
        <v>0.9</v>
      </c>
    </row>
    <row r="146" spans="1:16" ht="47.25" x14ac:dyDescent="0.2">
      <c r="A146" s="585"/>
      <c r="B146" s="586"/>
      <c r="C146" s="587"/>
      <c r="D146" s="27"/>
      <c r="E146" s="164" t="s">
        <v>311</v>
      </c>
      <c r="F146" s="589"/>
      <c r="G146" s="590"/>
      <c r="H146" s="143"/>
      <c r="I146" s="600"/>
      <c r="J146" s="600"/>
      <c r="K146" s="599"/>
      <c r="L146" s="601" t="s">
        <v>223</v>
      </c>
      <c r="M146" s="602" t="s">
        <v>87</v>
      </c>
      <c r="N146" s="165"/>
      <c r="O146" s="165">
        <v>0.84499999999999997</v>
      </c>
      <c r="P146" s="603">
        <v>1.2050000000000001</v>
      </c>
    </row>
    <row r="147" spans="1:16" ht="37.15" customHeight="1" x14ac:dyDescent="0.2">
      <c r="A147" s="585"/>
      <c r="B147" s="586"/>
      <c r="C147" s="587"/>
      <c r="D147" s="27"/>
      <c r="E147" s="604" t="s">
        <v>224</v>
      </c>
      <c r="F147" s="589"/>
      <c r="G147" s="590"/>
      <c r="H147" s="143"/>
      <c r="I147" s="600"/>
      <c r="J147" s="600"/>
      <c r="K147" s="599"/>
      <c r="L147" s="605" t="s">
        <v>225</v>
      </c>
      <c r="M147" s="606" t="s">
        <v>87</v>
      </c>
      <c r="N147" s="162"/>
      <c r="O147" s="162">
        <v>0.625</v>
      </c>
      <c r="P147" s="616"/>
    </row>
    <row r="148" spans="1:16" ht="31.5" x14ac:dyDescent="0.2">
      <c r="A148" s="585"/>
      <c r="B148" s="586"/>
      <c r="C148" s="587"/>
      <c r="D148" s="27"/>
      <c r="E148" s="617" t="s">
        <v>226</v>
      </c>
      <c r="F148" s="589"/>
      <c r="G148" s="590"/>
      <c r="H148" s="143"/>
      <c r="I148" s="600"/>
      <c r="J148" s="600"/>
      <c r="K148" s="599"/>
      <c r="L148" s="609" t="s">
        <v>227</v>
      </c>
      <c r="M148" s="610" t="s">
        <v>87</v>
      </c>
      <c r="N148" s="611">
        <v>0.3</v>
      </c>
      <c r="O148" s="618"/>
      <c r="P148" s="619"/>
    </row>
    <row r="149" spans="1:16" ht="47.25" x14ac:dyDescent="0.2">
      <c r="A149" s="585"/>
      <c r="B149" s="586"/>
      <c r="C149" s="587"/>
      <c r="D149" s="27"/>
      <c r="E149" s="617" t="s">
        <v>228</v>
      </c>
      <c r="F149" s="589"/>
      <c r="G149" s="590"/>
      <c r="H149" s="143"/>
      <c r="I149" s="600"/>
      <c r="J149" s="600"/>
      <c r="K149" s="599"/>
      <c r="L149" s="609" t="s">
        <v>229</v>
      </c>
      <c r="M149" s="610" t="s">
        <v>87</v>
      </c>
      <c r="N149" s="613"/>
      <c r="O149" s="620">
        <v>0.35</v>
      </c>
      <c r="P149" s="621"/>
    </row>
    <row r="150" spans="1:16" ht="153" customHeight="1" x14ac:dyDescent="0.2">
      <c r="A150" s="585"/>
      <c r="B150" s="586"/>
      <c r="C150" s="587"/>
      <c r="D150" s="27"/>
      <c r="E150" s="164" t="s">
        <v>230</v>
      </c>
      <c r="F150" s="589"/>
      <c r="G150" s="590"/>
      <c r="H150" s="143"/>
      <c r="I150" s="600"/>
      <c r="J150" s="600"/>
      <c r="K150" s="599"/>
      <c r="L150" s="605" t="s">
        <v>231</v>
      </c>
      <c r="M150" s="606" t="s">
        <v>87</v>
      </c>
      <c r="N150" s="162"/>
      <c r="O150" s="162"/>
      <c r="P150" s="622">
        <v>0.28000000000000003</v>
      </c>
    </row>
    <row r="151" spans="1:16" ht="31.5" x14ac:dyDescent="0.2">
      <c r="A151" s="585"/>
      <c r="B151" s="586"/>
      <c r="C151" s="587"/>
      <c r="D151" s="27"/>
      <c r="E151" s="617" t="s">
        <v>232</v>
      </c>
      <c r="F151" s="589"/>
      <c r="G151" s="590"/>
      <c r="H151" s="143"/>
      <c r="I151" s="600"/>
      <c r="J151" s="623"/>
      <c r="K151" s="599"/>
      <c r="L151" s="609" t="s">
        <v>233</v>
      </c>
      <c r="M151" s="610" t="s">
        <v>87</v>
      </c>
      <c r="N151" s="624"/>
      <c r="O151" s="625">
        <v>0.35</v>
      </c>
      <c r="P151" s="619"/>
    </row>
    <row r="152" spans="1:16" ht="25.15" customHeight="1" x14ac:dyDescent="0.2">
      <c r="A152" s="585"/>
      <c r="B152" s="586"/>
      <c r="C152" s="587"/>
      <c r="D152" s="27"/>
      <c r="E152" s="617" t="s">
        <v>234</v>
      </c>
      <c r="F152" s="589"/>
      <c r="G152" s="590"/>
      <c r="H152" s="166"/>
      <c r="I152" s="145"/>
      <c r="J152" s="159"/>
      <c r="K152" s="146"/>
      <c r="L152" s="626" t="s">
        <v>235</v>
      </c>
      <c r="M152" s="627" t="s">
        <v>114</v>
      </c>
      <c r="N152" s="613">
        <v>3</v>
      </c>
      <c r="O152" s="628">
        <v>3</v>
      </c>
      <c r="P152" s="629">
        <v>3</v>
      </c>
    </row>
    <row r="153" spans="1:16" ht="26.45" customHeight="1" thickBot="1" x14ac:dyDescent="0.25">
      <c r="A153" s="585"/>
      <c r="B153" s="586"/>
      <c r="C153" s="587"/>
      <c r="D153" s="27"/>
      <c r="E153" s="630" t="s">
        <v>236</v>
      </c>
      <c r="F153" s="589"/>
      <c r="G153" s="590"/>
      <c r="H153" s="166"/>
      <c r="I153" s="145"/>
      <c r="J153" s="159"/>
      <c r="K153" s="631"/>
      <c r="L153" s="632" t="s">
        <v>237</v>
      </c>
      <c r="M153" s="627" t="s">
        <v>114</v>
      </c>
      <c r="N153" s="633">
        <v>18</v>
      </c>
      <c r="O153" s="634">
        <v>12</v>
      </c>
      <c r="P153" s="635">
        <v>12</v>
      </c>
    </row>
    <row r="154" spans="1:16" ht="16.149999999999999" customHeight="1" thickBot="1" x14ac:dyDescent="0.25">
      <c r="A154" s="1804" t="s">
        <v>53</v>
      </c>
      <c r="B154" s="1806" t="s">
        <v>6</v>
      </c>
      <c r="C154" s="1850" t="s">
        <v>8</v>
      </c>
      <c r="D154" s="1853"/>
      <c r="E154" s="1792" t="s">
        <v>238</v>
      </c>
      <c r="F154" s="1831" t="s">
        <v>70</v>
      </c>
      <c r="G154" s="1828" t="s">
        <v>446</v>
      </c>
      <c r="H154" s="108" t="s">
        <v>52</v>
      </c>
      <c r="I154" s="109">
        <v>994</v>
      </c>
      <c r="J154" s="109">
        <v>1000</v>
      </c>
      <c r="K154" s="111">
        <v>1500</v>
      </c>
      <c r="L154" s="636" t="s">
        <v>239</v>
      </c>
      <c r="M154" s="272" t="s">
        <v>83</v>
      </c>
      <c r="N154" s="195">
        <v>8500</v>
      </c>
      <c r="O154" s="195">
        <v>8700</v>
      </c>
      <c r="P154" s="288">
        <v>9000</v>
      </c>
    </row>
    <row r="155" spans="1:16" ht="16.5" thickBot="1" x14ac:dyDescent="0.25">
      <c r="A155" s="1867"/>
      <c r="B155" s="1812"/>
      <c r="C155" s="1851"/>
      <c r="D155" s="1854"/>
      <c r="E155" s="1793"/>
      <c r="F155" s="1818"/>
      <c r="G155" s="1829"/>
      <c r="H155" s="129" t="s">
        <v>63</v>
      </c>
      <c r="I155" s="200"/>
      <c r="J155" s="200"/>
      <c r="K155" s="202"/>
      <c r="L155" s="1529" t="s">
        <v>240</v>
      </c>
      <c r="M155" s="491" t="s">
        <v>87</v>
      </c>
      <c r="N155" s="231">
        <v>1.2</v>
      </c>
      <c r="O155" s="231">
        <v>1.6</v>
      </c>
      <c r="P155" s="639">
        <v>2</v>
      </c>
    </row>
    <row r="156" spans="1:16" ht="15.75" x14ac:dyDescent="0.2">
      <c r="A156" s="1867"/>
      <c r="B156" s="1812"/>
      <c r="C156" s="1851"/>
      <c r="D156" s="1854"/>
      <c r="E156" s="1793"/>
      <c r="F156" s="1818"/>
      <c r="G156" s="1829"/>
      <c r="H156" s="129" t="s">
        <v>241</v>
      </c>
      <c r="I156" s="200"/>
      <c r="J156" s="200"/>
      <c r="K156" s="202"/>
      <c r="L156" s="640" t="s">
        <v>242</v>
      </c>
      <c r="M156" s="272" t="s">
        <v>243</v>
      </c>
      <c r="N156" s="273">
        <v>2.9</v>
      </c>
      <c r="O156" s="273">
        <v>2.66</v>
      </c>
      <c r="P156" s="274">
        <v>2.4</v>
      </c>
    </row>
    <row r="157" spans="1:16" ht="16.5" thickBot="1" x14ac:dyDescent="0.25">
      <c r="A157" s="1867"/>
      <c r="B157" s="1812"/>
      <c r="C157" s="1851"/>
      <c r="D157" s="1854"/>
      <c r="E157" s="1793"/>
      <c r="F157" s="1818"/>
      <c r="G157" s="1829"/>
      <c r="H157" s="129" t="s">
        <v>96</v>
      </c>
      <c r="I157" s="213"/>
      <c r="J157" s="200"/>
      <c r="K157" s="202"/>
      <c r="L157" s="641" t="s">
        <v>244</v>
      </c>
      <c r="M157" s="642" t="s">
        <v>83</v>
      </c>
      <c r="N157" s="643"/>
      <c r="O157" s="643"/>
      <c r="P157" s="644"/>
    </row>
    <row r="158" spans="1:16" s="9" customFormat="1" ht="27" customHeight="1" thickBot="1" x14ac:dyDescent="0.25">
      <c r="A158" s="1867"/>
      <c r="B158" s="1812"/>
      <c r="C158" s="1851"/>
      <c r="D158" s="1854"/>
      <c r="E158" s="1793"/>
      <c r="F158" s="1818"/>
      <c r="G158" s="1829"/>
      <c r="H158" s="1520" t="s">
        <v>64</v>
      </c>
      <c r="I158" s="1228">
        <v>49.2</v>
      </c>
      <c r="J158" s="1229"/>
      <c r="K158" s="1230"/>
      <c r="L158" s="1231"/>
      <c r="M158" s="1232"/>
      <c r="N158" s="407"/>
      <c r="O158" s="407"/>
      <c r="P158" s="408"/>
    </row>
    <row r="159" spans="1:16" ht="31.9" customHeight="1" thickBot="1" x14ac:dyDescent="0.25">
      <c r="A159" s="1805"/>
      <c r="B159" s="1807"/>
      <c r="C159" s="1852"/>
      <c r="D159" s="1855"/>
      <c r="E159" s="1794"/>
      <c r="F159" s="1832"/>
      <c r="G159" s="1830"/>
      <c r="H159" s="135" t="s">
        <v>7</v>
      </c>
      <c r="I159" s="645">
        <f>SUM(I154:I158)</f>
        <v>1043.2</v>
      </c>
      <c r="J159" s="645">
        <f t="shared" ref="J159:K159" si="16">SUM(J154:J157)</f>
        <v>1000</v>
      </c>
      <c r="K159" s="645">
        <f t="shared" si="16"/>
        <v>1500</v>
      </c>
      <c r="L159" s="1530"/>
      <c r="M159" s="1531"/>
      <c r="N159" s="1532"/>
      <c r="O159" s="1532"/>
      <c r="P159" s="1533"/>
    </row>
    <row r="160" spans="1:16" ht="22.9" customHeight="1" x14ac:dyDescent="0.2">
      <c r="A160" s="1808" t="s">
        <v>53</v>
      </c>
      <c r="B160" s="1811" t="s">
        <v>6</v>
      </c>
      <c r="C160" s="1814" t="s">
        <v>53</v>
      </c>
      <c r="D160" s="247"/>
      <c r="E160" s="1792" t="s">
        <v>245</v>
      </c>
      <c r="F160" s="1925" t="s">
        <v>70</v>
      </c>
      <c r="G160" s="1856" t="s">
        <v>446</v>
      </c>
      <c r="H160" s="218" t="s">
        <v>52</v>
      </c>
      <c r="I160" s="647">
        <v>10</v>
      </c>
      <c r="J160" s="647">
        <v>15</v>
      </c>
      <c r="K160" s="647">
        <v>20</v>
      </c>
      <c r="L160" s="1845" t="s">
        <v>246</v>
      </c>
      <c r="M160" s="1911" t="s">
        <v>87</v>
      </c>
      <c r="N160" s="1956">
        <v>15</v>
      </c>
      <c r="O160" s="1956">
        <v>14</v>
      </c>
      <c r="P160" s="2042">
        <v>14</v>
      </c>
    </row>
    <row r="161" spans="1:16" ht="23.45" customHeight="1" x14ac:dyDescent="0.2">
      <c r="A161" s="1809"/>
      <c r="B161" s="1812"/>
      <c r="C161" s="1815"/>
      <c r="D161" s="248"/>
      <c r="E161" s="1793"/>
      <c r="F161" s="1926"/>
      <c r="G161" s="1857"/>
      <c r="H161" s="222" t="s">
        <v>63</v>
      </c>
      <c r="I161" s="649"/>
      <c r="J161" s="649"/>
      <c r="K161" s="649"/>
      <c r="L161" s="1846"/>
      <c r="M161" s="1912"/>
      <c r="N161" s="1957"/>
      <c r="O161" s="1957"/>
      <c r="P161" s="2043"/>
    </row>
    <row r="162" spans="1:16" ht="15.75" x14ac:dyDescent="0.2">
      <c r="A162" s="1809"/>
      <c r="B162" s="1812"/>
      <c r="C162" s="1815"/>
      <c r="D162" s="248"/>
      <c r="E162" s="1793"/>
      <c r="F162" s="1926"/>
      <c r="G162" s="1857"/>
      <c r="H162" s="222" t="s">
        <v>241</v>
      </c>
      <c r="I162" s="223"/>
      <c r="J162" s="223"/>
      <c r="K162" s="223"/>
      <c r="L162" s="1846"/>
      <c r="M162" s="1912"/>
      <c r="N162" s="1957"/>
      <c r="O162" s="1957"/>
      <c r="P162" s="2043"/>
    </row>
    <row r="163" spans="1:16" ht="27.6" customHeight="1" thickBot="1" x14ac:dyDescent="0.25">
      <c r="A163" s="1809"/>
      <c r="B163" s="1812"/>
      <c r="C163" s="1815"/>
      <c r="D163" s="248"/>
      <c r="E163" s="1793"/>
      <c r="F163" s="1926"/>
      <c r="G163" s="1857"/>
      <c r="H163" s="650" t="s">
        <v>96</v>
      </c>
      <c r="I163" s="651"/>
      <c r="J163" s="652"/>
      <c r="K163" s="651"/>
      <c r="L163" s="1847"/>
      <c r="M163" s="1913"/>
      <c r="N163" s="1958"/>
      <c r="O163" s="1958"/>
      <c r="P163" s="2021"/>
    </row>
    <row r="164" spans="1:16" ht="48" thickBot="1" x14ac:dyDescent="0.25">
      <c r="A164" s="1920"/>
      <c r="B164" s="1807"/>
      <c r="C164" s="1921"/>
      <c r="D164" s="580"/>
      <c r="E164" s="1794"/>
      <c r="F164" s="1927"/>
      <c r="G164" s="1858"/>
      <c r="H164" s="653" t="s">
        <v>7</v>
      </c>
      <c r="I164" s="654">
        <f>SUM(I160:I163)</f>
        <v>10</v>
      </c>
      <c r="J164" s="654">
        <f t="shared" ref="J164:K164" si="17">SUM(J160:J163)</f>
        <v>15</v>
      </c>
      <c r="K164" s="654">
        <f t="shared" si="17"/>
        <v>20</v>
      </c>
      <c r="L164" s="581" t="s">
        <v>247</v>
      </c>
      <c r="M164" s="1526" t="s">
        <v>87</v>
      </c>
      <c r="N164" s="1527">
        <v>15</v>
      </c>
      <c r="O164" s="1527">
        <v>20</v>
      </c>
      <c r="P164" s="1528">
        <v>20</v>
      </c>
    </row>
    <row r="165" spans="1:16" ht="15.75" x14ac:dyDescent="0.2">
      <c r="A165" s="1808" t="s">
        <v>53</v>
      </c>
      <c r="B165" s="1811" t="s">
        <v>6</v>
      </c>
      <c r="C165" s="1814" t="s">
        <v>54</v>
      </c>
      <c r="D165" s="247"/>
      <c r="E165" s="1792" t="s">
        <v>248</v>
      </c>
      <c r="F165" s="1922" t="s">
        <v>70</v>
      </c>
      <c r="G165" s="1828" t="s">
        <v>446</v>
      </c>
      <c r="H165" s="218" t="s">
        <v>52</v>
      </c>
      <c r="I165" s="219">
        <v>0</v>
      </c>
      <c r="J165" s="219">
        <v>0</v>
      </c>
      <c r="K165" s="647">
        <v>100</v>
      </c>
      <c r="L165" s="1845" t="s">
        <v>249</v>
      </c>
      <c r="M165" s="1911" t="s">
        <v>83</v>
      </c>
      <c r="N165" s="1914"/>
      <c r="O165" s="1914"/>
      <c r="P165" s="2042">
        <v>1</v>
      </c>
    </row>
    <row r="166" spans="1:16" ht="15.75" x14ac:dyDescent="0.2">
      <c r="A166" s="1809"/>
      <c r="B166" s="1812"/>
      <c r="C166" s="1815"/>
      <c r="D166" s="248"/>
      <c r="E166" s="1793"/>
      <c r="F166" s="1923"/>
      <c r="G166" s="1829"/>
      <c r="H166" s="222" t="s">
        <v>63</v>
      </c>
      <c r="I166" s="223"/>
      <c r="J166" s="223"/>
      <c r="K166" s="649"/>
      <c r="L166" s="1846"/>
      <c r="M166" s="1912"/>
      <c r="N166" s="1915"/>
      <c r="O166" s="1915"/>
      <c r="P166" s="2043"/>
    </row>
    <row r="167" spans="1:16" ht="15.75" x14ac:dyDescent="0.2">
      <c r="A167" s="1809"/>
      <c r="B167" s="1812"/>
      <c r="C167" s="1815"/>
      <c r="D167" s="248"/>
      <c r="E167" s="1793"/>
      <c r="F167" s="1923"/>
      <c r="G167" s="1829"/>
      <c r="H167" s="222" t="s">
        <v>241</v>
      </c>
      <c r="I167" s="223"/>
      <c r="J167" s="223"/>
      <c r="K167" s="649"/>
      <c r="L167" s="1846"/>
      <c r="M167" s="1912"/>
      <c r="N167" s="1915"/>
      <c r="O167" s="1915"/>
      <c r="P167" s="2043"/>
    </row>
    <row r="168" spans="1:16" ht="16.5" thickBot="1" x14ac:dyDescent="0.25">
      <c r="A168" s="1809"/>
      <c r="B168" s="1812"/>
      <c r="C168" s="1815"/>
      <c r="D168" s="248"/>
      <c r="E168" s="655"/>
      <c r="F168" s="1923"/>
      <c r="G168" s="1829"/>
      <c r="H168" s="222" t="s">
        <v>96</v>
      </c>
      <c r="I168" s="223"/>
      <c r="J168" s="223"/>
      <c r="K168" s="649"/>
      <c r="L168" s="1847"/>
      <c r="M168" s="1913"/>
      <c r="N168" s="1916"/>
      <c r="O168" s="1916"/>
      <c r="P168" s="2021"/>
    </row>
    <row r="169" spans="1:16" ht="46.9" customHeight="1" thickBot="1" x14ac:dyDescent="0.25">
      <c r="A169" s="1920"/>
      <c r="B169" s="1807"/>
      <c r="C169" s="1921"/>
      <c r="D169" s="580"/>
      <c r="E169" s="1590" t="s">
        <v>312</v>
      </c>
      <c r="F169" s="1924"/>
      <c r="G169" s="1830"/>
      <c r="H169" s="216" t="s">
        <v>7</v>
      </c>
      <c r="I169" s="136">
        <f>SUM(I165:I168)</f>
        <v>0</v>
      </c>
      <c r="J169" s="136">
        <f t="shared" ref="J169:K169" si="18">SUM(J165:J168)</f>
        <v>0</v>
      </c>
      <c r="K169" s="136">
        <f t="shared" si="18"/>
        <v>100</v>
      </c>
      <c r="L169" s="1591" t="s">
        <v>250</v>
      </c>
      <c r="M169" s="1592" t="s">
        <v>83</v>
      </c>
      <c r="N169" s="1593"/>
      <c r="O169" s="1593"/>
      <c r="P169" s="1528">
        <v>1</v>
      </c>
    </row>
    <row r="170" spans="1:16" ht="47.25" x14ac:dyDescent="0.2">
      <c r="A170" s="1917" t="s">
        <v>53</v>
      </c>
      <c r="B170" s="1806" t="s">
        <v>6</v>
      </c>
      <c r="C170" s="1850" t="s">
        <v>60</v>
      </c>
      <c r="D170" s="247"/>
      <c r="E170" s="1792" t="s">
        <v>251</v>
      </c>
      <c r="F170" s="1831" t="s">
        <v>70</v>
      </c>
      <c r="G170" s="1828" t="s">
        <v>446</v>
      </c>
      <c r="H170" s="218" t="s">
        <v>52</v>
      </c>
      <c r="I170" s="219">
        <v>473</v>
      </c>
      <c r="J170" s="219">
        <v>200</v>
      </c>
      <c r="K170" s="647">
        <v>250</v>
      </c>
      <c r="L170" s="658" t="s">
        <v>252</v>
      </c>
      <c r="M170" s="659" t="s">
        <v>83</v>
      </c>
      <c r="N170" s="333">
        <f>SUM(N171:N174)</f>
        <v>40</v>
      </c>
      <c r="O170" s="333">
        <f>SUM(O171:O174)</f>
        <v>47</v>
      </c>
      <c r="P170" s="660">
        <f>SUM(P171:P174)</f>
        <v>61</v>
      </c>
    </row>
    <row r="171" spans="1:16" ht="31.5" x14ac:dyDescent="0.2">
      <c r="A171" s="1918"/>
      <c r="B171" s="1812"/>
      <c r="C171" s="1851"/>
      <c r="D171" s="248"/>
      <c r="E171" s="1793"/>
      <c r="F171" s="1818"/>
      <c r="G171" s="1829"/>
      <c r="H171" s="222" t="s">
        <v>63</v>
      </c>
      <c r="I171" s="223"/>
      <c r="J171" s="223"/>
      <c r="K171" s="649"/>
      <c r="L171" s="656" t="s">
        <v>253</v>
      </c>
      <c r="M171" s="657" t="s">
        <v>83</v>
      </c>
      <c r="N171" s="661">
        <v>30</v>
      </c>
      <c r="O171" s="661">
        <v>30</v>
      </c>
      <c r="P171" s="662">
        <v>38</v>
      </c>
    </row>
    <row r="172" spans="1:16" ht="15.75" x14ac:dyDescent="0.2">
      <c r="A172" s="1918"/>
      <c r="B172" s="1812"/>
      <c r="C172" s="1851"/>
      <c r="D172" s="248"/>
      <c r="E172" s="1793"/>
      <c r="F172" s="1818"/>
      <c r="G172" s="1829"/>
      <c r="H172" s="222" t="s">
        <v>241</v>
      </c>
      <c r="I172" s="223"/>
      <c r="J172" s="223">
        <v>350</v>
      </c>
      <c r="K172" s="649">
        <v>400</v>
      </c>
      <c r="L172" s="656" t="s">
        <v>254</v>
      </c>
      <c r="M172" s="657" t="s">
        <v>83</v>
      </c>
      <c r="N172" s="661">
        <v>6</v>
      </c>
      <c r="O172" s="661">
        <v>12</v>
      </c>
      <c r="P172" s="662">
        <v>18</v>
      </c>
    </row>
    <row r="173" spans="1:16" ht="31.5" x14ac:dyDescent="0.2">
      <c r="A173" s="1918"/>
      <c r="B173" s="1812"/>
      <c r="C173" s="1851"/>
      <c r="D173" s="248"/>
      <c r="E173" s="1793"/>
      <c r="F173" s="1818"/>
      <c r="G173" s="1829"/>
      <c r="H173" s="222" t="s">
        <v>96</v>
      </c>
      <c r="I173" s="223"/>
      <c r="J173" s="223"/>
      <c r="K173" s="649"/>
      <c r="L173" s="656" t="s">
        <v>255</v>
      </c>
      <c r="M173" s="657" t="s">
        <v>83</v>
      </c>
      <c r="N173" s="663">
        <v>0</v>
      </c>
      <c r="O173" s="663">
        <v>0</v>
      </c>
      <c r="P173" s="1576">
        <v>0</v>
      </c>
    </row>
    <row r="174" spans="1:16" ht="15.75" x14ac:dyDescent="0.2">
      <c r="A174" s="1918"/>
      <c r="B174" s="1812"/>
      <c r="C174" s="1851"/>
      <c r="D174" s="248"/>
      <c r="E174" s="1793"/>
      <c r="F174" s="1818"/>
      <c r="G174" s="1829"/>
      <c r="H174" s="227"/>
      <c r="I174" s="228"/>
      <c r="J174" s="228"/>
      <c r="K174" s="228"/>
      <c r="L174" s="656" t="s">
        <v>256</v>
      </c>
      <c r="M174" s="657" t="s">
        <v>83</v>
      </c>
      <c r="N174" s="663">
        <v>4</v>
      </c>
      <c r="O174" s="663">
        <v>5</v>
      </c>
      <c r="P174" s="1576">
        <v>5</v>
      </c>
    </row>
    <row r="175" spans="1:16" ht="16.899999999999999" customHeight="1" thickBot="1" x14ac:dyDescent="0.25">
      <c r="A175" s="1919"/>
      <c r="B175" s="1807"/>
      <c r="C175" s="1577"/>
      <c r="D175" s="258"/>
      <c r="E175" s="1794"/>
      <c r="F175" s="1832"/>
      <c r="G175" s="1830"/>
      <c r="H175" s="216" t="s">
        <v>7</v>
      </c>
      <c r="I175" s="136">
        <f>SUM(I170:I173)</f>
        <v>473</v>
      </c>
      <c r="J175" s="136">
        <f t="shared" ref="J175:K175" si="19">SUM(J170:J173)</f>
        <v>550</v>
      </c>
      <c r="K175" s="136">
        <f t="shared" si="19"/>
        <v>650</v>
      </c>
      <c r="L175" s="359"/>
      <c r="M175" s="137"/>
      <c r="N175" s="205"/>
      <c r="O175" s="205"/>
      <c r="P175" s="206"/>
    </row>
    <row r="176" spans="1:16" ht="47.25" x14ac:dyDescent="0.2">
      <c r="A176" s="1804" t="s">
        <v>53</v>
      </c>
      <c r="B176" s="1806" t="s">
        <v>6</v>
      </c>
      <c r="C176" s="1814" t="s">
        <v>65</v>
      </c>
      <c r="D176" s="1902"/>
      <c r="E176" s="646" t="s">
        <v>257</v>
      </c>
      <c r="F176" s="1905">
        <v>288724610</v>
      </c>
      <c r="G176" s="1908" t="s">
        <v>446</v>
      </c>
      <c r="H176" s="108" t="s">
        <v>52</v>
      </c>
      <c r="I176" s="196">
        <v>335.3</v>
      </c>
      <c r="J176" s="196">
        <v>350</v>
      </c>
      <c r="K176" s="196">
        <v>350</v>
      </c>
      <c r="L176" s="664" t="s">
        <v>258</v>
      </c>
      <c r="M176" s="113" t="s">
        <v>83</v>
      </c>
      <c r="N176" s="351">
        <v>200</v>
      </c>
      <c r="O176" s="273">
        <v>200</v>
      </c>
      <c r="P176" s="274">
        <v>200</v>
      </c>
    </row>
    <row r="177" spans="1:16" ht="15" customHeight="1" x14ac:dyDescent="0.2">
      <c r="A177" s="1867"/>
      <c r="B177" s="1812"/>
      <c r="C177" s="1815"/>
      <c r="D177" s="1903"/>
      <c r="E177" s="648"/>
      <c r="F177" s="1906"/>
      <c r="G177" s="1909"/>
      <c r="H177" s="129" t="s">
        <v>64</v>
      </c>
      <c r="I177" s="204">
        <v>0.99</v>
      </c>
      <c r="J177" s="665"/>
      <c r="K177" s="665"/>
      <c r="L177" s="666" t="s">
        <v>259</v>
      </c>
      <c r="M177" s="667" t="s">
        <v>260</v>
      </c>
      <c r="N177" s="211">
        <v>468.5</v>
      </c>
      <c r="O177" s="211">
        <v>468.5</v>
      </c>
      <c r="P177" s="212">
        <v>468.5</v>
      </c>
    </row>
    <row r="178" spans="1:16" ht="31.5" x14ac:dyDescent="0.2">
      <c r="A178" s="1867"/>
      <c r="B178" s="1812"/>
      <c r="C178" s="1815"/>
      <c r="D178" s="1903"/>
      <c r="E178" s="648"/>
      <c r="F178" s="1906"/>
      <c r="G178" s="1909"/>
      <c r="H178" s="129"/>
      <c r="I178" s="665"/>
      <c r="J178" s="665"/>
      <c r="K178" s="665"/>
      <c r="L178" s="668" t="s">
        <v>261</v>
      </c>
      <c r="M178" s="250" t="s">
        <v>83</v>
      </c>
      <c r="N178" s="231">
        <v>5</v>
      </c>
      <c r="O178" s="231">
        <v>5</v>
      </c>
      <c r="P178" s="390">
        <v>5</v>
      </c>
    </row>
    <row r="179" spans="1:16" ht="16.5" thickBot="1" x14ac:dyDescent="0.25">
      <c r="A179" s="1805"/>
      <c r="B179" s="1807"/>
      <c r="C179" s="1816"/>
      <c r="D179" s="1904"/>
      <c r="E179" s="669"/>
      <c r="F179" s="1907"/>
      <c r="G179" s="1910"/>
      <c r="H179" s="216" t="s">
        <v>7</v>
      </c>
      <c r="I179" s="136">
        <f>SUM(I176:I178)</f>
        <v>336.29</v>
      </c>
      <c r="J179" s="136">
        <f>SUM(J176:J178)</f>
        <v>350</v>
      </c>
      <c r="K179" s="136">
        <f>SUM(K176:K178)</f>
        <v>350</v>
      </c>
      <c r="L179" s="670"/>
      <c r="M179" s="284"/>
      <c r="N179" s="671"/>
      <c r="O179" s="671"/>
      <c r="P179" s="672"/>
    </row>
    <row r="180" spans="1:16" ht="26.45" customHeight="1" x14ac:dyDescent="0.2">
      <c r="A180" s="1893"/>
      <c r="B180" s="1894"/>
      <c r="C180" s="1815"/>
      <c r="D180" s="248"/>
      <c r="E180" s="1802" t="s">
        <v>262</v>
      </c>
      <c r="F180" s="1895"/>
      <c r="G180" s="1829"/>
      <c r="H180" s="673"/>
      <c r="I180" s="674"/>
      <c r="J180" s="675"/>
      <c r="K180" s="676"/>
      <c r="L180" s="677" t="s">
        <v>259</v>
      </c>
      <c r="M180" s="678" t="s">
        <v>260</v>
      </c>
      <c r="N180" s="269">
        <v>468.5</v>
      </c>
      <c r="O180" s="269">
        <v>468.5</v>
      </c>
      <c r="P180" s="270">
        <v>468.5</v>
      </c>
    </row>
    <row r="181" spans="1:16" ht="32.25" thickBot="1" x14ac:dyDescent="0.25">
      <c r="A181" s="1809"/>
      <c r="B181" s="1812"/>
      <c r="C181" s="1815"/>
      <c r="D181" s="248"/>
      <c r="E181" s="1802"/>
      <c r="F181" s="1829"/>
      <c r="G181" s="1895"/>
      <c r="H181" s="673"/>
      <c r="I181" s="679"/>
      <c r="J181" s="680"/>
      <c r="K181" s="681"/>
      <c r="L181" s="682" t="s">
        <v>263</v>
      </c>
      <c r="M181" s="250" t="s">
        <v>83</v>
      </c>
      <c r="N181" s="231">
        <v>1</v>
      </c>
      <c r="O181" s="231">
        <v>1</v>
      </c>
      <c r="P181" s="390">
        <v>1</v>
      </c>
    </row>
    <row r="182" spans="1:16" ht="48" thickBot="1" x14ac:dyDescent="0.25">
      <c r="A182" s="683"/>
      <c r="B182" s="185"/>
      <c r="C182" s="684"/>
      <c r="D182" s="247"/>
      <c r="E182" s="418" t="s">
        <v>264</v>
      </c>
      <c r="F182" s="348"/>
      <c r="G182" s="685"/>
      <c r="H182" s="686"/>
      <c r="I182" s="687"/>
      <c r="J182" s="688"/>
      <c r="K182" s="689"/>
      <c r="L182" s="690" t="s">
        <v>264</v>
      </c>
      <c r="M182" s="250" t="s">
        <v>83</v>
      </c>
      <c r="N182" s="389">
        <v>200</v>
      </c>
      <c r="O182" s="231">
        <v>200</v>
      </c>
      <c r="P182" s="390">
        <v>200</v>
      </c>
    </row>
    <row r="183" spans="1:16" ht="40.9" customHeight="1" thickBot="1" x14ac:dyDescent="0.25">
      <c r="A183" s="691"/>
      <c r="B183" s="692"/>
      <c r="C183" s="693"/>
      <c r="D183" s="247"/>
      <c r="E183" s="418" t="s">
        <v>265</v>
      </c>
      <c r="F183" s="694"/>
      <c r="G183" s="107"/>
      <c r="H183" s="695"/>
      <c r="I183" s="696"/>
      <c r="J183" s="697"/>
      <c r="K183" s="698"/>
      <c r="L183" s="699" t="s">
        <v>261</v>
      </c>
      <c r="M183" s="250" t="s">
        <v>83</v>
      </c>
      <c r="N183" s="231">
        <v>5</v>
      </c>
      <c r="O183" s="231">
        <v>5</v>
      </c>
      <c r="P183" s="390">
        <v>5</v>
      </c>
    </row>
    <row r="184" spans="1:16" ht="16.5" thickBot="1" x14ac:dyDescent="0.25">
      <c r="A184" s="700" t="s">
        <v>53</v>
      </c>
      <c r="B184" s="291" t="s">
        <v>6</v>
      </c>
      <c r="C184" s="1820" t="s">
        <v>34</v>
      </c>
      <c r="D184" s="1821"/>
      <c r="E184" s="1821"/>
      <c r="F184" s="1821"/>
      <c r="G184" s="1821"/>
      <c r="H184" s="172" t="s">
        <v>7</v>
      </c>
      <c r="I184" s="173">
        <f>I137+I159+I164+I169+I175+I179</f>
        <v>5377.6100000000006</v>
      </c>
      <c r="J184" s="173">
        <f>J137+J159+J164+J169+J175+J179</f>
        <v>6415</v>
      </c>
      <c r="K184" s="173">
        <f>K137+K159+K164+K169+K175+K179</f>
        <v>7720</v>
      </c>
      <c r="L184" s="701"/>
      <c r="M184" s="701"/>
      <c r="N184" s="702"/>
      <c r="O184" s="702"/>
      <c r="P184" s="703"/>
    </row>
    <row r="185" spans="1:16" ht="16.5" thickBot="1" x14ac:dyDescent="0.25">
      <c r="A185" s="89" t="s">
        <v>53</v>
      </c>
      <c r="B185" s="261" t="s">
        <v>8</v>
      </c>
      <c r="C185" s="1899" t="s">
        <v>266</v>
      </c>
      <c r="D185" s="1900"/>
      <c r="E185" s="1900"/>
      <c r="F185" s="1900"/>
      <c r="G185" s="1900"/>
      <c r="H185" s="1900"/>
      <c r="I185" s="1900"/>
      <c r="J185" s="1900"/>
      <c r="K185" s="1900"/>
      <c r="L185" s="1900"/>
      <c r="M185" s="1900"/>
      <c r="N185" s="1900"/>
      <c r="O185" s="1900"/>
      <c r="P185" s="1901"/>
    </row>
    <row r="186" spans="1:16" ht="48" thickBot="1" x14ac:dyDescent="0.25">
      <c r="A186" s="89"/>
      <c r="B186" s="261"/>
      <c r="C186" s="704"/>
      <c r="D186" s="705"/>
      <c r="E186" s="705"/>
      <c r="F186" s="705"/>
      <c r="G186" s="705"/>
      <c r="H186" s="705"/>
      <c r="I186" s="705"/>
      <c r="J186" s="705"/>
      <c r="K186" s="706"/>
      <c r="L186" s="707" t="s">
        <v>267</v>
      </c>
      <c r="M186" s="708" t="s">
        <v>125</v>
      </c>
      <c r="N186" s="709" t="s">
        <v>130</v>
      </c>
      <c r="O186" s="710"/>
      <c r="P186" s="711"/>
    </row>
    <row r="187" spans="1:16" ht="15.75" x14ac:dyDescent="0.2">
      <c r="A187" s="1804" t="s">
        <v>53</v>
      </c>
      <c r="B187" s="1806" t="s">
        <v>8</v>
      </c>
      <c r="C187" s="1850" t="s">
        <v>6</v>
      </c>
      <c r="D187" s="247"/>
      <c r="E187" s="1792" t="s">
        <v>268</v>
      </c>
      <c r="F187" s="1896">
        <v>288724610</v>
      </c>
      <c r="G187" s="1828" t="s">
        <v>446</v>
      </c>
      <c r="H187" s="108" t="s">
        <v>52</v>
      </c>
      <c r="I187" s="109">
        <v>165</v>
      </c>
      <c r="J187" s="110">
        <v>180</v>
      </c>
      <c r="K187" s="111">
        <v>180</v>
      </c>
      <c r="L187" s="488" t="s">
        <v>269</v>
      </c>
      <c r="M187" s="712" t="s">
        <v>83</v>
      </c>
      <c r="N187" s="273">
        <v>52</v>
      </c>
      <c r="O187" s="273">
        <v>48</v>
      </c>
      <c r="P187" s="274">
        <v>48</v>
      </c>
    </row>
    <row r="188" spans="1:16" ht="15.75" x14ac:dyDescent="0.2">
      <c r="A188" s="1867"/>
      <c r="B188" s="1812"/>
      <c r="C188" s="1851"/>
      <c r="D188" s="248"/>
      <c r="E188" s="1793"/>
      <c r="F188" s="1897"/>
      <c r="G188" s="1829"/>
      <c r="H188" s="129" t="s">
        <v>63</v>
      </c>
      <c r="I188" s="713"/>
      <c r="J188" s="714"/>
      <c r="K188" s="715"/>
      <c r="L188" s="716"/>
      <c r="M188" s="717"/>
      <c r="N188" s="718"/>
      <c r="O188" s="718"/>
      <c r="P188" s="719"/>
    </row>
    <row r="189" spans="1:16" ht="34.9" customHeight="1" thickBot="1" x14ac:dyDescent="0.25">
      <c r="A189" s="304"/>
      <c r="B189" s="720"/>
      <c r="C189" s="721"/>
      <c r="D189" s="248"/>
      <c r="E189" s="1794"/>
      <c r="F189" s="1898"/>
      <c r="G189" s="1830"/>
      <c r="H189" s="216" t="s">
        <v>7</v>
      </c>
      <c r="I189" s="645">
        <f>SUM(I187:I188)</f>
        <v>165</v>
      </c>
      <c r="J189" s="645">
        <f>SUM(J187:J188)</f>
        <v>180</v>
      </c>
      <c r="K189" s="645">
        <f>SUM(K187:K188)</f>
        <v>180</v>
      </c>
      <c r="L189" s="722"/>
      <c r="M189" s="723"/>
      <c r="N189" s="724"/>
      <c r="O189" s="724"/>
      <c r="P189" s="725"/>
    </row>
    <row r="190" spans="1:16" ht="31.5" x14ac:dyDescent="0.25">
      <c r="A190" s="1804" t="s">
        <v>53</v>
      </c>
      <c r="B190" s="1806" t="s">
        <v>8</v>
      </c>
      <c r="C190" s="1850" t="s">
        <v>8</v>
      </c>
      <c r="D190" s="726"/>
      <c r="E190" s="1792" t="s">
        <v>270</v>
      </c>
      <c r="F190" s="1831" t="s">
        <v>70</v>
      </c>
      <c r="G190" s="1828" t="s">
        <v>446</v>
      </c>
      <c r="H190" s="108" t="s">
        <v>52</v>
      </c>
      <c r="I190" s="109">
        <v>4</v>
      </c>
      <c r="J190" s="109">
        <v>4</v>
      </c>
      <c r="K190" s="111">
        <v>4</v>
      </c>
      <c r="L190" s="194" t="s">
        <v>271</v>
      </c>
      <c r="M190" s="727" t="s">
        <v>83</v>
      </c>
      <c r="N190" s="728">
        <v>5</v>
      </c>
      <c r="O190" s="729">
        <v>5</v>
      </c>
      <c r="P190" s="730">
        <v>5</v>
      </c>
    </row>
    <row r="191" spans="1:16" ht="15.75" x14ac:dyDescent="0.25">
      <c r="A191" s="1867"/>
      <c r="B191" s="1812"/>
      <c r="C191" s="1851"/>
      <c r="D191" s="731"/>
      <c r="E191" s="1793"/>
      <c r="F191" s="1818"/>
      <c r="G191" s="1829"/>
      <c r="H191" s="129"/>
      <c r="I191" s="732"/>
      <c r="J191" s="733"/>
      <c r="K191" s="732"/>
      <c r="L191" s="197" t="s">
        <v>272</v>
      </c>
      <c r="M191" s="734" t="s">
        <v>114</v>
      </c>
      <c r="N191" s="735">
        <v>5</v>
      </c>
      <c r="O191" s="735">
        <v>5</v>
      </c>
      <c r="P191" s="736">
        <v>5</v>
      </c>
    </row>
    <row r="192" spans="1:16" ht="22.9" customHeight="1" thickBot="1" x14ac:dyDescent="0.3">
      <c r="A192" s="1805"/>
      <c r="B192" s="1807"/>
      <c r="C192" s="1852"/>
      <c r="D192" s="737"/>
      <c r="E192" s="1573"/>
      <c r="F192" s="1832"/>
      <c r="G192" s="1830"/>
      <c r="H192" s="216" t="s">
        <v>7</v>
      </c>
      <c r="I192" s="136">
        <f>I190*1</f>
        <v>4</v>
      </c>
      <c r="J192" s="136">
        <f t="shared" ref="J192:K192" si="20">J190*1</f>
        <v>4</v>
      </c>
      <c r="K192" s="136">
        <f t="shared" si="20"/>
        <v>4</v>
      </c>
      <c r="L192" s="738"/>
      <c r="M192" s="739"/>
      <c r="N192" s="740"/>
      <c r="O192" s="740"/>
      <c r="P192" s="741"/>
    </row>
    <row r="193" spans="1:16" ht="15.75" x14ac:dyDescent="0.25">
      <c r="A193" s="1808" t="s">
        <v>53</v>
      </c>
      <c r="B193" s="1811" t="s">
        <v>8</v>
      </c>
      <c r="C193" s="1814" t="s">
        <v>53</v>
      </c>
      <c r="D193" s="247"/>
      <c r="E193" s="1792" t="s">
        <v>273</v>
      </c>
      <c r="F193" s="1817" t="s">
        <v>70</v>
      </c>
      <c r="G193" s="1828" t="s">
        <v>446</v>
      </c>
      <c r="H193" s="1586" t="s">
        <v>52</v>
      </c>
      <c r="I193" s="1587">
        <v>14</v>
      </c>
      <c r="J193" s="1587">
        <v>14</v>
      </c>
      <c r="K193" s="1587">
        <v>14</v>
      </c>
      <c r="L193" s="1588" t="s">
        <v>274</v>
      </c>
      <c r="M193" s="727" t="s">
        <v>83</v>
      </c>
      <c r="N193" s="729">
        <v>7</v>
      </c>
      <c r="O193" s="729">
        <v>7</v>
      </c>
      <c r="P193" s="730">
        <v>7</v>
      </c>
    </row>
    <row r="194" spans="1:16" ht="34.9" customHeight="1" thickBot="1" x14ac:dyDescent="0.3">
      <c r="A194" s="1810"/>
      <c r="B194" s="1813"/>
      <c r="C194" s="1816"/>
      <c r="D194" s="258"/>
      <c r="E194" s="1794"/>
      <c r="F194" s="1819"/>
      <c r="G194" s="1830"/>
      <c r="H194" s="216" t="s">
        <v>7</v>
      </c>
      <c r="I194" s="645">
        <f>SUM(I193:I193)</f>
        <v>14</v>
      </c>
      <c r="J194" s="645">
        <f t="shared" ref="J194:K194" si="21">SUM(J193:J193)</f>
        <v>14</v>
      </c>
      <c r="K194" s="645">
        <f t="shared" si="21"/>
        <v>14</v>
      </c>
      <c r="L194" s="744"/>
      <c r="M194" s="745"/>
      <c r="N194" s="746"/>
      <c r="O194" s="746"/>
      <c r="P194" s="741"/>
    </row>
    <row r="195" spans="1:16" ht="15.6" customHeight="1" x14ac:dyDescent="0.25">
      <c r="A195" s="96" t="s">
        <v>53</v>
      </c>
      <c r="B195" s="185" t="s">
        <v>8</v>
      </c>
      <c r="C195" s="1814" t="s">
        <v>54</v>
      </c>
      <c r="D195" s="1879"/>
      <c r="E195" s="1792" t="s">
        <v>275</v>
      </c>
      <c r="F195" s="1817" t="s">
        <v>70</v>
      </c>
      <c r="G195" s="1828" t="s">
        <v>446</v>
      </c>
      <c r="H195" s="1613" t="s">
        <v>52</v>
      </c>
      <c r="I195" s="1614">
        <v>964.2</v>
      </c>
      <c r="J195" s="110">
        <v>1200</v>
      </c>
      <c r="K195" s="111">
        <v>1300</v>
      </c>
      <c r="L195" s="747" t="s">
        <v>276</v>
      </c>
      <c r="M195" s="748" t="s">
        <v>114</v>
      </c>
      <c r="N195" s="729">
        <v>5</v>
      </c>
      <c r="O195" s="729">
        <v>5</v>
      </c>
      <c r="P195" s="730">
        <v>5</v>
      </c>
    </row>
    <row r="196" spans="1:16" ht="15.75" x14ac:dyDescent="0.25">
      <c r="A196" s="304"/>
      <c r="B196" s="720"/>
      <c r="C196" s="1815"/>
      <c r="D196" s="1880"/>
      <c r="E196" s="1793"/>
      <c r="F196" s="1818"/>
      <c r="G196" s="1829"/>
      <c r="H196" s="129" t="s">
        <v>63</v>
      </c>
      <c r="I196" s="200"/>
      <c r="J196" s="201"/>
      <c r="K196" s="202"/>
      <c r="L196" s="301"/>
      <c r="M196" s="749"/>
      <c r="N196" s="742"/>
      <c r="O196" s="742"/>
      <c r="P196" s="743"/>
    </row>
    <row r="197" spans="1:16" ht="15.75" x14ac:dyDescent="0.25">
      <c r="A197" s="304"/>
      <c r="B197" s="720"/>
      <c r="C197" s="1815"/>
      <c r="D197" s="1880"/>
      <c r="E197" s="1793"/>
      <c r="F197" s="1818"/>
      <c r="G197" s="1829"/>
      <c r="H197" s="129" t="s">
        <v>241</v>
      </c>
      <c r="I197" s="200"/>
      <c r="J197" s="201"/>
      <c r="K197" s="202"/>
      <c r="L197" s="750"/>
      <c r="M197" s="751"/>
      <c r="N197" s="735"/>
      <c r="O197" s="735"/>
      <c r="P197" s="736"/>
    </row>
    <row r="198" spans="1:16" ht="15.75" x14ac:dyDescent="0.2">
      <c r="A198" s="304"/>
      <c r="B198" s="720"/>
      <c r="C198" s="1815"/>
      <c r="D198" s="1880"/>
      <c r="E198" s="1793"/>
      <c r="F198" s="1818"/>
      <c r="G198" s="1829"/>
      <c r="H198" s="129" t="s">
        <v>96</v>
      </c>
      <c r="I198" s="200">
        <v>44.3</v>
      </c>
      <c r="J198" s="201"/>
      <c r="K198" s="202"/>
      <c r="L198" s="752"/>
      <c r="M198" s="753"/>
      <c r="N198" s="754"/>
      <c r="O198" s="754"/>
      <c r="P198" s="755"/>
    </row>
    <row r="199" spans="1:16" ht="15.75" x14ac:dyDescent="0.2">
      <c r="A199" s="304"/>
      <c r="B199" s="720"/>
      <c r="C199" s="1815"/>
      <c r="D199" s="1880"/>
      <c r="E199" s="1793"/>
      <c r="F199" s="1818"/>
      <c r="G199" s="1829"/>
      <c r="H199" s="254" t="s">
        <v>64</v>
      </c>
      <c r="I199" s="240">
        <v>69.3</v>
      </c>
      <c r="J199" s="255">
        <v>70</v>
      </c>
      <c r="K199" s="256">
        <v>70</v>
      </c>
      <c r="L199" s="752"/>
      <c r="M199" s="753"/>
      <c r="N199" s="754"/>
      <c r="O199" s="754"/>
      <c r="P199" s="755"/>
    </row>
    <row r="200" spans="1:16" ht="16.5" thickBot="1" x14ac:dyDescent="0.25">
      <c r="A200" s="700"/>
      <c r="B200" s="291"/>
      <c r="C200" s="1816"/>
      <c r="D200" s="1881"/>
      <c r="E200" s="1794"/>
      <c r="F200" s="1819"/>
      <c r="G200" s="1830"/>
      <c r="H200" s="216" t="s">
        <v>7</v>
      </c>
      <c r="I200" s="136">
        <f>SUM(I195:I199)</f>
        <v>1077.8</v>
      </c>
      <c r="J200" s="136">
        <f t="shared" ref="J200:K200" si="22">SUM(J195:J199)</f>
        <v>1270</v>
      </c>
      <c r="K200" s="136">
        <f t="shared" si="22"/>
        <v>1370</v>
      </c>
      <c r="L200" s="756"/>
      <c r="M200" s="757"/>
      <c r="N200" s="758"/>
      <c r="O200" s="758"/>
      <c r="P200" s="759"/>
    </row>
    <row r="201" spans="1:16" ht="32.25" thickBot="1" x14ac:dyDescent="0.3">
      <c r="A201" s="89"/>
      <c r="B201" s="261"/>
      <c r="C201" s="760"/>
      <c r="D201" s="761"/>
      <c r="E201" s="462" t="s">
        <v>615</v>
      </c>
      <c r="F201" s="762"/>
      <c r="G201" s="763"/>
      <c r="H201" s="1515"/>
      <c r="I201" s="1516"/>
      <c r="J201" s="1516"/>
      <c r="K201" s="1517"/>
      <c r="L201" s="766" t="s">
        <v>614</v>
      </c>
      <c r="M201" s="767" t="s">
        <v>83</v>
      </c>
      <c r="N201" s="768">
        <v>1</v>
      </c>
      <c r="O201" s="768"/>
      <c r="P201" s="414"/>
    </row>
    <row r="202" spans="1:16" ht="79.5" thickBot="1" x14ac:dyDescent="0.25">
      <c r="A202" s="89"/>
      <c r="B202" s="261"/>
      <c r="C202" s="760"/>
      <c r="D202" s="761"/>
      <c r="E202" s="462" t="s">
        <v>277</v>
      </c>
      <c r="F202" s="762"/>
      <c r="G202" s="763"/>
      <c r="H202" s="764"/>
      <c r="I202" s="688"/>
      <c r="J202" s="688"/>
      <c r="K202" s="765"/>
      <c r="L202" s="769" t="s">
        <v>610</v>
      </c>
      <c r="M202" s="767" t="s">
        <v>83</v>
      </c>
      <c r="N202" s="413">
        <v>1</v>
      </c>
      <c r="O202" s="413">
        <v>1</v>
      </c>
      <c r="P202" s="414"/>
    </row>
    <row r="203" spans="1:16" ht="79.5" thickBot="1" x14ac:dyDescent="0.25">
      <c r="A203" s="770"/>
      <c r="B203" s="771"/>
      <c r="C203" s="721"/>
      <c r="D203" s="248"/>
      <c r="E203" s="772" t="s">
        <v>278</v>
      </c>
      <c r="F203" s="762"/>
      <c r="G203" s="763"/>
      <c r="H203" s="764"/>
      <c r="I203" s="688"/>
      <c r="J203" s="688"/>
      <c r="K203" s="765"/>
      <c r="L203" s="769" t="s">
        <v>611</v>
      </c>
      <c r="M203" s="767" t="s">
        <v>83</v>
      </c>
      <c r="N203" s="413">
        <v>1</v>
      </c>
      <c r="O203" s="413">
        <v>1</v>
      </c>
      <c r="P203" s="773"/>
    </row>
    <row r="204" spans="1:16" ht="63.75" thickBot="1" x14ac:dyDescent="0.25">
      <c r="A204" s="691"/>
      <c r="B204" s="692"/>
      <c r="C204" s="693"/>
      <c r="D204" s="247"/>
      <c r="E204" s="772" t="s">
        <v>279</v>
      </c>
      <c r="F204" s="762"/>
      <c r="G204" s="763"/>
      <c r="H204" s="764"/>
      <c r="I204" s="688"/>
      <c r="J204" s="688"/>
      <c r="K204" s="765"/>
      <c r="L204" s="769" t="s">
        <v>612</v>
      </c>
      <c r="M204" s="767" t="s">
        <v>83</v>
      </c>
      <c r="N204" s="413">
        <v>1</v>
      </c>
      <c r="O204" s="774"/>
      <c r="P204" s="773"/>
    </row>
    <row r="205" spans="1:16" ht="65.45" customHeight="1" thickBot="1" x14ac:dyDescent="0.25">
      <c r="A205" s="691"/>
      <c r="B205" s="692"/>
      <c r="C205" s="693"/>
      <c r="D205" s="247"/>
      <c r="E205" s="462" t="s">
        <v>280</v>
      </c>
      <c r="F205" s="762"/>
      <c r="G205" s="763"/>
      <c r="H205" s="764"/>
      <c r="I205" s="688"/>
      <c r="J205" s="688"/>
      <c r="K205" s="765"/>
      <c r="L205" s="769" t="s">
        <v>613</v>
      </c>
      <c r="M205" s="767" t="s">
        <v>83</v>
      </c>
      <c r="N205" s="413">
        <v>1</v>
      </c>
      <c r="O205" s="413"/>
      <c r="P205" s="414"/>
    </row>
    <row r="206" spans="1:16" ht="32.25" thickBot="1" x14ac:dyDescent="0.25">
      <c r="A206" s="691"/>
      <c r="B206" s="692"/>
      <c r="C206" s="693"/>
      <c r="D206" s="247"/>
      <c r="E206" s="443" t="s">
        <v>281</v>
      </c>
      <c r="F206" s="348"/>
      <c r="G206" s="119"/>
      <c r="H206" s="775"/>
      <c r="I206" s="697"/>
      <c r="J206" s="697"/>
      <c r="K206" s="776"/>
      <c r="L206" s="777" t="s">
        <v>282</v>
      </c>
      <c r="M206" s="778" t="s">
        <v>83</v>
      </c>
      <c r="N206" s="779">
        <v>1</v>
      </c>
      <c r="O206" s="779"/>
      <c r="P206" s="234"/>
    </row>
    <row r="207" spans="1:16" ht="25.15" customHeight="1" thickBot="1" x14ac:dyDescent="0.25">
      <c r="A207" s="780"/>
      <c r="B207" s="781"/>
      <c r="C207" s="782"/>
      <c r="D207" s="783"/>
      <c r="E207" s="462" t="s">
        <v>234</v>
      </c>
      <c r="F207" s="784"/>
      <c r="G207" s="763"/>
      <c r="H207" s="764"/>
      <c r="I207" s="688"/>
      <c r="J207" s="688"/>
      <c r="K207" s="765"/>
      <c r="L207" s="769" t="s">
        <v>283</v>
      </c>
      <c r="M207" s="767" t="s">
        <v>83</v>
      </c>
      <c r="N207" s="413">
        <v>1</v>
      </c>
      <c r="O207" s="413">
        <v>1</v>
      </c>
      <c r="P207" s="414">
        <v>1</v>
      </c>
    </row>
    <row r="208" spans="1:16" ht="32.25" thickBot="1" x14ac:dyDescent="0.25">
      <c r="A208" s="637"/>
      <c r="B208" s="346"/>
      <c r="C208" s="638"/>
      <c r="D208" s="248"/>
      <c r="E208" s="462" t="s">
        <v>284</v>
      </c>
      <c r="F208" s="762"/>
      <c r="G208" s="785"/>
      <c r="H208" s="764"/>
      <c r="I208" s="688"/>
      <c r="J208" s="688"/>
      <c r="K208" s="765"/>
      <c r="L208" s="769" t="s">
        <v>285</v>
      </c>
      <c r="M208" s="767" t="s">
        <v>83</v>
      </c>
      <c r="N208" s="413">
        <v>1</v>
      </c>
      <c r="O208" s="413">
        <v>1</v>
      </c>
      <c r="P208" s="414"/>
    </row>
    <row r="209" spans="1:16" ht="39.6" customHeight="1" thickBot="1" x14ac:dyDescent="0.25">
      <c r="A209" s="691"/>
      <c r="B209" s="692"/>
      <c r="C209" s="693"/>
      <c r="D209" s="247"/>
      <c r="E209" s="772" t="s">
        <v>286</v>
      </c>
      <c r="F209" s="762"/>
      <c r="G209" s="763"/>
      <c r="H209" s="764"/>
      <c r="I209" s="688"/>
      <c r="J209" s="688"/>
      <c r="K209" s="765"/>
      <c r="L209" s="786" t="s">
        <v>287</v>
      </c>
      <c r="M209" s="787" t="s">
        <v>83</v>
      </c>
      <c r="N209" s="788">
        <v>4</v>
      </c>
      <c r="O209" s="413"/>
      <c r="P209" s="414"/>
    </row>
    <row r="210" spans="1:16" ht="29.45" customHeight="1" thickBot="1" x14ac:dyDescent="0.25">
      <c r="A210" s="549"/>
      <c r="B210" s="261"/>
      <c r="C210" s="1594"/>
      <c r="D210" s="761"/>
      <c r="E210" s="462" t="s">
        <v>288</v>
      </c>
      <c r="F210" s="762"/>
      <c r="G210" s="763"/>
      <c r="H210" s="764"/>
      <c r="I210" s="688"/>
      <c r="J210" s="688"/>
      <c r="K210" s="765"/>
      <c r="L210" s="786" t="s">
        <v>289</v>
      </c>
      <c r="M210" s="787" t="s">
        <v>83</v>
      </c>
      <c r="N210" s="788">
        <v>1</v>
      </c>
      <c r="O210" s="413"/>
      <c r="P210" s="414"/>
    </row>
    <row r="211" spans="1:16" ht="16.5" thickBot="1" x14ac:dyDescent="0.25">
      <c r="A211" s="89" t="s">
        <v>53</v>
      </c>
      <c r="B211" s="261" t="s">
        <v>8</v>
      </c>
      <c r="C211" s="1821" t="s">
        <v>34</v>
      </c>
      <c r="D211" s="1821"/>
      <c r="E211" s="1821"/>
      <c r="F211" s="1821"/>
      <c r="G211" s="1822"/>
      <c r="H211" s="789" t="s">
        <v>7</v>
      </c>
      <c r="I211" s="173">
        <f>I189+I192+I194+I200</f>
        <v>1260.8</v>
      </c>
      <c r="J211" s="173">
        <f t="shared" ref="J211:K211" si="23">J189+J192+J194+J200</f>
        <v>1468</v>
      </c>
      <c r="K211" s="173">
        <f t="shared" si="23"/>
        <v>1568</v>
      </c>
      <c r="L211" s="790"/>
      <c r="M211" s="1882"/>
      <c r="N211" s="1883"/>
      <c r="O211" s="1883"/>
      <c r="P211" s="1884"/>
    </row>
    <row r="212" spans="1:16" ht="16.5" thickBot="1" x14ac:dyDescent="0.25">
      <c r="A212" s="310" t="s">
        <v>53</v>
      </c>
      <c r="B212" s="1885" t="s">
        <v>143</v>
      </c>
      <c r="C212" s="1886"/>
      <c r="D212" s="1886"/>
      <c r="E212" s="1886"/>
      <c r="F212" s="1886"/>
      <c r="G212" s="1886"/>
      <c r="H212" s="1886"/>
      <c r="I212" s="311">
        <f>I184+I211</f>
        <v>6638.4100000000008</v>
      </c>
      <c r="J212" s="311">
        <f>J184+J211</f>
        <v>7883</v>
      </c>
      <c r="K212" s="311">
        <f>K184+K211</f>
        <v>9288</v>
      </c>
      <c r="L212" s="312"/>
      <c r="M212" s="313"/>
      <c r="N212" s="313"/>
      <c r="O212" s="313"/>
      <c r="P212" s="314"/>
    </row>
    <row r="213" spans="1:16" ht="16.5" thickBot="1" x14ac:dyDescent="0.25">
      <c r="A213" s="1887" t="s">
        <v>290</v>
      </c>
      <c r="B213" s="1888"/>
      <c r="C213" s="1888"/>
      <c r="D213" s="1888"/>
      <c r="E213" s="1888"/>
      <c r="F213" s="1888"/>
      <c r="G213" s="1888"/>
      <c r="H213" s="1889"/>
      <c r="I213" s="791">
        <f>I214-I199-I136-I91-I116-I177-I158</f>
        <v>11703.700000000003</v>
      </c>
      <c r="J213" s="791">
        <f>J214-J199-J136</f>
        <v>16150</v>
      </c>
      <c r="K213" s="791">
        <f>K214-K199-K136</f>
        <v>13942</v>
      </c>
      <c r="L213" s="792"/>
      <c r="M213" s="793"/>
      <c r="N213" s="793"/>
      <c r="O213" s="793"/>
      <c r="P213" s="794"/>
    </row>
    <row r="214" spans="1:16" ht="16.5" thickBot="1" x14ac:dyDescent="0.25">
      <c r="A214" s="1887" t="s">
        <v>9</v>
      </c>
      <c r="B214" s="1888"/>
      <c r="C214" s="1888"/>
      <c r="D214" s="1888"/>
      <c r="E214" s="1888"/>
      <c r="F214" s="1888"/>
      <c r="G214" s="1888"/>
      <c r="H214" s="1889"/>
      <c r="I214" s="795">
        <f>I69+I128+I212</f>
        <v>12122.78</v>
      </c>
      <c r="J214" s="795">
        <f>J69+J128+J212</f>
        <v>16420</v>
      </c>
      <c r="K214" s="795">
        <f>K69+K128+K212</f>
        <v>14212</v>
      </c>
      <c r="L214" s="1890"/>
      <c r="M214" s="1891"/>
      <c r="N214" s="1891"/>
      <c r="O214" s="1891"/>
      <c r="P214" s="1892"/>
    </row>
    <row r="215" spans="1:16" x14ac:dyDescent="0.2">
      <c r="A215" s="16" t="s">
        <v>36</v>
      </c>
      <c r="B215" s="16"/>
      <c r="C215" s="16"/>
      <c r="D215" s="16"/>
      <c r="E215" s="16"/>
      <c r="F215" s="16"/>
      <c r="G215" s="16"/>
      <c r="H215" s="16"/>
      <c r="I215" s="16"/>
      <c r="J215" s="16"/>
      <c r="K215" s="9"/>
      <c r="L215" s="9"/>
      <c r="M215" s="9"/>
      <c r="N215" s="9"/>
      <c r="O215" s="9"/>
      <c r="P215" s="9"/>
    </row>
    <row r="216" spans="1:16" s="9" customFormat="1" x14ac:dyDescent="0.2"/>
    <row r="217" spans="1:16" x14ac:dyDescent="0.2">
      <c r="A217" s="9"/>
      <c r="B217" s="9"/>
      <c r="C217" s="9"/>
      <c r="D217" s="9"/>
      <c r="E217" s="9"/>
      <c r="F217" s="9"/>
      <c r="G217" s="9"/>
      <c r="H217" s="796" t="s">
        <v>52</v>
      </c>
      <c r="I217" s="797">
        <f>I13+I50+I57+I64+I74+I77+I79+I82+I88+I90+I114+I133+I154+I160+I170+I165+I176+I187+I190+I193+I195+I29</f>
        <v>7912.9</v>
      </c>
      <c r="J217" s="797">
        <f>J13+J50+J57+J64+J74+J77+J79+J82+J88+J90+J114+J133+J154+J160+J170+J165+J176+J187+J190+J193+J195+J29+J42</f>
        <v>11005</v>
      </c>
      <c r="K217" s="797">
        <f>K13+K50+K57+K64+K74+K77+K79+K82+K88+K90+K114+K133+K154+K160+K170+K165+K176+K187+K190+K193+K195+K29+K42</f>
        <v>8192</v>
      </c>
      <c r="L217" s="9"/>
      <c r="M217" s="9"/>
      <c r="N217" s="9"/>
      <c r="O217" s="9"/>
      <c r="P217" s="9"/>
    </row>
    <row r="218" spans="1:16" x14ac:dyDescent="0.2">
      <c r="A218" s="9"/>
      <c r="B218" s="9"/>
      <c r="C218" s="9"/>
      <c r="D218" s="9"/>
      <c r="E218" s="9"/>
      <c r="F218" s="9"/>
      <c r="G218" s="9"/>
      <c r="H218" s="796" t="s">
        <v>91</v>
      </c>
      <c r="I218" s="797">
        <f>I15+I31+I44+I135+I156+I162+I167+I172+I197</f>
        <v>3746.5</v>
      </c>
      <c r="J218" s="797">
        <f>J15+J31+J44+J135+J156+J162+J167+J172+J197</f>
        <v>5145</v>
      </c>
      <c r="K218" s="797">
        <f>K15+K31+K44+K135+K156+K162+K167+K172+K197</f>
        <v>5750</v>
      </c>
      <c r="L218" s="9"/>
      <c r="M218" s="9"/>
      <c r="N218" s="9"/>
      <c r="O218" s="9"/>
      <c r="P218" s="9"/>
    </row>
    <row r="219" spans="1:16" x14ac:dyDescent="0.2">
      <c r="A219" s="9"/>
      <c r="B219" s="9"/>
      <c r="C219" s="9"/>
      <c r="D219" s="9"/>
      <c r="E219" s="9"/>
      <c r="F219" s="9"/>
      <c r="G219" s="9"/>
      <c r="H219" s="796" t="s">
        <v>96</v>
      </c>
      <c r="I219" s="798">
        <f>I16+I32+I45+I157+I163+I168+I173+I198</f>
        <v>44.3</v>
      </c>
      <c r="J219" s="798">
        <f>J16+J32+J45+J157+J163+J168+J173+J198</f>
        <v>0</v>
      </c>
      <c r="K219" s="798">
        <f>K16+K32+K45+K157+K163+K168+K173+K198</f>
        <v>0</v>
      </c>
      <c r="L219" s="9"/>
      <c r="M219" s="9"/>
      <c r="N219" s="9"/>
      <c r="O219" s="9"/>
      <c r="P219" s="9"/>
    </row>
    <row r="220" spans="1:16" x14ac:dyDescent="0.2">
      <c r="A220" s="9"/>
      <c r="B220" s="9"/>
      <c r="C220" s="9"/>
      <c r="D220" s="9"/>
      <c r="E220" s="9"/>
      <c r="F220" s="9"/>
      <c r="G220" s="9"/>
      <c r="H220" s="796" t="s">
        <v>64</v>
      </c>
      <c r="I220" s="798">
        <f>I136+I199+I91+I116+I158+I177</f>
        <v>419.08</v>
      </c>
      <c r="J220" s="798">
        <f>J136+J199+J91+J116+J158+J177</f>
        <v>270</v>
      </c>
      <c r="K220" s="798">
        <f>K136+K199+K91+K116+K158+K177</f>
        <v>270</v>
      </c>
      <c r="L220" s="796"/>
      <c r="M220" s="9"/>
      <c r="N220" s="9"/>
      <c r="O220" s="9"/>
      <c r="P220" s="9"/>
    </row>
    <row r="221" spans="1:16" x14ac:dyDescent="0.2">
      <c r="A221" s="9"/>
      <c r="B221" s="9"/>
      <c r="C221" s="9"/>
      <c r="D221" s="9"/>
      <c r="E221" s="9"/>
      <c r="F221" s="9"/>
      <c r="G221" s="9"/>
      <c r="H221" s="796" t="s">
        <v>291</v>
      </c>
      <c r="I221" s="9">
        <f>SUM(I217:I220)</f>
        <v>12122.779999999999</v>
      </c>
      <c r="J221" s="797">
        <f t="shared" ref="J221:K221" si="24">SUM(J217:J220)</f>
        <v>16420</v>
      </c>
      <c r="K221" s="797">
        <f t="shared" si="24"/>
        <v>14212</v>
      </c>
      <c r="L221" s="9"/>
      <c r="M221" s="9"/>
      <c r="N221" s="9"/>
      <c r="O221" s="9"/>
      <c r="P221" s="9"/>
    </row>
    <row r="222" spans="1:16" s="9" customFormat="1" x14ac:dyDescent="0.2">
      <c r="H222" s="796"/>
    </row>
    <row r="223" spans="1:16" x14ac:dyDescent="0.2">
      <c r="A223" s="9"/>
      <c r="B223" s="9"/>
      <c r="C223" s="9"/>
      <c r="D223" s="9"/>
      <c r="E223" s="9"/>
      <c r="F223" s="9"/>
      <c r="G223" s="9"/>
      <c r="H223" s="9"/>
      <c r="I223" s="9"/>
      <c r="J223" s="9"/>
      <c r="K223" s="9"/>
      <c r="L223" s="9"/>
      <c r="M223" s="9"/>
      <c r="N223" s="9"/>
      <c r="O223" s="9"/>
      <c r="P223" s="9"/>
    </row>
    <row r="224" spans="1:16" ht="16.5" thickBot="1" x14ac:dyDescent="0.25">
      <c r="A224" s="9"/>
      <c r="B224" s="9"/>
      <c r="C224" s="9"/>
      <c r="D224" s="9"/>
      <c r="E224" s="1835" t="s">
        <v>10</v>
      </c>
      <c r="F224" s="1835"/>
      <c r="G224" s="1835"/>
      <c r="H224" s="1835"/>
      <c r="I224" s="1835"/>
      <c r="J224" s="1835"/>
      <c r="K224" s="1835"/>
      <c r="L224" s="9"/>
      <c r="M224" s="9"/>
      <c r="N224" s="796"/>
      <c r="O224" s="9"/>
      <c r="P224" s="9"/>
    </row>
    <row r="225" spans="1:16" ht="42.75" thickBot="1" x14ac:dyDescent="0.25">
      <c r="A225" s="9"/>
      <c r="B225" s="9"/>
      <c r="C225" s="9"/>
      <c r="D225" s="9"/>
      <c r="E225" s="799"/>
      <c r="F225" s="800"/>
      <c r="G225" s="800"/>
      <c r="H225" s="801"/>
      <c r="I225" s="1197" t="s">
        <v>617</v>
      </c>
      <c r="J225" s="1198" t="s">
        <v>292</v>
      </c>
      <c r="K225" s="1199" t="s">
        <v>293</v>
      </c>
      <c r="L225" s="9"/>
      <c r="M225" s="9"/>
      <c r="N225" s="9"/>
      <c r="O225" s="9"/>
      <c r="P225" s="9"/>
    </row>
    <row r="226" spans="1:16" ht="15" thickBot="1" x14ac:dyDescent="0.25">
      <c r="A226" s="9"/>
      <c r="B226" s="9"/>
      <c r="C226" s="9"/>
      <c r="D226" s="9"/>
      <c r="E226" s="1876" t="s">
        <v>37</v>
      </c>
      <c r="F226" s="1877"/>
      <c r="G226" s="1877"/>
      <c r="H226" s="1878"/>
      <c r="I226" s="884">
        <f>SUM(I227:I237)</f>
        <v>12122.779999999999</v>
      </c>
      <c r="J226" s="1546">
        <f t="shared" ref="J226:K226" si="25">SUM(J227:J237)</f>
        <v>16420</v>
      </c>
      <c r="K226" s="1547">
        <f t="shared" si="25"/>
        <v>14212</v>
      </c>
      <c r="L226" s="9"/>
      <c r="M226" s="9"/>
      <c r="N226" s="9"/>
      <c r="O226" s="9"/>
      <c r="P226" s="9"/>
    </row>
    <row r="227" spans="1:16" ht="15" x14ac:dyDescent="0.2">
      <c r="A227" s="10"/>
      <c r="B227" s="13"/>
      <c r="C227" s="13"/>
      <c r="D227" s="13"/>
      <c r="E227" s="1775" t="s">
        <v>313</v>
      </c>
      <c r="F227" s="1776"/>
      <c r="G227" s="1776"/>
      <c r="H227" s="1777"/>
      <c r="I227" s="1618">
        <v>7912.9</v>
      </c>
      <c r="J227" s="885">
        <f>J13+J29+J42+J50+J57+J64+J74+J77+J79+J82+J88+J90+J114+J133+J154+J160+J165+J170+J176+J187+J190+J193+J195</f>
        <v>11005</v>
      </c>
      <c r="K227" s="886">
        <f>K13+K29+K42+K50+K57+K64+K74+K77+K79+K82+K88+K90+K114+K133+K154+K160+K165+K170+K176+K187+K190+K193+K195</f>
        <v>8192</v>
      </c>
      <c r="L227" s="10"/>
      <c r="M227" s="10"/>
      <c r="N227" s="15"/>
      <c r="O227" s="13"/>
      <c r="P227" s="13"/>
    </row>
    <row r="228" spans="1:16" ht="15" x14ac:dyDescent="0.2">
      <c r="A228" s="10"/>
      <c r="B228" s="13"/>
      <c r="C228" s="13"/>
      <c r="D228" s="13"/>
      <c r="E228" s="1775" t="s">
        <v>314</v>
      </c>
      <c r="F228" s="1776"/>
      <c r="G228" s="1776"/>
      <c r="H228" s="1777"/>
      <c r="I228" s="886"/>
      <c r="J228" s="887"/>
      <c r="K228" s="886"/>
      <c r="L228" s="10"/>
      <c r="M228" s="10"/>
      <c r="N228" s="15"/>
      <c r="O228" s="13"/>
      <c r="P228" s="13"/>
    </row>
    <row r="229" spans="1:16" ht="15" x14ac:dyDescent="0.2">
      <c r="A229" s="9"/>
      <c r="B229" s="9"/>
      <c r="C229" s="9"/>
      <c r="D229" s="9"/>
      <c r="E229" s="1775" t="s">
        <v>315</v>
      </c>
      <c r="F229" s="1776"/>
      <c r="G229" s="1776"/>
      <c r="H229" s="1777"/>
      <c r="I229" s="886"/>
      <c r="J229" s="887"/>
      <c r="K229" s="886"/>
      <c r="L229" s="10"/>
      <c r="M229" s="10"/>
      <c r="N229" s="9"/>
      <c r="O229" s="9"/>
      <c r="P229" s="9"/>
    </row>
    <row r="230" spans="1:16" ht="28.9" customHeight="1" x14ac:dyDescent="0.2">
      <c r="A230" s="9"/>
      <c r="B230" s="9"/>
      <c r="C230" s="9"/>
      <c r="D230" s="9"/>
      <c r="E230" s="1775" t="s">
        <v>316</v>
      </c>
      <c r="F230" s="1776"/>
      <c r="G230" s="1776"/>
      <c r="H230" s="1777"/>
      <c r="I230" s="1617">
        <v>3746.5</v>
      </c>
      <c r="J230" s="887">
        <f>J15+J31+J44+J135+J156+J162+J167+J172+J197</f>
        <v>5145</v>
      </c>
      <c r="K230" s="886">
        <f>K15+K31+K44+K135+K156+K162+K167+K172+K197</f>
        <v>5750</v>
      </c>
      <c r="L230" s="10"/>
      <c r="M230" s="10"/>
      <c r="N230" s="9"/>
      <c r="O230" s="9"/>
      <c r="P230" s="9"/>
    </row>
    <row r="231" spans="1:16" ht="15" x14ac:dyDescent="0.2">
      <c r="A231" s="9"/>
      <c r="B231" s="9"/>
      <c r="C231" s="9"/>
      <c r="D231" s="9"/>
      <c r="E231" s="1789" t="s">
        <v>317</v>
      </c>
      <c r="F231" s="1790"/>
      <c r="G231" s="1790"/>
      <c r="H231" s="1791"/>
      <c r="I231" s="802">
        <v>44.3</v>
      </c>
      <c r="J231" s="803">
        <f>J16+J32+J45+J157+J163+J168+J173+J198</f>
        <v>0</v>
      </c>
      <c r="K231" s="804">
        <f>K16+K32+K45+K157+K163+K168+K173+K198</f>
        <v>0</v>
      </c>
      <c r="L231" s="9"/>
      <c r="M231" s="9"/>
      <c r="N231" s="9"/>
      <c r="O231" s="9"/>
      <c r="P231" s="9"/>
    </row>
    <row r="232" spans="1:16" ht="15" x14ac:dyDescent="0.25">
      <c r="A232" s="9"/>
      <c r="B232" s="9"/>
      <c r="C232" s="9"/>
      <c r="D232" s="9"/>
      <c r="E232" s="805" t="s">
        <v>318</v>
      </c>
      <c r="F232" s="806"/>
      <c r="G232" s="806"/>
      <c r="H232" s="807"/>
      <c r="I232" s="886"/>
      <c r="J232" s="887"/>
      <c r="K232" s="886"/>
      <c r="L232" s="9"/>
      <c r="M232" s="9"/>
      <c r="N232" s="9"/>
      <c r="O232" s="9"/>
      <c r="P232" s="9"/>
    </row>
    <row r="233" spans="1:16" ht="15" x14ac:dyDescent="0.2">
      <c r="A233" s="9"/>
      <c r="B233" s="9"/>
      <c r="C233" s="9"/>
      <c r="D233" s="9"/>
      <c r="E233" s="1775" t="s">
        <v>319</v>
      </c>
      <c r="F233" s="1776"/>
      <c r="G233" s="1776"/>
      <c r="H233" s="1777"/>
      <c r="I233" s="886"/>
      <c r="J233" s="887"/>
      <c r="K233" s="886"/>
      <c r="L233" s="9"/>
      <c r="M233" s="9"/>
      <c r="N233" s="9"/>
      <c r="O233" s="9"/>
      <c r="P233" s="9"/>
    </row>
    <row r="234" spans="1:16" ht="15" x14ac:dyDescent="0.2">
      <c r="A234" s="9"/>
      <c r="B234" s="9"/>
      <c r="C234" s="9"/>
      <c r="D234" s="9"/>
      <c r="E234" s="1775" t="s">
        <v>320</v>
      </c>
      <c r="F234" s="1776"/>
      <c r="G234" s="1776"/>
      <c r="H234" s="1777"/>
      <c r="I234" s="1548"/>
      <c r="J234" s="1549"/>
      <c r="K234" s="1548"/>
      <c r="L234" s="9"/>
      <c r="M234" s="9"/>
      <c r="N234" s="9"/>
      <c r="O234" s="9"/>
      <c r="P234" s="9"/>
    </row>
    <row r="235" spans="1:16" ht="15" x14ac:dyDescent="0.2">
      <c r="A235" s="9"/>
      <c r="B235" s="9"/>
      <c r="C235" s="9"/>
      <c r="D235" s="9"/>
      <c r="E235" s="1775" t="s">
        <v>321</v>
      </c>
      <c r="F235" s="1776"/>
      <c r="G235" s="1776"/>
      <c r="H235" s="1777"/>
      <c r="I235" s="1548"/>
      <c r="J235" s="1549"/>
      <c r="K235" s="1548"/>
      <c r="L235" s="9"/>
      <c r="M235" s="9"/>
      <c r="N235" s="9"/>
      <c r="O235" s="9"/>
      <c r="P235" s="9"/>
    </row>
    <row r="236" spans="1:16" ht="15" x14ac:dyDescent="0.2">
      <c r="A236" s="9"/>
      <c r="B236" s="9"/>
      <c r="C236" s="9"/>
      <c r="D236" s="9"/>
      <c r="E236" s="1775" t="s">
        <v>322</v>
      </c>
      <c r="F236" s="1776"/>
      <c r="G236" s="1776"/>
      <c r="H236" s="1777"/>
      <c r="I236" s="1548"/>
      <c r="J236" s="1549"/>
      <c r="K236" s="1548"/>
      <c r="L236" s="9"/>
      <c r="M236" s="9"/>
      <c r="N236" s="9"/>
      <c r="O236" s="9"/>
      <c r="P236" s="9"/>
    </row>
    <row r="237" spans="1:16" ht="15.75" thickBot="1" x14ac:dyDescent="0.25">
      <c r="A237" s="9"/>
      <c r="B237" s="9"/>
      <c r="C237" s="9"/>
      <c r="D237" s="9"/>
      <c r="E237" s="1778" t="s">
        <v>323</v>
      </c>
      <c r="F237" s="1779"/>
      <c r="G237" s="1779"/>
      <c r="H237" s="1780"/>
      <c r="I237" s="1550">
        <v>419.08</v>
      </c>
      <c r="J237" s="1551">
        <f>J136+J199</f>
        <v>270</v>
      </c>
      <c r="K237" s="1550">
        <f>K136+K199</f>
        <v>270</v>
      </c>
      <c r="L237" s="9"/>
      <c r="M237" s="9"/>
      <c r="N237" s="9"/>
      <c r="O237" s="9"/>
      <c r="P237" s="9"/>
    </row>
    <row r="238" spans="1:16" ht="15.75" thickBot="1" x14ac:dyDescent="0.25">
      <c r="A238" s="9"/>
      <c r="B238" s="9"/>
      <c r="C238" s="9"/>
      <c r="D238" s="9"/>
      <c r="E238" s="1781" t="s">
        <v>38</v>
      </c>
      <c r="F238" s="1782"/>
      <c r="G238" s="1782"/>
      <c r="H238" s="1782"/>
      <c r="I238" s="894"/>
      <c r="J238" s="894"/>
      <c r="K238" s="1552"/>
      <c r="L238" s="9"/>
      <c r="M238" s="9"/>
      <c r="N238" s="9"/>
      <c r="O238" s="9"/>
      <c r="P238" s="9"/>
    </row>
    <row r="239" spans="1:16" ht="15.75" thickBot="1" x14ac:dyDescent="0.25">
      <c r="A239" s="9"/>
      <c r="B239" s="9"/>
      <c r="C239" s="9"/>
      <c r="D239" s="9"/>
      <c r="E239" s="1873" t="s">
        <v>327</v>
      </c>
      <c r="F239" s="1874"/>
      <c r="G239" s="1874"/>
      <c r="H239" s="1875"/>
      <c r="I239" s="896"/>
      <c r="J239" s="896"/>
      <c r="K239" s="897"/>
      <c r="L239" s="9"/>
      <c r="M239" s="9"/>
      <c r="N239" s="9"/>
      <c r="O239" s="9"/>
      <c r="P239" s="9"/>
    </row>
    <row r="240" spans="1:16" ht="15.75" thickBot="1" x14ac:dyDescent="0.25">
      <c r="A240" s="9"/>
      <c r="B240" s="9"/>
      <c r="C240" s="9"/>
      <c r="D240" s="9"/>
      <c r="E240" s="1870"/>
      <c r="F240" s="1871"/>
      <c r="G240" s="1871"/>
      <c r="H240" s="1872"/>
      <c r="I240" s="898">
        <f>SUM(I227:I237)</f>
        <v>12122.779999999999</v>
      </c>
      <c r="J240" s="898"/>
      <c r="K240" s="899"/>
      <c r="L240" s="9"/>
      <c r="M240" s="9"/>
      <c r="N240" s="9"/>
      <c r="O240" s="9"/>
      <c r="P240" s="9"/>
    </row>
    <row r="241" spans="1:16" x14ac:dyDescent="0.2">
      <c r="A241" s="9"/>
      <c r="B241" s="9"/>
      <c r="C241" s="9"/>
      <c r="D241" s="9"/>
      <c r="E241" s="9"/>
      <c r="F241" s="9"/>
      <c r="G241" s="9"/>
      <c r="H241" s="9"/>
      <c r="I241" s="9"/>
      <c r="J241" s="9"/>
      <c r="K241" s="9"/>
      <c r="L241" s="9"/>
      <c r="M241" s="9"/>
      <c r="N241" s="9"/>
      <c r="O241" s="9"/>
      <c r="P241" s="9"/>
    </row>
    <row r="242" spans="1:16" x14ac:dyDescent="0.2">
      <c r="A242" s="9"/>
      <c r="B242" s="9"/>
      <c r="C242" s="9"/>
      <c r="D242" s="9"/>
      <c r="E242" s="9"/>
      <c r="F242" s="9"/>
      <c r="G242" s="9"/>
      <c r="H242" s="9"/>
      <c r="I242" s="9"/>
      <c r="J242" s="9"/>
      <c r="K242" s="9"/>
      <c r="L242" s="9"/>
      <c r="M242" s="9"/>
      <c r="N242" s="9"/>
      <c r="O242" s="9"/>
      <c r="P242" s="9"/>
    </row>
  </sheetData>
  <mergeCells count="284">
    <mergeCell ref="O134:O136"/>
    <mergeCell ref="P134:P136"/>
    <mergeCell ref="P165:P168"/>
    <mergeCell ref="M160:M163"/>
    <mergeCell ref="N160:N163"/>
    <mergeCell ref="O160:O163"/>
    <mergeCell ref="P160:P163"/>
    <mergeCell ref="E160:E164"/>
    <mergeCell ref="G90:G94"/>
    <mergeCell ref="F90:F94"/>
    <mergeCell ref="G95:G96"/>
    <mergeCell ref="G97:G98"/>
    <mergeCell ref="G100:G103"/>
    <mergeCell ref="G104:G107"/>
    <mergeCell ref="G109:G110"/>
    <mergeCell ref="F114:F120"/>
    <mergeCell ref="G114:G120"/>
    <mergeCell ref="L1:O1"/>
    <mergeCell ref="L2:P2"/>
    <mergeCell ref="A3:N3"/>
    <mergeCell ref="A4:P4"/>
    <mergeCell ref="O5:P5"/>
    <mergeCell ref="A6:A8"/>
    <mergeCell ref="B6:B8"/>
    <mergeCell ref="C6:C8"/>
    <mergeCell ref="D6:D8"/>
    <mergeCell ref="E6:E8"/>
    <mergeCell ref="L6:P6"/>
    <mergeCell ref="L7:L8"/>
    <mergeCell ref="M7:M8"/>
    <mergeCell ref="N7:P7"/>
    <mergeCell ref="K6:K8"/>
    <mergeCell ref="A13:A17"/>
    <mergeCell ref="B13:B17"/>
    <mergeCell ref="C13:C17"/>
    <mergeCell ref="F13:F17"/>
    <mergeCell ref="F6:F8"/>
    <mergeCell ref="G6:G8"/>
    <mergeCell ref="H6:H8"/>
    <mergeCell ref="I6:I8"/>
    <mergeCell ref="J6:J8"/>
    <mergeCell ref="G13:G17"/>
    <mergeCell ref="A29:A41"/>
    <mergeCell ref="B29:B41"/>
    <mergeCell ref="C29:C41"/>
    <mergeCell ref="E29:E32"/>
    <mergeCell ref="F29:F41"/>
    <mergeCell ref="E37:E38"/>
    <mergeCell ref="A18:A25"/>
    <mergeCell ref="B18:B25"/>
    <mergeCell ref="C18:C25"/>
    <mergeCell ref="F18:F25"/>
    <mergeCell ref="E26:G26"/>
    <mergeCell ref="G29:G41"/>
    <mergeCell ref="L29:L30"/>
    <mergeCell ref="M29:M30"/>
    <mergeCell ref="N29:N30"/>
    <mergeCell ref="O29:O30"/>
    <mergeCell ref="P29:P30"/>
    <mergeCell ref="L31:L32"/>
    <mergeCell ref="M31:M32"/>
    <mergeCell ref="N31:N32"/>
    <mergeCell ref="O31:O32"/>
    <mergeCell ref="P31:P32"/>
    <mergeCell ref="A50:A51"/>
    <mergeCell ref="B50:B51"/>
    <mergeCell ref="C50:C51"/>
    <mergeCell ref="E50:E51"/>
    <mergeCell ref="F50:F51"/>
    <mergeCell ref="C52:G52"/>
    <mergeCell ref="L47:P47"/>
    <mergeCell ref="A42:A46"/>
    <mergeCell ref="B42:B46"/>
    <mergeCell ref="C42:C46"/>
    <mergeCell ref="E42:E44"/>
    <mergeCell ref="F42:F46"/>
    <mergeCell ref="C47:G47"/>
    <mergeCell ref="G42:G46"/>
    <mergeCell ref="G50:G51"/>
    <mergeCell ref="A57:A59"/>
    <mergeCell ref="B57:B59"/>
    <mergeCell ref="C57:C59"/>
    <mergeCell ref="E57:E58"/>
    <mergeCell ref="F57:F59"/>
    <mergeCell ref="C60:G60"/>
    <mergeCell ref="L52:P52"/>
    <mergeCell ref="A54:A56"/>
    <mergeCell ref="B54:B56"/>
    <mergeCell ref="C54:C56"/>
    <mergeCell ref="D54:D56"/>
    <mergeCell ref="E54:K56"/>
    <mergeCell ref="G57:G59"/>
    <mergeCell ref="C64:C65"/>
    <mergeCell ref="F64:F65"/>
    <mergeCell ref="A66:A67"/>
    <mergeCell ref="B66:B67"/>
    <mergeCell ref="C66:C67"/>
    <mergeCell ref="E66:E67"/>
    <mergeCell ref="F66:F67"/>
    <mergeCell ref="G64:G65"/>
    <mergeCell ref="G66:G67"/>
    <mergeCell ref="E64:E65"/>
    <mergeCell ref="L84:P84"/>
    <mergeCell ref="A86:A87"/>
    <mergeCell ref="B86:B87"/>
    <mergeCell ref="A88:A89"/>
    <mergeCell ref="B88:B89"/>
    <mergeCell ref="C88:C89"/>
    <mergeCell ref="E88:E89"/>
    <mergeCell ref="F88:F89"/>
    <mergeCell ref="G82:G83"/>
    <mergeCell ref="F82:F83"/>
    <mergeCell ref="G88:G89"/>
    <mergeCell ref="E82:E83"/>
    <mergeCell ref="C84:G84"/>
    <mergeCell ref="A90:A93"/>
    <mergeCell ref="B90:B94"/>
    <mergeCell ref="C90:C93"/>
    <mergeCell ref="E90:E94"/>
    <mergeCell ref="A95:A96"/>
    <mergeCell ref="B95:B96"/>
    <mergeCell ref="C95:C96"/>
    <mergeCell ref="E95:E96"/>
    <mergeCell ref="F95:F96"/>
    <mergeCell ref="A104:A107"/>
    <mergeCell ref="B104:B107"/>
    <mergeCell ref="C104:C107"/>
    <mergeCell ref="E104:E106"/>
    <mergeCell ref="F104:F107"/>
    <mergeCell ref="L104:L107"/>
    <mergeCell ref="D114:D120"/>
    <mergeCell ref="B97:B98"/>
    <mergeCell ref="C97:C98"/>
    <mergeCell ref="E97:E98"/>
    <mergeCell ref="F97:F98"/>
    <mergeCell ref="A100:A103"/>
    <mergeCell ref="B100:B103"/>
    <mergeCell ref="C100:C103"/>
    <mergeCell ref="E100:E102"/>
    <mergeCell ref="F100:F103"/>
    <mergeCell ref="A160:A164"/>
    <mergeCell ref="B160:B164"/>
    <mergeCell ref="C160:C164"/>
    <mergeCell ref="F160:F164"/>
    <mergeCell ref="C114:C119"/>
    <mergeCell ref="E114:E120"/>
    <mergeCell ref="A109:A110"/>
    <mergeCell ref="B109:B110"/>
    <mergeCell ref="C109:C110"/>
    <mergeCell ref="E109:E110"/>
    <mergeCell ref="F109:F110"/>
    <mergeCell ref="C131:P131"/>
    <mergeCell ref="C132:K132"/>
    <mergeCell ref="A133:A136"/>
    <mergeCell ref="B133:B136"/>
    <mergeCell ref="E133:E137"/>
    <mergeCell ref="F133:F137"/>
    <mergeCell ref="A114:A119"/>
    <mergeCell ref="B114:B119"/>
    <mergeCell ref="L109:L110"/>
    <mergeCell ref="G133:G137"/>
    <mergeCell ref="L134:L136"/>
    <mergeCell ref="M134:M136"/>
    <mergeCell ref="N134:N136"/>
    <mergeCell ref="A176:A179"/>
    <mergeCell ref="B176:B179"/>
    <mergeCell ref="C176:C179"/>
    <mergeCell ref="D176:D179"/>
    <mergeCell ref="F176:F179"/>
    <mergeCell ref="G176:G179"/>
    <mergeCell ref="M165:M168"/>
    <mergeCell ref="N165:N168"/>
    <mergeCell ref="O165:O168"/>
    <mergeCell ref="G165:G169"/>
    <mergeCell ref="A170:A175"/>
    <mergeCell ref="B170:B175"/>
    <mergeCell ref="C170:C174"/>
    <mergeCell ref="E170:E175"/>
    <mergeCell ref="F170:F175"/>
    <mergeCell ref="G170:G175"/>
    <mergeCell ref="A165:A169"/>
    <mergeCell ref="B165:B169"/>
    <mergeCell ref="C165:C169"/>
    <mergeCell ref="E165:E167"/>
    <mergeCell ref="F165:F169"/>
    <mergeCell ref="L165:L168"/>
    <mergeCell ref="B187:B188"/>
    <mergeCell ref="C187:C188"/>
    <mergeCell ref="E187:E189"/>
    <mergeCell ref="A180:A181"/>
    <mergeCell ref="B180:B181"/>
    <mergeCell ref="C180:C181"/>
    <mergeCell ref="E180:E181"/>
    <mergeCell ref="F180:F181"/>
    <mergeCell ref="F187:F189"/>
    <mergeCell ref="C184:G184"/>
    <mergeCell ref="C185:P185"/>
    <mergeCell ref="G180:G181"/>
    <mergeCell ref="G187:G189"/>
    <mergeCell ref="E226:H226"/>
    <mergeCell ref="C195:C200"/>
    <mergeCell ref="D195:D200"/>
    <mergeCell ref="E195:E200"/>
    <mergeCell ref="F195:F200"/>
    <mergeCell ref="C211:G211"/>
    <mergeCell ref="M211:P211"/>
    <mergeCell ref="A190:A192"/>
    <mergeCell ref="B190:B192"/>
    <mergeCell ref="C190:C192"/>
    <mergeCell ref="E190:E191"/>
    <mergeCell ref="A193:A194"/>
    <mergeCell ref="B193:B194"/>
    <mergeCell ref="C193:C194"/>
    <mergeCell ref="E193:E194"/>
    <mergeCell ref="F193:F194"/>
    <mergeCell ref="G190:G192"/>
    <mergeCell ref="G193:G194"/>
    <mergeCell ref="F190:F192"/>
    <mergeCell ref="G195:G200"/>
    <mergeCell ref="B212:H212"/>
    <mergeCell ref="A213:H213"/>
    <mergeCell ref="A214:H214"/>
    <mergeCell ref="L214:P214"/>
    <mergeCell ref="E240:H240"/>
    <mergeCell ref="E234:H234"/>
    <mergeCell ref="E235:H235"/>
    <mergeCell ref="E236:H236"/>
    <mergeCell ref="E237:H237"/>
    <mergeCell ref="E238:H238"/>
    <mergeCell ref="E239:H239"/>
    <mergeCell ref="E227:H227"/>
    <mergeCell ref="E228:H228"/>
    <mergeCell ref="E229:H229"/>
    <mergeCell ref="E230:H230"/>
    <mergeCell ref="E231:H231"/>
    <mergeCell ref="E233:H233"/>
    <mergeCell ref="E224:K224"/>
    <mergeCell ref="H121:H122"/>
    <mergeCell ref="I121:I122"/>
    <mergeCell ref="J121:J122"/>
    <mergeCell ref="K121:K122"/>
    <mergeCell ref="D127:H127"/>
    <mergeCell ref="B128:H128"/>
    <mergeCell ref="L160:L163"/>
    <mergeCell ref="A121:A122"/>
    <mergeCell ref="B154:B159"/>
    <mergeCell ref="C154:C159"/>
    <mergeCell ref="D154:D159"/>
    <mergeCell ref="F154:F159"/>
    <mergeCell ref="G154:G159"/>
    <mergeCell ref="G160:G164"/>
    <mergeCell ref="B121:B122"/>
    <mergeCell ref="C121:C122"/>
    <mergeCell ref="E121:E122"/>
    <mergeCell ref="F121:F122"/>
    <mergeCell ref="G121:G122"/>
    <mergeCell ref="E154:E159"/>
    <mergeCell ref="A154:A159"/>
    <mergeCell ref="A131:A132"/>
    <mergeCell ref="A187:A188"/>
    <mergeCell ref="E74:E76"/>
    <mergeCell ref="E79:E81"/>
    <mergeCell ref="C62:K63"/>
    <mergeCell ref="E39:E41"/>
    <mergeCell ref="A62:A63"/>
    <mergeCell ref="B62:B63"/>
    <mergeCell ref="A79:A81"/>
    <mergeCell ref="B79:B81"/>
    <mergeCell ref="C79:C81"/>
    <mergeCell ref="F79:F81"/>
    <mergeCell ref="C68:G68"/>
    <mergeCell ref="B69:H69"/>
    <mergeCell ref="B70:P70"/>
    <mergeCell ref="A74:A76"/>
    <mergeCell ref="B74:B76"/>
    <mergeCell ref="C74:C76"/>
    <mergeCell ref="F74:F76"/>
    <mergeCell ref="G79:G81"/>
    <mergeCell ref="G74:G76"/>
    <mergeCell ref="F77:F78"/>
    <mergeCell ref="G77:G78"/>
    <mergeCell ref="E77:E78"/>
    <mergeCell ref="A64:A65"/>
    <mergeCell ref="B64:B65"/>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72"/>
  <sheetViews>
    <sheetView workbookViewId="0">
      <selection activeCell="K40" sqref="K40"/>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2" spans="1:16" ht="47.45" customHeight="1" x14ac:dyDescent="0.2">
      <c r="A2" s="9"/>
      <c r="B2" s="9"/>
      <c r="C2" s="9"/>
      <c r="D2" s="9"/>
      <c r="E2" s="9"/>
      <c r="F2" s="9"/>
      <c r="G2" s="9"/>
      <c r="H2" s="9"/>
      <c r="I2" s="9"/>
      <c r="J2" s="9"/>
      <c r="K2" s="9"/>
      <c r="L2" s="1635" t="s">
        <v>630</v>
      </c>
      <c r="M2" s="1635"/>
      <c r="N2" s="1635"/>
      <c r="O2" s="1635"/>
      <c r="P2" s="919"/>
    </row>
    <row r="3" spans="1:16" ht="14.25" x14ac:dyDescent="0.2">
      <c r="A3" s="1637" t="s">
        <v>333</v>
      </c>
      <c r="B3" s="1637"/>
      <c r="C3" s="1637"/>
      <c r="D3" s="1637"/>
      <c r="E3" s="1637"/>
      <c r="F3" s="1637"/>
      <c r="G3" s="1637"/>
      <c r="H3" s="1637"/>
      <c r="I3" s="1637"/>
      <c r="J3" s="1637"/>
      <c r="K3" s="1637"/>
      <c r="L3" s="1637"/>
      <c r="M3" s="1637"/>
      <c r="N3" s="1637"/>
      <c r="O3" s="10"/>
      <c r="P3" s="10"/>
    </row>
    <row r="4" spans="1:16" ht="14.25" x14ac:dyDescent="0.2">
      <c r="A4" s="2123" t="s">
        <v>39</v>
      </c>
      <c r="B4" s="2123"/>
      <c r="C4" s="2123"/>
      <c r="D4" s="2123"/>
      <c r="E4" s="2123"/>
      <c r="F4" s="2123"/>
      <c r="G4" s="2123"/>
      <c r="H4" s="2123"/>
      <c r="I4" s="2123"/>
      <c r="J4" s="2123"/>
      <c r="K4" s="2123"/>
      <c r="L4" s="2123"/>
      <c r="M4" s="2123"/>
      <c r="N4" s="2123"/>
      <c r="O4" s="2123"/>
      <c r="P4" s="2123"/>
    </row>
    <row r="5" spans="1:16" ht="16.5" thickBot="1" x14ac:dyDescent="0.25">
      <c r="A5" s="906"/>
      <c r="B5" s="906"/>
      <c r="C5" s="906"/>
      <c r="D5" s="906"/>
      <c r="E5" s="906"/>
      <c r="F5" s="906"/>
      <c r="G5" s="906"/>
      <c r="H5" s="906"/>
      <c r="I5" s="906"/>
      <c r="J5" s="906"/>
      <c r="K5" s="906"/>
      <c r="L5" s="55"/>
      <c r="M5" s="906"/>
      <c r="N5" s="56"/>
      <c r="O5" s="2124" t="s">
        <v>59</v>
      </c>
      <c r="P5" s="2124"/>
    </row>
    <row r="6" spans="1:16" ht="13.9" customHeight="1" thickBot="1" x14ac:dyDescent="0.25">
      <c r="A6" s="1623" t="s">
        <v>0</v>
      </c>
      <c r="B6" s="1623" t="s">
        <v>1</v>
      </c>
      <c r="C6" s="1626" t="s">
        <v>2</v>
      </c>
      <c r="D6" s="1623" t="s">
        <v>35</v>
      </c>
      <c r="E6" s="1629" t="s">
        <v>61</v>
      </c>
      <c r="F6" s="1632" t="s">
        <v>3</v>
      </c>
      <c r="G6" s="1626" t="s">
        <v>4</v>
      </c>
      <c r="H6" s="1632" t="s">
        <v>5</v>
      </c>
      <c r="I6" s="1640" t="s">
        <v>616</v>
      </c>
      <c r="J6" s="1632" t="s">
        <v>292</v>
      </c>
      <c r="K6" s="1632" t="s">
        <v>80</v>
      </c>
      <c r="L6" s="1643" t="s">
        <v>11</v>
      </c>
      <c r="M6" s="1644"/>
      <c r="N6" s="1644"/>
      <c r="O6" s="1644"/>
      <c r="P6" s="1645"/>
    </row>
    <row r="7" spans="1:16" ht="15" x14ac:dyDescent="0.2">
      <c r="A7" s="1624"/>
      <c r="B7" s="1624"/>
      <c r="C7" s="1627"/>
      <c r="D7" s="1624"/>
      <c r="E7" s="1630"/>
      <c r="F7" s="1633"/>
      <c r="G7" s="1627"/>
      <c r="H7" s="1633"/>
      <c r="I7" s="1641"/>
      <c r="J7" s="1633"/>
      <c r="K7" s="1633"/>
      <c r="L7" s="1646" t="s">
        <v>41</v>
      </c>
      <c r="M7" s="1648" t="s">
        <v>40</v>
      </c>
      <c r="N7" s="1650" t="s">
        <v>42</v>
      </c>
      <c r="O7" s="1650"/>
      <c r="P7" s="1651"/>
    </row>
    <row r="8" spans="1:16" ht="164.45" customHeight="1" thickBot="1" x14ac:dyDescent="0.25">
      <c r="A8" s="1625"/>
      <c r="B8" s="1625"/>
      <c r="C8" s="1628"/>
      <c r="D8" s="1625"/>
      <c r="E8" s="1631"/>
      <c r="F8" s="1634"/>
      <c r="G8" s="1628"/>
      <c r="H8" s="1634"/>
      <c r="I8" s="1642"/>
      <c r="J8" s="1634"/>
      <c r="K8" s="1634"/>
      <c r="L8" s="1647"/>
      <c r="M8" s="1649"/>
      <c r="N8" s="831" t="s">
        <v>56</v>
      </c>
      <c r="O8" s="831" t="s">
        <v>57</v>
      </c>
      <c r="P8" s="832" t="s">
        <v>58</v>
      </c>
    </row>
    <row r="9" spans="1:16" ht="15" thickBot="1" x14ac:dyDescent="0.25">
      <c r="A9" s="833" t="s">
        <v>6</v>
      </c>
      <c r="B9" s="1027" t="s">
        <v>334</v>
      </c>
      <c r="C9" s="920"/>
      <c r="D9" s="920"/>
      <c r="E9" s="920"/>
      <c r="F9" s="920"/>
      <c r="G9" s="920"/>
      <c r="H9" s="920"/>
      <c r="I9" s="920"/>
      <c r="J9" s="920"/>
      <c r="K9" s="920"/>
      <c r="L9" s="922"/>
      <c r="M9" s="922"/>
      <c r="N9" s="921"/>
      <c r="O9" s="920"/>
      <c r="P9" s="923"/>
    </row>
    <row r="10" spans="1:16" ht="45" x14ac:dyDescent="0.2">
      <c r="A10" s="900"/>
      <c r="B10" s="901"/>
      <c r="C10" s="839"/>
      <c r="D10" s="924"/>
      <c r="E10" s="1028"/>
      <c r="F10" s="1028"/>
      <c r="G10" s="1028"/>
      <c r="H10" s="1028"/>
      <c r="I10" s="1028"/>
      <c r="J10" s="1028"/>
      <c r="K10" s="1028"/>
      <c r="L10" s="1029" t="s">
        <v>335</v>
      </c>
      <c r="M10" s="1030" t="s">
        <v>125</v>
      </c>
      <c r="N10" s="1031"/>
      <c r="O10" s="1032">
        <v>43</v>
      </c>
      <c r="P10" s="1033"/>
    </row>
    <row r="11" spans="1:16" ht="45" x14ac:dyDescent="0.2">
      <c r="A11" s="902"/>
      <c r="B11" s="903"/>
      <c r="C11" s="1034"/>
      <c r="D11" s="883"/>
      <c r="E11" s="1035"/>
      <c r="F11" s="1035"/>
      <c r="G11" s="1035"/>
      <c r="H11" s="1035"/>
      <c r="I11" s="1035"/>
      <c r="J11" s="1035"/>
      <c r="K11" s="1035"/>
      <c r="L11" s="1036" t="s">
        <v>336</v>
      </c>
      <c r="M11" s="905" t="s">
        <v>125</v>
      </c>
      <c r="N11" s="946">
        <v>0</v>
      </c>
      <c r="O11" s="946">
        <v>25</v>
      </c>
      <c r="P11" s="947">
        <v>0</v>
      </c>
    </row>
    <row r="12" spans="1:16" ht="30.6" customHeight="1" thickBot="1" x14ac:dyDescent="0.25">
      <c r="A12" s="1037"/>
      <c r="B12" s="903"/>
      <c r="C12" s="1034"/>
      <c r="D12" s="883"/>
      <c r="E12" s="1035"/>
      <c r="F12" s="1035"/>
      <c r="G12" s="1035"/>
      <c r="H12" s="1035"/>
      <c r="I12" s="1035"/>
      <c r="J12" s="1035"/>
      <c r="K12" s="1035"/>
      <c r="L12" s="1038" t="s">
        <v>337</v>
      </c>
      <c r="M12" s="973" t="s">
        <v>83</v>
      </c>
      <c r="N12" s="1039">
        <v>6</v>
      </c>
      <c r="O12" s="1039">
        <v>6</v>
      </c>
      <c r="P12" s="1040">
        <v>6</v>
      </c>
    </row>
    <row r="13" spans="1:16" ht="15" thickBot="1" x14ac:dyDescent="0.25">
      <c r="A13" s="1041" t="s">
        <v>6</v>
      </c>
      <c r="B13" s="841" t="s">
        <v>6</v>
      </c>
      <c r="C13" s="2117" t="s">
        <v>338</v>
      </c>
      <c r="D13" s="2118"/>
      <c r="E13" s="2118"/>
      <c r="F13" s="2118"/>
      <c r="G13" s="2118"/>
      <c r="H13" s="2118"/>
      <c r="I13" s="2118"/>
      <c r="J13" s="2118"/>
      <c r="K13" s="2118"/>
      <c r="L13" s="2118"/>
      <c r="M13" s="2118"/>
      <c r="N13" s="2118"/>
      <c r="O13" s="2118"/>
      <c r="P13" s="2119"/>
    </row>
    <row r="14" spans="1:16" ht="27.6" customHeight="1" thickBot="1" x14ac:dyDescent="0.25">
      <c r="A14" s="1041"/>
      <c r="B14" s="1042"/>
      <c r="C14" s="830"/>
      <c r="D14" s="883"/>
      <c r="E14" s="1035"/>
      <c r="F14" s="1035"/>
      <c r="G14" s="1035"/>
      <c r="H14" s="1035"/>
      <c r="I14" s="1035"/>
      <c r="J14" s="1035"/>
      <c r="K14" s="1035"/>
      <c r="L14" s="1121" t="s">
        <v>383</v>
      </c>
      <c r="M14" s="1122" t="s">
        <v>332</v>
      </c>
      <c r="N14" s="1122">
        <v>2000</v>
      </c>
      <c r="O14" s="1122">
        <v>2400</v>
      </c>
      <c r="P14" s="1123">
        <v>2500</v>
      </c>
    </row>
    <row r="15" spans="1:16" ht="25.9" customHeight="1" x14ac:dyDescent="0.25">
      <c r="A15" s="2120" t="s">
        <v>6</v>
      </c>
      <c r="B15" s="1738" t="s">
        <v>6</v>
      </c>
      <c r="C15" s="2112" t="s">
        <v>6</v>
      </c>
      <c r="D15" s="925"/>
      <c r="E15" s="2102" t="s">
        <v>339</v>
      </c>
      <c r="F15" s="1831" t="s">
        <v>70</v>
      </c>
      <c r="G15" s="2098" t="s">
        <v>71</v>
      </c>
      <c r="H15" s="926" t="s">
        <v>52</v>
      </c>
      <c r="I15" s="927">
        <v>0</v>
      </c>
      <c r="J15" s="928">
        <v>30</v>
      </c>
      <c r="K15" s="1043">
        <v>30</v>
      </c>
      <c r="L15" s="930" t="s">
        <v>340</v>
      </c>
      <c r="M15" s="940" t="s">
        <v>188</v>
      </c>
      <c r="N15" s="1124">
        <v>2</v>
      </c>
      <c r="O15" s="1124">
        <v>3</v>
      </c>
      <c r="P15" s="1125">
        <v>3</v>
      </c>
    </row>
    <row r="16" spans="1:16" ht="27" customHeight="1" x14ac:dyDescent="0.2">
      <c r="A16" s="2121"/>
      <c r="B16" s="1667"/>
      <c r="C16" s="2113"/>
      <c r="D16" s="942"/>
      <c r="E16" s="2115"/>
      <c r="F16" s="1818"/>
      <c r="G16" s="2099"/>
      <c r="H16" s="943" t="s">
        <v>63</v>
      </c>
      <c r="I16" s="944"/>
      <c r="J16" s="945"/>
      <c r="K16" s="1045"/>
      <c r="L16" s="967" t="s">
        <v>620</v>
      </c>
      <c r="M16" s="941" t="s">
        <v>188</v>
      </c>
      <c r="N16" s="1046">
        <v>1</v>
      </c>
      <c r="O16" s="1046">
        <v>2</v>
      </c>
      <c r="P16" s="1047">
        <v>2</v>
      </c>
    </row>
    <row r="17" spans="1:16" ht="30" x14ac:dyDescent="0.2">
      <c r="A17" s="2121"/>
      <c r="B17" s="1667"/>
      <c r="C17" s="2113"/>
      <c r="D17" s="942"/>
      <c r="E17" s="2115"/>
      <c r="F17" s="1818"/>
      <c r="G17" s="2099"/>
      <c r="H17" s="943" t="s">
        <v>62</v>
      </c>
      <c r="I17" s="944"/>
      <c r="J17" s="945"/>
      <c r="K17" s="1045"/>
      <c r="L17" s="967" t="s">
        <v>341</v>
      </c>
      <c r="M17" s="941" t="s">
        <v>329</v>
      </c>
      <c r="N17" s="1046">
        <v>50</v>
      </c>
      <c r="O17" s="1046">
        <v>100</v>
      </c>
      <c r="P17" s="1044">
        <v>150</v>
      </c>
    </row>
    <row r="18" spans="1:16" ht="15.75" thickBot="1" x14ac:dyDescent="0.25">
      <c r="A18" s="2122"/>
      <c r="B18" s="1739"/>
      <c r="C18" s="2114"/>
      <c r="D18" s="933"/>
      <c r="E18" s="2116"/>
      <c r="F18" s="1832"/>
      <c r="G18" s="2100"/>
      <c r="H18" s="934" t="s">
        <v>7</v>
      </c>
      <c r="I18" s="935">
        <f t="shared" ref="I18:K18" si="0">SUM(I15:I17)</f>
        <v>0</v>
      </c>
      <c r="J18" s="935">
        <f t="shared" si="0"/>
        <v>30</v>
      </c>
      <c r="K18" s="935">
        <f t="shared" si="0"/>
        <v>30</v>
      </c>
      <c r="L18" s="936"/>
      <c r="M18" s="937"/>
      <c r="N18" s="938"/>
      <c r="O18" s="938"/>
      <c r="P18" s="939"/>
    </row>
    <row r="19" spans="1:16" ht="30" x14ac:dyDescent="0.25">
      <c r="A19" s="1735" t="s">
        <v>6</v>
      </c>
      <c r="B19" s="1738" t="s">
        <v>6</v>
      </c>
      <c r="C19" s="2112" t="s">
        <v>8</v>
      </c>
      <c r="D19" s="925"/>
      <c r="E19" s="2102" t="s">
        <v>342</v>
      </c>
      <c r="F19" s="1831" t="s">
        <v>70</v>
      </c>
      <c r="G19" s="2098" t="s">
        <v>71</v>
      </c>
      <c r="H19" s="926" t="s">
        <v>52</v>
      </c>
      <c r="I19" s="927">
        <v>10</v>
      </c>
      <c r="J19" s="928">
        <v>11</v>
      </c>
      <c r="K19" s="1043">
        <v>12</v>
      </c>
      <c r="L19" s="930" t="s">
        <v>343</v>
      </c>
      <c r="M19" s="940" t="s">
        <v>344</v>
      </c>
      <c r="N19" s="1124">
        <v>15</v>
      </c>
      <c r="O19" s="1124">
        <v>20</v>
      </c>
      <c r="P19" s="1125">
        <v>25</v>
      </c>
    </row>
    <row r="20" spans="1:16" ht="15" x14ac:dyDescent="0.2">
      <c r="A20" s="1736"/>
      <c r="B20" s="1667"/>
      <c r="C20" s="2113"/>
      <c r="D20" s="942"/>
      <c r="E20" s="2115"/>
      <c r="F20" s="1818"/>
      <c r="G20" s="2099"/>
      <c r="H20" s="943" t="s">
        <v>63</v>
      </c>
      <c r="I20" s="944"/>
      <c r="J20" s="945"/>
      <c r="K20" s="1045"/>
      <c r="L20" s="967" t="s">
        <v>345</v>
      </c>
      <c r="M20" s="941" t="s">
        <v>188</v>
      </c>
      <c r="N20" s="1046">
        <v>7</v>
      </c>
      <c r="O20" s="1046">
        <v>10</v>
      </c>
      <c r="P20" s="1047">
        <v>13</v>
      </c>
    </row>
    <row r="21" spans="1:16" ht="23.45" customHeight="1" thickBot="1" x14ac:dyDescent="0.25">
      <c r="A21" s="1737"/>
      <c r="B21" s="1739"/>
      <c r="C21" s="2114"/>
      <c r="D21" s="933"/>
      <c r="E21" s="2116"/>
      <c r="F21" s="1832"/>
      <c r="G21" s="2100"/>
      <c r="H21" s="934" t="s">
        <v>7</v>
      </c>
      <c r="I21" s="935">
        <f>SUM(I19:I20)</f>
        <v>10</v>
      </c>
      <c r="J21" s="935">
        <f>SUM(J19:J20)</f>
        <v>11</v>
      </c>
      <c r="K21" s="935">
        <f>SUM(K19:K20)</f>
        <v>12</v>
      </c>
      <c r="L21" s="936"/>
      <c r="M21" s="937"/>
      <c r="N21" s="1049"/>
      <c r="O21" s="1049"/>
      <c r="P21" s="1050"/>
    </row>
    <row r="22" spans="1:16" ht="45" x14ac:dyDescent="0.2">
      <c r="A22" s="1735" t="s">
        <v>6</v>
      </c>
      <c r="B22" s="1738" t="s">
        <v>6</v>
      </c>
      <c r="C22" s="2112" t="s">
        <v>53</v>
      </c>
      <c r="D22" s="925"/>
      <c r="E22" s="1620" t="s">
        <v>346</v>
      </c>
      <c r="F22" s="1817" t="s">
        <v>70</v>
      </c>
      <c r="G22" s="2098" t="s">
        <v>71</v>
      </c>
      <c r="H22" s="926" t="s">
        <v>52</v>
      </c>
      <c r="I22" s="929">
        <v>30</v>
      </c>
      <c r="J22" s="928">
        <v>31</v>
      </c>
      <c r="K22" s="1043">
        <v>32</v>
      </c>
      <c r="L22" s="1126" t="s">
        <v>347</v>
      </c>
      <c r="M22" s="1127" t="s">
        <v>83</v>
      </c>
      <c r="N22" s="904">
        <v>20</v>
      </c>
      <c r="O22" s="904">
        <v>25</v>
      </c>
      <c r="P22" s="1128">
        <v>25</v>
      </c>
    </row>
    <row r="23" spans="1:16" ht="43.15" customHeight="1" x14ac:dyDescent="0.25">
      <c r="A23" s="1736"/>
      <c r="B23" s="1667"/>
      <c r="C23" s="2113"/>
      <c r="D23" s="942"/>
      <c r="E23" s="2115"/>
      <c r="F23" s="1818"/>
      <c r="G23" s="2099"/>
      <c r="H23" s="943" t="s">
        <v>63</v>
      </c>
      <c r="I23" s="952"/>
      <c r="J23" s="951"/>
      <c r="K23" s="1051"/>
      <c r="L23" s="1048" t="s">
        <v>348</v>
      </c>
      <c r="M23" s="1052" t="s">
        <v>125</v>
      </c>
      <c r="N23" s="1053">
        <v>35</v>
      </c>
      <c r="O23" s="1053">
        <v>60</v>
      </c>
      <c r="P23" s="1054">
        <v>100</v>
      </c>
    </row>
    <row r="24" spans="1:16" ht="30" x14ac:dyDescent="0.2">
      <c r="A24" s="1736"/>
      <c r="B24" s="1667"/>
      <c r="C24" s="2113"/>
      <c r="D24" s="942"/>
      <c r="E24" s="2115"/>
      <c r="F24" s="1818"/>
      <c r="G24" s="2099"/>
      <c r="H24" s="943" t="s">
        <v>62</v>
      </c>
      <c r="I24" s="952"/>
      <c r="J24" s="951"/>
      <c r="K24" s="1051"/>
      <c r="L24" s="1055" t="s">
        <v>349</v>
      </c>
      <c r="M24" s="1056" t="s">
        <v>329</v>
      </c>
      <c r="N24" s="1053">
        <v>30</v>
      </c>
      <c r="O24" s="1053">
        <v>35</v>
      </c>
      <c r="P24" s="1054">
        <v>40</v>
      </c>
    </row>
    <row r="25" spans="1:16" ht="30" x14ac:dyDescent="0.2">
      <c r="A25" s="1736"/>
      <c r="B25" s="1667"/>
      <c r="C25" s="2113"/>
      <c r="D25" s="942"/>
      <c r="E25" s="2115"/>
      <c r="F25" s="1818"/>
      <c r="G25" s="2099"/>
      <c r="H25" s="943"/>
      <c r="I25" s="952"/>
      <c r="J25" s="951"/>
      <c r="K25" s="1057"/>
      <c r="L25" s="1058" t="s">
        <v>350</v>
      </c>
      <c r="M25" s="1059" t="s">
        <v>83</v>
      </c>
      <c r="N25" s="1060">
        <v>2</v>
      </c>
      <c r="O25" s="1060">
        <v>2</v>
      </c>
      <c r="P25" s="1061">
        <v>2</v>
      </c>
    </row>
    <row r="26" spans="1:16" ht="15.75" thickBot="1" x14ac:dyDescent="0.25">
      <c r="A26" s="1737"/>
      <c r="B26" s="1739"/>
      <c r="C26" s="2114"/>
      <c r="D26" s="933"/>
      <c r="E26" s="2116"/>
      <c r="F26" s="1819"/>
      <c r="G26" s="2100"/>
      <c r="H26" s="934" t="s">
        <v>7</v>
      </c>
      <c r="I26" s="959">
        <f>SUM(I22:I24)</f>
        <v>30</v>
      </c>
      <c r="J26" s="959">
        <f t="shared" ref="J26:K26" si="1">SUM(J22:J24)</f>
        <v>31</v>
      </c>
      <c r="K26" s="959">
        <f t="shared" si="1"/>
        <v>32</v>
      </c>
      <c r="L26" s="936"/>
      <c r="M26" s="975"/>
      <c r="N26" s="938"/>
      <c r="O26" s="938"/>
      <c r="P26" s="939"/>
    </row>
    <row r="27" spans="1:16" ht="15.75" thickBot="1" x14ac:dyDescent="0.25">
      <c r="A27" s="840" t="s">
        <v>6</v>
      </c>
      <c r="B27" s="969" t="s">
        <v>6</v>
      </c>
      <c r="C27" s="2064" t="s">
        <v>34</v>
      </c>
      <c r="D27" s="2064"/>
      <c r="E27" s="2064"/>
      <c r="F27" s="2064"/>
      <c r="G27" s="2065"/>
      <c r="H27" s="976" t="s">
        <v>7</v>
      </c>
      <c r="I27" s="977">
        <f>I26+I21+I18</f>
        <v>40</v>
      </c>
      <c r="J27" s="977">
        <f>J26+J21+J18</f>
        <v>72</v>
      </c>
      <c r="K27" s="977">
        <f>K26+K21+K18</f>
        <v>74</v>
      </c>
      <c r="L27" s="2066"/>
      <c r="M27" s="2067"/>
      <c r="N27" s="2067"/>
      <c r="O27" s="2067"/>
      <c r="P27" s="2068"/>
    </row>
    <row r="28" spans="1:16" ht="15" thickBot="1" x14ac:dyDescent="0.25">
      <c r="A28" s="840" t="s">
        <v>6</v>
      </c>
      <c r="B28" s="969" t="s">
        <v>8</v>
      </c>
      <c r="C28" s="2103" t="s">
        <v>351</v>
      </c>
      <c r="D28" s="2104"/>
      <c r="E28" s="2104"/>
      <c r="F28" s="2104"/>
      <c r="G28" s="2104"/>
      <c r="H28" s="2104"/>
      <c r="I28" s="2104"/>
      <c r="J28" s="2104"/>
      <c r="K28" s="2104"/>
      <c r="L28" s="2104"/>
      <c r="M28" s="2104"/>
      <c r="N28" s="2104"/>
      <c r="O28" s="2104"/>
      <c r="P28" s="2105"/>
    </row>
    <row r="29" spans="1:16" ht="45" x14ac:dyDescent="0.25">
      <c r="A29" s="2085" t="s">
        <v>6</v>
      </c>
      <c r="B29" s="1666"/>
      <c r="C29" s="2106"/>
      <c r="D29" s="2107"/>
      <c r="E29" s="2107"/>
      <c r="F29" s="2107"/>
      <c r="G29" s="2107"/>
      <c r="H29" s="2107"/>
      <c r="I29" s="2107"/>
      <c r="J29" s="2107"/>
      <c r="K29" s="2108"/>
      <c r="L29" s="1062" t="s">
        <v>352</v>
      </c>
      <c r="M29" s="1063" t="s">
        <v>83</v>
      </c>
      <c r="N29" s="862">
        <v>80</v>
      </c>
      <c r="O29" s="862">
        <v>90</v>
      </c>
      <c r="P29" s="974">
        <v>100</v>
      </c>
    </row>
    <row r="30" spans="1:16" ht="60.75" thickBot="1" x14ac:dyDescent="0.3">
      <c r="A30" s="2087"/>
      <c r="B30" s="1668"/>
      <c r="C30" s="2109"/>
      <c r="D30" s="2110"/>
      <c r="E30" s="2110"/>
      <c r="F30" s="2110"/>
      <c r="G30" s="2110"/>
      <c r="H30" s="2110"/>
      <c r="I30" s="2110"/>
      <c r="J30" s="2110"/>
      <c r="K30" s="2111"/>
      <c r="L30" s="1064" t="s">
        <v>353</v>
      </c>
      <c r="M30" s="1065" t="s">
        <v>83</v>
      </c>
      <c r="N30" s="964">
        <v>100</v>
      </c>
      <c r="O30" s="964">
        <v>110</v>
      </c>
      <c r="P30" s="965">
        <v>120</v>
      </c>
    </row>
    <row r="31" spans="1:16" ht="30" x14ac:dyDescent="0.2">
      <c r="A31" s="2085" t="s">
        <v>6</v>
      </c>
      <c r="B31" s="1666" t="s">
        <v>8</v>
      </c>
      <c r="C31" s="1729" t="s">
        <v>6</v>
      </c>
      <c r="D31" s="1729"/>
      <c r="E31" s="2102" t="s">
        <v>354</v>
      </c>
      <c r="F31" s="1066" t="s">
        <v>70</v>
      </c>
      <c r="G31" s="2098" t="s">
        <v>71</v>
      </c>
      <c r="H31" s="926" t="s">
        <v>52</v>
      </c>
      <c r="I31" s="927">
        <v>44</v>
      </c>
      <c r="J31" s="928">
        <v>46</v>
      </c>
      <c r="K31" s="1043">
        <v>48</v>
      </c>
      <c r="L31" s="962" t="s">
        <v>355</v>
      </c>
      <c r="M31" s="1065" t="s">
        <v>83</v>
      </c>
      <c r="N31" s="1067">
        <v>26</v>
      </c>
      <c r="O31" s="1067">
        <v>34</v>
      </c>
      <c r="P31" s="1068">
        <v>43</v>
      </c>
    </row>
    <row r="32" spans="1:16" ht="33" customHeight="1" x14ac:dyDescent="0.2">
      <c r="A32" s="2086"/>
      <c r="B32" s="1667"/>
      <c r="C32" s="1730"/>
      <c r="D32" s="1730"/>
      <c r="E32" s="1714"/>
      <c r="F32" s="1069"/>
      <c r="G32" s="2099"/>
      <c r="H32" s="948" t="s">
        <v>63</v>
      </c>
      <c r="I32" s="944"/>
      <c r="J32" s="945"/>
      <c r="K32" s="1045"/>
      <c r="L32" s="1070" t="s">
        <v>356</v>
      </c>
      <c r="M32" s="1071" t="s">
        <v>332</v>
      </c>
      <c r="N32" s="946">
        <v>60</v>
      </c>
      <c r="O32" s="946">
        <v>70</v>
      </c>
      <c r="P32" s="947">
        <v>80</v>
      </c>
    </row>
    <row r="33" spans="1:16" ht="45" x14ac:dyDescent="0.2">
      <c r="A33" s="2086"/>
      <c r="B33" s="1667"/>
      <c r="C33" s="1730"/>
      <c r="D33" s="1730"/>
      <c r="E33" s="1714"/>
      <c r="F33" s="1072"/>
      <c r="G33" s="2099"/>
      <c r="H33" s="943" t="s">
        <v>62</v>
      </c>
      <c r="I33" s="944"/>
      <c r="J33" s="945"/>
      <c r="K33" s="1045"/>
      <c r="L33" s="1073" t="s">
        <v>357</v>
      </c>
      <c r="M33" s="1071" t="s">
        <v>332</v>
      </c>
      <c r="N33" s="1074" t="s">
        <v>358</v>
      </c>
      <c r="O33" s="1075" t="s">
        <v>359</v>
      </c>
      <c r="P33" s="1076" t="s">
        <v>360</v>
      </c>
    </row>
    <row r="34" spans="1:16" ht="30" x14ac:dyDescent="0.2">
      <c r="A34" s="2086"/>
      <c r="B34" s="1667"/>
      <c r="C34" s="1730"/>
      <c r="D34" s="1730"/>
      <c r="E34" s="1714"/>
      <c r="F34" s="1077"/>
      <c r="G34" s="2099"/>
      <c r="H34" s="943"/>
      <c r="I34" s="944"/>
      <c r="J34" s="945"/>
      <c r="K34" s="1045"/>
      <c r="L34" s="1073" t="s">
        <v>361</v>
      </c>
      <c r="M34" s="1078" t="s">
        <v>125</v>
      </c>
      <c r="N34" s="957">
        <v>70</v>
      </c>
      <c r="O34" s="957">
        <v>75</v>
      </c>
      <c r="P34" s="958">
        <v>80</v>
      </c>
    </row>
    <row r="35" spans="1:16" ht="30" x14ac:dyDescent="0.2">
      <c r="A35" s="2086"/>
      <c r="B35" s="1667"/>
      <c r="C35" s="1730"/>
      <c r="D35" s="1730"/>
      <c r="E35" s="1714"/>
      <c r="F35" s="1077"/>
      <c r="G35" s="2099"/>
      <c r="H35" s="943"/>
      <c r="I35" s="950"/>
      <c r="J35" s="951"/>
      <c r="K35" s="952"/>
      <c r="L35" s="1073" t="s">
        <v>362</v>
      </c>
      <c r="M35" s="1078" t="s">
        <v>83</v>
      </c>
      <c r="N35" s="957">
        <v>1</v>
      </c>
      <c r="O35" s="957">
        <v>1</v>
      </c>
      <c r="P35" s="958">
        <v>1</v>
      </c>
    </row>
    <row r="36" spans="1:16" ht="30.75" thickBot="1" x14ac:dyDescent="0.25">
      <c r="A36" s="2087"/>
      <c r="B36" s="1668"/>
      <c r="C36" s="2101"/>
      <c r="D36" s="2101"/>
      <c r="E36" s="1715"/>
      <c r="F36" s="1079"/>
      <c r="G36" s="2100"/>
      <c r="H36" s="934" t="s">
        <v>7</v>
      </c>
      <c r="I36" s="935">
        <f>SUM(I31:I35)</f>
        <v>44</v>
      </c>
      <c r="J36" s="935">
        <f t="shared" ref="J36:K36" si="2">SUM(J31:J35)</f>
        <v>46</v>
      </c>
      <c r="K36" s="935">
        <f t="shared" si="2"/>
        <v>48</v>
      </c>
      <c r="L36" s="1080" t="s">
        <v>363</v>
      </c>
      <c r="M36" s="1081" t="s">
        <v>83</v>
      </c>
      <c r="N36" s="1082">
        <v>3</v>
      </c>
      <c r="O36" s="1082">
        <v>3</v>
      </c>
      <c r="P36" s="1083">
        <v>4</v>
      </c>
    </row>
    <row r="37" spans="1:16" ht="45" x14ac:dyDescent="0.2">
      <c r="A37" s="2085" t="s">
        <v>6</v>
      </c>
      <c r="B37" s="1666" t="s">
        <v>8</v>
      </c>
      <c r="C37" s="1729" t="s">
        <v>8</v>
      </c>
      <c r="D37" s="1729"/>
      <c r="E37" s="1084" t="s">
        <v>364</v>
      </c>
      <c r="F37" s="1831" t="s">
        <v>70</v>
      </c>
      <c r="G37" s="2098" t="s">
        <v>71</v>
      </c>
      <c r="H37" s="926"/>
      <c r="I37" s="1085"/>
      <c r="J37" s="1086"/>
      <c r="K37" s="1087"/>
      <c r="L37" s="1088" t="s">
        <v>365</v>
      </c>
      <c r="M37" s="1065" t="s">
        <v>83</v>
      </c>
      <c r="N37" s="964">
        <v>1</v>
      </c>
      <c r="O37" s="964">
        <v>2</v>
      </c>
      <c r="P37" s="965">
        <v>2</v>
      </c>
    </row>
    <row r="38" spans="1:16" ht="30" x14ac:dyDescent="0.2">
      <c r="A38" s="2086"/>
      <c r="B38" s="1667"/>
      <c r="C38" s="1730"/>
      <c r="D38" s="1730"/>
      <c r="E38" s="1089"/>
      <c r="F38" s="1818"/>
      <c r="G38" s="2099"/>
      <c r="H38" s="948"/>
      <c r="I38" s="950"/>
      <c r="J38" s="951"/>
      <c r="K38" s="950"/>
      <c r="L38" s="1090" t="s">
        <v>366</v>
      </c>
      <c r="M38" s="1554" t="s">
        <v>367</v>
      </c>
      <c r="N38" s="1067">
        <v>15</v>
      </c>
      <c r="O38" s="1067">
        <v>25</v>
      </c>
      <c r="P38" s="1068">
        <v>35</v>
      </c>
    </row>
    <row r="39" spans="1:16" ht="15" x14ac:dyDescent="0.2">
      <c r="A39" s="2086"/>
      <c r="B39" s="1667"/>
      <c r="C39" s="1730"/>
      <c r="D39" s="1730"/>
      <c r="E39" s="1089"/>
      <c r="F39" s="1818"/>
      <c r="G39" s="2099"/>
      <c r="H39" s="943"/>
      <c r="I39" s="950"/>
      <c r="J39" s="951"/>
      <c r="K39" s="950"/>
      <c r="L39" s="1091" t="s">
        <v>368</v>
      </c>
      <c r="M39" s="866" t="s">
        <v>83</v>
      </c>
      <c r="N39" s="1092">
        <v>1</v>
      </c>
      <c r="O39" s="1092"/>
      <c r="P39" s="1093"/>
    </row>
    <row r="40" spans="1:16" ht="45" x14ac:dyDescent="0.2">
      <c r="A40" s="2086"/>
      <c r="B40" s="1667"/>
      <c r="C40" s="1730"/>
      <c r="D40" s="1730"/>
      <c r="E40" s="1089"/>
      <c r="F40" s="1818"/>
      <c r="G40" s="2099"/>
      <c r="H40" s="943"/>
      <c r="I40" s="950"/>
      <c r="J40" s="951"/>
      <c r="K40" s="950"/>
      <c r="L40" s="967" t="s">
        <v>369</v>
      </c>
      <c r="M40" s="1555" t="s">
        <v>370</v>
      </c>
      <c r="N40" s="1094" t="s">
        <v>371</v>
      </c>
      <c r="O40" s="1094" t="s">
        <v>372</v>
      </c>
      <c r="P40" s="1095" t="s">
        <v>373</v>
      </c>
    </row>
    <row r="41" spans="1:16" ht="30" x14ac:dyDescent="0.2">
      <c r="A41" s="2086"/>
      <c r="B41" s="1667"/>
      <c r="C41" s="1730"/>
      <c r="D41" s="1730"/>
      <c r="E41" s="1096"/>
      <c r="F41" s="1818"/>
      <c r="G41" s="2099"/>
      <c r="H41" s="948"/>
      <c r="I41" s="944"/>
      <c r="J41" s="945"/>
      <c r="K41" s="944"/>
      <c r="L41" s="963" t="s">
        <v>374</v>
      </c>
      <c r="M41" s="1554" t="s">
        <v>367</v>
      </c>
      <c r="N41" s="931" t="s">
        <v>375</v>
      </c>
      <c r="O41" s="931" t="s">
        <v>376</v>
      </c>
      <c r="P41" s="932" t="s">
        <v>377</v>
      </c>
    </row>
    <row r="42" spans="1:16" ht="30" x14ac:dyDescent="0.2">
      <c r="A42" s="2086"/>
      <c r="B42" s="1667"/>
      <c r="C42" s="1730"/>
      <c r="D42" s="1730"/>
      <c r="E42" s="1089"/>
      <c r="F42" s="1818"/>
      <c r="G42" s="2099"/>
      <c r="H42" s="1097"/>
      <c r="I42" s="960"/>
      <c r="J42" s="961"/>
      <c r="K42" s="1057"/>
      <c r="L42" s="1098" t="s">
        <v>378</v>
      </c>
      <c r="M42" s="1099" t="s">
        <v>125</v>
      </c>
      <c r="N42" s="1092">
        <v>1</v>
      </c>
      <c r="O42" s="1092">
        <v>3</v>
      </c>
      <c r="P42" s="1093">
        <v>5</v>
      </c>
    </row>
    <row r="43" spans="1:16" ht="15.75" thickBot="1" x14ac:dyDescent="0.25">
      <c r="A43" s="2087"/>
      <c r="B43" s="1668"/>
      <c r="C43" s="2101"/>
      <c r="D43" s="2101"/>
      <c r="E43" s="1100"/>
      <c r="F43" s="1832"/>
      <c r="G43" s="2100"/>
      <c r="H43" s="972" t="s">
        <v>7</v>
      </c>
      <c r="I43" s="959"/>
      <c r="J43" s="959"/>
      <c r="K43" s="959"/>
      <c r="L43" s="870"/>
      <c r="M43" s="1101"/>
      <c r="N43" s="878"/>
      <c r="O43" s="878"/>
      <c r="P43" s="1102"/>
    </row>
    <row r="44" spans="1:16" s="9" customFormat="1" ht="17.45" customHeight="1" x14ac:dyDescent="0.25">
      <c r="A44" s="1735" t="s">
        <v>6</v>
      </c>
      <c r="B44" s="1738" t="s">
        <v>8</v>
      </c>
      <c r="C44" s="2112" t="s">
        <v>53</v>
      </c>
      <c r="D44" s="1595"/>
      <c r="E44" s="2125" t="s">
        <v>631</v>
      </c>
      <c r="F44" s="1831" t="s">
        <v>70</v>
      </c>
      <c r="G44" s="2098" t="s">
        <v>71</v>
      </c>
      <c r="H44" s="1600" t="s">
        <v>52</v>
      </c>
      <c r="I44" s="1601">
        <v>200</v>
      </c>
      <c r="J44" s="1602"/>
      <c r="K44" s="1603"/>
      <c r="L44" s="930"/>
      <c r="M44" s="940"/>
      <c r="N44" s="1124"/>
      <c r="O44" s="1124"/>
      <c r="P44" s="1125"/>
    </row>
    <row r="45" spans="1:16" s="9" customFormat="1" ht="15" x14ac:dyDescent="0.2">
      <c r="A45" s="1736"/>
      <c r="B45" s="1667"/>
      <c r="C45" s="2113"/>
      <c r="D45" s="1596"/>
      <c r="E45" s="2126"/>
      <c r="F45" s="1818"/>
      <c r="G45" s="2099"/>
      <c r="H45" s="943"/>
      <c r="I45" s="1598"/>
      <c r="J45" s="1599"/>
      <c r="K45" s="1045"/>
      <c r="L45" s="967"/>
      <c r="M45" s="941"/>
      <c r="N45" s="1046"/>
      <c r="O45" s="1046"/>
      <c r="P45" s="1047"/>
    </row>
    <row r="46" spans="1:16" s="9" customFormat="1" ht="15.75" thickBot="1" x14ac:dyDescent="0.25">
      <c r="A46" s="1737"/>
      <c r="B46" s="1739"/>
      <c r="C46" s="2114"/>
      <c r="D46" s="1597"/>
      <c r="E46" s="2127"/>
      <c r="F46" s="1832"/>
      <c r="G46" s="2100"/>
      <c r="H46" s="1604" t="s">
        <v>7</v>
      </c>
      <c r="I46" s="1605">
        <f>SUM(I44:I45)</f>
        <v>200</v>
      </c>
      <c r="J46" s="935">
        <f>SUM(J44:J45)</f>
        <v>0</v>
      </c>
      <c r="K46" s="935">
        <f>SUM(K44:K45)</f>
        <v>0</v>
      </c>
      <c r="L46" s="936"/>
      <c r="M46" s="937"/>
      <c r="N46" s="1049"/>
      <c r="O46" s="1049"/>
      <c r="P46" s="1050"/>
    </row>
    <row r="47" spans="1:16" ht="15.75" thickBot="1" x14ac:dyDescent="0.25">
      <c r="A47" s="840" t="s">
        <v>6</v>
      </c>
      <c r="B47" s="969" t="s">
        <v>8</v>
      </c>
      <c r="C47" s="2064" t="s">
        <v>34</v>
      </c>
      <c r="D47" s="2064"/>
      <c r="E47" s="2064"/>
      <c r="F47" s="2064"/>
      <c r="G47" s="2065"/>
      <c r="H47" s="976" t="s">
        <v>7</v>
      </c>
      <c r="I47" s="977">
        <f>I36+I43+I46</f>
        <v>244</v>
      </c>
      <c r="J47" s="977">
        <f t="shared" ref="J47:K47" si="3">J36+J43</f>
        <v>46</v>
      </c>
      <c r="K47" s="977">
        <f t="shared" si="3"/>
        <v>48</v>
      </c>
      <c r="L47" s="2066"/>
      <c r="M47" s="2067"/>
      <c r="N47" s="2067"/>
      <c r="O47" s="2067"/>
      <c r="P47" s="2068"/>
    </row>
    <row r="48" spans="1:16" ht="15" thickBot="1" x14ac:dyDescent="0.25">
      <c r="A48" s="869" t="s">
        <v>6</v>
      </c>
      <c r="B48" s="1103" t="s">
        <v>53</v>
      </c>
      <c r="C48" s="2081" t="s">
        <v>379</v>
      </c>
      <c r="D48" s="2082"/>
      <c r="E48" s="2082"/>
      <c r="F48" s="2082"/>
      <c r="G48" s="2082"/>
      <c r="H48" s="2082"/>
      <c r="I48" s="2083"/>
      <c r="J48" s="2083"/>
      <c r="K48" s="2083"/>
      <c r="L48" s="2083"/>
      <c r="M48" s="2083"/>
      <c r="N48" s="2083"/>
      <c r="O48" s="2083"/>
      <c r="P48" s="2084"/>
    </row>
    <row r="49" spans="1:16" ht="15" x14ac:dyDescent="0.2">
      <c r="A49" s="2085" t="s">
        <v>6</v>
      </c>
      <c r="B49" s="1666" t="s">
        <v>53</v>
      </c>
      <c r="C49" s="1666" t="s">
        <v>6</v>
      </c>
      <c r="D49" s="2088"/>
      <c r="E49" s="2090" t="s">
        <v>380</v>
      </c>
      <c r="F49" s="2092">
        <v>288724610</v>
      </c>
      <c r="G49" s="2095" t="s">
        <v>381</v>
      </c>
      <c r="H49" s="1104" t="s">
        <v>52</v>
      </c>
      <c r="I49" s="1105">
        <v>25</v>
      </c>
      <c r="J49" s="1237">
        <v>27</v>
      </c>
      <c r="K49" s="1238">
        <v>30</v>
      </c>
      <c r="L49" s="1106" t="s">
        <v>382</v>
      </c>
      <c r="M49" s="1107" t="s">
        <v>83</v>
      </c>
      <c r="N49" s="1030">
        <v>20</v>
      </c>
      <c r="O49" s="1030">
        <v>25</v>
      </c>
      <c r="P49" s="1108">
        <v>30</v>
      </c>
    </row>
    <row r="50" spans="1:16" ht="15.75" thickBot="1" x14ac:dyDescent="0.25">
      <c r="A50" s="2086"/>
      <c r="B50" s="1667"/>
      <c r="C50" s="1667"/>
      <c r="D50" s="2089"/>
      <c r="E50" s="2091"/>
      <c r="F50" s="2093"/>
      <c r="G50" s="2096"/>
      <c r="H50" s="1109"/>
      <c r="I50" s="1110"/>
      <c r="J50" s="1111"/>
      <c r="K50" s="1112"/>
      <c r="L50" s="1113"/>
      <c r="M50" s="877"/>
      <c r="N50" s="877"/>
      <c r="O50" s="877"/>
      <c r="P50" s="868"/>
    </row>
    <row r="51" spans="1:16" ht="15.75" thickBot="1" x14ac:dyDescent="0.25">
      <c r="A51" s="2087"/>
      <c r="B51" s="1668"/>
      <c r="C51" s="1668"/>
      <c r="D51" s="2089"/>
      <c r="E51" s="1715"/>
      <c r="F51" s="2094"/>
      <c r="G51" s="2097"/>
      <c r="H51" s="1114" t="s">
        <v>7</v>
      </c>
      <c r="I51" s="935">
        <f>SUM(I49:I50)</f>
        <v>25</v>
      </c>
      <c r="J51" s="935">
        <f t="shared" ref="J51:K51" si="4">SUM(J49:J50)</f>
        <v>27</v>
      </c>
      <c r="K51" s="935">
        <f t="shared" si="4"/>
        <v>30</v>
      </c>
      <c r="L51" s="1115"/>
      <c r="M51" s="1116"/>
      <c r="N51" s="1116"/>
      <c r="O51" s="1116"/>
      <c r="P51" s="909"/>
    </row>
    <row r="52" spans="1:16" ht="15.75" thickBot="1" x14ac:dyDescent="0.25">
      <c r="A52" s="840" t="s">
        <v>6</v>
      </c>
      <c r="B52" s="969" t="s">
        <v>53</v>
      </c>
      <c r="C52" s="2063" t="s">
        <v>34</v>
      </c>
      <c r="D52" s="2064"/>
      <c r="E52" s="2064"/>
      <c r="F52" s="2064"/>
      <c r="G52" s="2065"/>
      <c r="H52" s="976" t="s">
        <v>7</v>
      </c>
      <c r="I52" s="977">
        <f>I51*1</f>
        <v>25</v>
      </c>
      <c r="J52" s="977">
        <f t="shared" ref="J52:K52" si="5">J51*1</f>
        <v>27</v>
      </c>
      <c r="K52" s="977">
        <f t="shared" si="5"/>
        <v>30</v>
      </c>
      <c r="L52" s="2066"/>
      <c r="M52" s="2067"/>
      <c r="N52" s="2067"/>
      <c r="O52" s="2067"/>
      <c r="P52" s="2068"/>
    </row>
    <row r="53" spans="1:16" ht="15" thickBot="1" x14ac:dyDescent="0.25">
      <c r="A53" s="1117" t="s">
        <v>6</v>
      </c>
      <c r="B53" s="2069" t="s">
        <v>143</v>
      </c>
      <c r="C53" s="2070"/>
      <c r="D53" s="2070"/>
      <c r="E53" s="2070"/>
      <c r="F53" s="2070"/>
      <c r="G53" s="2070"/>
      <c r="H53" s="2071"/>
      <c r="I53" s="1118">
        <f>I27+I47+I52</f>
        <v>309</v>
      </c>
      <c r="J53" s="1118">
        <f t="shared" ref="J53:K53" si="6">J27+J47+J52</f>
        <v>145</v>
      </c>
      <c r="K53" s="1118">
        <f t="shared" si="6"/>
        <v>152</v>
      </c>
      <c r="L53" s="1119"/>
      <c r="M53" s="1119"/>
      <c r="N53" s="1119"/>
      <c r="O53" s="1119"/>
      <c r="P53" s="1120"/>
    </row>
    <row r="54" spans="1:16" ht="15.75" thickBot="1" x14ac:dyDescent="0.25">
      <c r="A54" s="2072" t="s">
        <v>9</v>
      </c>
      <c r="B54" s="2073"/>
      <c r="C54" s="2073"/>
      <c r="D54" s="2073"/>
      <c r="E54" s="2073"/>
      <c r="F54" s="2073"/>
      <c r="G54" s="2073"/>
      <c r="H54" s="2074"/>
      <c r="I54" s="879">
        <f>I53*1</f>
        <v>309</v>
      </c>
      <c r="J54" s="879">
        <f t="shared" ref="J54:K54" si="7">J53*1</f>
        <v>145</v>
      </c>
      <c r="K54" s="879">
        <f t="shared" si="7"/>
        <v>152</v>
      </c>
      <c r="L54" s="2075"/>
      <c r="M54" s="2076"/>
      <c r="N54" s="2076"/>
      <c r="O54" s="2076"/>
      <c r="P54" s="2077"/>
    </row>
    <row r="55" spans="1:16" ht="15" x14ac:dyDescent="0.2">
      <c r="A55" s="880" t="s">
        <v>36</v>
      </c>
      <c r="B55" s="880"/>
      <c r="C55" s="880"/>
      <c r="D55" s="880"/>
      <c r="E55" s="880"/>
      <c r="F55" s="880"/>
      <c r="G55" s="880"/>
      <c r="H55" s="880"/>
      <c r="I55" s="880"/>
      <c r="J55" s="880"/>
      <c r="K55" s="880"/>
      <c r="L55" s="880"/>
      <c r="M55" s="881"/>
      <c r="N55" s="882"/>
      <c r="O55" s="882"/>
      <c r="P55" s="882"/>
    </row>
    <row r="56" spans="1:16" ht="16.5" thickBot="1" x14ac:dyDescent="0.25">
      <c r="A56" s="10"/>
      <c r="B56" s="13"/>
      <c r="C56" s="13"/>
      <c r="D56" s="13"/>
      <c r="E56" s="1835" t="s">
        <v>10</v>
      </c>
      <c r="F56" s="1835"/>
      <c r="G56" s="1835"/>
      <c r="H56" s="1835"/>
      <c r="I56" s="1835"/>
      <c r="J56" s="1835"/>
      <c r="K56" s="1835"/>
      <c r="L56" s="26"/>
      <c r="M56" s="26"/>
      <c r="N56" s="15"/>
      <c r="O56" s="13"/>
      <c r="P56" s="13"/>
    </row>
    <row r="57" spans="1:16" ht="42.75" thickBot="1" x14ac:dyDescent="0.25">
      <c r="A57" s="10"/>
      <c r="B57" s="13"/>
      <c r="C57" s="13"/>
      <c r="D57" s="13"/>
      <c r="E57" s="17"/>
      <c r="F57" s="18"/>
      <c r="G57" s="18"/>
      <c r="H57" s="25"/>
      <c r="I57" s="1197" t="s">
        <v>617</v>
      </c>
      <c r="J57" s="1198" t="s">
        <v>292</v>
      </c>
      <c r="K57" s="1199" t="s">
        <v>293</v>
      </c>
      <c r="L57" s="10"/>
      <c r="M57" s="10"/>
      <c r="N57" s="15"/>
      <c r="O57" s="13"/>
      <c r="P57" s="13"/>
    </row>
    <row r="58" spans="1:16" ht="13.5" thickBot="1" x14ac:dyDescent="0.25">
      <c r="A58" s="10"/>
      <c r="B58" s="13"/>
      <c r="C58" s="13"/>
      <c r="D58" s="13"/>
      <c r="E58" s="2078" t="s">
        <v>37</v>
      </c>
      <c r="F58" s="2079"/>
      <c r="G58" s="2079"/>
      <c r="H58" s="2080"/>
      <c r="I58" s="21">
        <f>I59*1</f>
        <v>309</v>
      </c>
      <c r="J58" s="21">
        <f t="shared" ref="J58:K58" si="8">J59*1</f>
        <v>145</v>
      </c>
      <c r="K58" s="21">
        <f t="shared" si="8"/>
        <v>152</v>
      </c>
      <c r="L58" s="826"/>
      <c r="M58" s="10"/>
      <c r="N58" s="15"/>
      <c r="O58" s="13"/>
      <c r="P58" s="13"/>
    </row>
    <row r="59" spans="1:16" x14ac:dyDescent="0.2">
      <c r="A59" s="10"/>
      <c r="B59" s="13"/>
      <c r="C59" s="13"/>
      <c r="D59" s="13"/>
      <c r="E59" s="2052" t="s">
        <v>43</v>
      </c>
      <c r="F59" s="2053"/>
      <c r="G59" s="2053"/>
      <c r="H59" s="2054"/>
      <c r="I59" s="1609">
        <v>309</v>
      </c>
      <c r="J59" s="910">
        <v>145</v>
      </c>
      <c r="K59" s="22">
        <v>152</v>
      </c>
      <c r="L59" s="10"/>
      <c r="M59" s="10"/>
      <c r="N59" s="15"/>
      <c r="O59" s="13"/>
      <c r="P59" s="13"/>
    </row>
    <row r="60" spans="1:16" x14ac:dyDescent="0.2">
      <c r="A60" s="10"/>
      <c r="B60" s="13"/>
      <c r="C60" s="13"/>
      <c r="D60" s="13"/>
      <c r="E60" s="2052" t="s">
        <v>44</v>
      </c>
      <c r="F60" s="2053"/>
      <c r="G60" s="2053"/>
      <c r="H60" s="2054"/>
      <c r="I60" s="911"/>
      <c r="J60" s="912"/>
      <c r="K60" s="911"/>
      <c r="L60" s="10"/>
      <c r="M60" s="10"/>
      <c r="N60" s="15"/>
      <c r="O60" s="13"/>
      <c r="P60" s="13"/>
    </row>
    <row r="61" spans="1:16" x14ac:dyDescent="0.2">
      <c r="A61" s="10"/>
      <c r="B61" s="13"/>
      <c r="C61" s="13"/>
      <c r="D61" s="13"/>
      <c r="E61" s="2052" t="s">
        <v>45</v>
      </c>
      <c r="F61" s="2053"/>
      <c r="G61" s="2053"/>
      <c r="H61" s="2054"/>
      <c r="I61" s="911"/>
      <c r="J61" s="912"/>
      <c r="K61" s="911"/>
      <c r="L61" s="10"/>
      <c r="M61" s="10"/>
      <c r="N61" s="15"/>
      <c r="O61" s="13"/>
      <c r="P61" s="13"/>
    </row>
    <row r="62" spans="1:16" x14ac:dyDescent="0.2">
      <c r="A62" s="10"/>
      <c r="B62" s="13"/>
      <c r="C62" s="13"/>
      <c r="D62" s="13"/>
      <c r="E62" s="2052" t="s">
        <v>46</v>
      </c>
      <c r="F62" s="2053"/>
      <c r="G62" s="2053"/>
      <c r="H62" s="2054"/>
      <c r="I62" s="911"/>
      <c r="J62" s="912"/>
      <c r="K62" s="911"/>
      <c r="L62" s="10"/>
      <c r="M62" s="10"/>
      <c r="N62" s="15"/>
      <c r="O62" s="13"/>
      <c r="P62" s="13"/>
    </row>
    <row r="63" spans="1:16" x14ac:dyDescent="0.2">
      <c r="A63" s="10"/>
      <c r="B63" s="13"/>
      <c r="C63" s="13"/>
      <c r="D63" s="13"/>
      <c r="E63" s="2060" t="s">
        <v>47</v>
      </c>
      <c r="F63" s="2061"/>
      <c r="G63" s="2061"/>
      <c r="H63" s="2062"/>
      <c r="I63" s="913"/>
      <c r="J63" s="914"/>
      <c r="K63" s="913"/>
      <c r="L63" s="10"/>
      <c r="M63" s="10"/>
      <c r="N63" s="15"/>
      <c r="O63" s="13"/>
      <c r="P63" s="13"/>
    </row>
    <row r="64" spans="1:16" x14ac:dyDescent="0.2">
      <c r="A64" s="10"/>
      <c r="B64" s="13"/>
      <c r="C64" s="13"/>
      <c r="D64" s="13"/>
      <c r="E64" s="31" t="s">
        <v>48</v>
      </c>
      <c r="F64" s="827"/>
      <c r="G64" s="827"/>
      <c r="H64" s="32"/>
      <c r="I64" s="911"/>
      <c r="J64" s="912"/>
      <c r="K64" s="911"/>
      <c r="L64" s="10"/>
      <c r="M64" s="10"/>
      <c r="N64" s="15"/>
      <c r="O64" s="13"/>
      <c r="P64" s="13"/>
    </row>
    <row r="65" spans="1:16" x14ac:dyDescent="0.2">
      <c r="A65" s="10"/>
      <c r="B65" s="13"/>
      <c r="C65" s="13"/>
      <c r="D65" s="13"/>
      <c r="E65" s="2052" t="s">
        <v>74</v>
      </c>
      <c r="F65" s="2053"/>
      <c r="G65" s="2053"/>
      <c r="H65" s="2054"/>
      <c r="I65" s="911"/>
      <c r="J65" s="912"/>
      <c r="K65" s="911"/>
      <c r="L65" s="10"/>
      <c r="M65" s="10"/>
      <c r="N65" s="828"/>
      <c r="O65" s="828"/>
      <c r="P65" s="828"/>
    </row>
    <row r="66" spans="1:16" x14ac:dyDescent="0.2">
      <c r="A66" s="10"/>
      <c r="B66" s="13"/>
      <c r="C66" s="13"/>
      <c r="D66" s="13"/>
      <c r="E66" s="2052" t="s">
        <v>75</v>
      </c>
      <c r="F66" s="2053"/>
      <c r="G66" s="2053"/>
      <c r="H66" s="2054"/>
      <c r="I66" s="915"/>
      <c r="J66" s="916"/>
      <c r="K66" s="915"/>
      <c r="L66" s="10"/>
      <c r="M66" s="10"/>
      <c r="N66" s="15"/>
      <c r="O66" s="13"/>
      <c r="P66" s="13"/>
    </row>
    <row r="67" spans="1:16" x14ac:dyDescent="0.2">
      <c r="A67" s="10"/>
      <c r="B67" s="13"/>
      <c r="C67" s="13"/>
      <c r="D67" s="13"/>
      <c r="E67" s="2052" t="s">
        <v>51</v>
      </c>
      <c r="F67" s="2053"/>
      <c r="G67" s="2053"/>
      <c r="H67" s="2054"/>
      <c r="I67" s="915"/>
      <c r="J67" s="916"/>
      <c r="K67" s="915"/>
      <c r="L67" s="10"/>
      <c r="M67" s="10"/>
      <c r="N67" s="15"/>
      <c r="O67" s="13"/>
      <c r="P67" s="13"/>
    </row>
    <row r="68" spans="1:16" x14ac:dyDescent="0.2">
      <c r="A68" s="10"/>
      <c r="B68" s="13"/>
      <c r="C68" s="13"/>
      <c r="D68" s="13"/>
      <c r="E68" s="2052" t="s">
        <v>49</v>
      </c>
      <c r="F68" s="2053"/>
      <c r="G68" s="2053"/>
      <c r="H68" s="2054"/>
      <c r="I68" s="915"/>
      <c r="J68" s="916"/>
      <c r="K68" s="915"/>
      <c r="L68" s="10"/>
      <c r="M68" s="10"/>
      <c r="N68" s="15"/>
      <c r="O68" s="13"/>
      <c r="P68" s="13"/>
    </row>
    <row r="69" spans="1:16" ht="13.5" thickBot="1" x14ac:dyDescent="0.25">
      <c r="A69" s="9"/>
      <c r="B69" s="9"/>
      <c r="C69" s="9"/>
      <c r="D69" s="9"/>
      <c r="E69" s="2055" t="s">
        <v>76</v>
      </c>
      <c r="F69" s="2056"/>
      <c r="G69" s="2056"/>
      <c r="H69" s="2057"/>
      <c r="I69" s="917"/>
      <c r="J69" s="918"/>
      <c r="K69" s="917"/>
      <c r="L69" s="10"/>
      <c r="M69" s="10"/>
      <c r="N69" s="9"/>
      <c r="O69" s="9"/>
      <c r="P69" s="9"/>
    </row>
    <row r="70" spans="1:16" ht="13.5" thickBot="1" x14ac:dyDescent="0.25">
      <c r="A70" s="9"/>
      <c r="B70" s="9"/>
      <c r="C70" s="9"/>
      <c r="D70" s="9"/>
      <c r="E70" s="2058" t="s">
        <v>38</v>
      </c>
      <c r="F70" s="2059"/>
      <c r="G70" s="2059"/>
      <c r="H70" s="2059"/>
      <c r="I70" s="21"/>
      <c r="J70" s="21"/>
      <c r="K70" s="19"/>
      <c r="L70" s="10"/>
      <c r="M70" s="10"/>
      <c r="N70" s="9"/>
      <c r="O70" s="9"/>
      <c r="P70" s="9"/>
    </row>
    <row r="71" spans="1:16" ht="13.5" thickBot="1" x14ac:dyDescent="0.25">
      <c r="A71" s="9"/>
      <c r="B71" s="9"/>
      <c r="C71" s="9"/>
      <c r="D71" s="9"/>
      <c r="E71" s="2046" t="s">
        <v>50</v>
      </c>
      <c r="F71" s="2047"/>
      <c r="G71" s="2047"/>
      <c r="H71" s="2048"/>
      <c r="I71" s="22"/>
      <c r="J71" s="22"/>
      <c r="K71" s="20"/>
      <c r="L71" s="9"/>
      <c r="M71" s="9"/>
      <c r="N71" s="9"/>
      <c r="O71" s="9"/>
      <c r="P71" s="9"/>
    </row>
    <row r="72" spans="1:16" ht="13.5" thickBot="1" x14ac:dyDescent="0.25">
      <c r="A72" s="9"/>
      <c r="B72" s="9"/>
      <c r="C72" s="9"/>
      <c r="D72" s="9"/>
      <c r="E72" s="2049"/>
      <c r="F72" s="2050"/>
      <c r="G72" s="2050"/>
      <c r="H72" s="2051"/>
      <c r="I72" s="24"/>
      <c r="J72" s="24"/>
      <c r="K72" s="23"/>
      <c r="L72" s="9"/>
      <c r="M72" s="9"/>
      <c r="N72" s="9"/>
      <c r="O72" s="9"/>
      <c r="P72" s="9"/>
    </row>
  </sheetData>
  <mergeCells count="92">
    <mergeCell ref="G44:G46"/>
    <mergeCell ref="A44:A46"/>
    <mergeCell ref="B44:B46"/>
    <mergeCell ref="C44:C46"/>
    <mergeCell ref="E44:E46"/>
    <mergeCell ref="F44:F46"/>
    <mergeCell ref="L6:P6"/>
    <mergeCell ref="G15:G18"/>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 ref="A15:A18"/>
    <mergeCell ref="B15:B18"/>
    <mergeCell ref="C15:C18"/>
    <mergeCell ref="E15:E18"/>
    <mergeCell ref="F15:F18"/>
    <mergeCell ref="L7:L8"/>
    <mergeCell ref="M7:M8"/>
    <mergeCell ref="N7:P7"/>
    <mergeCell ref="G22:G26"/>
    <mergeCell ref="A19:A21"/>
    <mergeCell ref="B19:B21"/>
    <mergeCell ref="C19:C21"/>
    <mergeCell ref="E19:E21"/>
    <mergeCell ref="F19:F21"/>
    <mergeCell ref="G19:G21"/>
    <mergeCell ref="A22:A26"/>
    <mergeCell ref="B22:B26"/>
    <mergeCell ref="C22:C26"/>
    <mergeCell ref="E22:E26"/>
    <mergeCell ref="F22:F26"/>
    <mergeCell ref="C13:P13"/>
    <mergeCell ref="C27:G27"/>
    <mergeCell ref="L27:P27"/>
    <mergeCell ref="C28:P28"/>
    <mergeCell ref="A29:A30"/>
    <mergeCell ref="B29:B30"/>
    <mergeCell ref="C29:K30"/>
    <mergeCell ref="G37:G43"/>
    <mergeCell ref="A31:A36"/>
    <mergeCell ref="B31:B36"/>
    <mergeCell ref="C31:C36"/>
    <mergeCell ref="D31:D36"/>
    <mergeCell ref="E31:E36"/>
    <mergeCell ref="G31:G36"/>
    <mergeCell ref="A37:A43"/>
    <mergeCell ref="B37:B43"/>
    <mergeCell ref="C37:C43"/>
    <mergeCell ref="D37:D43"/>
    <mergeCell ref="F37:F43"/>
    <mergeCell ref="C47:G47"/>
    <mergeCell ref="L47:P47"/>
    <mergeCell ref="C48:P48"/>
    <mergeCell ref="A49:A51"/>
    <mergeCell ref="B49:B51"/>
    <mergeCell ref="C49:C51"/>
    <mergeCell ref="D49:D51"/>
    <mergeCell ref="E49:E51"/>
    <mergeCell ref="F49:F51"/>
    <mergeCell ref="G49:G51"/>
    <mergeCell ref="E63:H63"/>
    <mergeCell ref="C52:G52"/>
    <mergeCell ref="L52:P52"/>
    <mergeCell ref="B53:H53"/>
    <mergeCell ref="A54:H54"/>
    <mergeCell ref="L54:P54"/>
    <mergeCell ref="E56:K56"/>
    <mergeCell ref="E58:H58"/>
    <mergeCell ref="E59:H59"/>
    <mergeCell ref="E60:H60"/>
    <mergeCell ref="E61:H61"/>
    <mergeCell ref="E62:H62"/>
    <mergeCell ref="E71:H71"/>
    <mergeCell ref="E72:H72"/>
    <mergeCell ref="E65:H65"/>
    <mergeCell ref="E66:H66"/>
    <mergeCell ref="E67:H67"/>
    <mergeCell ref="E68:H68"/>
    <mergeCell ref="E69:H69"/>
    <mergeCell ref="E70:H70"/>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4"/>
  <sheetViews>
    <sheetView workbookViewId="0">
      <selection activeCell="Q7" sqref="Q7"/>
    </sheetView>
  </sheetViews>
  <sheetFormatPr defaultRowHeight="12.75" x14ac:dyDescent="0.2"/>
  <cols>
    <col min="1" max="1" width="3.5703125" customWidth="1"/>
    <col min="2" max="2" width="2.5703125" customWidth="1"/>
    <col min="3" max="3" width="3.7109375" customWidth="1"/>
    <col min="4" max="4" width="2.5703125" customWidth="1"/>
    <col min="5" max="5" width="26.8554687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36.5703125" customWidth="1"/>
    <col min="14" max="14" width="6.85546875" customWidth="1"/>
    <col min="15" max="15" width="6.5703125" customWidth="1"/>
    <col min="16" max="16" width="8.42578125" customWidth="1"/>
  </cols>
  <sheetData>
    <row r="1" spans="1:16" ht="58.15" customHeight="1" x14ac:dyDescent="0.2">
      <c r="A1" s="9"/>
      <c r="B1" s="9"/>
      <c r="C1" s="9"/>
      <c r="D1" s="9"/>
      <c r="E1" s="9"/>
      <c r="F1" s="9"/>
      <c r="G1" s="9"/>
      <c r="H1" s="9"/>
      <c r="I1" s="9"/>
      <c r="J1" s="9"/>
      <c r="K1" s="9"/>
      <c r="L1" s="1635" t="s">
        <v>632</v>
      </c>
      <c r="M1" s="1635"/>
      <c r="N1" s="1635"/>
      <c r="O1" s="1635"/>
      <c r="P1" s="919"/>
    </row>
    <row r="2" spans="1:16" ht="13.9" customHeight="1" x14ac:dyDescent="0.2">
      <c r="A2" s="1637" t="s">
        <v>384</v>
      </c>
      <c r="B2" s="1637"/>
      <c r="C2" s="1637"/>
      <c r="D2" s="1637"/>
      <c r="E2" s="1637"/>
      <c r="F2" s="1637"/>
      <c r="G2" s="1637"/>
      <c r="H2" s="1637"/>
      <c r="I2" s="1637"/>
      <c r="J2" s="1637"/>
      <c r="K2" s="1637"/>
      <c r="L2" s="1637"/>
      <c r="M2" s="1637"/>
      <c r="N2" s="1637"/>
      <c r="O2" s="10"/>
      <c r="P2" s="10"/>
    </row>
    <row r="3" spans="1:16" ht="14.25" x14ac:dyDescent="0.2">
      <c r="A3" s="2123" t="s">
        <v>39</v>
      </c>
      <c r="B3" s="2123"/>
      <c r="C3" s="2123"/>
      <c r="D3" s="2123"/>
      <c r="E3" s="2123"/>
      <c r="F3" s="2123"/>
      <c r="G3" s="2123"/>
      <c r="H3" s="2123"/>
      <c r="I3" s="2123"/>
      <c r="J3" s="2123"/>
      <c r="K3" s="2123"/>
      <c r="L3" s="2123"/>
      <c r="M3" s="2123"/>
      <c r="N3" s="2123"/>
      <c r="O3" s="2123"/>
      <c r="P3" s="2123"/>
    </row>
    <row r="4" spans="1:16" ht="16.5" thickBot="1" x14ac:dyDescent="0.25">
      <c r="A4" s="1508"/>
      <c r="B4" s="1508"/>
      <c r="C4" s="1508"/>
      <c r="D4" s="1508"/>
      <c r="E4" s="1508"/>
      <c r="F4" s="1508"/>
      <c r="G4" s="1508"/>
      <c r="H4" s="1508"/>
      <c r="I4" s="1508"/>
      <c r="J4" s="1508"/>
      <c r="K4" s="1508"/>
      <c r="L4" s="55"/>
      <c r="M4" s="1508"/>
      <c r="N4" s="56"/>
      <c r="O4" s="2124" t="s">
        <v>59</v>
      </c>
      <c r="P4" s="2124"/>
    </row>
    <row r="5" spans="1:16" ht="13.9" customHeight="1" thickBot="1" x14ac:dyDescent="0.25">
      <c r="A5" s="2180" t="s">
        <v>0</v>
      </c>
      <c r="B5" s="2180" t="s">
        <v>1</v>
      </c>
      <c r="C5" s="2183" t="s">
        <v>2</v>
      </c>
      <c r="D5" s="2180" t="s">
        <v>35</v>
      </c>
      <c r="E5" s="2186" t="s">
        <v>61</v>
      </c>
      <c r="F5" s="2189" t="s">
        <v>3</v>
      </c>
      <c r="G5" s="2183" t="s">
        <v>4</v>
      </c>
      <c r="H5" s="2189" t="s">
        <v>5</v>
      </c>
      <c r="I5" s="2192" t="s">
        <v>625</v>
      </c>
      <c r="J5" s="2189" t="s">
        <v>292</v>
      </c>
      <c r="K5" s="2189" t="s">
        <v>80</v>
      </c>
      <c r="L5" s="2199" t="s">
        <v>11</v>
      </c>
      <c r="M5" s="2200"/>
      <c r="N5" s="2200"/>
      <c r="O5" s="2200"/>
      <c r="P5" s="2201"/>
    </row>
    <row r="6" spans="1:16" x14ac:dyDescent="0.2">
      <c r="A6" s="2181"/>
      <c r="B6" s="2181"/>
      <c r="C6" s="2184"/>
      <c r="D6" s="2181"/>
      <c r="E6" s="2187"/>
      <c r="F6" s="2190"/>
      <c r="G6" s="2184"/>
      <c r="H6" s="2190"/>
      <c r="I6" s="2193"/>
      <c r="J6" s="2190"/>
      <c r="K6" s="2190"/>
      <c r="L6" s="2202" t="s">
        <v>41</v>
      </c>
      <c r="M6" s="2204" t="s">
        <v>40</v>
      </c>
      <c r="N6" s="2206" t="s">
        <v>42</v>
      </c>
      <c r="O6" s="2206"/>
      <c r="P6" s="2207"/>
    </row>
    <row r="7" spans="1:16" ht="133.9" customHeight="1" thickBot="1" x14ac:dyDescent="0.25">
      <c r="A7" s="2182"/>
      <c r="B7" s="2182"/>
      <c r="C7" s="2185"/>
      <c r="D7" s="2182"/>
      <c r="E7" s="2188"/>
      <c r="F7" s="2191"/>
      <c r="G7" s="2185"/>
      <c r="H7" s="2191"/>
      <c r="I7" s="2194"/>
      <c r="J7" s="2191"/>
      <c r="K7" s="2191"/>
      <c r="L7" s="2203"/>
      <c r="M7" s="2205"/>
      <c r="N7" s="57" t="s">
        <v>56</v>
      </c>
      <c r="O7" s="57" t="s">
        <v>57</v>
      </c>
      <c r="P7" s="58" t="s">
        <v>58</v>
      </c>
    </row>
    <row r="8" spans="1:16" ht="16.5" thickBot="1" x14ac:dyDescent="0.3">
      <c r="A8" s="42" t="s">
        <v>6</v>
      </c>
      <c r="B8" s="834" t="s">
        <v>385</v>
      </c>
      <c r="C8" s="1506"/>
      <c r="D8" s="78"/>
      <c r="E8" s="1506"/>
      <c r="F8" s="78"/>
      <c r="G8" s="78"/>
      <c r="H8" s="78"/>
      <c r="I8" s="78"/>
      <c r="J8" s="1506"/>
      <c r="K8" s="78"/>
      <c r="L8" s="1129"/>
      <c r="M8" s="1130"/>
      <c r="N8" s="978"/>
      <c r="O8" s="979"/>
      <c r="P8" s="1131"/>
    </row>
    <row r="9" spans="1:16" ht="15" customHeight="1" x14ac:dyDescent="0.2">
      <c r="A9" s="2167"/>
      <c r="B9" s="808"/>
      <c r="C9" s="809"/>
      <c r="D9" s="809"/>
      <c r="E9" s="810"/>
      <c r="F9" s="809"/>
      <c r="G9" s="809"/>
      <c r="H9" s="809"/>
      <c r="I9" s="811"/>
      <c r="J9" s="811"/>
      <c r="K9" s="980"/>
      <c r="L9" s="907" t="s">
        <v>386</v>
      </c>
      <c r="M9" s="1132" t="s">
        <v>387</v>
      </c>
      <c r="N9" s="1133">
        <v>78.37</v>
      </c>
      <c r="O9" s="1133">
        <v>78.5</v>
      </c>
      <c r="P9" s="1134">
        <v>78.8</v>
      </c>
    </row>
    <row r="10" spans="1:16" ht="30.6" customHeight="1" thickBot="1" x14ac:dyDescent="0.25">
      <c r="A10" s="2168"/>
      <c r="B10" s="1135"/>
      <c r="C10" s="981"/>
      <c r="D10" s="981"/>
      <c r="E10" s="982"/>
      <c r="F10" s="981"/>
      <c r="G10" s="981"/>
      <c r="H10" s="981"/>
      <c r="I10" s="983"/>
      <c r="J10" s="983"/>
      <c r="K10" s="984"/>
      <c r="L10" s="1015" t="s">
        <v>388</v>
      </c>
      <c r="M10" s="1132" t="s">
        <v>125</v>
      </c>
      <c r="N10" s="1136">
        <v>102.5</v>
      </c>
      <c r="O10" s="1136">
        <v>102.7</v>
      </c>
      <c r="P10" s="1137">
        <v>102.9</v>
      </c>
    </row>
    <row r="11" spans="1:16" ht="13.5" thickBot="1" x14ac:dyDescent="0.25">
      <c r="A11" s="11" t="s">
        <v>6</v>
      </c>
      <c r="B11" s="29" t="s">
        <v>6</v>
      </c>
      <c r="C11" s="1138" t="s">
        <v>389</v>
      </c>
      <c r="D11" s="1009"/>
      <c r="E11" s="1024"/>
      <c r="F11" s="1139"/>
      <c r="G11" s="1139"/>
      <c r="H11" s="1139"/>
      <c r="I11" s="1139"/>
      <c r="J11" s="1139"/>
      <c r="K11" s="1139"/>
      <c r="L11" s="1139"/>
      <c r="M11" s="1139"/>
      <c r="N11" s="1139"/>
      <c r="O11" s="1139"/>
      <c r="P11" s="1140"/>
    </row>
    <row r="12" spans="1:16" ht="26.25" thickBot="1" x14ac:dyDescent="0.25">
      <c r="A12" s="1959"/>
      <c r="B12" s="1505"/>
      <c r="C12" s="2170"/>
      <c r="D12" s="2171"/>
      <c r="E12" s="2171"/>
      <c r="F12" s="2171"/>
      <c r="G12" s="2171"/>
      <c r="H12" s="2171"/>
      <c r="I12" s="2171"/>
      <c r="J12" s="2171"/>
      <c r="K12" s="2172"/>
      <c r="L12" s="1141" t="s">
        <v>390</v>
      </c>
      <c r="M12" s="1025" t="s">
        <v>391</v>
      </c>
      <c r="N12" s="1025">
        <v>1.1000000000000001</v>
      </c>
      <c r="O12" s="1025">
        <v>1.08</v>
      </c>
      <c r="P12" s="1026">
        <v>1.06</v>
      </c>
    </row>
    <row r="13" spans="1:16" ht="42" customHeight="1" thickBot="1" x14ac:dyDescent="0.25">
      <c r="A13" s="1960"/>
      <c r="B13" s="1505"/>
      <c r="C13" s="2173"/>
      <c r="D13" s="2174"/>
      <c r="E13" s="2174"/>
      <c r="F13" s="2174"/>
      <c r="G13" s="2174"/>
      <c r="H13" s="2174"/>
      <c r="I13" s="2174"/>
      <c r="J13" s="2174"/>
      <c r="K13" s="2175"/>
      <c r="L13" s="985" t="s">
        <v>392</v>
      </c>
      <c r="M13" s="1142" t="s">
        <v>125</v>
      </c>
      <c r="N13" s="1143">
        <v>126.6</v>
      </c>
      <c r="O13" s="1143">
        <v>126.6</v>
      </c>
      <c r="P13" s="1020">
        <v>126.6</v>
      </c>
    </row>
    <row r="14" spans="1:16" ht="38.450000000000003" customHeight="1" thickBot="1" x14ac:dyDescent="0.25">
      <c r="A14" s="2169"/>
      <c r="B14" s="1505"/>
      <c r="C14" s="2176"/>
      <c r="D14" s="2177"/>
      <c r="E14" s="2177"/>
      <c r="F14" s="2177"/>
      <c r="G14" s="2177"/>
      <c r="H14" s="2177"/>
      <c r="I14" s="2177"/>
      <c r="J14" s="2177"/>
      <c r="K14" s="2178"/>
      <c r="L14" s="1144" t="s">
        <v>393</v>
      </c>
      <c r="M14" s="1142" t="s">
        <v>125</v>
      </c>
      <c r="N14" s="1143">
        <v>35.299999999999997</v>
      </c>
      <c r="O14" s="1143">
        <v>35.799999999999997</v>
      </c>
      <c r="P14" s="1020">
        <v>36.299999999999997</v>
      </c>
    </row>
    <row r="15" spans="1:16" ht="40.9" customHeight="1" x14ac:dyDescent="0.2">
      <c r="A15" s="1975" t="s">
        <v>6</v>
      </c>
      <c r="B15" s="1976" t="s">
        <v>6</v>
      </c>
      <c r="C15" s="2144" t="s">
        <v>6</v>
      </c>
      <c r="D15" s="1507"/>
      <c r="E15" s="1711" t="s">
        <v>420</v>
      </c>
      <c r="F15" s="2179" t="s">
        <v>601</v>
      </c>
      <c r="G15" s="2149" t="s">
        <v>331</v>
      </c>
      <c r="H15" s="991" t="s">
        <v>78</v>
      </c>
      <c r="I15" s="1011">
        <v>920.5</v>
      </c>
      <c r="J15" s="1012">
        <f>+I15*1.05</f>
        <v>966.52500000000009</v>
      </c>
      <c r="K15" s="1012">
        <f>+J15*1.05</f>
        <v>1014.8512500000002</v>
      </c>
      <c r="L15" s="1145" t="s">
        <v>394</v>
      </c>
      <c r="M15" s="1146" t="s">
        <v>395</v>
      </c>
      <c r="N15" s="1147" t="s">
        <v>330</v>
      </c>
      <c r="O15" s="1147" t="s">
        <v>330</v>
      </c>
      <c r="P15" s="1148" t="s">
        <v>330</v>
      </c>
    </row>
    <row r="16" spans="1:16" ht="25.5" x14ac:dyDescent="0.2">
      <c r="A16" s="1930"/>
      <c r="B16" s="1683"/>
      <c r="C16" s="2144"/>
      <c r="D16" s="1507"/>
      <c r="E16" s="1712"/>
      <c r="F16" s="2036"/>
      <c r="G16" s="2150"/>
      <c r="H16" s="993" t="s">
        <v>52</v>
      </c>
      <c r="I16" s="994">
        <v>27.8</v>
      </c>
      <c r="J16" s="995">
        <f t="shared" ref="J16:K18" si="0">+I16*1.05</f>
        <v>29.19</v>
      </c>
      <c r="K16" s="995">
        <f t="shared" si="0"/>
        <v>30.649500000000003</v>
      </c>
      <c r="L16" s="1149" t="s">
        <v>396</v>
      </c>
      <c r="M16" s="1006" t="s">
        <v>83</v>
      </c>
      <c r="N16" s="998" t="s">
        <v>397</v>
      </c>
      <c r="O16" s="998" t="s">
        <v>398</v>
      </c>
      <c r="P16" s="999" t="s">
        <v>399</v>
      </c>
    </row>
    <row r="17" spans="1:16" ht="27" customHeight="1" x14ac:dyDescent="0.2">
      <c r="A17" s="1930"/>
      <c r="B17" s="1683"/>
      <c r="C17" s="2144"/>
      <c r="D17" s="1507"/>
      <c r="E17" s="1712"/>
      <c r="F17" s="2036"/>
      <c r="G17" s="2150"/>
      <c r="H17" s="993" t="s">
        <v>328</v>
      </c>
      <c r="I17" s="994">
        <v>6.9</v>
      </c>
      <c r="J17" s="995">
        <f t="shared" si="0"/>
        <v>7.245000000000001</v>
      </c>
      <c r="K17" s="995">
        <f t="shared" si="0"/>
        <v>7.6072500000000014</v>
      </c>
      <c r="L17" s="1019" t="s">
        <v>400</v>
      </c>
      <c r="M17" s="1006" t="s">
        <v>329</v>
      </c>
      <c r="N17" s="998" t="s">
        <v>401</v>
      </c>
      <c r="O17" s="998" t="s">
        <v>402</v>
      </c>
      <c r="P17" s="1150" t="s">
        <v>403</v>
      </c>
    </row>
    <row r="18" spans="1:16" ht="25.5" x14ac:dyDescent="0.2">
      <c r="A18" s="1930"/>
      <c r="B18" s="1683"/>
      <c r="C18" s="2144"/>
      <c r="D18" s="1507"/>
      <c r="E18" s="1712"/>
      <c r="F18" s="2036"/>
      <c r="G18" s="2150"/>
      <c r="H18" s="993" t="s">
        <v>62</v>
      </c>
      <c r="I18" s="994">
        <v>44.2</v>
      </c>
      <c r="J18" s="992">
        <f t="shared" si="0"/>
        <v>46.410000000000004</v>
      </c>
      <c r="K18" s="992">
        <f t="shared" si="0"/>
        <v>48.730500000000006</v>
      </c>
      <c r="L18" s="1151" t="s">
        <v>404</v>
      </c>
      <c r="M18" s="1016"/>
      <c r="N18" s="1152" t="s">
        <v>77</v>
      </c>
      <c r="O18" s="1152" t="s">
        <v>77</v>
      </c>
      <c r="P18" s="1150" t="s">
        <v>77</v>
      </c>
    </row>
    <row r="19" spans="1:16" ht="30" customHeight="1" x14ac:dyDescent="0.2">
      <c r="A19" s="1930"/>
      <c r="B19" s="1683"/>
      <c r="C19" s="2144"/>
      <c r="D19" s="1507"/>
      <c r="E19" s="1712"/>
      <c r="F19" s="2036"/>
      <c r="G19" s="2150"/>
      <c r="H19" s="993" t="s">
        <v>64</v>
      </c>
      <c r="I19" s="994">
        <v>2.2000000000000002</v>
      </c>
      <c r="J19" s="995"/>
      <c r="K19" s="996"/>
      <c r="L19" s="1151" t="s">
        <v>423</v>
      </c>
      <c r="M19" s="1153" t="s">
        <v>125</v>
      </c>
      <c r="N19" s="998" t="s">
        <v>405</v>
      </c>
      <c r="O19" s="998" t="s">
        <v>405</v>
      </c>
      <c r="P19" s="999" t="s">
        <v>405</v>
      </c>
    </row>
    <row r="20" spans="1:16" ht="25.5" x14ac:dyDescent="0.2">
      <c r="A20" s="1930"/>
      <c r="B20" s="1683"/>
      <c r="C20" s="2144"/>
      <c r="D20" s="1507"/>
      <c r="E20" s="1712"/>
      <c r="F20" s="2036"/>
      <c r="G20" s="2150"/>
      <c r="H20" s="993"/>
      <c r="I20" s="994"/>
      <c r="J20" s="995"/>
      <c r="K20" s="996"/>
      <c r="L20" s="1013" t="s">
        <v>406</v>
      </c>
      <c r="M20" s="1153"/>
      <c r="N20" s="998" t="s">
        <v>77</v>
      </c>
      <c r="O20" s="998" t="s">
        <v>77</v>
      </c>
      <c r="P20" s="999" t="s">
        <v>77</v>
      </c>
    </row>
    <row r="21" spans="1:16" ht="20.45" customHeight="1" x14ac:dyDescent="0.2">
      <c r="A21" s="1930"/>
      <c r="B21" s="1683"/>
      <c r="C21" s="2144"/>
      <c r="D21" s="1507"/>
      <c r="E21" s="1712"/>
      <c r="F21" s="2036"/>
      <c r="G21" s="2150"/>
      <c r="H21" s="993"/>
      <c r="I21" s="994"/>
      <c r="J21" s="995"/>
      <c r="K21" s="996"/>
      <c r="L21" s="1154" t="s">
        <v>407</v>
      </c>
      <c r="M21" s="1153"/>
      <c r="N21" s="998" t="s">
        <v>77</v>
      </c>
      <c r="O21" s="998" t="s">
        <v>77</v>
      </c>
      <c r="P21" s="999" t="s">
        <v>77</v>
      </c>
    </row>
    <row r="22" spans="1:16" ht="13.5" thickBot="1" x14ac:dyDescent="0.25">
      <c r="A22" s="2141"/>
      <c r="B22" s="2143"/>
      <c r="C22" s="2145"/>
      <c r="D22" s="997"/>
      <c r="E22" s="1713"/>
      <c r="F22" s="2037"/>
      <c r="G22" s="2151"/>
      <c r="H22" s="1155" t="s">
        <v>7</v>
      </c>
      <c r="I22" s="1014">
        <f>SUM(I15:I19)</f>
        <v>1001.6</v>
      </c>
      <c r="J22" s="1014">
        <f t="shared" ref="J22:K22" si="1">SUM(J15:J19)</f>
        <v>1049.3700000000001</v>
      </c>
      <c r="K22" s="1014">
        <f t="shared" si="1"/>
        <v>1101.8385000000003</v>
      </c>
      <c r="L22" s="1003"/>
      <c r="M22" s="1156"/>
      <c r="N22" s="1004"/>
      <c r="O22" s="1004"/>
      <c r="P22" s="61"/>
    </row>
    <row r="23" spans="1:16" ht="28.9" customHeight="1" x14ac:dyDescent="0.2">
      <c r="A23" s="2158" t="s">
        <v>6</v>
      </c>
      <c r="B23" s="2161" t="s">
        <v>6</v>
      </c>
      <c r="C23" s="2164" t="s">
        <v>8</v>
      </c>
      <c r="D23" s="1537"/>
      <c r="E23" s="1711" t="s">
        <v>621</v>
      </c>
      <c r="F23" s="2208" t="s">
        <v>601</v>
      </c>
      <c r="G23" s="2149" t="s">
        <v>331</v>
      </c>
      <c r="H23" s="991" t="s">
        <v>64</v>
      </c>
      <c r="I23" s="1011">
        <v>5.9</v>
      </c>
      <c r="J23" s="1012"/>
      <c r="K23" s="1186"/>
      <c r="L23" s="1225" t="s">
        <v>408</v>
      </c>
      <c r="M23" s="1157" t="s">
        <v>329</v>
      </c>
      <c r="N23" s="987">
        <v>3600</v>
      </c>
      <c r="O23" s="987">
        <v>3800</v>
      </c>
      <c r="P23" s="988">
        <v>4000</v>
      </c>
    </row>
    <row r="24" spans="1:16" ht="28.15" customHeight="1" x14ac:dyDescent="0.2">
      <c r="A24" s="2159"/>
      <c r="B24" s="2162"/>
      <c r="C24" s="2165"/>
      <c r="D24" s="1538"/>
      <c r="E24" s="1712"/>
      <c r="F24" s="2036"/>
      <c r="G24" s="2150"/>
      <c r="H24" s="993" t="s">
        <v>78</v>
      </c>
      <c r="I24" s="994"/>
      <c r="J24" s="995"/>
      <c r="K24" s="1179"/>
      <c r="L24" s="59" t="s">
        <v>409</v>
      </c>
      <c r="M24" s="1158" t="s">
        <v>329</v>
      </c>
      <c r="N24" s="968">
        <v>2500</v>
      </c>
      <c r="O24" s="968">
        <v>2700</v>
      </c>
      <c r="P24" s="989">
        <v>3000</v>
      </c>
    </row>
    <row r="25" spans="1:16" ht="25.15" customHeight="1" x14ac:dyDescent="0.2">
      <c r="A25" s="2159"/>
      <c r="B25" s="2162"/>
      <c r="C25" s="2165"/>
      <c r="D25" s="1538"/>
      <c r="E25" s="1712"/>
      <c r="F25" s="2036"/>
      <c r="G25" s="2150"/>
      <c r="H25" s="993" t="s">
        <v>52</v>
      </c>
      <c r="I25" s="994">
        <v>37</v>
      </c>
      <c r="J25" s="995">
        <v>30</v>
      </c>
      <c r="K25" s="1179">
        <v>30</v>
      </c>
      <c r="L25" s="59" t="s">
        <v>410</v>
      </c>
      <c r="M25" s="1158"/>
      <c r="N25" s="968" t="s">
        <v>77</v>
      </c>
      <c r="O25" s="968" t="s">
        <v>77</v>
      </c>
      <c r="P25" s="989" t="s">
        <v>77</v>
      </c>
    </row>
    <row r="26" spans="1:16" ht="21" customHeight="1" x14ac:dyDescent="0.2">
      <c r="A26" s="2159"/>
      <c r="B26" s="2162"/>
      <c r="C26" s="2165"/>
      <c r="D26" s="1538"/>
      <c r="E26" s="1712"/>
      <c r="F26" s="2036"/>
      <c r="G26" s="2150"/>
      <c r="H26" s="993" t="s">
        <v>328</v>
      </c>
      <c r="I26" s="994"/>
      <c r="J26" s="995"/>
      <c r="K26" s="1179"/>
      <c r="L26" s="953" t="s">
        <v>411</v>
      </c>
      <c r="M26" s="1158"/>
      <c r="N26" s="968" t="s">
        <v>77</v>
      </c>
      <c r="O26" s="968" t="s">
        <v>77</v>
      </c>
      <c r="P26" s="989" t="s">
        <v>77</v>
      </c>
    </row>
    <row r="27" spans="1:16" ht="29.45" customHeight="1" x14ac:dyDescent="0.2">
      <c r="A27" s="2159"/>
      <c r="B27" s="2162"/>
      <c r="C27" s="2165"/>
      <c r="D27" s="1538"/>
      <c r="E27" s="1712"/>
      <c r="F27" s="2036"/>
      <c r="G27" s="2150"/>
      <c r="H27" s="993" t="s">
        <v>62</v>
      </c>
      <c r="I27" s="994"/>
      <c r="J27" s="995"/>
      <c r="K27" s="1518"/>
      <c r="L27" s="1540" t="s">
        <v>412</v>
      </c>
      <c r="M27" s="1224" t="s">
        <v>83</v>
      </c>
      <c r="N27" s="1000">
        <v>400</v>
      </c>
      <c r="O27" s="1000">
        <v>400</v>
      </c>
      <c r="P27" s="1541">
        <v>400</v>
      </c>
    </row>
    <row r="28" spans="1:16" s="9" customFormat="1" ht="43.9" customHeight="1" x14ac:dyDescent="0.2">
      <c r="A28" s="2159"/>
      <c r="B28" s="2162"/>
      <c r="C28" s="2165"/>
      <c r="D28" s="1538"/>
      <c r="E28" s="1712"/>
      <c r="F28" s="2036"/>
      <c r="G28" s="2150"/>
      <c r="H28" s="1017"/>
      <c r="I28" s="1535"/>
      <c r="J28" s="1018"/>
      <c r="K28" s="1518"/>
      <c r="L28" s="1163" t="s">
        <v>413</v>
      </c>
      <c r="M28" s="1158" t="s">
        <v>329</v>
      </c>
      <c r="N28" s="1164">
        <v>175</v>
      </c>
      <c r="O28" s="1165">
        <v>175</v>
      </c>
      <c r="P28" s="1166">
        <v>175</v>
      </c>
    </row>
    <row r="29" spans="1:16" s="9" customFormat="1" ht="33" customHeight="1" x14ac:dyDescent="0.2">
      <c r="A29" s="2159"/>
      <c r="B29" s="2162"/>
      <c r="C29" s="2165"/>
      <c r="D29" s="1538"/>
      <c r="E29" s="1712"/>
      <c r="F29" s="2036"/>
      <c r="G29" s="2150"/>
      <c r="H29" s="1017"/>
      <c r="I29" s="1535"/>
      <c r="J29" s="1018"/>
      <c r="K29" s="1518"/>
      <c r="L29" s="1167" t="s">
        <v>414</v>
      </c>
      <c r="M29" s="1168" t="s">
        <v>329</v>
      </c>
      <c r="N29" s="1164">
        <v>50</v>
      </c>
      <c r="O29" s="966">
        <v>50</v>
      </c>
      <c r="P29" s="1169">
        <v>50</v>
      </c>
    </row>
    <row r="30" spans="1:16" s="9" customFormat="1" ht="29.45" customHeight="1" x14ac:dyDescent="0.2">
      <c r="A30" s="2159"/>
      <c r="B30" s="2162"/>
      <c r="C30" s="2165"/>
      <c r="D30" s="1538"/>
      <c r="E30" s="1712"/>
      <c r="F30" s="2036"/>
      <c r="G30" s="2150"/>
      <c r="H30" s="1017"/>
      <c r="I30" s="1535"/>
      <c r="J30" s="1018"/>
      <c r="K30" s="1518"/>
      <c r="L30" s="1170" t="s">
        <v>415</v>
      </c>
      <c r="M30" s="1171"/>
      <c r="N30" s="1172" t="s">
        <v>77</v>
      </c>
      <c r="O30" s="1172" t="s">
        <v>77</v>
      </c>
      <c r="P30" s="1173" t="s">
        <v>77</v>
      </c>
    </row>
    <row r="31" spans="1:16" ht="13.5" thickBot="1" x14ac:dyDescent="0.25">
      <c r="A31" s="2160"/>
      <c r="B31" s="2163"/>
      <c r="C31" s="2166"/>
      <c r="D31" s="1539"/>
      <c r="E31" s="1713"/>
      <c r="F31" s="2037"/>
      <c r="G31" s="2151"/>
      <c r="H31" s="1001" t="s">
        <v>7</v>
      </c>
      <c r="I31" s="1002">
        <f>SUM(I23:I26)</f>
        <v>42.9</v>
      </c>
      <c r="J31" s="1002">
        <f t="shared" ref="J31:K31" si="2">SUM(J23:J26)</f>
        <v>30</v>
      </c>
      <c r="K31" s="1519">
        <f t="shared" si="2"/>
        <v>30</v>
      </c>
      <c r="L31" s="1159"/>
      <c r="M31" s="1160"/>
      <c r="N31" s="1161"/>
      <c r="O31" s="1161"/>
      <c r="P31" s="1162"/>
    </row>
    <row r="32" spans="1:16" ht="26.45" customHeight="1" x14ac:dyDescent="0.2">
      <c r="A32" s="2152" t="s">
        <v>6</v>
      </c>
      <c r="B32" s="2154" t="s">
        <v>6</v>
      </c>
      <c r="C32" s="2155" t="s">
        <v>53</v>
      </c>
      <c r="D32" s="2157"/>
      <c r="E32" s="2195" t="s">
        <v>422</v>
      </c>
      <c r="F32" s="2197" t="s">
        <v>70</v>
      </c>
      <c r="G32" s="2149" t="s">
        <v>331</v>
      </c>
      <c r="H32" s="1196" t="s">
        <v>78</v>
      </c>
      <c r="I32" s="1503">
        <v>9.9</v>
      </c>
      <c r="J32" s="1503">
        <f>+I32*1.05</f>
        <v>10.395000000000001</v>
      </c>
      <c r="K32" s="1503">
        <f>+J32*1.05</f>
        <v>10.914750000000002</v>
      </c>
      <c r="L32" s="1187" t="s">
        <v>419</v>
      </c>
      <c r="M32" s="1146" t="s">
        <v>329</v>
      </c>
      <c r="N32" s="1188">
        <v>280</v>
      </c>
      <c r="O32" s="1188">
        <v>300</v>
      </c>
      <c r="P32" s="1189">
        <v>310</v>
      </c>
    </row>
    <row r="33" spans="1:16" ht="25.15" customHeight="1" thickBot="1" x14ac:dyDescent="0.25">
      <c r="A33" s="2153"/>
      <c r="B33" s="2153"/>
      <c r="C33" s="2156"/>
      <c r="D33" s="2153"/>
      <c r="E33" s="2196"/>
      <c r="F33" s="2198"/>
      <c r="G33" s="2151"/>
      <c r="H33" s="1190" t="s">
        <v>7</v>
      </c>
      <c r="I33" s="1504">
        <f>I32</f>
        <v>9.9</v>
      </c>
      <c r="J33" s="1504">
        <f t="shared" ref="J33:K33" si="3">J32</f>
        <v>10.395000000000001</v>
      </c>
      <c r="K33" s="1504">
        <f t="shared" si="3"/>
        <v>10.914750000000002</v>
      </c>
      <c r="L33" s="1191"/>
      <c r="M33" s="1192"/>
      <c r="N33" s="1193"/>
      <c r="O33" s="1193"/>
      <c r="P33" s="1194"/>
    </row>
    <row r="34" spans="1:16" ht="28.15" customHeight="1" x14ac:dyDescent="0.2">
      <c r="A34" s="2140" t="s">
        <v>6</v>
      </c>
      <c r="B34" s="2142" t="s">
        <v>6</v>
      </c>
      <c r="C34" s="2144" t="s">
        <v>54</v>
      </c>
      <c r="D34" s="1507"/>
      <c r="E34" s="1711" t="s">
        <v>421</v>
      </c>
      <c r="F34" s="2146" t="s">
        <v>70</v>
      </c>
      <c r="G34" s="2149" t="s">
        <v>331</v>
      </c>
      <c r="H34" s="1606" t="s">
        <v>52</v>
      </c>
      <c r="I34" s="1607">
        <v>52</v>
      </c>
      <c r="J34" s="992">
        <v>125</v>
      </c>
      <c r="K34" s="1174">
        <v>125</v>
      </c>
      <c r="L34" s="1175" t="s">
        <v>416</v>
      </c>
      <c r="M34" s="1176" t="s">
        <v>329</v>
      </c>
      <c r="N34" s="1177">
        <v>14400</v>
      </c>
      <c r="O34" s="1177">
        <v>15000</v>
      </c>
      <c r="P34" s="1178">
        <v>16000</v>
      </c>
    </row>
    <row r="35" spans="1:16" ht="20.45" customHeight="1" x14ac:dyDescent="0.2">
      <c r="A35" s="1930"/>
      <c r="B35" s="1683"/>
      <c r="C35" s="2144"/>
      <c r="D35" s="1507"/>
      <c r="E35" s="1712"/>
      <c r="F35" s="2036"/>
      <c r="G35" s="2150"/>
      <c r="H35" s="993" t="s">
        <v>78</v>
      </c>
      <c r="I35" s="994"/>
      <c r="J35" s="995"/>
      <c r="K35" s="1179"/>
      <c r="L35" s="1167" t="s">
        <v>417</v>
      </c>
      <c r="M35" s="1158"/>
      <c r="N35" s="953" t="s">
        <v>77</v>
      </c>
      <c r="O35" s="953" t="s">
        <v>77</v>
      </c>
      <c r="P35" s="954" t="s">
        <v>77</v>
      </c>
    </row>
    <row r="36" spans="1:16" ht="15.6" customHeight="1" x14ac:dyDescent="0.2">
      <c r="A36" s="1930"/>
      <c r="B36" s="1683"/>
      <c r="C36" s="2144"/>
      <c r="D36" s="1507"/>
      <c r="E36" s="1712"/>
      <c r="F36" s="2036"/>
      <c r="G36" s="2150"/>
      <c r="H36" s="993" t="s">
        <v>328</v>
      </c>
      <c r="I36" s="994"/>
      <c r="J36" s="995"/>
      <c r="K36" s="1179"/>
      <c r="L36" s="1180" t="s">
        <v>418</v>
      </c>
      <c r="M36" s="990" t="s">
        <v>125</v>
      </c>
      <c r="N36" s="821">
        <v>100</v>
      </c>
      <c r="O36" s="821">
        <v>100</v>
      </c>
      <c r="P36" s="1181">
        <v>100</v>
      </c>
    </row>
    <row r="37" spans="1:16" x14ac:dyDescent="0.2">
      <c r="A37" s="1930"/>
      <c r="B37" s="1683"/>
      <c r="C37" s="2144"/>
      <c r="D37" s="1507"/>
      <c r="E37" s="1712"/>
      <c r="F37" s="2036"/>
      <c r="G37" s="2150"/>
      <c r="H37" s="993" t="s">
        <v>64</v>
      </c>
      <c r="I37" s="1005">
        <v>5.7</v>
      </c>
      <c r="J37" s="995"/>
      <c r="K37" s="1179"/>
      <c r="L37" s="1182"/>
      <c r="M37" s="1183"/>
      <c r="N37" s="1183"/>
      <c r="O37" s="1183"/>
      <c r="P37" s="1184"/>
    </row>
    <row r="38" spans="1:16" ht="13.5" thickBot="1" x14ac:dyDescent="0.25">
      <c r="A38" s="2141"/>
      <c r="B38" s="2143"/>
      <c r="C38" s="2145"/>
      <c r="D38" s="997"/>
      <c r="E38" s="1713"/>
      <c r="F38" s="2037"/>
      <c r="G38" s="2151"/>
      <c r="H38" s="1001"/>
      <c r="I38" s="1002">
        <f>SUM(I34:I37)</f>
        <v>57.7</v>
      </c>
      <c r="J38" s="1002">
        <f t="shared" ref="J38:K38" si="4">SUM(J34:J37)</f>
        <v>125</v>
      </c>
      <c r="K38" s="1002">
        <f t="shared" si="4"/>
        <v>125</v>
      </c>
      <c r="L38" s="1185"/>
      <c r="M38" s="986"/>
      <c r="N38" s="1161"/>
      <c r="O38" s="1161"/>
      <c r="P38" s="1162"/>
    </row>
    <row r="39" spans="1:16" ht="13.9" customHeight="1" thickBot="1" x14ac:dyDescent="0.25">
      <c r="A39" s="11" t="s">
        <v>6</v>
      </c>
      <c r="B39" s="447" t="s">
        <v>6</v>
      </c>
      <c r="C39" s="2147" t="s">
        <v>34</v>
      </c>
      <c r="D39" s="2147"/>
      <c r="E39" s="2147"/>
      <c r="F39" s="2147"/>
      <c r="G39" s="2148"/>
      <c r="H39" s="1007" t="s">
        <v>7</v>
      </c>
      <c r="I39" s="1008">
        <f>I22+I31+I38+I33</f>
        <v>1112.1000000000001</v>
      </c>
      <c r="J39" s="1008">
        <f t="shared" ref="J39:K39" si="5">J22+J31+J38+J33</f>
        <v>1214.7650000000001</v>
      </c>
      <c r="K39" s="1008">
        <f t="shared" si="5"/>
        <v>1267.7532500000002</v>
      </c>
      <c r="L39" s="2137"/>
      <c r="M39" s="2138"/>
      <c r="N39" s="2138"/>
      <c r="O39" s="2138"/>
      <c r="P39" s="2139"/>
    </row>
    <row r="40" spans="1:16" ht="13.5" thickBot="1" x14ac:dyDescent="0.25">
      <c r="A40" s="1195" t="s">
        <v>6</v>
      </c>
      <c r="B40" s="2128" t="s">
        <v>143</v>
      </c>
      <c r="C40" s="2129"/>
      <c r="D40" s="2129"/>
      <c r="E40" s="2129"/>
      <c r="F40" s="2129"/>
      <c r="G40" s="2129"/>
      <c r="H40" s="2130"/>
      <c r="I40" s="1021">
        <f>I22+I31+I38+I33</f>
        <v>1112.1000000000001</v>
      </c>
      <c r="J40" s="1021">
        <f t="shared" ref="J40:K40" si="6">J22+J31+J38+J33</f>
        <v>1214.7650000000001</v>
      </c>
      <c r="K40" s="1021">
        <f t="shared" si="6"/>
        <v>1267.7532500000002</v>
      </c>
      <c r="L40" s="1022"/>
      <c r="M40" s="1022"/>
      <c r="N40" s="1022"/>
      <c r="O40" s="1022"/>
      <c r="P40" s="1023"/>
    </row>
    <row r="41" spans="1:16" s="9" customFormat="1" ht="13.5" thickBot="1" x14ac:dyDescent="0.25">
      <c r="A41" s="1195"/>
      <c r="B41" s="2128" t="s">
        <v>326</v>
      </c>
      <c r="C41" s="2129"/>
      <c r="D41" s="2129"/>
      <c r="E41" s="2129"/>
      <c r="F41" s="2129"/>
      <c r="G41" s="2129"/>
      <c r="H41" s="2130"/>
      <c r="I41" s="1021">
        <f>I42-I19-I23-I37</f>
        <v>1098.3</v>
      </c>
      <c r="J41" s="1021">
        <f>J42-J24</f>
        <v>1214.7650000000001</v>
      </c>
      <c r="K41" s="1021">
        <f>K42-K24</f>
        <v>1267.7532500000002</v>
      </c>
      <c r="L41" s="1022"/>
      <c r="M41" s="1022"/>
      <c r="N41" s="1022"/>
      <c r="O41" s="1022"/>
      <c r="P41" s="1023"/>
    </row>
    <row r="42" spans="1:16" ht="13.5" thickBot="1" x14ac:dyDescent="0.25">
      <c r="A42" s="2131" t="s">
        <v>9</v>
      </c>
      <c r="B42" s="2132"/>
      <c r="C42" s="2132"/>
      <c r="D42" s="2132"/>
      <c r="E42" s="2132"/>
      <c r="F42" s="2132"/>
      <c r="G42" s="2132"/>
      <c r="H42" s="2133"/>
      <c r="I42" s="30">
        <f>I40*1</f>
        <v>1112.1000000000001</v>
      </c>
      <c r="J42" s="30">
        <f t="shared" ref="J42:K42" si="7">J40*1</f>
        <v>1214.7650000000001</v>
      </c>
      <c r="K42" s="30">
        <f t="shared" si="7"/>
        <v>1267.7532500000002</v>
      </c>
      <c r="L42" s="2134"/>
      <c r="M42" s="2135"/>
      <c r="N42" s="2135"/>
      <c r="O42" s="2135"/>
      <c r="P42" s="2136"/>
    </row>
    <row r="43" spans="1:16" x14ac:dyDescent="0.2">
      <c r="A43" s="16" t="s">
        <v>36</v>
      </c>
      <c r="B43" s="16"/>
      <c r="C43" s="16"/>
      <c r="D43" s="16"/>
      <c r="E43" s="16"/>
      <c r="F43" s="16"/>
      <c r="G43" s="16"/>
      <c r="H43" s="16"/>
      <c r="I43" s="16"/>
      <c r="J43" s="16"/>
      <c r="K43" s="16"/>
      <c r="L43" s="16"/>
      <c r="M43" s="12"/>
      <c r="N43" s="14"/>
      <c r="O43" s="14"/>
      <c r="P43" s="14"/>
    </row>
    <row r="44" spans="1:16" x14ac:dyDescent="0.2">
      <c r="A44" s="12"/>
      <c r="B44" s="12"/>
      <c r="C44" s="12"/>
      <c r="D44" s="12"/>
      <c r="E44" s="12"/>
      <c r="F44" s="12"/>
      <c r="G44" s="12"/>
      <c r="H44" s="12"/>
      <c r="I44" s="12"/>
      <c r="J44" s="12"/>
      <c r="K44" s="12"/>
      <c r="L44" s="12"/>
      <c r="M44" s="12"/>
      <c r="N44" s="14"/>
      <c r="O44" s="14"/>
      <c r="P44" s="14"/>
    </row>
    <row r="45" spans="1:16" s="9" customFormat="1" x14ac:dyDescent="0.2">
      <c r="A45" s="12"/>
      <c r="B45" s="12"/>
      <c r="C45" s="12"/>
      <c r="D45" s="12"/>
      <c r="E45" s="12"/>
      <c r="F45" s="12"/>
      <c r="G45" s="12"/>
      <c r="H45" s="12"/>
      <c r="I45" s="12"/>
      <c r="J45" s="12"/>
      <c r="K45" s="12"/>
      <c r="L45" s="12"/>
      <c r="M45" s="12"/>
      <c r="N45" s="14"/>
      <c r="O45" s="14"/>
      <c r="P45" s="14"/>
    </row>
    <row r="46" spans="1:16" s="9" customFormat="1" x14ac:dyDescent="0.2">
      <c r="A46" s="12"/>
      <c r="B46" s="12"/>
      <c r="C46" s="12"/>
      <c r="D46" s="12"/>
      <c r="E46" s="12"/>
      <c r="F46" s="12"/>
      <c r="G46" s="12"/>
      <c r="H46" s="12"/>
      <c r="I46" s="12"/>
      <c r="J46" s="12"/>
      <c r="K46" s="12"/>
      <c r="L46" s="12"/>
      <c r="M46" s="12"/>
      <c r="N46" s="14"/>
      <c r="O46" s="14"/>
      <c r="P46" s="14"/>
    </row>
    <row r="47" spans="1:16" s="9" customFormat="1" x14ac:dyDescent="0.2">
      <c r="A47" s="12"/>
      <c r="B47" s="12"/>
      <c r="C47" s="12"/>
      <c r="D47" s="12"/>
      <c r="E47" s="12"/>
      <c r="F47" s="12"/>
      <c r="G47" s="12"/>
      <c r="H47" s="12"/>
      <c r="I47" s="12"/>
      <c r="J47" s="12"/>
      <c r="K47" s="12"/>
      <c r="L47" s="12"/>
      <c r="M47" s="12"/>
      <c r="N47" s="14"/>
      <c r="O47" s="14"/>
      <c r="P47" s="14"/>
    </row>
    <row r="48" spans="1:16" s="9" customFormat="1" x14ac:dyDescent="0.2">
      <c r="A48" s="12"/>
      <c r="B48" s="12"/>
      <c r="C48" s="12"/>
      <c r="D48" s="12"/>
      <c r="E48" s="12"/>
      <c r="F48" s="12"/>
      <c r="G48" s="12"/>
      <c r="H48" s="12"/>
      <c r="I48" s="12"/>
      <c r="J48" s="12"/>
      <c r="K48" s="12"/>
      <c r="L48" s="12"/>
      <c r="M48" s="12"/>
      <c r="N48" s="14"/>
      <c r="O48" s="14"/>
      <c r="P48" s="14"/>
    </row>
    <row r="49" spans="1:16" ht="16.149999999999999" customHeight="1" thickBot="1" x14ac:dyDescent="0.25">
      <c r="A49" s="10"/>
      <c r="B49" s="13"/>
      <c r="C49" s="13"/>
      <c r="D49" s="13"/>
      <c r="E49" s="1835" t="s">
        <v>10</v>
      </c>
      <c r="F49" s="1835"/>
      <c r="G49" s="1835"/>
      <c r="H49" s="1835"/>
      <c r="I49" s="1835"/>
      <c r="J49" s="1835"/>
      <c r="K49" s="1835"/>
      <c r="L49" s="26"/>
      <c r="M49" s="26"/>
      <c r="N49" s="15"/>
      <c r="O49" s="13"/>
      <c r="P49" s="13"/>
    </row>
    <row r="50" spans="1:16" ht="58.15" customHeight="1" thickBot="1" x14ac:dyDescent="0.25">
      <c r="A50" s="10"/>
      <c r="B50" s="13"/>
      <c r="C50" s="13"/>
      <c r="D50" s="13"/>
      <c r="E50" s="17"/>
      <c r="F50" s="18"/>
      <c r="G50" s="18"/>
      <c r="H50" s="25"/>
      <c r="I50" s="1197" t="s">
        <v>617</v>
      </c>
      <c r="J50" s="1198" t="s">
        <v>292</v>
      </c>
      <c r="K50" s="1199" t="s">
        <v>293</v>
      </c>
      <c r="L50" s="10"/>
      <c r="M50" s="10"/>
      <c r="N50" s="15"/>
      <c r="O50" s="13"/>
      <c r="P50" s="13"/>
    </row>
    <row r="51" spans="1:16" ht="13.9" customHeight="1" thickBot="1" x14ac:dyDescent="0.25">
      <c r="A51" s="10"/>
      <c r="B51" s="13"/>
      <c r="C51" s="13"/>
      <c r="D51" s="13"/>
      <c r="E51" s="2078" t="s">
        <v>37</v>
      </c>
      <c r="F51" s="2079"/>
      <c r="G51" s="2079"/>
      <c r="H51" s="2080"/>
      <c r="I51" s="62">
        <f>SUM(I52:I62)</f>
        <v>1112.0999999999999</v>
      </c>
      <c r="J51" s="1542">
        <f t="shared" ref="J51:K51" si="8">SUM(J52:J62)</f>
        <v>1214.7650000000001</v>
      </c>
      <c r="K51" s="62">
        <f t="shared" si="8"/>
        <v>1267.7532500000002</v>
      </c>
      <c r="L51" s="826"/>
      <c r="M51" s="10"/>
      <c r="N51" s="15"/>
      <c r="O51" s="13"/>
      <c r="P51" s="13"/>
    </row>
    <row r="52" spans="1:16" x14ac:dyDescent="0.2">
      <c r="A52" s="10"/>
      <c r="B52" s="13"/>
      <c r="C52" s="13"/>
      <c r="D52" s="13"/>
      <c r="E52" s="2052" t="s">
        <v>43</v>
      </c>
      <c r="F52" s="2053"/>
      <c r="G52" s="2053"/>
      <c r="H52" s="2054"/>
      <c r="I52" s="1608">
        <v>116.8</v>
      </c>
      <c r="J52" s="64">
        <f>J16+J25+J34</f>
        <v>184.19</v>
      </c>
      <c r="K52" s="63">
        <f>K16+K25+K34</f>
        <v>185.64949999999999</v>
      </c>
      <c r="L52" s="826"/>
      <c r="M52" s="10"/>
      <c r="N52" s="15"/>
      <c r="O52" s="13"/>
      <c r="P52" s="13"/>
    </row>
    <row r="53" spans="1:16" x14ac:dyDescent="0.2">
      <c r="A53" s="10"/>
      <c r="B53" s="13"/>
      <c r="C53" s="13"/>
      <c r="D53" s="13"/>
      <c r="E53" s="2052" t="s">
        <v>44</v>
      </c>
      <c r="F53" s="2053"/>
      <c r="G53" s="2053"/>
      <c r="H53" s="2054"/>
      <c r="I53" s="65">
        <v>6.9</v>
      </c>
      <c r="J53" s="66">
        <f>J17+J26+J36</f>
        <v>7.245000000000001</v>
      </c>
      <c r="K53" s="65">
        <f>K17+K26+K36</f>
        <v>7.6072500000000014</v>
      </c>
      <c r="L53" s="826"/>
      <c r="M53" s="10"/>
      <c r="N53" s="15"/>
      <c r="O53" s="13"/>
      <c r="P53" s="13"/>
    </row>
    <row r="54" spans="1:16" x14ac:dyDescent="0.2">
      <c r="A54" s="10"/>
      <c r="B54" s="13"/>
      <c r="C54" s="13"/>
      <c r="D54" s="13"/>
      <c r="E54" s="2052" t="s">
        <v>45</v>
      </c>
      <c r="F54" s="2053"/>
      <c r="G54" s="2053"/>
      <c r="H54" s="2054"/>
      <c r="I54" s="65"/>
      <c r="J54" s="66"/>
      <c r="K54" s="65"/>
      <c r="L54" s="10"/>
      <c r="M54" s="10"/>
      <c r="N54" s="15"/>
      <c r="O54" s="13"/>
      <c r="P54" s="13"/>
    </row>
    <row r="55" spans="1:16" ht="25.9" customHeight="1" x14ac:dyDescent="0.2">
      <c r="A55" s="10"/>
      <c r="B55" s="13"/>
      <c r="C55" s="13"/>
      <c r="D55" s="13"/>
      <c r="E55" s="2052" t="s">
        <v>46</v>
      </c>
      <c r="F55" s="2053"/>
      <c r="G55" s="2053"/>
      <c r="H55" s="2054"/>
      <c r="I55" s="65"/>
      <c r="J55" s="66"/>
      <c r="K55" s="65"/>
      <c r="L55" s="10"/>
      <c r="M55" s="10"/>
      <c r="N55" s="15"/>
      <c r="O55" s="13"/>
      <c r="P55" s="13"/>
    </row>
    <row r="56" spans="1:16" ht="13.15" customHeight="1" x14ac:dyDescent="0.2">
      <c r="A56" s="10"/>
      <c r="B56" s="13"/>
      <c r="C56" s="13"/>
      <c r="D56" s="13"/>
      <c r="E56" s="2060" t="s">
        <v>47</v>
      </c>
      <c r="F56" s="2061"/>
      <c r="G56" s="2061"/>
      <c r="H56" s="2062"/>
      <c r="I56" s="67"/>
      <c r="J56" s="68"/>
      <c r="K56" s="67"/>
      <c r="L56" s="10"/>
      <c r="M56" s="10"/>
      <c r="N56" s="15"/>
      <c r="O56" s="13"/>
      <c r="P56" s="13"/>
    </row>
    <row r="57" spans="1:16" x14ac:dyDescent="0.2">
      <c r="A57" s="10"/>
      <c r="B57" s="13"/>
      <c r="C57" s="13"/>
      <c r="D57" s="13"/>
      <c r="E57" s="31" t="s">
        <v>48</v>
      </c>
      <c r="F57" s="827"/>
      <c r="G57" s="827"/>
      <c r="H57" s="32"/>
      <c r="I57" s="65"/>
      <c r="J57" s="66"/>
      <c r="K57" s="65"/>
      <c r="L57" s="10"/>
      <c r="M57" s="10"/>
      <c r="N57" s="15"/>
      <c r="O57" s="13"/>
      <c r="P57" s="13"/>
    </row>
    <row r="58" spans="1:16" ht="28.15" customHeight="1" x14ac:dyDescent="0.2">
      <c r="A58" s="10"/>
      <c r="B58" s="13"/>
      <c r="C58" s="13"/>
      <c r="D58" s="13"/>
      <c r="E58" s="2052" t="s">
        <v>74</v>
      </c>
      <c r="F58" s="2053"/>
      <c r="G58" s="2053"/>
      <c r="H58" s="2054"/>
      <c r="I58" s="65">
        <v>930.4</v>
      </c>
      <c r="J58" s="66">
        <f>J15+J24+J32+J35</f>
        <v>976.92000000000007</v>
      </c>
      <c r="K58" s="65">
        <f>K15+K24+K32+K35</f>
        <v>1025.7660000000001</v>
      </c>
      <c r="L58" s="826"/>
      <c r="M58" s="10"/>
      <c r="N58" s="828"/>
      <c r="O58" s="828"/>
      <c r="P58" s="828"/>
    </row>
    <row r="59" spans="1:16" ht="13.15" customHeight="1" x14ac:dyDescent="0.2">
      <c r="A59" s="10"/>
      <c r="B59" s="13"/>
      <c r="C59" s="13"/>
      <c r="D59" s="13"/>
      <c r="E59" s="2052" t="s">
        <v>75</v>
      </c>
      <c r="F59" s="2053"/>
      <c r="G59" s="2053"/>
      <c r="H59" s="2054"/>
      <c r="I59" s="69"/>
      <c r="J59" s="70"/>
      <c r="K59" s="69"/>
      <c r="L59" s="10"/>
      <c r="M59" s="10"/>
      <c r="N59" s="15"/>
      <c r="O59" s="13"/>
      <c r="P59" s="13"/>
    </row>
    <row r="60" spans="1:16" ht="13.15" customHeight="1" x14ac:dyDescent="0.2">
      <c r="A60" s="10"/>
      <c r="B60" s="13"/>
      <c r="C60" s="13"/>
      <c r="D60" s="13"/>
      <c r="E60" s="2052" t="s">
        <v>51</v>
      </c>
      <c r="F60" s="2053"/>
      <c r="G60" s="2053"/>
      <c r="H60" s="2054"/>
      <c r="I60" s="69"/>
      <c r="J60" s="70"/>
      <c r="K60" s="69"/>
      <c r="L60" s="10"/>
      <c r="M60" s="10"/>
      <c r="N60" s="15"/>
      <c r="O60" s="13"/>
      <c r="P60" s="13"/>
    </row>
    <row r="61" spans="1:16" x14ac:dyDescent="0.2">
      <c r="A61" s="10"/>
      <c r="B61" s="13"/>
      <c r="C61" s="13"/>
      <c r="D61" s="13"/>
      <c r="E61" s="2052" t="s">
        <v>49</v>
      </c>
      <c r="F61" s="2053"/>
      <c r="G61" s="2053"/>
      <c r="H61" s="2054"/>
      <c r="I61" s="69">
        <v>44.2</v>
      </c>
      <c r="J61" s="70">
        <f>J18+J27</f>
        <v>46.410000000000004</v>
      </c>
      <c r="K61" s="69">
        <f>K18+K27</f>
        <v>48.730500000000006</v>
      </c>
      <c r="L61" s="826"/>
      <c r="M61" s="10"/>
      <c r="N61" s="15"/>
      <c r="O61" s="13"/>
      <c r="P61" s="13"/>
    </row>
    <row r="62" spans="1:16" ht="13.5" thickBot="1" x14ac:dyDescent="0.25">
      <c r="A62" s="9"/>
      <c r="B62" s="9"/>
      <c r="C62" s="9"/>
      <c r="D62" s="9"/>
      <c r="E62" s="2055" t="s">
        <v>76</v>
      </c>
      <c r="F62" s="2056"/>
      <c r="G62" s="2056"/>
      <c r="H62" s="2057"/>
      <c r="I62" s="71">
        <v>13.8</v>
      </c>
      <c r="J62" s="72">
        <f>J19+J23+J37</f>
        <v>0</v>
      </c>
      <c r="K62" s="71">
        <v>0</v>
      </c>
      <c r="L62" s="826"/>
      <c r="M62" s="10"/>
      <c r="N62" s="9"/>
      <c r="O62" s="9"/>
      <c r="P62" s="9"/>
    </row>
    <row r="63" spans="1:16" ht="13.5" thickBot="1" x14ac:dyDescent="0.25">
      <c r="A63" s="9"/>
      <c r="B63" s="9"/>
      <c r="C63" s="9"/>
      <c r="D63" s="9"/>
      <c r="E63" s="2058" t="s">
        <v>38</v>
      </c>
      <c r="F63" s="2059"/>
      <c r="G63" s="2059"/>
      <c r="H63" s="2059"/>
      <c r="I63" s="21"/>
      <c r="J63" s="21"/>
      <c r="K63" s="19"/>
      <c r="L63" s="10"/>
      <c r="M63" s="10"/>
      <c r="N63" s="9"/>
      <c r="O63" s="9"/>
      <c r="P63" s="9"/>
    </row>
    <row r="64" spans="1:16" ht="13.15" customHeight="1" x14ac:dyDescent="0.2">
      <c r="A64" s="9"/>
      <c r="B64" s="9"/>
      <c r="C64" s="9"/>
      <c r="D64" s="9"/>
      <c r="E64" s="2046" t="s">
        <v>50</v>
      </c>
      <c r="F64" s="2047"/>
      <c r="G64" s="2047"/>
      <c r="H64" s="2048"/>
      <c r="I64" s="22"/>
      <c r="J64" s="22"/>
      <c r="K64" s="20"/>
      <c r="L64" s="9"/>
      <c r="M64" s="9"/>
      <c r="N64" s="9"/>
      <c r="O64" s="9"/>
      <c r="P64" s="9"/>
    </row>
  </sheetData>
  <mergeCells count="67">
    <mergeCell ref="E32:E33"/>
    <mergeCell ref="F32:F33"/>
    <mergeCell ref="L5:P5"/>
    <mergeCell ref="L6:L7"/>
    <mergeCell ref="M6:M7"/>
    <mergeCell ref="N6:P6"/>
    <mergeCell ref="E23:E31"/>
    <mergeCell ref="F23:F31"/>
    <mergeCell ref="G23:G31"/>
    <mergeCell ref="G32:G33"/>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A9:A10"/>
    <mergeCell ref="A12:A14"/>
    <mergeCell ref="C12:K14"/>
    <mergeCell ref="A15:A22"/>
    <mergeCell ref="B15:B22"/>
    <mergeCell ref="C15:C22"/>
    <mergeCell ref="E15:E22"/>
    <mergeCell ref="F15:F22"/>
    <mergeCell ref="G15:G22"/>
    <mergeCell ref="A32:A33"/>
    <mergeCell ref="B32:B33"/>
    <mergeCell ref="C32:C33"/>
    <mergeCell ref="D32:D33"/>
    <mergeCell ref="A23:A31"/>
    <mergeCell ref="B23:B31"/>
    <mergeCell ref="C23:C31"/>
    <mergeCell ref="L39:P39"/>
    <mergeCell ref="A34:A38"/>
    <mergeCell ref="B34:B38"/>
    <mergeCell ref="C34:C38"/>
    <mergeCell ref="E34:E38"/>
    <mergeCell ref="F34:F38"/>
    <mergeCell ref="C39:G39"/>
    <mergeCell ref="G34:G38"/>
    <mergeCell ref="E58:H58"/>
    <mergeCell ref="E59:H59"/>
    <mergeCell ref="B40:H40"/>
    <mergeCell ref="A42:H42"/>
    <mergeCell ref="L42:P42"/>
    <mergeCell ref="E49:K49"/>
    <mergeCell ref="E51:H51"/>
    <mergeCell ref="E52:H52"/>
    <mergeCell ref="B41:H41"/>
    <mergeCell ref="E53:H53"/>
    <mergeCell ref="E54:H54"/>
    <mergeCell ref="E55:H55"/>
    <mergeCell ref="E56:H56"/>
    <mergeCell ref="E60:H60"/>
    <mergeCell ref="E61:H61"/>
    <mergeCell ref="E62:H62"/>
    <mergeCell ref="E63:H63"/>
    <mergeCell ref="E64:H64"/>
  </mergeCells>
  <pageMargins left="0.7" right="0.7" top="0.75" bottom="0.75" header="0.3" footer="0.3"/>
  <pageSetup paperSize="9" scale="8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E22" sqref="E22"/>
    </sheetView>
  </sheetViews>
  <sheetFormatPr defaultRowHeight="12.75" x14ac:dyDescent="0.2"/>
  <cols>
    <col min="2" max="2" width="10.7109375" customWidth="1"/>
    <col min="3" max="3" width="53.28515625" customWidth="1"/>
  </cols>
  <sheetData>
    <row r="2" spans="2:3" ht="13.5" thickBot="1" x14ac:dyDescent="0.25">
      <c r="C2" t="s">
        <v>20</v>
      </c>
    </row>
    <row r="3" spans="2:3" ht="32.25" thickBot="1" x14ac:dyDescent="0.25">
      <c r="B3" s="1" t="s">
        <v>12</v>
      </c>
      <c r="C3" s="2" t="s">
        <v>13</v>
      </c>
    </row>
    <row r="4" spans="2:3" ht="14.25" customHeight="1" x14ac:dyDescent="0.2">
      <c r="B4" s="7">
        <v>0</v>
      </c>
      <c r="C4" s="8" t="s">
        <v>14</v>
      </c>
    </row>
    <row r="5" spans="2:3" ht="14.25" customHeight="1" x14ac:dyDescent="0.2">
      <c r="B5" s="3">
        <v>1</v>
      </c>
      <c r="C5" s="4" t="s">
        <v>16</v>
      </c>
    </row>
    <row r="6" spans="2:3" ht="14.25" customHeight="1" x14ac:dyDescent="0.2">
      <c r="B6" s="3">
        <v>2</v>
      </c>
      <c r="C6" s="4" t="s">
        <v>15</v>
      </c>
    </row>
    <row r="7" spans="2:3" ht="14.25" customHeight="1" x14ac:dyDescent="0.2">
      <c r="B7" s="3">
        <v>3</v>
      </c>
      <c r="C7" s="4" t="s">
        <v>18</v>
      </c>
    </row>
    <row r="8" spans="2:3" ht="14.25" customHeight="1" x14ac:dyDescent="0.2">
      <c r="B8" s="3">
        <v>4</v>
      </c>
      <c r="C8" s="4" t="s">
        <v>25</v>
      </c>
    </row>
    <row r="9" spans="2:3" ht="14.25" customHeight="1" x14ac:dyDescent="0.2">
      <c r="B9" s="3">
        <v>5</v>
      </c>
      <c r="C9" s="4" t="s">
        <v>29</v>
      </c>
    </row>
    <row r="10" spans="2:3" ht="14.25" customHeight="1" x14ac:dyDescent="0.2">
      <c r="B10" s="3">
        <v>6</v>
      </c>
      <c r="C10" s="4" t="s">
        <v>19</v>
      </c>
    </row>
    <row r="11" spans="2:3" ht="14.25" customHeight="1" x14ac:dyDescent="0.2">
      <c r="B11" s="3">
        <v>7</v>
      </c>
      <c r="C11" s="4" t="s">
        <v>26</v>
      </c>
    </row>
    <row r="12" spans="2:3" ht="14.25" customHeight="1" x14ac:dyDescent="0.2">
      <c r="B12" s="3">
        <v>8</v>
      </c>
      <c r="C12" s="4" t="s">
        <v>24</v>
      </c>
    </row>
    <row r="13" spans="2:3" ht="14.25" customHeight="1" x14ac:dyDescent="0.2">
      <c r="B13" s="3">
        <v>9</v>
      </c>
      <c r="C13" s="4" t="s">
        <v>30</v>
      </c>
    </row>
    <row r="14" spans="2:3" ht="14.25" customHeight="1" x14ac:dyDescent="0.2">
      <c r="B14" s="3">
        <v>10</v>
      </c>
      <c r="C14" s="4" t="s">
        <v>22</v>
      </c>
    </row>
    <row r="15" spans="2:3" ht="13.9" customHeight="1" x14ac:dyDescent="0.2">
      <c r="B15" s="3">
        <v>11</v>
      </c>
      <c r="C15" s="4" t="s">
        <v>32</v>
      </c>
    </row>
    <row r="16" spans="2:3" ht="13.9" customHeight="1" x14ac:dyDescent="0.2">
      <c r="B16" s="3">
        <v>12</v>
      </c>
      <c r="C16" s="4" t="s">
        <v>33</v>
      </c>
    </row>
    <row r="17" spans="2:3" ht="14.25" customHeight="1" x14ac:dyDescent="0.2">
      <c r="B17" s="3">
        <v>13</v>
      </c>
      <c r="C17" s="4" t="s">
        <v>27</v>
      </c>
    </row>
    <row r="18" spans="2:3" ht="14.25" customHeight="1" x14ac:dyDescent="0.2">
      <c r="B18" s="3">
        <v>14</v>
      </c>
      <c r="C18" s="4" t="s">
        <v>23</v>
      </c>
    </row>
    <row r="19" spans="2:3" ht="14.45" customHeight="1" x14ac:dyDescent="0.2">
      <c r="B19" s="3">
        <v>15</v>
      </c>
      <c r="C19" s="4" t="s">
        <v>31</v>
      </c>
    </row>
    <row r="20" spans="2:3" ht="14.25" customHeight="1" x14ac:dyDescent="0.2">
      <c r="B20" s="3">
        <v>16</v>
      </c>
      <c r="C20" s="4" t="s">
        <v>28</v>
      </c>
    </row>
    <row r="21" spans="2:3" ht="14.25" customHeight="1" x14ac:dyDescent="0.2">
      <c r="B21" s="3">
        <v>17</v>
      </c>
      <c r="C21" s="4" t="s">
        <v>17</v>
      </c>
    </row>
    <row r="22" spans="2:3" ht="15.75" customHeight="1" thickBot="1" x14ac:dyDescent="0.25">
      <c r="B22" s="5">
        <v>18</v>
      </c>
      <c r="C22" s="6" t="s">
        <v>21</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02</vt:lpstr>
      <vt:lpstr>10</vt:lpstr>
      <vt:lpstr>14</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2022-03-16T07:22:35Z</cp:lastPrinted>
  <dcterms:created xsi:type="dcterms:W3CDTF">1996-10-14T23:33:28Z</dcterms:created>
  <dcterms:modified xsi:type="dcterms:W3CDTF">2022-03-17T08:52:03Z</dcterms:modified>
</cp:coreProperties>
</file>