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tas2\Desktop\Sprendimo projektai Tarybai\"/>
    </mc:Choice>
  </mc:AlternateContent>
  <xr:revisionPtr revIDLastSave="0" documentId="8_{40C2FE29-8D9A-4DFD-9A7A-28EC21E16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27" l="1"/>
  <c r="E494" i="22"/>
  <c r="C499" i="22"/>
  <c r="D499" i="22"/>
  <c r="E499" i="22"/>
  <c r="B499" i="22"/>
  <c r="E426" i="22"/>
  <c r="E258" i="22"/>
  <c r="B168" i="22"/>
  <c r="B169" i="22"/>
  <c r="B170" i="22"/>
  <c r="B167" i="22"/>
  <c r="B163" i="22"/>
  <c r="B164" i="22"/>
  <c r="B165" i="22"/>
  <c r="B162" i="22"/>
  <c r="B158" i="22"/>
  <c r="B159" i="22"/>
  <c r="B160" i="22"/>
  <c r="B157" i="22"/>
  <c r="B154" i="22"/>
  <c r="B155" i="22"/>
  <c r="B153" i="22"/>
  <c r="B149" i="22"/>
  <c r="B150" i="22"/>
  <c r="B151" i="22"/>
  <c r="B148" i="22"/>
  <c r="B146" i="22"/>
  <c r="B144" i="22"/>
  <c r="B145" i="22"/>
  <c r="B143" i="22"/>
  <c r="B137" i="22"/>
  <c r="B136" i="22"/>
  <c r="C131" i="22"/>
  <c r="D131" i="22"/>
  <c r="E131" i="22"/>
  <c r="B131" i="22"/>
  <c r="B125" i="22"/>
  <c r="B126" i="22"/>
  <c r="B124" i="22"/>
  <c r="B122" i="22"/>
  <c r="B121" i="22"/>
  <c r="B118" i="22"/>
  <c r="B119" i="22"/>
  <c r="B117" i="22"/>
  <c r="B113" i="22"/>
  <c r="B110" i="22"/>
  <c r="B111" i="22"/>
  <c r="B109" i="22"/>
  <c r="B106" i="22"/>
  <c r="B107" i="22"/>
  <c r="B105" i="22"/>
  <c r="C99" i="22"/>
  <c r="D99" i="22"/>
  <c r="E99" i="22"/>
  <c r="B103" i="22"/>
  <c r="B101" i="22"/>
  <c r="B102" i="22"/>
  <c r="B100" i="22"/>
  <c r="B99" i="22" s="1"/>
  <c r="C94" i="22"/>
  <c r="D94" i="22"/>
  <c r="E94" i="22"/>
  <c r="B98" i="22"/>
  <c r="B96" i="22"/>
  <c r="B97" i="22"/>
  <c r="B95" i="22"/>
  <c r="B92" i="22"/>
  <c r="B93" i="22"/>
  <c r="B130" i="22" s="1"/>
  <c r="B91" i="22"/>
  <c r="B94" i="22" l="1"/>
  <c r="C60" i="22" l="1"/>
  <c r="E60" i="22"/>
  <c r="C55" i="22"/>
  <c r="E55" i="22"/>
  <c r="B57" i="22"/>
  <c r="B60" i="22" s="1"/>
  <c r="E78" i="27"/>
  <c r="D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8" i="27" l="1"/>
  <c r="B15" i="22"/>
  <c r="C216" i="26"/>
  <c r="E216" i="26"/>
  <c r="B215" i="26"/>
  <c r="B115" i="22" l="1"/>
  <c r="E59" i="22"/>
  <c r="E58" i="22"/>
  <c r="C43" i="22"/>
  <c r="D43" i="22"/>
  <c r="E43" i="22"/>
  <c r="B37" i="22"/>
  <c r="B36" i="22" s="1"/>
  <c r="B35" i="22"/>
  <c r="E36" i="22"/>
  <c r="E41" i="22"/>
  <c r="C27" i="22"/>
  <c r="C38" i="22" s="1"/>
  <c r="D27" i="22"/>
  <c r="D38" i="22" s="1"/>
  <c r="E27" i="22"/>
  <c r="B30" i="22"/>
  <c r="B41" i="22" s="1"/>
  <c r="C219" i="26" l="1"/>
  <c r="B218" i="26"/>
  <c r="B219" i="26" s="1"/>
  <c r="E220" i="26"/>
  <c r="B214" i="26"/>
  <c r="B213" i="26"/>
  <c r="B216" i="26" s="1"/>
  <c r="C204" i="26"/>
  <c r="B203" i="26"/>
  <c r="B204" i="26" s="1"/>
  <c r="C201" i="26"/>
  <c r="B200" i="26"/>
  <c r="B199" i="26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6" i="26"/>
  <c r="B127" i="26" s="1"/>
  <c r="B123" i="26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C220" i="26" l="1"/>
  <c r="B201" i="26"/>
  <c r="B220" i="26"/>
  <c r="B121" i="26"/>
  <c r="B124" i="26" s="1"/>
  <c r="B43" i="26"/>
  <c r="B102" i="26"/>
  <c r="B113" i="26" s="1"/>
  <c r="C205" i="26"/>
  <c r="B108" i="26"/>
  <c r="B140" i="26"/>
  <c r="D113" i="26"/>
  <c r="B197" i="26"/>
  <c r="B205" i="26" s="1"/>
  <c r="E113" i="26"/>
  <c r="C113" i="26"/>
  <c r="C468" i="22" l="1"/>
  <c r="D468" i="22"/>
  <c r="B468" i="22"/>
  <c r="C449" i="22"/>
  <c r="D449" i="22"/>
  <c r="E449" i="22"/>
  <c r="B449" i="22"/>
  <c r="E440" i="22"/>
  <c r="C425" i="22"/>
  <c r="D425" i="22"/>
  <c r="E425" i="22"/>
  <c r="B425" i="22"/>
  <c r="C427" i="22"/>
  <c r="D427" i="22"/>
  <c r="E427" i="22"/>
  <c r="B427" i="22"/>
  <c r="C423" i="22"/>
  <c r="D423" i="22"/>
  <c r="E423" i="22"/>
  <c r="B423" i="22"/>
  <c r="C414" i="22"/>
  <c r="D414" i="22"/>
  <c r="B414" i="22"/>
  <c r="C410" i="22"/>
  <c r="D410" i="22"/>
  <c r="B410" i="22"/>
  <c r="E379" i="22" l="1"/>
  <c r="C272" i="22" l="1"/>
  <c r="D272" i="22"/>
  <c r="B272" i="22"/>
  <c r="C244" i="22"/>
  <c r="D244" i="22"/>
  <c r="B244" i="22"/>
  <c r="C234" i="22" l="1"/>
  <c r="D234" i="22"/>
  <c r="B234" i="22"/>
  <c r="C210" i="22"/>
  <c r="D210" i="22"/>
  <c r="E210" i="22"/>
  <c r="B210" i="22"/>
  <c r="C195" i="22"/>
  <c r="D195" i="22"/>
  <c r="E195" i="22"/>
  <c r="B195" i="22"/>
  <c r="C171" i="22"/>
  <c r="D171" i="22"/>
  <c r="B171" i="22"/>
  <c r="E166" i="22"/>
  <c r="E128" i="22" l="1"/>
  <c r="C434" i="22" l="1"/>
  <c r="D434" i="22"/>
  <c r="D432" i="22" s="1"/>
  <c r="B434" i="22"/>
  <c r="C429" i="22"/>
  <c r="D429" i="22"/>
  <c r="B429" i="22"/>
  <c r="E374" i="22" l="1"/>
  <c r="E364" i="22"/>
  <c r="E338" i="22"/>
  <c r="E332" i="22"/>
  <c r="E327" i="22"/>
  <c r="E322" i="22"/>
  <c r="B312" i="22"/>
  <c r="E306" i="22"/>
  <c r="E301" i="22"/>
  <c r="C487" i="22" l="1"/>
  <c r="D487" i="22"/>
  <c r="E487" i="22"/>
  <c r="B487" i="22"/>
  <c r="B498" i="22" s="1"/>
  <c r="C477" i="22"/>
  <c r="D477" i="22"/>
  <c r="C471" i="22"/>
  <c r="D471" i="22"/>
  <c r="E471" i="22"/>
  <c r="B471" i="22"/>
  <c r="C465" i="22"/>
  <c r="D465" i="22"/>
  <c r="E465" i="22"/>
  <c r="B465" i="22"/>
  <c r="C461" i="22"/>
  <c r="D461" i="22"/>
  <c r="E461" i="22"/>
  <c r="B461" i="22"/>
  <c r="B454" i="22"/>
  <c r="C224" i="22"/>
  <c r="D224" i="22"/>
  <c r="B224" i="22"/>
  <c r="C200" i="22"/>
  <c r="B200" i="22"/>
  <c r="C190" i="22"/>
  <c r="B190" i="22"/>
  <c r="C84" i="22" l="1"/>
  <c r="E84" i="22"/>
  <c r="E85" i="22"/>
  <c r="C79" i="22"/>
  <c r="E79" i="22"/>
  <c r="B81" i="22"/>
  <c r="B85" i="22" s="1"/>
  <c r="E39" i="22"/>
  <c r="C25" i="22" l="1"/>
  <c r="D25" i="22"/>
  <c r="E25" i="22"/>
  <c r="E498" i="22" s="1"/>
  <c r="B20" i="22"/>
  <c r="C484" i="22" l="1"/>
  <c r="B484" i="22"/>
  <c r="B82" i="22"/>
  <c r="E473" i="22" l="1"/>
  <c r="E483" i="22" s="1"/>
  <c r="C473" i="22"/>
  <c r="D473" i="22"/>
  <c r="B473" i="22"/>
  <c r="D306" i="22"/>
  <c r="B286" i="22"/>
  <c r="C277" i="22"/>
  <c r="D277" i="22"/>
  <c r="E277" i="22"/>
  <c r="B277" i="22"/>
  <c r="C267" i="22"/>
  <c r="D267" i="22"/>
  <c r="B267" i="22"/>
  <c r="C258" i="22"/>
  <c r="D258" i="22"/>
  <c r="B258" i="22"/>
  <c r="C249" i="22"/>
  <c r="D249" i="22"/>
  <c r="B249" i="22"/>
  <c r="C239" i="22"/>
  <c r="D239" i="22"/>
  <c r="E239" i="22"/>
  <c r="B239" i="22"/>
  <c r="C229" i="22"/>
  <c r="D229" i="22"/>
  <c r="E229" i="22"/>
  <c r="B229" i="22"/>
  <c r="C215" i="22"/>
  <c r="D215" i="22"/>
  <c r="E215" i="22"/>
  <c r="B215" i="22"/>
  <c r="C205" i="22"/>
  <c r="D205" i="22"/>
  <c r="B205" i="22"/>
  <c r="C185" i="22"/>
  <c r="D185" i="22"/>
  <c r="E185" i="22"/>
  <c r="B185" i="22"/>
  <c r="C180" i="22"/>
  <c r="D180" i="22"/>
  <c r="B180" i="22"/>
  <c r="C166" i="22"/>
  <c r="D166" i="22"/>
  <c r="B166" i="22"/>
  <c r="C161" i="22"/>
  <c r="D161" i="22"/>
  <c r="E161" i="22"/>
  <c r="B161" i="22"/>
  <c r="B156" i="22"/>
  <c r="C156" i="22"/>
  <c r="D156" i="22"/>
  <c r="E147" i="22"/>
  <c r="C147" i="22"/>
  <c r="D147" i="22"/>
  <c r="B147" i="22"/>
  <c r="B56" i="22" l="1"/>
  <c r="B55" i="22" s="1"/>
  <c r="E42" i="22"/>
  <c r="B34" i="22"/>
  <c r="B29" i="22"/>
  <c r="B31" i="22"/>
  <c r="B42" i="22" s="1"/>
  <c r="B32" i="22"/>
  <c r="B43" i="22" s="1"/>
  <c r="B28" i="22"/>
  <c r="B21" i="22"/>
  <c r="E33" i="22"/>
  <c r="E38" i="22" s="1"/>
  <c r="B27" i="22" l="1"/>
  <c r="B33" i="22"/>
  <c r="B16" i="22"/>
  <c r="B25" i="22" s="1"/>
  <c r="B38" i="22" l="1"/>
  <c r="C424" i="22"/>
  <c r="D424" i="22"/>
  <c r="E424" i="22"/>
  <c r="E493" i="22" l="1"/>
  <c r="C390" i="22"/>
  <c r="D390" i="22"/>
  <c r="B390" i="22"/>
  <c r="C379" i="22"/>
  <c r="D379" i="22"/>
  <c r="B379" i="22"/>
  <c r="C384" i="22"/>
  <c r="D384" i="22"/>
  <c r="B384" i="22"/>
  <c r="C374" i="22"/>
  <c r="D374" i="22"/>
  <c r="B374" i="22"/>
  <c r="C311" i="22"/>
  <c r="D311" i="22"/>
  <c r="E311" i="22"/>
  <c r="B311" i="22"/>
  <c r="C369" i="22"/>
  <c r="D369" i="22"/>
  <c r="E369" i="22"/>
  <c r="B369" i="22"/>
  <c r="B364" i="22"/>
  <c r="C364" i="22"/>
  <c r="D364" i="22"/>
  <c r="C359" i="22"/>
  <c r="D359" i="22"/>
  <c r="E359" i="22"/>
  <c r="B359" i="22"/>
  <c r="C354" i="22"/>
  <c r="D354" i="22"/>
  <c r="E354" i="22"/>
  <c r="B354" i="22"/>
  <c r="C349" i="22"/>
  <c r="D349" i="22"/>
  <c r="E349" i="22"/>
  <c r="B349" i="22"/>
  <c r="C343" i="22"/>
  <c r="D343" i="22"/>
  <c r="E343" i="22"/>
  <c r="B343" i="22"/>
  <c r="C338" i="22"/>
  <c r="B338" i="22"/>
  <c r="D338" i="22"/>
  <c r="C332" i="22"/>
  <c r="D332" i="22"/>
  <c r="B332" i="22"/>
  <c r="C327" i="22"/>
  <c r="D327" i="22"/>
  <c r="B327" i="22"/>
  <c r="C322" i="22"/>
  <c r="D322" i="22"/>
  <c r="B322" i="22"/>
  <c r="C317" i="22"/>
  <c r="D317" i="22"/>
  <c r="E317" i="22"/>
  <c r="B317" i="22"/>
  <c r="B306" i="22" l="1"/>
  <c r="B301" i="22"/>
  <c r="C306" i="22"/>
  <c r="B296" i="22"/>
  <c r="C301" i="22"/>
  <c r="D301" i="22"/>
  <c r="C296" i="22"/>
  <c r="D296" i="22"/>
  <c r="E296" i="22"/>
  <c r="C291" i="22"/>
  <c r="D291" i="22"/>
  <c r="E291" i="22"/>
  <c r="B291" i="22"/>
  <c r="C286" i="22"/>
  <c r="D286" i="22"/>
  <c r="E286" i="22"/>
  <c r="D488" i="22" l="1"/>
  <c r="C50" i="22" l="1"/>
  <c r="E50" i="22"/>
  <c r="B486" i="22" l="1"/>
  <c r="C436" i="22"/>
  <c r="B436" i="22"/>
  <c r="E407" i="22"/>
  <c r="D407" i="22"/>
  <c r="C407" i="22"/>
  <c r="B407" i="22"/>
  <c r="D404" i="22"/>
  <c r="C404" i="22"/>
  <c r="B404" i="22"/>
  <c r="E400" i="22"/>
  <c r="D400" i="22"/>
  <c r="C400" i="22"/>
  <c r="B400" i="22"/>
  <c r="C396" i="22"/>
  <c r="D396" i="22"/>
  <c r="E396" i="22"/>
  <c r="B396" i="22"/>
  <c r="B20" i="24"/>
  <c r="B123" i="22" l="1"/>
  <c r="C123" i="22"/>
  <c r="B108" i="22"/>
  <c r="C108" i="22"/>
  <c r="D108" i="22"/>
  <c r="B112" i="22"/>
  <c r="C112" i="22"/>
  <c r="E11" i="22"/>
  <c r="E24" i="22"/>
  <c r="E491" i="22" s="1"/>
  <c r="B128" i="22" l="1"/>
  <c r="B443" i="22" l="1"/>
  <c r="C440" i="22"/>
  <c r="D440" i="22"/>
  <c r="B440" i="22"/>
  <c r="C142" i="22"/>
  <c r="B142" i="22"/>
  <c r="C86" i="22" l="1"/>
  <c r="C496" i="22" s="1"/>
  <c r="E86" i="22"/>
  <c r="E496" i="22" s="1"/>
  <c r="C443" i="22" l="1"/>
  <c r="D443" i="22"/>
  <c r="E443" i="22"/>
  <c r="C454" i="22"/>
  <c r="D454" i="22"/>
  <c r="E454" i="22"/>
  <c r="C418" i="22" l="1"/>
  <c r="D418" i="22"/>
  <c r="E418" i="22"/>
  <c r="B418" i="22"/>
  <c r="B129" i="22" l="1"/>
  <c r="C129" i="22"/>
  <c r="C498" i="22" s="1"/>
  <c r="D129" i="22"/>
  <c r="D498" i="22" s="1"/>
  <c r="D123" i="22"/>
  <c r="C120" i="22"/>
  <c r="D120" i="22"/>
  <c r="B120" i="22"/>
  <c r="C116" i="22"/>
  <c r="D116" i="22"/>
  <c r="B116" i="22"/>
  <c r="D112" i="22"/>
  <c r="E112" i="22"/>
  <c r="C104" i="22"/>
  <c r="D104" i="22"/>
  <c r="B104" i="22"/>
  <c r="C90" i="22"/>
  <c r="D90" i="22"/>
  <c r="B90" i="22"/>
  <c r="B127" i="22" s="1"/>
  <c r="B80" i="22" l="1"/>
  <c r="B79" i="22" s="1"/>
  <c r="B83" i="22" s="1"/>
  <c r="B17" i="22" l="1"/>
  <c r="B14" i="22"/>
  <c r="B12" i="22"/>
  <c r="B13" i="22"/>
  <c r="D484" i="22" l="1"/>
  <c r="B477" i="22" l="1"/>
  <c r="B63" i="22" l="1"/>
  <c r="B64" i="22"/>
  <c r="B19" i="22"/>
  <c r="B23" i="22" l="1"/>
  <c r="B18" i="22"/>
  <c r="B46" i="22"/>
  <c r="B134" i="22" l="1"/>
  <c r="B75" i="22"/>
  <c r="B51" i="22"/>
  <c r="B50" i="22" s="1"/>
  <c r="E200" i="22" l="1"/>
  <c r="B426" i="22" l="1"/>
  <c r="E53" i="22" l="1"/>
  <c r="C488" i="22"/>
  <c r="B488" i="22"/>
  <c r="C483" i="22"/>
  <c r="B483" i="22"/>
  <c r="E464" i="22"/>
  <c r="D139" i="22" l="1"/>
  <c r="B25" i="24" l="1"/>
  <c r="B19" i="24" l="1"/>
  <c r="B18" i="24" s="1"/>
  <c r="E52" i="22" l="1"/>
  <c r="C53" i="22" l="1"/>
  <c r="B53" i="22"/>
  <c r="C52" i="22" l="1"/>
  <c r="B52" i="22"/>
  <c r="C422" i="22" l="1"/>
  <c r="D422" i="22"/>
  <c r="E422" i="22"/>
  <c r="B422" i="22"/>
  <c r="B424" i="22"/>
  <c r="E220" i="22"/>
  <c r="C470" i="22" l="1"/>
  <c r="C493" i="22" s="1"/>
  <c r="D470" i="22"/>
  <c r="D493" i="22" s="1"/>
  <c r="B470" i="22"/>
  <c r="C135" i="22" l="1"/>
  <c r="D135" i="22"/>
  <c r="E135" i="22"/>
  <c r="B135" i="22"/>
  <c r="C62" i="22" l="1"/>
  <c r="E62" i="22"/>
  <c r="E65" i="22" s="1"/>
  <c r="B62" i="22"/>
  <c r="E66" i="22"/>
  <c r="B66" i="22"/>
  <c r="C67" i="22"/>
  <c r="E67" i="22"/>
  <c r="B67" i="22"/>
  <c r="C128" i="22" l="1"/>
  <c r="D128" i="22"/>
  <c r="C140" i="22" l="1"/>
  <c r="E140" i="22"/>
  <c r="B140" i="22"/>
  <c r="C139" i="22"/>
  <c r="E139" i="22"/>
  <c r="B139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93" i="22"/>
  <c r="C426" i="22"/>
  <c r="D426" i="22"/>
  <c r="E190" i="22"/>
  <c r="C130" i="22" l="1"/>
  <c r="D130" i="22"/>
  <c r="E130" i="22"/>
  <c r="B58" i="22" l="1"/>
  <c r="C58" i="22" l="1"/>
  <c r="B38" i="24"/>
  <c r="C486" i="22" l="1"/>
  <c r="D486" i="22"/>
  <c r="E48" i="22" l="1"/>
  <c r="C45" i="22" l="1"/>
  <c r="E45" i="22"/>
  <c r="E47" i="22" s="1"/>
  <c r="B45" i="22"/>
  <c r="B47" i="22" s="1"/>
  <c r="B497" i="22" l="1"/>
  <c r="E497" i="22" l="1"/>
  <c r="C47" i="22" l="1"/>
  <c r="C485" i="22" l="1"/>
  <c r="B485" i="22"/>
  <c r="D483" i="22"/>
  <c r="E40" i="22" l="1"/>
  <c r="E495" i="22" s="1"/>
  <c r="B40" i="22"/>
  <c r="B495" i="22" s="1"/>
  <c r="B10" i="24" l="1"/>
  <c r="B12" i="24"/>
  <c r="B16" i="24"/>
  <c r="B34" i="24"/>
  <c r="B41" i="24"/>
  <c r="B43" i="24"/>
  <c r="E421" i="22" l="1"/>
  <c r="B29" i="24"/>
  <c r="B9" i="24"/>
  <c r="B46" i="24" l="1"/>
  <c r="B65" i="22"/>
  <c r="C65" i="22" l="1"/>
  <c r="C39" i="22"/>
  <c r="D39" i="22"/>
  <c r="C83" i="22" l="1"/>
  <c r="B86" i="22"/>
  <c r="B496" i="22" s="1"/>
  <c r="C467" i="22"/>
  <c r="C494" i="22" s="1"/>
  <c r="D467" i="22"/>
  <c r="D494" i="22" s="1"/>
  <c r="B467" i="22"/>
  <c r="C133" i="22"/>
  <c r="B133" i="22"/>
  <c r="C74" i="22"/>
  <c r="E74" i="22"/>
  <c r="E76" i="22" s="1"/>
  <c r="B74" i="22"/>
  <c r="B76" i="22" s="1"/>
  <c r="B24" i="22"/>
  <c r="B466" i="22"/>
  <c r="C24" i="22"/>
  <c r="C466" i="22"/>
  <c r="D24" i="22"/>
  <c r="D466" i="22"/>
  <c r="E83" i="22"/>
  <c r="C464" i="22"/>
  <c r="C69" i="22"/>
  <c r="C88" i="22"/>
  <c r="C152" i="22"/>
  <c r="C176" i="22"/>
  <c r="C220" i="22"/>
  <c r="C254" i="22"/>
  <c r="C263" i="22"/>
  <c r="C282" i="22"/>
  <c r="C433" i="22"/>
  <c r="C432" i="22" s="1"/>
  <c r="D464" i="22"/>
  <c r="D138" i="22"/>
  <c r="D152" i="22"/>
  <c r="D176" i="22"/>
  <c r="D190" i="22"/>
  <c r="D200" i="22"/>
  <c r="D220" i="22"/>
  <c r="D254" i="22"/>
  <c r="D263" i="22"/>
  <c r="D282" i="22"/>
  <c r="E127" i="22"/>
  <c r="E138" i="22"/>
  <c r="C48" i="22"/>
  <c r="C59" i="22"/>
  <c r="C72" i="22"/>
  <c r="C77" i="22"/>
  <c r="D490" i="22"/>
  <c r="E77" i="22"/>
  <c r="B464" i="22"/>
  <c r="B69" i="22"/>
  <c r="B71" i="22" s="1"/>
  <c r="B88" i="22"/>
  <c r="B152" i="22"/>
  <c r="B176" i="22"/>
  <c r="B220" i="22"/>
  <c r="B254" i="22"/>
  <c r="B263" i="22"/>
  <c r="B282" i="22"/>
  <c r="B433" i="22"/>
  <c r="B432" i="22" s="1"/>
  <c r="B48" i="22"/>
  <c r="B39" i="22"/>
  <c r="B59" i="22"/>
  <c r="B72" i="22"/>
  <c r="B77" i="22"/>
  <c r="B84" i="22"/>
  <c r="C469" i="22"/>
  <c r="C492" i="22" s="1"/>
  <c r="D469" i="22"/>
  <c r="D492" i="22" s="1"/>
  <c r="E469" i="22"/>
  <c r="E492" i="22" s="1"/>
  <c r="B469" i="22"/>
  <c r="C421" i="22" l="1"/>
  <c r="C490" i="22"/>
  <c r="B490" i="22"/>
  <c r="E490" i="22"/>
  <c r="C491" i="22"/>
  <c r="D491" i="22"/>
  <c r="D421" i="22"/>
  <c r="B421" i="22"/>
  <c r="C138" i="22"/>
  <c r="B138" i="22"/>
  <c r="D127" i="22"/>
  <c r="C127" i="22"/>
  <c r="B491" i="22"/>
  <c r="C76" i="22"/>
  <c r="C71" i="22"/>
  <c r="B492" i="22"/>
  <c r="E22" i="22"/>
  <c r="B494" i="22"/>
  <c r="C22" i="22"/>
  <c r="D22" i="22"/>
  <c r="B489" i="22" l="1"/>
  <c r="B500" i="22" s="1"/>
  <c r="E489" i="22"/>
  <c r="E500" i="22" s="1"/>
  <c r="C489" i="22"/>
  <c r="C500" i="22" s="1"/>
  <c r="D489" i="22"/>
  <c r="D500" i="22" s="1"/>
</calcChain>
</file>

<file path=xl/sharedStrings.xml><?xml version="1.0" encoding="utf-8"?>
<sst xmlns="http://schemas.openxmlformats.org/spreadsheetml/2006/main" count="835" uniqueCount="300">
  <si>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</si>
  <si>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</si>
  <si>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</si>
  <si>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</si>
  <si>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</si>
  <si>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</si>
  <si>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</si>
  <si>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</si>
  <si>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</si>
  <si>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</si>
  <si>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</si>
  <si>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</si>
  <si>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</si>
  <si>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</si>
  <si>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</si>
  <si>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</si>
  <si>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</si>
  <si>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</si>
  <si>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</si>
  <si>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</si>
  <si>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</si>
  <si>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</si>
  <si>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</si>
  <si>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</si>
  <si>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</si>
  <si>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</si>
  <si>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</si>
  <si>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</si>
  <si>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</si>
  <si>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</si>
  <si>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</si>
  <si>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</si>
  <si>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</si>
  <si>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</si>
  <si>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</si>
  <si>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</si>
  <si>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</si>
  <si>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</si>
  <si>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</si>
  <si>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</si>
  <si>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</si>
  <si>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</si>
  <si>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</si>
  <si>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</si>
  <si>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</si>
  <si>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</si>
  <si>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</si>
  <si>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</si>
  <si>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</si>
  <si>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</si>
  <si>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</si>
  <si>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</si>
  <si>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</si>
  <si>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</si>
  <si>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</si>
  <si>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</si>
  <si>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</si>
  <si>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</si>
  <si>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</si>
  <si>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</si>
  <si>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</si>
  <si>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</si>
  <si>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</si>
  <si>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</si>
  <si>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</si>
  <si>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</si>
  <si>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</si>
  <si>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</si>
  <si>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</si>
  <si>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</si>
  <si>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</si>
  <si>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</si>
  <si>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</si>
  <si>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</si>
  <si>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</si>
  <si>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</si>
  <si>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</si>
  <si>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</si>
  <si>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</si>
  <si>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</si>
  <si>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</si>
  <si>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</si>
  <si>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</si>
  <si>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</si>
  <si>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</si>
  <si>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</si>
  <si>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</si>
  <si>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</si>
  <si>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</si>
  <si>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</si>
  <si>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</si>
  <si>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</si>
  <si>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</si>
  <si>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</si>
  <si>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</si>
  <si>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</si>
  <si>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</si>
  <si>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</si>
  <si>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</si>
  <si>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</si>
  <si>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</si>
  <si>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</si>
  <si>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</si>
  <si>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</si>
  <si>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</si>
  <si>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</si>
  <si>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</si>
  <si>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</si>
  <si>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</si>
  <si>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</si>
  <si>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</si>
  <si>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</si>
  <si>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</si>
  <si>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</si>
  <si>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</si>
  <si>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</si>
  <si>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</si>
  <si>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</si>
  <si>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</si>
  <si>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</si>
  <si>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</si>
  <si>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</si>
  <si>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</si>
  <si>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</si>
  <si>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</si>
  <si>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</si>
  <si>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</si>
  <si>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</si>
  <si>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</si>
  <si>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</si>
  <si>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</si>
  <si>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</si>
  <si>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</si>
  <si>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</si>
  <si>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</si>
  <si>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</si>
  <si>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</si>
  <si>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</si>
  <si>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</si>
  <si>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</si>
  <si>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</si>
  <si>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</si>
  <si>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</si>
  <si>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</si>
  <si>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</si>
  <si>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</si>
  <si>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</si>
  <si>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</si>
  <si>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</si>
  <si>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</si>
  <si>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</si>
  <si>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</si>
  <si>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</si>
  <si>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</si>
  <si>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</si>
  <si>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</si>
  <si>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</si>
  <si>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</si>
  <si>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</si>
  <si>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</si>
  <si>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</si>
  <si>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</si>
  <si>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</si>
  <si>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</si>
  <si>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</si>
  <si>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</si>
  <si>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</si>
  <si>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</si>
  <si>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</si>
  <si>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</si>
  <si>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</si>
  <si>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</si>
  <si>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</si>
  <si>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</si>
  <si>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</si>
  <si>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</si>
  <si>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</si>
  <si>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</si>
  <si>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</si>
  <si>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</si>
  <si>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</si>
  <si>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</si>
  <si>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</si>
  <si>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</si>
  <si>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</si>
  <si>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</si>
  <si>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</si>
  <si>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</si>
  <si>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</si>
  <si>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</si>
  <si>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</si>
  <si>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</si>
  <si>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</si>
  <si>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</si>
  <si>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</si>
  <si>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</si>
  <si>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</si>
  <si>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</si>
  <si>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</si>
  <si>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</si>
  <si>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</si>
  <si>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</si>
  <si>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</si>
  <si>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</si>
  <si>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</si>
  <si>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</si>
  <si>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</si>
  <si>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</si>
  <si>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</si>
  <si>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</si>
  <si>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</si>
  <si>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</si>
  <si>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</si>
  <si>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</si>
  <si>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</si>
  <si>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</si>
  <si>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</si>
  <si>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</si>
  <si>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</si>
  <si>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</si>
  <si>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</si>
  <si>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</si>
  <si>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</si>
  <si>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</si>
  <si>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</si>
  <si>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</si>
  <si>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</si>
  <si>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</si>
  <si>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</si>
  <si>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</si>
  <si>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</si>
  <si>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</si>
  <si>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</si>
  <si>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</si>
  <si>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</si>
  <si>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</si>
  <si>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</si>
  <si>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</si>
  <si>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</si>
  <si>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</si>
  <si>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</si>
  <si>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</si>
  <si>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</si>
  <si>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</si>
  <si>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</si>
  <si>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</si>
  <si>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</si>
  <si>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</si>
  <si>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</si>
  <si>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</si>
  <si>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</si>
  <si>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</si>
  <si>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</si>
  <si>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</si>
  <si>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</si>
  <si>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</si>
  <si>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</si>
  <si>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</si>
  <si>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</si>
  <si>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</si>
  <si>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</si>
  <si>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</si>
  <si>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</si>
  <si>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</si>
  <si>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</si>
  <si>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</si>
  <si>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</si>
  <si>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</si>
  <si>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</si>
  <si>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</si>
  <si>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</si>
  <si>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</si>
  <si>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</si>
  <si>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</si>
  <si>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</si>
  <si>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</si>
  <si>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</si>
  <si>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</si>
  <si>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</si>
  <si>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</si>
  <si>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</si>
  <si>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</si>
  <si>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</si>
  <si>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</si>
  <si>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</si>
  <si>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</si>
  <si>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jų -  Europos Sąjungos finansinės paramos lėšos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</si>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</sst>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1" fillId="2" borderId="3" xfId="0" applyNumberFormat="1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 wrapText="1"/>
    </xf>
    <xf numFmtId="2" fontId="19" fillId="2" borderId="3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/>
    <xf numFmtId="0" fontId="1" fillId="2" borderId="1" xfId="0" applyFont="1" applyFill="1" applyBorder="1"/>
    <xf numFmtId="2" fontId="22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2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2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2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19" fillId="2" borderId="6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19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3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2" fillId="2" borderId="1" xfId="0" applyFont="1" applyFill="1" applyBorder="1"/>
    <xf numFmtId="0" fontId="2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0" fillId="2" borderId="4" xfId="0" applyFont="1" applyFill="1" applyBorder="1"/>
    <xf numFmtId="0" fontId="10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d. sprendimo Nr. 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d. sprendimo Nr.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8"/>
  <sheetViews>
    <sheetView tabSelected="1" topLeftCell="A19" zoomScaleNormal="100" workbookViewId="0">
      <selection activeCell="F35" sqref="F35"/>
    </sheetView>
  </sheetViews>
  <sheetFormatPr defaultColWidth="8.85546875" defaultRowHeight="12.75" x14ac:dyDescent="0.2"/>
  <cols>
    <col min="1" max="1" width="59.7109375" style="90" customWidth="1"/>
    <col min="2" max="2" width="26.5703125" style="90" customWidth="1"/>
    <col min="3" max="16384" width="8.85546875" style="90"/>
  </cols>
  <sheetData>
    <row r="1" spans="1:2" ht="102.75" customHeight="1" x14ac:dyDescent="0.25">
      <c r="A1" s="81"/>
      <c r="B1" s="43"/>
    </row>
    <row r="2" spans="1:2" ht="15" x14ac:dyDescent="0.25">
      <c r="A2" s="160"/>
      <c r="B2" s="161"/>
    </row>
    <row r="3" spans="1:2" ht="14.25" x14ac:dyDescent="0.2">
      <c r="A3" s="83"/>
      <c r="B3" s="84"/>
    </row>
    <row r="4" spans="1:2" ht="14.25" x14ac:dyDescent="0.2">
      <c r="A4" s="160" t="s">
        <v>175</v>
      </c>
      <c r="B4" s="160"/>
    </row>
    <row r="5" spans="1:2" ht="14.25" x14ac:dyDescent="0.2">
      <c r="A5" s="160"/>
      <c r="B5" s="160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57377</v>
      </c>
    </row>
    <row r="10" spans="1:2" ht="15.75" customHeight="1" x14ac:dyDescent="0.2">
      <c r="A10" s="86" t="s">
        <v>47</v>
      </c>
      <c r="B10" s="87">
        <f>SUM(B11:B11)</f>
        <v>54142</v>
      </c>
    </row>
    <row r="11" spans="1:2" ht="17.25" customHeight="1" x14ac:dyDescent="0.2">
      <c r="A11" s="88" t="s">
        <v>67</v>
      </c>
      <c r="B11" s="89">
        <v>54142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65102.8</v>
      </c>
    </row>
    <row r="19" spans="1:2" ht="14.25" x14ac:dyDescent="0.2">
      <c r="A19" s="86" t="s">
        <v>83</v>
      </c>
      <c r="B19" s="87">
        <f>SUM(B20+B25+B24)</f>
        <v>65102.8</v>
      </c>
    </row>
    <row r="20" spans="1:2" ht="14.25" x14ac:dyDescent="0.2">
      <c r="A20" s="86" t="s">
        <v>189</v>
      </c>
      <c r="B20" s="87">
        <f>B21+B22+B23</f>
        <v>36975.1</v>
      </c>
    </row>
    <row r="21" spans="1:2" ht="18.600000000000001" customHeight="1" x14ac:dyDescent="0.2">
      <c r="A21" s="88" t="s">
        <v>57</v>
      </c>
      <c r="B21" s="89">
        <v>5811.1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163</v>
      </c>
      <c r="B25" s="87">
        <f>B26+B27+B28</f>
        <v>10689.2</v>
      </c>
    </row>
    <row r="26" spans="1:2" ht="21" customHeight="1" x14ac:dyDescent="0.2">
      <c r="A26" s="88" t="s">
        <v>164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163</v>
      </c>
      <c r="B28" s="89">
        <v>5654.8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91">
        <v>573.9</v>
      </c>
    </row>
    <row r="36" spans="1:2" ht="14.45" customHeight="1" x14ac:dyDescent="0.25">
      <c r="A36" s="88" t="s">
        <v>80</v>
      </c>
      <c r="B36" s="91">
        <v>522.29999999999995</v>
      </c>
    </row>
    <row r="37" spans="1:2" ht="16.149999999999999" customHeight="1" x14ac:dyDescent="0.25">
      <c r="A37" s="88" t="s">
        <v>62</v>
      </c>
      <c r="B37" s="91">
        <v>2141.4</v>
      </c>
    </row>
    <row r="38" spans="1:2" ht="17.25" customHeight="1" x14ac:dyDescent="0.2">
      <c r="A38" s="86" t="s">
        <v>81</v>
      </c>
      <c r="B38" s="132">
        <f>SUM(B39:B40)</f>
        <v>535</v>
      </c>
    </row>
    <row r="39" spans="1:2" ht="15" x14ac:dyDescent="0.25">
      <c r="A39" s="88" t="s">
        <v>54</v>
      </c>
      <c r="B39" s="91">
        <v>50</v>
      </c>
    </row>
    <row r="40" spans="1:2" ht="15" x14ac:dyDescent="0.25">
      <c r="A40" s="88" t="s">
        <v>55</v>
      </c>
      <c r="B40" s="91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128425.1</v>
      </c>
    </row>
    <row r="47" spans="1:2" ht="15" x14ac:dyDescent="0.25">
      <c r="A47" s="43"/>
      <c r="B47" s="43"/>
    </row>
    <row r="48" spans="1:2" x14ac:dyDescent="0.2">
      <c r="B48" s="13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1"/>
  <sheetViews>
    <sheetView topLeftCell="A282" zoomScaleNormal="100" workbookViewId="0">
      <selection activeCell="H385" sqref="H385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7" ht="108.6" customHeight="1" x14ac:dyDescent="0.25"/>
    <row r="2" spans="1:7" ht="23.45" customHeight="1" x14ac:dyDescent="0.25"/>
    <row r="3" spans="1:7" ht="30.75" customHeight="1" x14ac:dyDescent="0.25">
      <c r="A3" s="180" t="s">
        <v>17</v>
      </c>
      <c r="B3" s="181"/>
      <c r="C3" s="181"/>
      <c r="D3" s="181"/>
      <c r="E3" s="181"/>
    </row>
    <row r="4" spans="1:7" hidden="1" x14ac:dyDescent="0.25"/>
    <row r="5" spans="1:7" ht="12.75" customHeight="1" x14ac:dyDescent="0.25">
      <c r="A5" s="184" t="s">
        <v>0</v>
      </c>
      <c r="B5" s="184" t="s">
        <v>69</v>
      </c>
      <c r="C5" s="185" t="s">
        <v>68</v>
      </c>
      <c r="D5" s="185"/>
      <c r="E5" s="185"/>
    </row>
    <row r="6" spans="1:7" ht="12.75" customHeight="1" x14ac:dyDescent="0.25">
      <c r="A6" s="185"/>
      <c r="B6" s="187"/>
      <c r="C6" s="188" t="s">
        <v>29</v>
      </c>
      <c r="D6" s="189"/>
      <c r="E6" s="185" t="s">
        <v>37</v>
      </c>
    </row>
    <row r="7" spans="1:7" ht="93" customHeight="1" x14ac:dyDescent="0.25">
      <c r="A7" s="186"/>
      <c r="B7" s="186"/>
      <c r="C7" s="45" t="s">
        <v>31</v>
      </c>
      <c r="D7" s="46" t="s">
        <v>70</v>
      </c>
      <c r="E7" s="193"/>
    </row>
    <row r="8" spans="1:7" ht="25.5" customHeight="1" x14ac:dyDescent="0.25">
      <c r="A8" s="190" t="s">
        <v>177</v>
      </c>
      <c r="B8" s="191"/>
      <c r="C8" s="191"/>
      <c r="D8" s="191"/>
      <c r="E8" s="192"/>
    </row>
    <row r="9" spans="1:7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  <c r="G9" s="50"/>
    </row>
    <row r="10" spans="1:7" ht="14.25" customHeight="1" x14ac:dyDescent="0.25">
      <c r="A10" s="6" t="s">
        <v>166</v>
      </c>
      <c r="B10" s="134">
        <v>280.8</v>
      </c>
      <c r="C10" s="135">
        <v>280.8</v>
      </c>
      <c r="D10" s="135">
        <v>262.89999999999998</v>
      </c>
      <c r="E10" s="49"/>
      <c r="G10" s="50"/>
    </row>
    <row r="11" spans="1:7" ht="20.25" customHeight="1" x14ac:dyDescent="0.25">
      <c r="A11" s="47" t="s">
        <v>15</v>
      </c>
      <c r="B11" s="53">
        <f>SUM(B12:B17)</f>
        <v>6500</v>
      </c>
      <c r="C11" s="53">
        <f>SUM(C12:C17)</f>
        <v>6453.6</v>
      </c>
      <c r="D11" s="53">
        <f>SUM(D12:D17)</f>
        <v>5468.7</v>
      </c>
      <c r="E11" s="53">
        <f>SUM(E12:E17)</f>
        <v>46.4</v>
      </c>
      <c r="G11" s="50"/>
    </row>
    <row r="12" spans="1:7" ht="17.25" customHeight="1" x14ac:dyDescent="0.25">
      <c r="A12" s="6" t="s">
        <v>167</v>
      </c>
      <c r="B12" s="1">
        <f>C12</f>
        <v>542</v>
      </c>
      <c r="C12" s="2">
        <v>542</v>
      </c>
      <c r="D12" s="2">
        <v>433.1</v>
      </c>
      <c r="E12" s="51"/>
      <c r="G12" s="50"/>
    </row>
    <row r="13" spans="1:7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  <c r="G13" s="50"/>
    </row>
    <row r="14" spans="1:7" ht="15.75" customHeight="1" x14ac:dyDescent="0.25">
      <c r="A14" s="6" t="s">
        <v>168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  <c r="G14" s="50"/>
    </row>
    <row r="15" spans="1:7" ht="39.75" customHeight="1" x14ac:dyDescent="0.25">
      <c r="A15" s="6" t="s">
        <v>148</v>
      </c>
      <c r="B15" s="1">
        <f>C15+E15</f>
        <v>442.2</v>
      </c>
      <c r="C15" s="2">
        <v>436.2</v>
      </c>
      <c r="D15" s="2">
        <v>358.9</v>
      </c>
      <c r="E15" s="2">
        <v>6</v>
      </c>
      <c r="G15" s="50"/>
    </row>
    <row r="16" spans="1:7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  <c r="G16" s="50"/>
    </row>
    <row r="17" spans="1:7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  <c r="G17" s="50"/>
    </row>
    <row r="18" spans="1:7" ht="35.25" customHeight="1" x14ac:dyDescent="0.25">
      <c r="A18" s="47" t="s">
        <v>173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  <c r="G18" s="50"/>
    </row>
    <row r="19" spans="1:7" ht="17.25" customHeight="1" x14ac:dyDescent="0.25">
      <c r="A19" s="6" t="s">
        <v>193</v>
      </c>
      <c r="B19" s="8">
        <f>E19</f>
        <v>3592.6</v>
      </c>
      <c r="C19" s="9"/>
      <c r="D19" s="9"/>
      <c r="E19" s="136">
        <v>3592.6</v>
      </c>
      <c r="G19" s="50"/>
    </row>
    <row r="20" spans="1:7" ht="17.25" customHeight="1" x14ac:dyDescent="0.25">
      <c r="A20" s="52" t="s">
        <v>192</v>
      </c>
      <c r="B20" s="2">
        <f>E20</f>
        <v>2434.6999999999998</v>
      </c>
      <c r="C20" s="9"/>
      <c r="D20" s="9"/>
      <c r="E20" s="137">
        <v>2434.6999999999998</v>
      </c>
      <c r="G20" s="50"/>
    </row>
    <row r="21" spans="1:7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38"/>
      <c r="G21" s="50"/>
    </row>
    <row r="22" spans="1:7" ht="18" customHeight="1" x14ac:dyDescent="0.25">
      <c r="A22" s="47" t="s">
        <v>18</v>
      </c>
      <c r="B22" s="53">
        <f>B9+B11+B18</f>
        <v>12875.5</v>
      </c>
      <c r="C22" s="4">
        <f>C9+C11+C18</f>
        <v>6801.8</v>
      </c>
      <c r="D22" s="4">
        <f>D9+D11+D18</f>
        <v>5731.5999999999995</v>
      </c>
      <c r="E22" s="4">
        <f>E9+E11+E18</f>
        <v>6073.6999999999989</v>
      </c>
      <c r="G22" s="50"/>
    </row>
    <row r="23" spans="1:7" ht="18" customHeight="1" x14ac:dyDescent="0.25">
      <c r="A23" s="6" t="s">
        <v>169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  <c r="G23" s="50"/>
    </row>
    <row r="24" spans="1:7" ht="43.5" customHeight="1" x14ac:dyDescent="0.25">
      <c r="A24" s="6" t="s">
        <v>90</v>
      </c>
      <c r="B24" s="1">
        <f>B15</f>
        <v>442.2</v>
      </c>
      <c r="C24" s="2">
        <f>C15</f>
        <v>436.2</v>
      </c>
      <c r="D24" s="2">
        <f>D15</f>
        <v>358.9</v>
      </c>
      <c r="E24" s="2">
        <f>E15</f>
        <v>6</v>
      </c>
      <c r="G24" s="50"/>
    </row>
    <row r="25" spans="1:7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  <c r="G25" s="50"/>
    </row>
    <row r="26" spans="1:7" ht="26.45" customHeight="1" x14ac:dyDescent="0.25">
      <c r="A26" s="175" t="s">
        <v>176</v>
      </c>
      <c r="B26" s="182"/>
      <c r="C26" s="182"/>
      <c r="D26" s="182"/>
      <c r="E26" s="183"/>
      <c r="G26" s="50"/>
    </row>
    <row r="27" spans="1:7" x14ac:dyDescent="0.25">
      <c r="A27" s="3" t="s">
        <v>15</v>
      </c>
      <c r="B27" s="12">
        <f>B28+B31+B29+B32+B30</f>
        <v>20477.5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18672.099999999999</v>
      </c>
      <c r="G27" s="50"/>
    </row>
    <row r="28" spans="1:7" ht="21" customHeight="1" x14ac:dyDescent="0.25">
      <c r="A28" s="6" t="s">
        <v>169</v>
      </c>
      <c r="B28" s="8">
        <f>C28+E28</f>
        <v>125.3</v>
      </c>
      <c r="C28" s="9">
        <v>85.3</v>
      </c>
      <c r="D28" s="9">
        <v>55.2</v>
      </c>
      <c r="E28" s="131">
        <v>40</v>
      </c>
      <c r="G28" s="50"/>
    </row>
    <row r="29" spans="1:7" ht="16.5" customHeight="1" x14ac:dyDescent="0.25">
      <c r="A29" s="6" t="s">
        <v>165</v>
      </c>
      <c r="B29" s="8">
        <f t="shared" ref="B29:B32" si="3">C29+E29</f>
        <v>1114.5</v>
      </c>
      <c r="C29" s="2"/>
      <c r="D29" s="2"/>
      <c r="E29" s="13">
        <v>1114.5</v>
      </c>
      <c r="G29" s="50"/>
    </row>
    <row r="30" spans="1:7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31">
        <v>289.60000000000002</v>
      </c>
      <c r="G30" s="50"/>
    </row>
    <row r="31" spans="1:7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  <c r="G31" s="50"/>
    </row>
    <row r="32" spans="1:7" ht="15.75" customHeight="1" x14ac:dyDescent="0.25">
      <c r="A32" s="5" t="s">
        <v>89</v>
      </c>
      <c r="B32" s="8">
        <f t="shared" si="3"/>
        <v>15763.1</v>
      </c>
      <c r="C32" s="1">
        <v>1720.1</v>
      </c>
      <c r="D32" s="2">
        <v>110.1</v>
      </c>
      <c r="E32" s="10">
        <v>14043</v>
      </c>
      <c r="G32" s="50"/>
    </row>
    <row r="33" spans="1:7" x14ac:dyDescent="0.25">
      <c r="A33" s="3" t="s">
        <v>141</v>
      </c>
      <c r="B33" s="139">
        <f>B34+B35</f>
        <v>2393.8000000000002</v>
      </c>
      <c r="C33" s="12"/>
      <c r="D33" s="12"/>
      <c r="E33" s="12">
        <f t="shared" ref="E33" si="4">E34+E35</f>
        <v>2393.8000000000002</v>
      </c>
      <c r="G33" s="50"/>
    </row>
    <row r="34" spans="1:7" ht="15.75" customHeight="1" x14ac:dyDescent="0.25">
      <c r="A34" s="6" t="s">
        <v>191</v>
      </c>
      <c r="B34" s="8">
        <f>C34+E34</f>
        <v>1591.5</v>
      </c>
      <c r="C34" s="9"/>
      <c r="D34" s="9"/>
      <c r="E34" s="11">
        <v>1591.5</v>
      </c>
      <c r="G34" s="50"/>
    </row>
    <row r="35" spans="1:7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  <c r="G35" s="50"/>
    </row>
    <row r="36" spans="1:7" ht="15.75" customHeight="1" x14ac:dyDescent="0.25">
      <c r="A36" s="3" t="s">
        <v>10</v>
      </c>
      <c r="B36" s="139">
        <f>B37</f>
        <v>35.700000000000003</v>
      </c>
      <c r="C36" s="139"/>
      <c r="D36" s="139"/>
      <c r="E36" s="139">
        <f t="shared" ref="E36" si="5">E37</f>
        <v>35.700000000000003</v>
      </c>
      <c r="G36" s="50"/>
    </row>
    <row r="37" spans="1:7" ht="15.75" customHeight="1" x14ac:dyDescent="0.25">
      <c r="A37" s="5" t="s">
        <v>286</v>
      </c>
      <c r="B37" s="8">
        <f>C37+E37</f>
        <v>35.700000000000003</v>
      </c>
      <c r="C37" s="1"/>
      <c r="D37" s="1"/>
      <c r="E37" s="10">
        <v>35.700000000000003</v>
      </c>
      <c r="G37" s="50"/>
    </row>
    <row r="38" spans="1:7" ht="21" customHeight="1" x14ac:dyDescent="0.25">
      <c r="A38" s="7" t="s">
        <v>149</v>
      </c>
      <c r="B38" s="53">
        <f>B27+B33+B36</f>
        <v>22907</v>
      </c>
      <c r="C38" s="53">
        <f t="shared" ref="C38:E38" si="6">C27+C33+C36</f>
        <v>1805.3999999999999</v>
      </c>
      <c r="D38" s="53">
        <f t="shared" si="6"/>
        <v>165.3</v>
      </c>
      <c r="E38" s="53">
        <f t="shared" si="6"/>
        <v>21101.599999999999</v>
      </c>
      <c r="G38" s="50"/>
    </row>
    <row r="39" spans="1:7" ht="21" customHeight="1" x14ac:dyDescent="0.25">
      <c r="A39" s="6" t="s">
        <v>169</v>
      </c>
      <c r="B39" s="1">
        <f>B28</f>
        <v>125.3</v>
      </c>
      <c r="C39" s="1">
        <f>C28</f>
        <v>85.3</v>
      </c>
      <c r="D39" s="1">
        <f>D28</f>
        <v>55.2</v>
      </c>
      <c r="E39" s="1">
        <f>E28</f>
        <v>40</v>
      </c>
      <c r="G39" s="50"/>
    </row>
    <row r="40" spans="1:7" ht="15.75" customHeight="1" x14ac:dyDescent="0.25">
      <c r="A40" s="6" t="s">
        <v>165</v>
      </c>
      <c r="B40" s="1">
        <f>B29</f>
        <v>1114.5</v>
      </c>
      <c r="C40" s="1"/>
      <c r="D40" s="1"/>
      <c r="E40" s="1">
        <f>E29</f>
        <v>1114.5</v>
      </c>
      <c r="G40" s="50"/>
    </row>
    <row r="41" spans="1:7" ht="37.15" customHeight="1" x14ac:dyDescent="0.25">
      <c r="A41" s="6" t="s">
        <v>92</v>
      </c>
      <c r="B41" s="1">
        <f>B30</f>
        <v>289.60000000000002</v>
      </c>
      <c r="C41" s="1"/>
      <c r="D41" s="1"/>
      <c r="E41" s="1">
        <f t="shared" ref="E41" si="7">E30</f>
        <v>289.60000000000002</v>
      </c>
      <c r="G41" s="50"/>
    </row>
    <row r="42" spans="1:7" ht="15.75" customHeight="1" x14ac:dyDescent="0.25">
      <c r="A42" s="6" t="s">
        <v>44</v>
      </c>
      <c r="B42" s="1">
        <f>B31+B34</f>
        <v>4776.5</v>
      </c>
      <c r="C42" s="1"/>
      <c r="D42" s="1"/>
      <c r="E42" s="1">
        <f t="shared" ref="E42" si="8">E31+E34</f>
        <v>4776.5</v>
      </c>
      <c r="G42" s="50"/>
    </row>
    <row r="43" spans="1:7" ht="15.75" customHeight="1" x14ac:dyDescent="0.25">
      <c r="A43" s="5" t="s">
        <v>89</v>
      </c>
      <c r="B43" s="2">
        <f>B32+B35+B37</f>
        <v>16601.100000000002</v>
      </c>
      <c r="C43" s="2">
        <f t="shared" ref="C43:E43" si="9">C32+C35+C37</f>
        <v>1720.1</v>
      </c>
      <c r="D43" s="2">
        <f t="shared" si="9"/>
        <v>110.1</v>
      </c>
      <c r="E43" s="2">
        <f t="shared" si="9"/>
        <v>14881</v>
      </c>
      <c r="G43" s="50"/>
    </row>
    <row r="44" spans="1:7" ht="23.45" customHeight="1" x14ac:dyDescent="0.25">
      <c r="A44" s="170" t="s">
        <v>178</v>
      </c>
      <c r="B44" s="171"/>
      <c r="C44" s="171"/>
      <c r="D44" s="171"/>
      <c r="E44" s="172"/>
      <c r="G44" s="50"/>
    </row>
    <row r="45" spans="1:7" ht="19.5" customHeight="1" x14ac:dyDescent="0.25">
      <c r="A45" s="3" t="s">
        <v>15</v>
      </c>
      <c r="B45" s="53">
        <f>B46</f>
        <v>266.10000000000002</v>
      </c>
      <c r="C45" s="53">
        <f t="shared" ref="C45:E45" si="10">C46</f>
        <v>111.6</v>
      </c>
      <c r="D45" s="53"/>
      <c r="E45" s="53">
        <f t="shared" si="10"/>
        <v>154.5</v>
      </c>
      <c r="G45" s="50"/>
    </row>
    <row r="46" spans="1:7" ht="17.25" customHeight="1" x14ac:dyDescent="0.25">
      <c r="A46" s="6" t="s">
        <v>170</v>
      </c>
      <c r="B46" s="1">
        <f>C46+E46</f>
        <v>266.10000000000002</v>
      </c>
      <c r="C46" s="2">
        <v>111.6</v>
      </c>
      <c r="D46" s="2"/>
      <c r="E46" s="54">
        <v>154.5</v>
      </c>
      <c r="G46" s="50"/>
    </row>
    <row r="47" spans="1:7" ht="19.5" customHeight="1" x14ac:dyDescent="0.25">
      <c r="A47" s="47" t="s">
        <v>150</v>
      </c>
      <c r="B47" s="53">
        <f>B45</f>
        <v>266.10000000000002</v>
      </c>
      <c r="C47" s="53">
        <f>C45</f>
        <v>111.6</v>
      </c>
      <c r="D47" s="53"/>
      <c r="E47" s="53">
        <f>E45</f>
        <v>154.5</v>
      </c>
      <c r="G47" s="50"/>
    </row>
    <row r="48" spans="1:7" ht="19.5" customHeight="1" x14ac:dyDescent="0.25">
      <c r="A48" s="5" t="s">
        <v>170</v>
      </c>
      <c r="B48" s="8">
        <f>B46</f>
        <v>266.10000000000002</v>
      </c>
      <c r="C48" s="9">
        <f>C46</f>
        <v>111.6</v>
      </c>
      <c r="D48" s="9"/>
      <c r="E48" s="1">
        <f>E46</f>
        <v>154.5</v>
      </c>
      <c r="G48" s="50"/>
    </row>
    <row r="49" spans="1:7" ht="28.9" customHeight="1" x14ac:dyDescent="0.25">
      <c r="A49" s="170" t="s">
        <v>183</v>
      </c>
      <c r="B49" s="171"/>
      <c r="C49" s="171"/>
      <c r="D49" s="171"/>
      <c r="E49" s="172"/>
      <c r="G49" s="50"/>
    </row>
    <row r="50" spans="1:7" ht="21" customHeight="1" x14ac:dyDescent="0.25">
      <c r="A50" s="3" t="s">
        <v>15</v>
      </c>
      <c r="B50" s="48">
        <f>B51</f>
        <v>156</v>
      </c>
      <c r="C50" s="48">
        <f t="shared" ref="C50:E50" si="11">C51</f>
        <v>141</v>
      </c>
      <c r="D50" s="48"/>
      <c r="E50" s="48">
        <f t="shared" si="11"/>
        <v>15</v>
      </c>
      <c r="G50" s="50"/>
    </row>
    <row r="51" spans="1:7" ht="17.25" customHeight="1" x14ac:dyDescent="0.25">
      <c r="A51" s="6" t="s">
        <v>170</v>
      </c>
      <c r="B51" s="1">
        <f>C51+E51</f>
        <v>156</v>
      </c>
      <c r="C51" s="2">
        <v>141</v>
      </c>
      <c r="D51" s="2"/>
      <c r="E51" s="54">
        <v>15</v>
      </c>
      <c r="G51" s="50"/>
    </row>
    <row r="52" spans="1:7" ht="18" customHeight="1" x14ac:dyDescent="0.25">
      <c r="A52" s="47" t="s">
        <v>152</v>
      </c>
      <c r="B52" s="53">
        <f>B50</f>
        <v>156</v>
      </c>
      <c r="C52" s="53">
        <f>C50</f>
        <v>141</v>
      </c>
      <c r="D52" s="53"/>
      <c r="E52" s="53">
        <f>E50</f>
        <v>15</v>
      </c>
      <c r="G52" s="50"/>
    </row>
    <row r="53" spans="1:7" ht="18.75" customHeight="1" x14ac:dyDescent="0.25">
      <c r="A53" s="6" t="s">
        <v>170</v>
      </c>
      <c r="B53" s="8">
        <f>B51</f>
        <v>156</v>
      </c>
      <c r="C53" s="8">
        <f>C51</f>
        <v>141</v>
      </c>
      <c r="D53" s="8"/>
      <c r="E53" s="8">
        <f>E51</f>
        <v>15</v>
      </c>
      <c r="G53" s="50"/>
    </row>
    <row r="54" spans="1:7" ht="30" customHeight="1" x14ac:dyDescent="0.25">
      <c r="A54" s="170" t="s">
        <v>182</v>
      </c>
      <c r="B54" s="163"/>
      <c r="C54" s="163"/>
      <c r="D54" s="163"/>
      <c r="E54" s="164"/>
      <c r="G54" s="50"/>
    </row>
    <row r="55" spans="1:7" ht="19.5" customHeight="1" x14ac:dyDescent="0.25">
      <c r="A55" s="3" t="s">
        <v>4</v>
      </c>
      <c r="B55" s="48">
        <f>SUM(B56:B57)</f>
        <v>2873.8</v>
      </c>
      <c r="C55" s="48">
        <f t="shared" ref="C55:E55" si="12">SUM(C56:C57)</f>
        <v>2867.8</v>
      </c>
      <c r="D55" s="48"/>
      <c r="E55" s="48">
        <f t="shared" si="12"/>
        <v>6</v>
      </c>
      <c r="G55" s="50"/>
    </row>
    <row r="56" spans="1:7" ht="17.45" customHeight="1" x14ac:dyDescent="0.25">
      <c r="A56" s="6" t="s">
        <v>169</v>
      </c>
      <c r="B56" s="1">
        <f>C56+E56</f>
        <v>2589.5</v>
      </c>
      <c r="C56" s="2">
        <v>2583.5</v>
      </c>
      <c r="D56" s="2"/>
      <c r="E56" s="54">
        <v>6</v>
      </c>
      <c r="G56" s="50"/>
    </row>
    <row r="57" spans="1:7" ht="17.45" customHeight="1" x14ac:dyDescent="0.25">
      <c r="A57" s="6" t="s">
        <v>151</v>
      </c>
      <c r="B57" s="1">
        <f>C57+E57</f>
        <v>284.3</v>
      </c>
      <c r="C57" s="1">
        <v>284.3</v>
      </c>
      <c r="D57" s="1"/>
      <c r="E57" s="10"/>
      <c r="G57" s="50"/>
    </row>
    <row r="58" spans="1:7" ht="23.25" customHeight="1" x14ac:dyDescent="0.25">
      <c r="A58" s="3" t="s">
        <v>34</v>
      </c>
      <c r="B58" s="53">
        <f>SUM(B55)</f>
        <v>2873.8</v>
      </c>
      <c r="C58" s="53">
        <f>SUM(C55)</f>
        <v>2867.8</v>
      </c>
      <c r="D58" s="53"/>
      <c r="E58" s="53">
        <f t="shared" ref="E58" si="13">SUM(E55)</f>
        <v>6</v>
      </c>
      <c r="G58" s="50"/>
    </row>
    <row r="59" spans="1:7" ht="18.600000000000001" customHeight="1" x14ac:dyDescent="0.25">
      <c r="A59" s="6" t="s">
        <v>169</v>
      </c>
      <c r="B59" s="2">
        <f>B56</f>
        <v>2589.5</v>
      </c>
      <c r="C59" s="2">
        <f>C56</f>
        <v>2583.5</v>
      </c>
      <c r="D59" s="2"/>
      <c r="E59" s="2">
        <f t="shared" ref="E59:E60" si="14">E56</f>
        <v>6</v>
      </c>
      <c r="G59" s="50"/>
    </row>
    <row r="60" spans="1:7" ht="16.149999999999999" customHeight="1" x14ac:dyDescent="0.25">
      <c r="A60" s="5" t="s">
        <v>151</v>
      </c>
      <c r="B60" s="2">
        <f>B57</f>
        <v>284.3</v>
      </c>
      <c r="C60" s="2">
        <f t="shared" ref="C60" si="15">C57</f>
        <v>284.3</v>
      </c>
      <c r="D60" s="2"/>
      <c r="E60" s="2">
        <f t="shared" si="14"/>
        <v>0</v>
      </c>
      <c r="G60" s="50"/>
    </row>
    <row r="61" spans="1:7" ht="22.9" customHeight="1" x14ac:dyDescent="0.25">
      <c r="A61" s="175" t="s">
        <v>179</v>
      </c>
      <c r="B61" s="171"/>
      <c r="C61" s="171"/>
      <c r="D61" s="171"/>
      <c r="E61" s="172"/>
      <c r="G61" s="50"/>
    </row>
    <row r="62" spans="1:7" ht="15" customHeight="1" x14ac:dyDescent="0.25">
      <c r="A62" s="3" t="s">
        <v>15</v>
      </c>
      <c r="B62" s="48">
        <f>B63+B64</f>
        <v>287</v>
      </c>
      <c r="C62" s="48">
        <f t="shared" ref="C62:E62" si="16">C63+C64</f>
        <v>220</v>
      </c>
      <c r="D62" s="48"/>
      <c r="E62" s="48">
        <f t="shared" si="16"/>
        <v>67</v>
      </c>
      <c r="G62" s="50"/>
    </row>
    <row r="63" spans="1:7" ht="18" customHeight="1" x14ac:dyDescent="0.25">
      <c r="A63" s="55" t="s">
        <v>169</v>
      </c>
      <c r="B63" s="1">
        <f>E63</f>
        <v>17</v>
      </c>
      <c r="C63" s="2"/>
      <c r="D63" s="2"/>
      <c r="E63" s="2">
        <v>17</v>
      </c>
      <c r="G63" s="50"/>
    </row>
    <row r="64" spans="1:7" ht="18" customHeight="1" x14ac:dyDescent="0.25">
      <c r="A64" s="56" t="s">
        <v>134</v>
      </c>
      <c r="B64" s="1">
        <f>C64+E64</f>
        <v>270</v>
      </c>
      <c r="C64" s="2">
        <v>220</v>
      </c>
      <c r="D64" s="2"/>
      <c r="E64" s="2">
        <v>50</v>
      </c>
      <c r="G64" s="50"/>
    </row>
    <row r="65" spans="1:7" ht="17.25" customHeight="1" x14ac:dyDescent="0.25">
      <c r="A65" s="7" t="s">
        <v>153</v>
      </c>
      <c r="B65" s="4">
        <f>B62</f>
        <v>287</v>
      </c>
      <c r="C65" s="4">
        <f>C62</f>
        <v>220</v>
      </c>
      <c r="D65" s="4"/>
      <c r="E65" s="4">
        <f>E62</f>
        <v>67</v>
      </c>
      <c r="G65" s="50"/>
    </row>
    <row r="66" spans="1:7" ht="17.25" customHeight="1" x14ac:dyDescent="0.25">
      <c r="A66" s="55" t="s">
        <v>169</v>
      </c>
      <c r="B66" s="2">
        <f>B63</f>
        <v>17</v>
      </c>
      <c r="C66" s="2"/>
      <c r="D66" s="2"/>
      <c r="E66" s="2">
        <f t="shared" ref="E66" si="17">E63</f>
        <v>17</v>
      </c>
      <c r="G66" s="50"/>
    </row>
    <row r="67" spans="1:7" ht="21" customHeight="1" x14ac:dyDescent="0.25">
      <c r="A67" s="56" t="s">
        <v>21</v>
      </c>
      <c r="B67" s="2">
        <f>B64</f>
        <v>270</v>
      </c>
      <c r="C67" s="2">
        <f t="shared" ref="C67:E67" si="18">C64</f>
        <v>220</v>
      </c>
      <c r="D67" s="2"/>
      <c r="E67" s="2">
        <f t="shared" si="18"/>
        <v>50</v>
      </c>
      <c r="G67" s="50"/>
    </row>
    <row r="68" spans="1:7" ht="24" customHeight="1" x14ac:dyDescent="0.25">
      <c r="A68" s="179" t="s">
        <v>180</v>
      </c>
      <c r="B68" s="163"/>
      <c r="C68" s="163"/>
      <c r="D68" s="163"/>
      <c r="E68" s="164"/>
      <c r="G68" s="50"/>
    </row>
    <row r="69" spans="1:7" x14ac:dyDescent="0.25">
      <c r="A69" s="3" t="s">
        <v>15</v>
      </c>
      <c r="B69" s="4">
        <f>B70</f>
        <v>255</v>
      </c>
      <c r="C69" s="4">
        <f>C70</f>
        <v>255</v>
      </c>
      <c r="D69" s="4"/>
      <c r="E69" s="4"/>
      <c r="G69" s="50"/>
    </row>
    <row r="70" spans="1:7" x14ac:dyDescent="0.25">
      <c r="A70" s="5" t="s">
        <v>170</v>
      </c>
      <c r="B70" s="2">
        <v>255</v>
      </c>
      <c r="C70" s="2">
        <v>255</v>
      </c>
      <c r="D70" s="2"/>
      <c r="E70" s="54"/>
      <c r="G70" s="50"/>
    </row>
    <row r="71" spans="1:7" ht="15.75" x14ac:dyDescent="0.25">
      <c r="A71" s="47" t="s">
        <v>154</v>
      </c>
      <c r="B71" s="4">
        <f>B69</f>
        <v>255</v>
      </c>
      <c r="C71" s="4">
        <f>C69</f>
        <v>255</v>
      </c>
      <c r="D71" s="4"/>
      <c r="E71" s="4"/>
      <c r="G71" s="50"/>
    </row>
    <row r="72" spans="1:7" x14ac:dyDescent="0.25">
      <c r="A72" s="5" t="s">
        <v>170</v>
      </c>
      <c r="B72" s="2">
        <f>B70</f>
        <v>255</v>
      </c>
      <c r="C72" s="2">
        <f>C70</f>
        <v>255</v>
      </c>
      <c r="D72" s="2"/>
      <c r="E72" s="2"/>
      <c r="G72" s="50"/>
    </row>
    <row r="73" spans="1:7" ht="26.45" customHeight="1" x14ac:dyDescent="0.25">
      <c r="A73" s="170" t="s">
        <v>184</v>
      </c>
      <c r="B73" s="163"/>
      <c r="C73" s="163"/>
      <c r="D73" s="163"/>
      <c r="E73" s="164"/>
      <c r="G73" s="50"/>
    </row>
    <row r="74" spans="1:7" x14ac:dyDescent="0.25">
      <c r="A74" s="3" t="s">
        <v>15</v>
      </c>
      <c r="B74" s="53">
        <f>B75</f>
        <v>204</v>
      </c>
      <c r="C74" s="53">
        <f>C75</f>
        <v>91.6</v>
      </c>
      <c r="D74" s="53"/>
      <c r="E74" s="53">
        <f>E75</f>
        <v>112.4</v>
      </c>
      <c r="G74" s="50"/>
    </row>
    <row r="75" spans="1:7" x14ac:dyDescent="0.25">
      <c r="A75" s="5" t="s">
        <v>170</v>
      </c>
      <c r="B75" s="1">
        <f>C75+E75</f>
        <v>204</v>
      </c>
      <c r="C75" s="2">
        <v>91.6</v>
      </c>
      <c r="D75" s="2"/>
      <c r="E75" s="54">
        <v>112.4</v>
      </c>
      <c r="G75" s="50"/>
    </row>
    <row r="76" spans="1:7" ht="15.75" x14ac:dyDescent="0.25">
      <c r="A76" s="7" t="s">
        <v>155</v>
      </c>
      <c r="B76" s="57">
        <f>B74</f>
        <v>204</v>
      </c>
      <c r="C76" s="57">
        <f>C74</f>
        <v>91.6</v>
      </c>
      <c r="D76" s="57"/>
      <c r="E76" s="57">
        <f>E74</f>
        <v>112.4</v>
      </c>
      <c r="G76" s="50"/>
    </row>
    <row r="77" spans="1:7" x14ac:dyDescent="0.25">
      <c r="A77" s="58" t="s">
        <v>170</v>
      </c>
      <c r="B77" s="59">
        <f>B75</f>
        <v>204</v>
      </c>
      <c r="C77" s="59">
        <f>C75</f>
        <v>91.6</v>
      </c>
      <c r="D77" s="59"/>
      <c r="E77" s="59">
        <f>E75</f>
        <v>112.4</v>
      </c>
      <c r="G77" s="50"/>
    </row>
    <row r="78" spans="1:7" ht="35.450000000000003" customHeight="1" x14ac:dyDescent="0.25">
      <c r="A78" s="167" t="s">
        <v>181</v>
      </c>
      <c r="B78" s="176"/>
      <c r="C78" s="176"/>
      <c r="D78" s="176"/>
      <c r="E78" s="177"/>
      <c r="G78" s="50"/>
    </row>
    <row r="79" spans="1:7" ht="16.5" customHeight="1" x14ac:dyDescent="0.25">
      <c r="A79" s="3" t="s">
        <v>15</v>
      </c>
      <c r="B79" s="48">
        <f>B80+B82+B81</f>
        <v>10980.900000000001</v>
      </c>
      <c r="C79" s="48">
        <f t="shared" ref="C79:E79" si="19">C80+C82+C81</f>
        <v>4663.8</v>
      </c>
      <c r="D79" s="48"/>
      <c r="E79" s="48">
        <f t="shared" si="19"/>
        <v>6317.0999999999995</v>
      </c>
      <c r="G79" s="50"/>
    </row>
    <row r="80" spans="1:7" ht="19.5" customHeight="1" x14ac:dyDescent="0.25">
      <c r="A80" s="6" t="s">
        <v>169</v>
      </c>
      <c r="B80" s="1">
        <f>C80+E80</f>
        <v>7350.6</v>
      </c>
      <c r="C80" s="2">
        <v>4169.1000000000004</v>
      </c>
      <c r="D80" s="2"/>
      <c r="E80" s="13">
        <v>3181.5</v>
      </c>
      <c r="G80" s="50"/>
    </row>
    <row r="81" spans="1:7" ht="19.5" customHeight="1" x14ac:dyDescent="0.25">
      <c r="A81" s="6" t="s">
        <v>165</v>
      </c>
      <c r="B81" s="1">
        <f>C81+E81</f>
        <v>1033.7</v>
      </c>
      <c r="C81" s="2"/>
      <c r="D81" s="2"/>
      <c r="E81" s="13">
        <v>1033.7</v>
      </c>
      <c r="G81" s="50"/>
    </row>
    <row r="82" spans="1:7" ht="40.5" customHeight="1" x14ac:dyDescent="0.25">
      <c r="A82" s="5" t="s">
        <v>91</v>
      </c>
      <c r="B82" s="1">
        <f>C82+E82</f>
        <v>2596.6</v>
      </c>
      <c r="C82" s="2">
        <v>494.7</v>
      </c>
      <c r="D82" s="2"/>
      <c r="E82" s="13">
        <v>2101.9</v>
      </c>
      <c r="G82" s="50"/>
    </row>
    <row r="83" spans="1:7" ht="18.75" customHeight="1" x14ac:dyDescent="0.25">
      <c r="A83" s="7" t="s">
        <v>156</v>
      </c>
      <c r="B83" s="4">
        <f>B79</f>
        <v>10980.900000000001</v>
      </c>
      <c r="C83" s="4">
        <f>C79</f>
        <v>4663.8</v>
      </c>
      <c r="D83" s="4"/>
      <c r="E83" s="4">
        <f>E79</f>
        <v>6317.0999999999995</v>
      </c>
      <c r="G83" s="50"/>
    </row>
    <row r="84" spans="1:7" ht="17.25" customHeight="1" x14ac:dyDescent="0.25">
      <c r="A84" s="6" t="s">
        <v>171</v>
      </c>
      <c r="B84" s="2">
        <f>B80</f>
        <v>7350.6</v>
      </c>
      <c r="C84" s="2">
        <f t="shared" ref="C84:E84" si="20">C80</f>
        <v>4169.1000000000004</v>
      </c>
      <c r="D84" s="2"/>
      <c r="E84" s="2">
        <f t="shared" si="20"/>
        <v>3181.5</v>
      </c>
      <c r="G84" s="50"/>
    </row>
    <row r="85" spans="1:7" ht="17.25" customHeight="1" x14ac:dyDescent="0.25">
      <c r="A85" s="6" t="s">
        <v>194</v>
      </c>
      <c r="B85" s="2">
        <f>B81</f>
        <v>1033.7</v>
      </c>
      <c r="C85" s="2"/>
      <c r="D85" s="2"/>
      <c r="E85" s="2">
        <f t="shared" ref="E85" si="21">E81</f>
        <v>1033.7</v>
      </c>
      <c r="G85" s="50"/>
    </row>
    <row r="86" spans="1:7" ht="38.25" customHeight="1" x14ac:dyDescent="0.25">
      <c r="A86" s="6" t="s">
        <v>92</v>
      </c>
      <c r="B86" s="9">
        <f t="shared" ref="B86:E86" si="22">B82</f>
        <v>2596.6</v>
      </c>
      <c r="C86" s="9">
        <f t="shared" si="22"/>
        <v>494.7</v>
      </c>
      <c r="D86" s="9"/>
      <c r="E86" s="9">
        <f t="shared" si="22"/>
        <v>2101.9</v>
      </c>
      <c r="G86" s="50"/>
    </row>
    <row r="87" spans="1:7" ht="24.6" customHeight="1" x14ac:dyDescent="0.25">
      <c r="A87" s="170" t="s">
        <v>74</v>
      </c>
      <c r="B87" s="173"/>
      <c r="C87" s="173"/>
      <c r="D87" s="173"/>
      <c r="E87" s="174"/>
      <c r="G87" s="50"/>
    </row>
    <row r="88" spans="1:7" ht="18.75" customHeight="1" x14ac:dyDescent="0.25">
      <c r="A88" s="3" t="s">
        <v>15</v>
      </c>
      <c r="B88" s="4">
        <f>B89</f>
        <v>110.1</v>
      </c>
      <c r="C88" s="4">
        <f>C89</f>
        <v>110.1</v>
      </c>
      <c r="D88" s="4"/>
      <c r="E88" s="4"/>
      <c r="G88" s="50"/>
    </row>
    <row r="89" spans="1:7" ht="16.5" customHeight="1" x14ac:dyDescent="0.25">
      <c r="A89" s="6" t="s">
        <v>170</v>
      </c>
      <c r="B89" s="2">
        <v>110.1</v>
      </c>
      <c r="C89" s="2">
        <v>110.1</v>
      </c>
      <c r="D89" s="2"/>
      <c r="E89" s="54"/>
      <c r="G89" s="50"/>
    </row>
    <row r="90" spans="1:7" ht="19.5" customHeight="1" x14ac:dyDescent="0.25">
      <c r="A90" s="60" t="s">
        <v>172</v>
      </c>
      <c r="B90" s="53">
        <f>B91+B93+B92</f>
        <v>878.8</v>
      </c>
      <c r="C90" s="53">
        <f t="shared" ref="C90:D90" si="23">C91+C93+C92</f>
        <v>878.8</v>
      </c>
      <c r="D90" s="53">
        <f t="shared" si="23"/>
        <v>737.9</v>
      </c>
      <c r="E90" s="53"/>
      <c r="G90" s="50"/>
    </row>
    <row r="91" spans="1:7" x14ac:dyDescent="0.25">
      <c r="A91" s="6" t="s">
        <v>169</v>
      </c>
      <c r="B91" s="1">
        <f>C91+E91</f>
        <v>831.5</v>
      </c>
      <c r="C91" s="2">
        <v>831.5</v>
      </c>
      <c r="D91" s="2">
        <v>726</v>
      </c>
      <c r="E91" s="54"/>
      <c r="G91" s="50"/>
    </row>
    <row r="92" spans="1:7" x14ac:dyDescent="0.25">
      <c r="A92" s="6" t="s">
        <v>151</v>
      </c>
      <c r="B92" s="1">
        <f t="shared" ref="B92:B93" si="24">C92+E92</f>
        <v>44</v>
      </c>
      <c r="C92" s="2">
        <v>44</v>
      </c>
      <c r="D92" s="2">
        <v>11.9</v>
      </c>
      <c r="E92" s="54"/>
      <c r="G92" s="50"/>
    </row>
    <row r="93" spans="1:7" x14ac:dyDescent="0.25">
      <c r="A93" s="55" t="s">
        <v>21</v>
      </c>
      <c r="B93" s="1">
        <f t="shared" si="24"/>
        <v>3.3</v>
      </c>
      <c r="C93" s="2">
        <v>3.3</v>
      </c>
      <c r="D93" s="2"/>
      <c r="E93" s="54"/>
      <c r="G93" s="50"/>
    </row>
    <row r="94" spans="1:7" ht="16.5" customHeight="1" x14ac:dyDescent="0.25">
      <c r="A94" s="60" t="s">
        <v>7</v>
      </c>
      <c r="B94" s="53">
        <f>B95+B97+B96+B98</f>
        <v>311.59999999999997</v>
      </c>
      <c r="C94" s="53">
        <f t="shared" ref="C94:E94" si="25">C95+C97+C96+C98</f>
        <v>309.09999999999997</v>
      </c>
      <c r="D94" s="53">
        <f t="shared" si="25"/>
        <v>202.8</v>
      </c>
      <c r="E94" s="53">
        <f t="shared" si="25"/>
        <v>2.5</v>
      </c>
      <c r="G94" s="50"/>
    </row>
    <row r="95" spans="1:7" ht="20.25" customHeight="1" x14ac:dyDescent="0.25">
      <c r="A95" s="6" t="s">
        <v>171</v>
      </c>
      <c r="B95" s="1">
        <f>C95+E95</f>
        <v>254</v>
      </c>
      <c r="C95" s="2">
        <v>254</v>
      </c>
      <c r="D95" s="2">
        <v>190.5</v>
      </c>
      <c r="E95" s="54"/>
      <c r="G95" s="50"/>
    </row>
    <row r="96" spans="1:7" ht="15.6" customHeight="1" x14ac:dyDescent="0.25">
      <c r="A96" s="6" t="s">
        <v>174</v>
      </c>
      <c r="B96" s="1">
        <f t="shared" ref="B96:B98" si="26">C96+E96</f>
        <v>2</v>
      </c>
      <c r="C96" s="2">
        <v>2</v>
      </c>
      <c r="D96" s="2">
        <v>2</v>
      </c>
      <c r="E96" s="54"/>
      <c r="G96" s="50"/>
    </row>
    <row r="97" spans="1:7" ht="15" customHeight="1" x14ac:dyDescent="0.25">
      <c r="A97" s="55" t="s">
        <v>93</v>
      </c>
      <c r="B97" s="1">
        <f t="shared" si="26"/>
        <v>8.1999999999999993</v>
      </c>
      <c r="C97" s="2">
        <v>8.1999999999999993</v>
      </c>
      <c r="D97" s="2"/>
      <c r="E97" s="54"/>
      <c r="G97" s="50"/>
    </row>
    <row r="98" spans="1:7" ht="15" customHeight="1" x14ac:dyDescent="0.25">
      <c r="A98" s="55" t="s">
        <v>297</v>
      </c>
      <c r="B98" s="1">
        <f t="shared" si="26"/>
        <v>47.4</v>
      </c>
      <c r="C98" s="1">
        <v>44.9</v>
      </c>
      <c r="D98" s="1">
        <v>10.3</v>
      </c>
      <c r="E98" s="10">
        <v>2.5</v>
      </c>
      <c r="G98" s="50"/>
    </row>
    <row r="99" spans="1:7" ht="17.25" customHeight="1" x14ac:dyDescent="0.25">
      <c r="A99" s="60" t="s">
        <v>2</v>
      </c>
      <c r="B99" s="53">
        <f>B100+B102+B101+B103</f>
        <v>510.79999999999995</v>
      </c>
      <c r="C99" s="53">
        <f t="shared" ref="C99:E99" si="27">C100+C102+C101+C103</f>
        <v>506.79999999999995</v>
      </c>
      <c r="D99" s="53">
        <f t="shared" si="27"/>
        <v>424.5</v>
      </c>
      <c r="E99" s="53">
        <f t="shared" si="27"/>
        <v>4</v>
      </c>
      <c r="G99" s="50"/>
    </row>
    <row r="100" spans="1:7" ht="19.5" customHeight="1" x14ac:dyDescent="0.25">
      <c r="A100" s="6" t="s">
        <v>171</v>
      </c>
      <c r="B100" s="1">
        <f>C100+E100</f>
        <v>479.9</v>
      </c>
      <c r="C100" s="2">
        <v>478.4</v>
      </c>
      <c r="D100" s="2">
        <v>410.9</v>
      </c>
      <c r="E100" s="54">
        <v>1.5</v>
      </c>
      <c r="G100" s="50"/>
    </row>
    <row r="101" spans="1:7" ht="15" customHeight="1" x14ac:dyDescent="0.25">
      <c r="A101" s="6" t="s">
        <v>174</v>
      </c>
      <c r="B101" s="1">
        <f t="shared" ref="B101:B103" si="28">C101+E101</f>
        <v>5.9</v>
      </c>
      <c r="C101" s="2">
        <v>5.9</v>
      </c>
      <c r="D101" s="2">
        <v>5.8</v>
      </c>
      <c r="E101" s="54"/>
      <c r="G101" s="50"/>
    </row>
    <row r="102" spans="1:7" ht="17.25" customHeight="1" x14ac:dyDescent="0.25">
      <c r="A102" s="55" t="s">
        <v>93</v>
      </c>
      <c r="B102" s="1">
        <f t="shared" si="28"/>
        <v>4.5</v>
      </c>
      <c r="C102" s="2">
        <v>4.5</v>
      </c>
      <c r="D102" s="2"/>
      <c r="E102" s="54"/>
      <c r="G102" s="50"/>
    </row>
    <row r="103" spans="1:7" ht="17.25" customHeight="1" x14ac:dyDescent="0.25">
      <c r="A103" s="56" t="s">
        <v>297</v>
      </c>
      <c r="B103" s="1">
        <f t="shared" si="28"/>
        <v>20.5</v>
      </c>
      <c r="C103" s="1">
        <v>18</v>
      </c>
      <c r="D103" s="1">
        <v>7.8</v>
      </c>
      <c r="E103" s="10">
        <v>2.5</v>
      </c>
      <c r="G103" s="50"/>
    </row>
    <row r="104" spans="1:7" ht="18.75" customHeight="1" x14ac:dyDescent="0.25">
      <c r="A104" s="61" t="s">
        <v>3</v>
      </c>
      <c r="B104" s="53">
        <f>B105+B107+B106</f>
        <v>392.1</v>
      </c>
      <c r="C104" s="53">
        <f t="shared" ref="C104:D104" si="29">C105+C107+C106</f>
        <v>392.1</v>
      </c>
      <c r="D104" s="53">
        <f t="shared" si="29"/>
        <v>350.49999999999994</v>
      </c>
      <c r="E104" s="53"/>
      <c r="G104" s="50"/>
    </row>
    <row r="105" spans="1:7" ht="18" customHeight="1" x14ac:dyDescent="0.25">
      <c r="A105" s="6" t="s">
        <v>171</v>
      </c>
      <c r="B105" s="1">
        <f>C105+E105</f>
        <v>363.6</v>
      </c>
      <c r="C105" s="2">
        <v>363.6</v>
      </c>
      <c r="D105" s="2">
        <v>340.7</v>
      </c>
      <c r="E105" s="54"/>
      <c r="G105" s="50"/>
    </row>
    <row r="106" spans="1:7" ht="18" customHeight="1" x14ac:dyDescent="0.25">
      <c r="A106" s="6" t="s">
        <v>174</v>
      </c>
      <c r="B106" s="1">
        <f t="shared" ref="B106:B107" si="30">C106+E106</f>
        <v>5</v>
      </c>
      <c r="C106" s="2">
        <v>5</v>
      </c>
      <c r="D106" s="2">
        <v>4.9000000000000004</v>
      </c>
      <c r="E106" s="54"/>
      <c r="G106" s="50"/>
    </row>
    <row r="107" spans="1:7" ht="17.25" customHeight="1" x14ac:dyDescent="0.25">
      <c r="A107" s="56" t="s">
        <v>93</v>
      </c>
      <c r="B107" s="1">
        <f t="shared" si="30"/>
        <v>23.5</v>
      </c>
      <c r="C107" s="2">
        <v>23.5</v>
      </c>
      <c r="D107" s="2">
        <v>4.9000000000000004</v>
      </c>
      <c r="E107" s="54"/>
      <c r="G107" s="50"/>
    </row>
    <row r="108" spans="1:7" ht="15.75" customHeight="1" x14ac:dyDescent="0.25">
      <c r="A108" s="60" t="s">
        <v>94</v>
      </c>
      <c r="B108" s="53">
        <f>B109+B111+B110</f>
        <v>473.8</v>
      </c>
      <c r="C108" s="53">
        <f t="shared" ref="C108:D108" si="31">C109+C111+C110</f>
        <v>473.8</v>
      </c>
      <c r="D108" s="53">
        <f t="shared" si="31"/>
        <v>383.8</v>
      </c>
      <c r="E108" s="4"/>
      <c r="G108" s="50"/>
    </row>
    <row r="109" spans="1:7" ht="15" customHeight="1" x14ac:dyDescent="0.25">
      <c r="A109" s="6" t="s">
        <v>169</v>
      </c>
      <c r="B109" s="1">
        <f>C109+E109</f>
        <v>427.2</v>
      </c>
      <c r="C109" s="2">
        <v>427.2</v>
      </c>
      <c r="D109" s="2">
        <v>377.3</v>
      </c>
      <c r="E109" s="54"/>
      <c r="G109" s="50"/>
    </row>
    <row r="110" spans="1:7" ht="15" customHeight="1" x14ac:dyDescent="0.25">
      <c r="A110" s="6" t="s">
        <v>151</v>
      </c>
      <c r="B110" s="1">
        <f t="shared" ref="B110:B111" si="32">C110+E110</f>
        <v>6.6</v>
      </c>
      <c r="C110" s="2">
        <v>6.6</v>
      </c>
      <c r="D110" s="2">
        <v>6.5</v>
      </c>
      <c r="E110" s="54"/>
      <c r="G110" s="50"/>
    </row>
    <row r="111" spans="1:7" ht="15.6" customHeight="1" x14ac:dyDescent="0.25">
      <c r="A111" s="56" t="s">
        <v>21</v>
      </c>
      <c r="B111" s="1">
        <f t="shared" si="32"/>
        <v>40</v>
      </c>
      <c r="C111" s="2">
        <v>40</v>
      </c>
      <c r="D111" s="2"/>
      <c r="E111" s="54"/>
      <c r="G111" s="50"/>
    </row>
    <row r="112" spans="1:7" ht="32.25" customHeight="1" x14ac:dyDescent="0.25">
      <c r="A112" s="61" t="s">
        <v>14</v>
      </c>
      <c r="B112" s="53">
        <f>B113+B115+B114</f>
        <v>941.19999999999993</v>
      </c>
      <c r="C112" s="53">
        <f t="shared" ref="C112:E112" si="33">C113+C115+C114</f>
        <v>926.5</v>
      </c>
      <c r="D112" s="53">
        <f t="shared" si="33"/>
        <v>582.4</v>
      </c>
      <c r="E112" s="53">
        <f t="shared" si="33"/>
        <v>14.7</v>
      </c>
      <c r="G112" s="50"/>
    </row>
    <row r="113" spans="1:7" ht="18" customHeight="1" x14ac:dyDescent="0.25">
      <c r="A113" s="6" t="s">
        <v>169</v>
      </c>
      <c r="B113" s="1">
        <f>C113+E113</f>
        <v>805.3</v>
      </c>
      <c r="C113" s="2">
        <v>795.4</v>
      </c>
      <c r="D113" s="2">
        <v>569.6</v>
      </c>
      <c r="E113" s="54">
        <v>9.9</v>
      </c>
      <c r="G113" s="50"/>
    </row>
    <row r="114" spans="1:7" ht="14.45" customHeight="1" x14ac:dyDescent="0.25">
      <c r="A114" s="6" t="s">
        <v>151</v>
      </c>
      <c r="B114" s="1">
        <v>5.9</v>
      </c>
      <c r="C114" s="2">
        <v>5.9</v>
      </c>
      <c r="D114" s="2">
        <v>5.8</v>
      </c>
      <c r="E114" s="54"/>
      <c r="G114" s="50"/>
    </row>
    <row r="115" spans="1:7" ht="16.899999999999999" customHeight="1" x14ac:dyDescent="0.25">
      <c r="A115" s="55" t="s">
        <v>21</v>
      </c>
      <c r="B115" s="1">
        <f>C115+E115</f>
        <v>130</v>
      </c>
      <c r="C115" s="2">
        <v>125.2</v>
      </c>
      <c r="D115" s="2">
        <v>7</v>
      </c>
      <c r="E115" s="54">
        <v>4.8</v>
      </c>
      <c r="G115" s="50"/>
    </row>
    <row r="116" spans="1:7" ht="15.75" x14ac:dyDescent="0.25">
      <c r="A116" s="60" t="s">
        <v>11</v>
      </c>
      <c r="B116" s="53">
        <f>B117+B119+B118</f>
        <v>1399.5</v>
      </c>
      <c r="C116" s="53">
        <f t="shared" ref="C116:D116" si="34">C117+C119+C118</f>
        <v>1399.5</v>
      </c>
      <c r="D116" s="53">
        <f t="shared" si="34"/>
        <v>1245.7</v>
      </c>
      <c r="E116" s="4"/>
      <c r="G116" s="50"/>
    </row>
    <row r="117" spans="1:7" x14ac:dyDescent="0.25">
      <c r="A117" s="6" t="s">
        <v>169</v>
      </c>
      <c r="B117" s="1">
        <f>C117+E117</f>
        <v>1305.9000000000001</v>
      </c>
      <c r="C117" s="2">
        <v>1305.9000000000001</v>
      </c>
      <c r="D117" s="2">
        <v>1222.7</v>
      </c>
      <c r="E117" s="54"/>
      <c r="G117" s="50"/>
    </row>
    <row r="118" spans="1:7" x14ac:dyDescent="0.25">
      <c r="A118" s="6" t="s">
        <v>151</v>
      </c>
      <c r="B118" s="1">
        <f t="shared" ref="B118:B119" si="35">C118+E118</f>
        <v>23.3</v>
      </c>
      <c r="C118" s="2">
        <v>23.3</v>
      </c>
      <c r="D118" s="2">
        <v>23</v>
      </c>
      <c r="E118" s="54"/>
      <c r="G118" s="50"/>
    </row>
    <row r="119" spans="1:7" ht="16.899999999999999" customHeight="1" x14ac:dyDescent="0.25">
      <c r="A119" s="56" t="s">
        <v>21</v>
      </c>
      <c r="B119" s="1">
        <f t="shared" si="35"/>
        <v>70.3</v>
      </c>
      <c r="C119" s="2">
        <v>70.3</v>
      </c>
      <c r="D119" s="2"/>
      <c r="E119" s="54"/>
      <c r="G119" s="50"/>
    </row>
    <row r="120" spans="1:7" ht="16.5" customHeight="1" x14ac:dyDescent="0.25">
      <c r="A120" s="61" t="s">
        <v>141</v>
      </c>
      <c r="B120" s="53">
        <f>B121+B122</f>
        <v>99.3</v>
      </c>
      <c r="C120" s="53">
        <f t="shared" ref="C120:D120" si="36">C121+C122</f>
        <v>99.3</v>
      </c>
      <c r="D120" s="53">
        <f t="shared" si="36"/>
        <v>65.2</v>
      </c>
      <c r="E120" s="53"/>
      <c r="G120" s="50"/>
    </row>
    <row r="121" spans="1:7" ht="16.5" customHeight="1" x14ac:dyDescent="0.25">
      <c r="A121" s="55" t="s">
        <v>169</v>
      </c>
      <c r="B121" s="1">
        <f>C121+E121</f>
        <v>98.8</v>
      </c>
      <c r="C121" s="2">
        <v>98.8</v>
      </c>
      <c r="D121" s="2">
        <v>64.7</v>
      </c>
      <c r="E121" s="54"/>
      <c r="G121" s="50"/>
    </row>
    <row r="122" spans="1:7" ht="16.5" customHeight="1" x14ac:dyDescent="0.25">
      <c r="A122" s="6" t="s">
        <v>151</v>
      </c>
      <c r="B122" s="1">
        <f>C122+E122</f>
        <v>0.5</v>
      </c>
      <c r="C122" s="2">
        <v>0.5</v>
      </c>
      <c r="D122" s="2">
        <v>0.5</v>
      </c>
      <c r="E122" s="54"/>
      <c r="G122" s="50"/>
    </row>
    <row r="123" spans="1:7" ht="15.75" x14ac:dyDescent="0.25">
      <c r="A123" s="60" t="s">
        <v>95</v>
      </c>
      <c r="B123" s="53">
        <f>B124+B126+B125</f>
        <v>326.2</v>
      </c>
      <c r="C123" s="53">
        <f t="shared" ref="C123:D123" si="37">C124+C126+C125</f>
        <v>326.2</v>
      </c>
      <c r="D123" s="53">
        <f t="shared" si="37"/>
        <v>203.7</v>
      </c>
      <c r="E123" s="4"/>
      <c r="G123" s="50"/>
    </row>
    <row r="124" spans="1:7" x14ac:dyDescent="0.25">
      <c r="A124" s="6" t="s">
        <v>169</v>
      </c>
      <c r="B124" s="1">
        <f>C124+E124</f>
        <v>288.5</v>
      </c>
      <c r="C124" s="2">
        <v>288.5</v>
      </c>
      <c r="D124" s="2">
        <v>201</v>
      </c>
      <c r="E124" s="54"/>
      <c r="G124" s="50"/>
    </row>
    <row r="125" spans="1:7" x14ac:dyDescent="0.25">
      <c r="A125" s="6" t="s">
        <v>151</v>
      </c>
      <c r="B125" s="1">
        <f t="shared" ref="B125:B126" si="38">C125+E125</f>
        <v>2.7</v>
      </c>
      <c r="C125" s="2">
        <v>2.7</v>
      </c>
      <c r="D125" s="2">
        <v>2.7</v>
      </c>
      <c r="E125" s="54"/>
      <c r="G125" s="50"/>
    </row>
    <row r="126" spans="1:7" ht="16.899999999999999" customHeight="1" x14ac:dyDescent="0.25">
      <c r="A126" s="55" t="s">
        <v>21</v>
      </c>
      <c r="B126" s="1">
        <f t="shared" si="38"/>
        <v>35</v>
      </c>
      <c r="C126" s="2">
        <v>35</v>
      </c>
      <c r="D126" s="2"/>
      <c r="E126" s="54"/>
      <c r="G126" s="50"/>
    </row>
    <row r="127" spans="1:7" x14ac:dyDescent="0.25">
      <c r="A127" s="62" t="s">
        <v>96</v>
      </c>
      <c r="B127" s="53">
        <f>B88+B90+B94+B99+B104+B108+B112+B116+B123+B120</f>
        <v>5443.4</v>
      </c>
      <c r="C127" s="53">
        <f t="shared" ref="C127:E127" si="39">C88+C90+C94+C99+C104+C108+C112+C116+C123+C120</f>
        <v>5422.2000000000007</v>
      </c>
      <c r="D127" s="53">
        <f t="shared" si="39"/>
        <v>4196.5</v>
      </c>
      <c r="E127" s="53">
        <f t="shared" si="39"/>
        <v>21.2</v>
      </c>
      <c r="G127" s="50"/>
    </row>
    <row r="128" spans="1:7" x14ac:dyDescent="0.25">
      <c r="A128" s="6" t="s">
        <v>169</v>
      </c>
      <c r="B128" s="1">
        <f>B89+B91+B95+B100+B105+B109+B113+B117+B124+B121</f>
        <v>4964.8</v>
      </c>
      <c r="C128" s="1">
        <f t="shared" ref="C128:E128" si="40">C89+C91+C95+C100+C105+C109+C113+C117+C124+C121</f>
        <v>4953.4000000000005</v>
      </c>
      <c r="D128" s="1">
        <f t="shared" si="40"/>
        <v>4103.3999999999996</v>
      </c>
      <c r="E128" s="1">
        <f t="shared" si="40"/>
        <v>11.4</v>
      </c>
      <c r="G128" s="50"/>
    </row>
    <row r="129" spans="1:7" x14ac:dyDescent="0.25">
      <c r="A129" s="6" t="s">
        <v>151</v>
      </c>
      <c r="B129" s="8">
        <f>B92+B96+B101+B106+B110+B114+B118+B125+B122</f>
        <v>95.9</v>
      </c>
      <c r="C129" s="8">
        <f t="shared" ref="C129:D129" si="41">C92+C96+C101+C106+C110+C114+C118+C125+C122</f>
        <v>95.9</v>
      </c>
      <c r="D129" s="8">
        <f t="shared" si="41"/>
        <v>63.1</v>
      </c>
      <c r="E129" s="8"/>
      <c r="G129" s="50"/>
    </row>
    <row r="130" spans="1:7" ht="16.899999999999999" customHeight="1" x14ac:dyDescent="0.25">
      <c r="A130" s="55" t="s">
        <v>22</v>
      </c>
      <c r="B130" s="8">
        <f>B93+B97+B102+B107+B111+B115+B119+B126</f>
        <v>314.8</v>
      </c>
      <c r="C130" s="8">
        <f t="shared" ref="C130:E130" si="42">C93+C97+C102+C107+C111+C115+C119+C126</f>
        <v>310</v>
      </c>
      <c r="D130" s="8">
        <f t="shared" si="42"/>
        <v>11.9</v>
      </c>
      <c r="E130" s="8">
        <f t="shared" si="42"/>
        <v>4.8</v>
      </c>
      <c r="G130" s="50"/>
    </row>
    <row r="131" spans="1:7" ht="16.899999999999999" customHeight="1" x14ac:dyDescent="0.25">
      <c r="A131" s="56" t="s">
        <v>78</v>
      </c>
      <c r="B131" s="2">
        <f>B98+B103</f>
        <v>67.900000000000006</v>
      </c>
      <c r="C131" s="2">
        <f t="shared" ref="C131:E131" si="43">C98+C103</f>
        <v>62.9</v>
      </c>
      <c r="D131" s="2">
        <f t="shared" si="43"/>
        <v>18.100000000000001</v>
      </c>
      <c r="E131" s="2">
        <f t="shared" si="43"/>
        <v>5</v>
      </c>
      <c r="G131" s="50"/>
    </row>
    <row r="132" spans="1:7" ht="28.15" customHeight="1" x14ac:dyDescent="0.25">
      <c r="A132" s="178" t="s">
        <v>146</v>
      </c>
      <c r="B132" s="163"/>
      <c r="C132" s="163"/>
      <c r="D132" s="163"/>
      <c r="E132" s="164"/>
      <c r="G132" s="50"/>
    </row>
    <row r="133" spans="1:7" ht="20.25" customHeight="1" x14ac:dyDescent="0.25">
      <c r="A133" s="3" t="s">
        <v>15</v>
      </c>
      <c r="B133" s="4">
        <f>B134</f>
        <v>1256.9000000000001</v>
      </c>
      <c r="C133" s="4">
        <f>C134</f>
        <v>1256.9000000000001</v>
      </c>
      <c r="D133" s="4"/>
      <c r="E133" s="4"/>
      <c r="G133" s="50"/>
    </row>
    <row r="134" spans="1:7" ht="15.75" customHeight="1" x14ac:dyDescent="0.25">
      <c r="A134" s="5" t="s">
        <v>170</v>
      </c>
      <c r="B134" s="2">
        <f>C134</f>
        <v>1256.9000000000001</v>
      </c>
      <c r="C134" s="2">
        <v>1256.9000000000001</v>
      </c>
      <c r="D134" s="2"/>
      <c r="E134" s="54"/>
      <c r="G134" s="50"/>
    </row>
    <row r="135" spans="1:7" ht="18.75" customHeight="1" x14ac:dyDescent="0.25">
      <c r="A135" s="62" t="s">
        <v>162</v>
      </c>
      <c r="B135" s="48">
        <f>B136+B137</f>
        <v>2315.6999999999998</v>
      </c>
      <c r="C135" s="48">
        <f t="shared" ref="C135:E135" si="44">C136+C137</f>
        <v>2291.4</v>
      </c>
      <c r="D135" s="48">
        <f t="shared" si="44"/>
        <v>1770.3</v>
      </c>
      <c r="E135" s="48">
        <f t="shared" si="44"/>
        <v>24.299999999999997</v>
      </c>
      <c r="G135" s="50"/>
    </row>
    <row r="136" spans="1:7" ht="17.25" customHeight="1" x14ac:dyDescent="0.25">
      <c r="A136" s="6" t="s">
        <v>169</v>
      </c>
      <c r="B136" s="1">
        <f>C136+E136</f>
        <v>2175.6999999999998</v>
      </c>
      <c r="C136" s="2">
        <v>2158</v>
      </c>
      <c r="D136" s="2">
        <v>1770.3</v>
      </c>
      <c r="E136" s="54">
        <v>17.7</v>
      </c>
      <c r="G136" s="50"/>
    </row>
    <row r="137" spans="1:7" ht="18" customHeight="1" x14ac:dyDescent="0.25">
      <c r="A137" s="55" t="s">
        <v>21</v>
      </c>
      <c r="B137" s="1">
        <f>C137+E137</f>
        <v>140</v>
      </c>
      <c r="C137" s="2">
        <v>133.4</v>
      </c>
      <c r="D137" s="2"/>
      <c r="E137" s="54">
        <v>6.6</v>
      </c>
      <c r="G137" s="50"/>
    </row>
    <row r="138" spans="1:7" ht="18.600000000000001" customHeight="1" x14ac:dyDescent="0.25">
      <c r="A138" s="62" t="s">
        <v>20</v>
      </c>
      <c r="B138" s="53">
        <f t="shared" ref="B138:E139" si="45">B135+B133</f>
        <v>3572.6</v>
      </c>
      <c r="C138" s="53">
        <f t="shared" si="45"/>
        <v>3548.3</v>
      </c>
      <c r="D138" s="53">
        <f t="shared" si="45"/>
        <v>1770.3</v>
      </c>
      <c r="E138" s="53">
        <f t="shared" si="45"/>
        <v>24.299999999999997</v>
      </c>
      <c r="G138" s="50"/>
    </row>
    <row r="139" spans="1:7" ht="18.75" customHeight="1" x14ac:dyDescent="0.25">
      <c r="A139" s="6" t="s">
        <v>169</v>
      </c>
      <c r="B139" s="1">
        <f t="shared" si="45"/>
        <v>3432.6</v>
      </c>
      <c r="C139" s="1">
        <f>C136+C134</f>
        <v>3414.9</v>
      </c>
      <c r="D139" s="1">
        <f>D136+D134</f>
        <v>1770.3</v>
      </c>
      <c r="E139" s="1">
        <f t="shared" si="45"/>
        <v>17.7</v>
      </c>
      <c r="G139" s="50"/>
    </row>
    <row r="140" spans="1:7" ht="16.899999999999999" customHeight="1" x14ac:dyDescent="0.25">
      <c r="A140" s="55" t="s">
        <v>97</v>
      </c>
      <c r="B140" s="1">
        <f>B137</f>
        <v>140</v>
      </c>
      <c r="C140" s="1">
        <f>C137</f>
        <v>133.4</v>
      </c>
      <c r="D140" s="1"/>
      <c r="E140" s="1">
        <f>E137</f>
        <v>6.6</v>
      </c>
      <c r="G140" s="50"/>
    </row>
    <row r="141" spans="1:7" ht="28.9" customHeight="1" x14ac:dyDescent="0.25">
      <c r="A141" s="167" t="s">
        <v>75</v>
      </c>
      <c r="B141" s="168"/>
      <c r="C141" s="168"/>
      <c r="D141" s="168"/>
      <c r="E141" s="169"/>
      <c r="G141" s="50"/>
    </row>
    <row r="142" spans="1:7" ht="20.45" customHeight="1" x14ac:dyDescent="0.25">
      <c r="A142" s="60" t="s">
        <v>15</v>
      </c>
      <c r="B142" s="53">
        <f>B143+B145+B146+B144</f>
        <v>3088.8999999999996</v>
      </c>
      <c r="C142" s="53">
        <f t="shared" ref="C142" si="46">C143+C145+C146+C144</f>
        <v>3088.8999999999996</v>
      </c>
      <c r="D142" s="53"/>
      <c r="E142" s="53"/>
      <c r="G142" s="50"/>
    </row>
    <row r="143" spans="1:7" ht="19.899999999999999" customHeight="1" x14ac:dyDescent="0.25">
      <c r="A143" s="6" t="s">
        <v>171</v>
      </c>
      <c r="B143" s="1">
        <f>C143</f>
        <v>202.5</v>
      </c>
      <c r="C143" s="2">
        <v>202.5</v>
      </c>
      <c r="D143" s="2"/>
      <c r="E143" s="54"/>
      <c r="G143" s="50"/>
    </row>
    <row r="144" spans="1:7" ht="17.25" customHeight="1" x14ac:dyDescent="0.25">
      <c r="A144" s="6" t="s">
        <v>151</v>
      </c>
      <c r="B144" s="1">
        <f t="shared" ref="B144:B145" si="47">C144</f>
        <v>615.29999999999995</v>
      </c>
      <c r="C144" s="2">
        <v>615.29999999999995</v>
      </c>
      <c r="D144" s="2"/>
      <c r="E144" s="54"/>
      <c r="G144" s="50"/>
    </row>
    <row r="145" spans="1:7" ht="16.5" customHeight="1" x14ac:dyDescent="0.25">
      <c r="A145" s="55" t="s">
        <v>144</v>
      </c>
      <c r="B145" s="1">
        <f t="shared" si="47"/>
        <v>1757</v>
      </c>
      <c r="C145" s="2">
        <v>1757</v>
      </c>
      <c r="D145" s="2"/>
      <c r="E145" s="63"/>
      <c r="G145" s="50"/>
    </row>
    <row r="146" spans="1:7" ht="16.5" customHeight="1" x14ac:dyDescent="0.25">
      <c r="A146" s="6" t="s">
        <v>78</v>
      </c>
      <c r="B146" s="1">
        <f>C146</f>
        <v>514.1</v>
      </c>
      <c r="C146" s="2">
        <v>514.1</v>
      </c>
      <c r="D146" s="2"/>
      <c r="E146" s="63"/>
      <c r="G146" s="50"/>
    </row>
    <row r="147" spans="1:7" ht="18" customHeight="1" x14ac:dyDescent="0.25">
      <c r="A147" s="60" t="s">
        <v>98</v>
      </c>
      <c r="B147" s="53">
        <f>B148+B149+B150+B151</f>
        <v>1335.1000000000001</v>
      </c>
      <c r="C147" s="53">
        <f t="shared" ref="C147:D147" si="48">C148+C149+C150+C151</f>
        <v>1325.3000000000002</v>
      </c>
      <c r="D147" s="53">
        <f t="shared" si="48"/>
        <v>1130.1000000000001</v>
      </c>
      <c r="E147" s="53">
        <f>E148+E149+E150+E151</f>
        <v>9.8000000000000007</v>
      </c>
      <c r="G147" s="50"/>
    </row>
    <row r="148" spans="1:7" x14ac:dyDescent="0.25">
      <c r="A148" s="6" t="s">
        <v>169</v>
      </c>
      <c r="B148" s="1">
        <f>C148+E148</f>
        <v>754.6</v>
      </c>
      <c r="C148" s="2">
        <v>754.6</v>
      </c>
      <c r="D148" s="2">
        <v>674.2</v>
      </c>
      <c r="E148" s="54"/>
      <c r="G148" s="50"/>
    </row>
    <row r="149" spans="1:7" ht="14.25" customHeight="1" x14ac:dyDescent="0.25">
      <c r="A149" s="55" t="s">
        <v>21</v>
      </c>
      <c r="B149" s="1">
        <f t="shared" ref="B149:B151" si="49">C149+E149</f>
        <v>102.1</v>
      </c>
      <c r="C149" s="2">
        <v>92.3</v>
      </c>
      <c r="D149" s="2"/>
      <c r="E149" s="54">
        <v>9.8000000000000007</v>
      </c>
      <c r="G149" s="50"/>
    </row>
    <row r="150" spans="1:7" ht="14.45" customHeight="1" x14ac:dyDescent="0.25">
      <c r="A150" s="55" t="s">
        <v>144</v>
      </c>
      <c r="B150" s="1">
        <f t="shared" si="49"/>
        <v>469</v>
      </c>
      <c r="C150" s="2">
        <v>469</v>
      </c>
      <c r="D150" s="2">
        <v>448.7</v>
      </c>
      <c r="E150" s="54"/>
      <c r="G150" s="50"/>
    </row>
    <row r="151" spans="1:7" ht="15" customHeight="1" x14ac:dyDescent="0.25">
      <c r="A151" s="56" t="s">
        <v>151</v>
      </c>
      <c r="B151" s="1">
        <f t="shared" si="49"/>
        <v>9.4</v>
      </c>
      <c r="C151" s="2">
        <v>9.4</v>
      </c>
      <c r="D151" s="2">
        <v>7.2</v>
      </c>
      <c r="E151" s="54"/>
      <c r="G151" s="50"/>
    </row>
    <row r="152" spans="1:7" ht="15.75" x14ac:dyDescent="0.25">
      <c r="A152" s="7" t="s">
        <v>99</v>
      </c>
      <c r="B152" s="53">
        <f>B153+B154+B155</f>
        <v>516.19999999999993</v>
      </c>
      <c r="C152" s="4">
        <f>C153+C154+C155</f>
        <v>516.19999999999993</v>
      </c>
      <c r="D152" s="4">
        <f>D153+D154+D155</f>
        <v>436.4</v>
      </c>
      <c r="E152" s="4"/>
      <c r="G152" s="50"/>
    </row>
    <row r="153" spans="1:7" x14ac:dyDescent="0.25">
      <c r="A153" s="6" t="s">
        <v>169</v>
      </c>
      <c r="B153" s="1">
        <f>C153+E153</f>
        <v>281.39999999999998</v>
      </c>
      <c r="C153" s="2">
        <v>281.39999999999998</v>
      </c>
      <c r="D153" s="2">
        <v>249.2</v>
      </c>
      <c r="E153" s="54"/>
      <c r="G153" s="50"/>
    </row>
    <row r="154" spans="1:7" x14ac:dyDescent="0.25">
      <c r="A154" s="55" t="s">
        <v>21</v>
      </c>
      <c r="B154" s="1">
        <f t="shared" ref="B154:B155" si="50">C154+E154</f>
        <v>39.700000000000003</v>
      </c>
      <c r="C154" s="2">
        <v>39.700000000000003</v>
      </c>
      <c r="D154" s="2"/>
      <c r="E154" s="54"/>
      <c r="G154" s="50"/>
    </row>
    <row r="155" spans="1:7" ht="16.149999999999999" customHeight="1" x14ac:dyDescent="0.25">
      <c r="A155" s="55" t="s">
        <v>144</v>
      </c>
      <c r="B155" s="1">
        <f t="shared" si="50"/>
        <v>195.1</v>
      </c>
      <c r="C155" s="2">
        <v>195.1</v>
      </c>
      <c r="D155" s="2">
        <v>187.2</v>
      </c>
      <c r="E155" s="54"/>
      <c r="G155" s="50"/>
    </row>
    <row r="156" spans="1:7" ht="15.75" x14ac:dyDescent="0.25">
      <c r="A156" s="47" t="s">
        <v>100</v>
      </c>
      <c r="B156" s="53">
        <f>B157+B158+B159+B160</f>
        <v>1052.1999999999998</v>
      </c>
      <c r="C156" s="53">
        <f t="shared" ref="C156:D156" si="51">C157+C158+C159+C160</f>
        <v>1052.1999999999998</v>
      </c>
      <c r="D156" s="53">
        <f t="shared" si="51"/>
        <v>916.3</v>
      </c>
      <c r="E156" s="53"/>
      <c r="G156" s="50"/>
    </row>
    <row r="157" spans="1:7" ht="17.25" customHeight="1" x14ac:dyDescent="0.25">
      <c r="A157" s="6" t="s">
        <v>169</v>
      </c>
      <c r="B157" s="1">
        <f>C157+E157</f>
        <v>592.29999999999995</v>
      </c>
      <c r="C157" s="2">
        <v>592.29999999999995</v>
      </c>
      <c r="D157" s="2">
        <v>537.1</v>
      </c>
      <c r="E157" s="54"/>
      <c r="G157" s="50"/>
    </row>
    <row r="158" spans="1:7" ht="15.75" customHeight="1" x14ac:dyDescent="0.25">
      <c r="A158" s="55" t="s">
        <v>21</v>
      </c>
      <c r="B158" s="1">
        <f t="shared" ref="B158:B160" si="52">C158+E158</f>
        <v>67.2</v>
      </c>
      <c r="C158" s="2">
        <v>67.2</v>
      </c>
      <c r="D158" s="2"/>
      <c r="E158" s="54"/>
      <c r="G158" s="50"/>
    </row>
    <row r="159" spans="1:7" ht="15.75" customHeight="1" x14ac:dyDescent="0.25">
      <c r="A159" s="55" t="s">
        <v>144</v>
      </c>
      <c r="B159" s="1">
        <f t="shared" si="52"/>
        <v>384.6</v>
      </c>
      <c r="C159" s="2">
        <v>384.6</v>
      </c>
      <c r="D159" s="2">
        <v>371.9</v>
      </c>
      <c r="E159" s="54"/>
      <c r="G159" s="50"/>
    </row>
    <row r="160" spans="1:7" ht="16.149999999999999" customHeight="1" x14ac:dyDescent="0.25">
      <c r="A160" s="55" t="s">
        <v>151</v>
      </c>
      <c r="B160" s="1">
        <f t="shared" si="52"/>
        <v>8.1</v>
      </c>
      <c r="C160" s="2">
        <v>8.1</v>
      </c>
      <c r="D160" s="2">
        <v>7.3</v>
      </c>
      <c r="E160" s="54"/>
      <c r="G160" s="50"/>
    </row>
    <row r="161" spans="1:7" ht="16.5" customHeight="1" x14ac:dyDescent="0.25">
      <c r="A161" s="47" t="s">
        <v>101</v>
      </c>
      <c r="B161" s="53">
        <f>B162+B163+B164+B165</f>
        <v>797.09999999999991</v>
      </c>
      <c r="C161" s="53">
        <f t="shared" ref="C161:E161" si="53">C162+C163+C164+C165</f>
        <v>786</v>
      </c>
      <c r="D161" s="53">
        <f t="shared" si="53"/>
        <v>649</v>
      </c>
      <c r="E161" s="53">
        <f t="shared" si="53"/>
        <v>11.1</v>
      </c>
      <c r="G161" s="50"/>
    </row>
    <row r="162" spans="1:7" ht="16.5" customHeight="1" x14ac:dyDescent="0.25">
      <c r="A162" s="6" t="s">
        <v>169</v>
      </c>
      <c r="B162" s="1">
        <f>C162+E162</f>
        <v>415.4</v>
      </c>
      <c r="C162" s="2">
        <v>415.4</v>
      </c>
      <c r="D162" s="2">
        <v>369.1</v>
      </c>
      <c r="E162" s="54"/>
      <c r="G162" s="50"/>
    </row>
    <row r="163" spans="1:7" ht="15" customHeight="1" x14ac:dyDescent="0.25">
      <c r="A163" s="55" t="s">
        <v>21</v>
      </c>
      <c r="B163" s="1">
        <f t="shared" ref="B163:B165" si="54">C163+E163</f>
        <v>79.399999999999991</v>
      </c>
      <c r="C163" s="2">
        <v>68.3</v>
      </c>
      <c r="D163" s="2"/>
      <c r="E163" s="54">
        <v>11.1</v>
      </c>
      <c r="G163" s="50"/>
    </row>
    <row r="164" spans="1:7" ht="15.75" customHeight="1" x14ac:dyDescent="0.25">
      <c r="A164" s="55" t="s">
        <v>144</v>
      </c>
      <c r="B164" s="1">
        <f t="shared" si="54"/>
        <v>295.8</v>
      </c>
      <c r="C164" s="2">
        <v>295.8</v>
      </c>
      <c r="D164" s="2">
        <v>276.7</v>
      </c>
      <c r="E164" s="54"/>
      <c r="G164" s="50"/>
    </row>
    <row r="165" spans="1:7" ht="18.600000000000001" customHeight="1" x14ac:dyDescent="0.25">
      <c r="A165" s="55" t="s">
        <v>151</v>
      </c>
      <c r="B165" s="1">
        <f t="shared" si="54"/>
        <v>6.5</v>
      </c>
      <c r="C165" s="2">
        <v>6.5</v>
      </c>
      <c r="D165" s="2">
        <v>3.2</v>
      </c>
      <c r="E165" s="54"/>
      <c r="G165" s="50"/>
    </row>
    <row r="166" spans="1:7" ht="15.75" customHeight="1" x14ac:dyDescent="0.25">
      <c r="A166" s="47" t="s">
        <v>102</v>
      </c>
      <c r="B166" s="53">
        <f>B167+B168+B169+B170</f>
        <v>888.7</v>
      </c>
      <c r="C166" s="53">
        <f t="shared" ref="C166:E166" si="55">C167+C168+C169+C170</f>
        <v>886.30000000000007</v>
      </c>
      <c r="D166" s="53">
        <f t="shared" si="55"/>
        <v>734.4</v>
      </c>
      <c r="E166" s="53">
        <f t="shared" si="55"/>
        <v>2.4</v>
      </c>
      <c r="G166" s="50"/>
    </row>
    <row r="167" spans="1:7" ht="17.25" customHeight="1" x14ac:dyDescent="0.25">
      <c r="A167" s="6" t="s">
        <v>169</v>
      </c>
      <c r="B167" s="1">
        <f>C167+E167</f>
        <v>429.5</v>
      </c>
      <c r="C167" s="2">
        <v>429.5</v>
      </c>
      <c r="D167" s="2">
        <v>376.3</v>
      </c>
      <c r="E167" s="54"/>
      <c r="G167" s="50"/>
    </row>
    <row r="168" spans="1:7" x14ac:dyDescent="0.25">
      <c r="A168" s="55" t="s">
        <v>21</v>
      </c>
      <c r="B168" s="1">
        <f t="shared" ref="B168:B170" si="56">C168+E168</f>
        <v>84.5</v>
      </c>
      <c r="C168" s="1">
        <v>82.1</v>
      </c>
      <c r="D168" s="1"/>
      <c r="E168" s="54">
        <v>2.4</v>
      </c>
      <c r="G168" s="50"/>
    </row>
    <row r="169" spans="1:7" ht="18" customHeight="1" x14ac:dyDescent="0.25">
      <c r="A169" s="55" t="s">
        <v>144</v>
      </c>
      <c r="B169" s="1">
        <f t="shared" si="56"/>
        <v>366.6</v>
      </c>
      <c r="C169" s="2">
        <v>366.6</v>
      </c>
      <c r="D169" s="2">
        <v>350.8</v>
      </c>
      <c r="E169" s="54"/>
      <c r="G169" s="50"/>
    </row>
    <row r="170" spans="1:7" ht="17.45" customHeight="1" x14ac:dyDescent="0.25">
      <c r="A170" s="55" t="s">
        <v>151</v>
      </c>
      <c r="B170" s="1">
        <f t="shared" si="56"/>
        <v>8.1</v>
      </c>
      <c r="C170" s="2">
        <v>8.1</v>
      </c>
      <c r="D170" s="2">
        <v>7.3</v>
      </c>
      <c r="E170" s="54"/>
      <c r="G170" s="50"/>
    </row>
    <row r="171" spans="1:7" ht="17.25" customHeight="1" x14ac:dyDescent="0.25">
      <c r="A171" s="47" t="s">
        <v>103</v>
      </c>
      <c r="B171" s="53">
        <f>B172+B173+B174+B175</f>
        <v>480.59999999999997</v>
      </c>
      <c r="C171" s="53">
        <f t="shared" ref="C171:D171" si="57">C172+C173+C174+C175</f>
        <v>480.59999999999997</v>
      </c>
      <c r="D171" s="53">
        <f t="shared" si="57"/>
        <v>403.5</v>
      </c>
      <c r="E171" s="4"/>
      <c r="G171" s="50"/>
    </row>
    <row r="172" spans="1:7" ht="17.25" customHeight="1" x14ac:dyDescent="0.25">
      <c r="A172" s="6" t="s">
        <v>169</v>
      </c>
      <c r="B172" s="1">
        <v>224.4</v>
      </c>
      <c r="C172" s="2">
        <v>224.4</v>
      </c>
      <c r="D172" s="2">
        <v>196.9</v>
      </c>
      <c r="E172" s="54"/>
      <c r="G172" s="50"/>
    </row>
    <row r="173" spans="1:7" ht="15" customHeight="1" x14ac:dyDescent="0.25">
      <c r="A173" s="55" t="s">
        <v>21</v>
      </c>
      <c r="B173" s="1">
        <v>40</v>
      </c>
      <c r="C173" s="2">
        <v>40</v>
      </c>
      <c r="D173" s="2"/>
      <c r="E173" s="54"/>
      <c r="G173" s="50"/>
    </row>
    <row r="174" spans="1:7" ht="16.5" customHeight="1" x14ac:dyDescent="0.25">
      <c r="A174" s="55" t="s">
        <v>144</v>
      </c>
      <c r="B174" s="1">
        <v>213.2</v>
      </c>
      <c r="C174" s="2">
        <v>213.2</v>
      </c>
      <c r="D174" s="2">
        <v>205</v>
      </c>
      <c r="E174" s="54"/>
      <c r="G174" s="50"/>
    </row>
    <row r="175" spans="1:7" ht="16.5" customHeight="1" x14ac:dyDescent="0.25">
      <c r="A175" s="56" t="s">
        <v>151</v>
      </c>
      <c r="B175" s="1">
        <v>3</v>
      </c>
      <c r="C175" s="1">
        <v>3</v>
      </c>
      <c r="D175" s="1">
        <v>1.6</v>
      </c>
      <c r="E175" s="10"/>
      <c r="G175" s="50"/>
    </row>
    <row r="176" spans="1:7" ht="15.75" x14ac:dyDescent="0.25">
      <c r="A176" s="7" t="s">
        <v>104</v>
      </c>
      <c r="B176" s="53">
        <f>B177+B178+B179</f>
        <v>474.70000000000005</v>
      </c>
      <c r="C176" s="53">
        <f>C177+C178+C179</f>
        <v>474.70000000000005</v>
      </c>
      <c r="D176" s="53">
        <f>D177+D178+D179</f>
        <v>396.9</v>
      </c>
      <c r="E176" s="53"/>
      <c r="G176" s="50"/>
    </row>
    <row r="177" spans="1:7" ht="17.25" customHeight="1" x14ac:dyDescent="0.25">
      <c r="A177" s="6" t="s">
        <v>169</v>
      </c>
      <c r="B177" s="1">
        <v>263.5</v>
      </c>
      <c r="C177" s="2">
        <v>263.5</v>
      </c>
      <c r="D177" s="2">
        <v>236.4</v>
      </c>
      <c r="E177" s="54"/>
      <c r="G177" s="50"/>
    </row>
    <row r="178" spans="1:7" ht="15" customHeight="1" x14ac:dyDescent="0.25">
      <c r="A178" s="55" t="s">
        <v>21</v>
      </c>
      <c r="B178" s="1">
        <v>42.3</v>
      </c>
      <c r="C178" s="2">
        <v>42.3</v>
      </c>
      <c r="D178" s="2"/>
      <c r="E178" s="54"/>
      <c r="G178" s="50"/>
    </row>
    <row r="179" spans="1:7" ht="15.75" x14ac:dyDescent="0.25">
      <c r="A179" s="55" t="s">
        <v>144</v>
      </c>
      <c r="B179" s="10">
        <v>168.9</v>
      </c>
      <c r="C179" s="64">
        <v>168.9</v>
      </c>
      <c r="D179" s="65">
        <v>160.5</v>
      </c>
      <c r="E179" s="66"/>
      <c r="G179" s="50"/>
    </row>
    <row r="180" spans="1:7" ht="15.75" x14ac:dyDescent="0.25">
      <c r="A180" s="67" t="s">
        <v>105</v>
      </c>
      <c r="B180" s="68">
        <f>B181+B182+B183+B184</f>
        <v>775.19999999999993</v>
      </c>
      <c r="C180" s="68">
        <f t="shared" ref="C180:D180" si="58">C181+C182+C183+C184</f>
        <v>775.19999999999993</v>
      </c>
      <c r="D180" s="68">
        <f t="shared" si="58"/>
        <v>643.50000000000011</v>
      </c>
      <c r="E180" s="68"/>
      <c r="G180" s="50"/>
    </row>
    <row r="181" spans="1:7" x14ac:dyDescent="0.25">
      <c r="A181" s="6" t="s">
        <v>169</v>
      </c>
      <c r="B181" s="10">
        <v>375.3</v>
      </c>
      <c r="C181" s="54">
        <v>375.3</v>
      </c>
      <c r="D181" s="69">
        <v>330.3</v>
      </c>
      <c r="E181" s="10"/>
      <c r="G181" s="50"/>
    </row>
    <row r="182" spans="1:7" x14ac:dyDescent="0.25">
      <c r="A182" s="55" t="s">
        <v>21</v>
      </c>
      <c r="B182" s="10">
        <v>70.2</v>
      </c>
      <c r="C182" s="54">
        <v>70.2</v>
      </c>
      <c r="D182" s="69"/>
      <c r="E182" s="10"/>
      <c r="G182" s="50"/>
    </row>
    <row r="183" spans="1:7" x14ac:dyDescent="0.25">
      <c r="A183" s="55" t="s">
        <v>144</v>
      </c>
      <c r="B183" s="10">
        <v>318.8</v>
      </c>
      <c r="C183" s="54">
        <v>318.8</v>
      </c>
      <c r="D183" s="69">
        <v>305.10000000000002</v>
      </c>
      <c r="E183" s="68"/>
      <c r="G183" s="50"/>
    </row>
    <row r="184" spans="1:7" ht="14.45" customHeight="1" x14ac:dyDescent="0.25">
      <c r="A184" s="55" t="s">
        <v>151</v>
      </c>
      <c r="B184" s="1">
        <v>10.9</v>
      </c>
      <c r="C184" s="2">
        <v>10.9</v>
      </c>
      <c r="D184" s="2">
        <v>8.1</v>
      </c>
      <c r="E184" s="54"/>
      <c r="G184" s="50"/>
    </row>
    <row r="185" spans="1:7" ht="15.75" x14ac:dyDescent="0.25">
      <c r="A185" s="67" t="s">
        <v>38</v>
      </c>
      <c r="B185" s="68">
        <f>B186+B187+B188+B189</f>
        <v>765.40000000000009</v>
      </c>
      <c r="C185" s="68">
        <f t="shared" ref="C185:E185" si="59">C186+C187+C188+C189</f>
        <v>762.1</v>
      </c>
      <c r="D185" s="68">
        <f t="shared" si="59"/>
        <v>637.10000000000014</v>
      </c>
      <c r="E185" s="68">
        <f t="shared" si="59"/>
        <v>3.3</v>
      </c>
      <c r="G185" s="50"/>
    </row>
    <row r="186" spans="1:7" x14ac:dyDescent="0.25">
      <c r="A186" s="6" t="s">
        <v>169</v>
      </c>
      <c r="B186" s="10">
        <v>398.6</v>
      </c>
      <c r="C186" s="54">
        <v>398.6</v>
      </c>
      <c r="D186" s="69">
        <v>356.8</v>
      </c>
      <c r="E186" s="54"/>
      <c r="G186" s="50"/>
    </row>
    <row r="187" spans="1:7" x14ac:dyDescent="0.25">
      <c r="A187" s="55" t="s">
        <v>21</v>
      </c>
      <c r="B187" s="10">
        <v>65.2</v>
      </c>
      <c r="C187" s="54">
        <v>61.9</v>
      </c>
      <c r="D187" s="69"/>
      <c r="E187" s="54">
        <v>3.3</v>
      </c>
      <c r="G187" s="50"/>
    </row>
    <row r="188" spans="1:7" x14ac:dyDescent="0.25">
      <c r="A188" s="55" t="s">
        <v>144</v>
      </c>
      <c r="B188" s="10">
        <v>287.10000000000002</v>
      </c>
      <c r="C188" s="54">
        <v>287.10000000000002</v>
      </c>
      <c r="D188" s="69">
        <v>270.60000000000002</v>
      </c>
      <c r="E188" s="54"/>
      <c r="G188" s="50"/>
    </row>
    <row r="189" spans="1:7" ht="14.45" customHeight="1" x14ac:dyDescent="0.25">
      <c r="A189" s="55" t="s">
        <v>151</v>
      </c>
      <c r="B189" s="1">
        <v>14.5</v>
      </c>
      <c r="C189" s="2">
        <v>14.5</v>
      </c>
      <c r="D189" s="2">
        <v>9.6999999999999993</v>
      </c>
      <c r="E189" s="54"/>
      <c r="G189" s="50"/>
    </row>
    <row r="190" spans="1:7" ht="15.75" x14ac:dyDescent="0.25">
      <c r="A190" s="67" t="s">
        <v>106</v>
      </c>
      <c r="B190" s="68">
        <f>B191+B192+B193+B194</f>
        <v>524.5</v>
      </c>
      <c r="C190" s="68">
        <f>C191+C192+C193+C194</f>
        <v>522</v>
      </c>
      <c r="D190" s="70">
        <f>D191+D192+D193</f>
        <v>419.7</v>
      </c>
      <c r="E190" s="70">
        <f>E191+E192+E193</f>
        <v>2.5</v>
      </c>
      <c r="G190" s="50"/>
    </row>
    <row r="191" spans="1:7" x14ac:dyDescent="0.25">
      <c r="A191" s="6" t="s">
        <v>169</v>
      </c>
      <c r="B191" s="10">
        <v>292.5</v>
      </c>
      <c r="C191" s="54">
        <v>292.5</v>
      </c>
      <c r="D191" s="69">
        <v>244.5</v>
      </c>
      <c r="E191" s="54"/>
      <c r="G191" s="50"/>
    </row>
    <row r="192" spans="1:7" x14ac:dyDescent="0.25">
      <c r="A192" s="55" t="s">
        <v>21</v>
      </c>
      <c r="B192" s="10">
        <v>46.5</v>
      </c>
      <c r="C192" s="54">
        <v>44</v>
      </c>
      <c r="D192" s="69"/>
      <c r="E192" s="54">
        <v>2.5</v>
      </c>
      <c r="G192" s="50"/>
    </row>
    <row r="193" spans="1:7" x14ac:dyDescent="0.25">
      <c r="A193" s="55" t="s">
        <v>144</v>
      </c>
      <c r="B193" s="10">
        <v>184.8</v>
      </c>
      <c r="C193" s="54">
        <v>184.8</v>
      </c>
      <c r="D193" s="69">
        <v>175.2</v>
      </c>
      <c r="E193" s="54"/>
      <c r="G193" s="50"/>
    </row>
    <row r="194" spans="1:7" x14ac:dyDescent="0.25">
      <c r="A194" s="55" t="s">
        <v>151</v>
      </c>
      <c r="B194" s="10">
        <v>0.7</v>
      </c>
      <c r="C194" s="10">
        <v>0.7</v>
      </c>
      <c r="D194" s="71"/>
      <c r="E194" s="10"/>
      <c r="G194" s="50"/>
    </row>
    <row r="195" spans="1:7" ht="15.75" x14ac:dyDescent="0.25">
      <c r="A195" s="67" t="s">
        <v>107</v>
      </c>
      <c r="B195" s="68">
        <f>B196+B197+B198+B199</f>
        <v>492.4</v>
      </c>
      <c r="C195" s="68">
        <f t="shared" ref="C195:E195" si="60">C196+C197+C198+C199</f>
        <v>491.4</v>
      </c>
      <c r="D195" s="68">
        <f t="shared" si="60"/>
        <v>413.6</v>
      </c>
      <c r="E195" s="68">
        <f t="shared" si="60"/>
        <v>1</v>
      </c>
      <c r="G195" s="50"/>
    </row>
    <row r="196" spans="1:7" x14ac:dyDescent="0.25">
      <c r="A196" s="6" t="s">
        <v>169</v>
      </c>
      <c r="B196" s="10">
        <v>267.2</v>
      </c>
      <c r="C196" s="54">
        <v>267.2</v>
      </c>
      <c r="D196" s="69">
        <v>237.9</v>
      </c>
      <c r="E196" s="54"/>
      <c r="G196" s="50"/>
    </row>
    <row r="197" spans="1:7" x14ac:dyDescent="0.25">
      <c r="A197" s="55" t="s">
        <v>21</v>
      </c>
      <c r="B197" s="10">
        <v>40.4</v>
      </c>
      <c r="C197" s="54">
        <v>39.4</v>
      </c>
      <c r="D197" s="69"/>
      <c r="E197" s="54">
        <v>1</v>
      </c>
      <c r="G197" s="50"/>
    </row>
    <row r="198" spans="1:7" x14ac:dyDescent="0.25">
      <c r="A198" s="55" t="s">
        <v>144</v>
      </c>
      <c r="B198" s="10">
        <v>181.8</v>
      </c>
      <c r="C198" s="54">
        <v>181.8</v>
      </c>
      <c r="D198" s="69">
        <v>174.1</v>
      </c>
      <c r="E198" s="54"/>
      <c r="G198" s="50"/>
    </row>
    <row r="199" spans="1:7" x14ac:dyDescent="0.25">
      <c r="A199" s="56" t="s">
        <v>151</v>
      </c>
      <c r="B199" s="10">
        <v>3</v>
      </c>
      <c r="C199" s="10">
        <v>3</v>
      </c>
      <c r="D199" s="71">
        <v>1.6</v>
      </c>
      <c r="E199" s="10"/>
      <c r="G199" s="50"/>
    </row>
    <row r="200" spans="1:7" ht="15.75" x14ac:dyDescent="0.25">
      <c r="A200" s="72" t="s">
        <v>108</v>
      </c>
      <c r="B200" s="68">
        <f>B201+B202+B203+B204</f>
        <v>838.5</v>
      </c>
      <c r="C200" s="68">
        <f>C201+C202+C203+C204</f>
        <v>837.5</v>
      </c>
      <c r="D200" s="68">
        <f>D201+D202+D203</f>
        <v>693.4</v>
      </c>
      <c r="E200" s="68">
        <f>E201+E202+E203</f>
        <v>1</v>
      </c>
      <c r="G200" s="50"/>
    </row>
    <row r="201" spans="1:7" x14ac:dyDescent="0.25">
      <c r="A201" s="6" t="s">
        <v>169</v>
      </c>
      <c r="B201" s="10">
        <v>432.6</v>
      </c>
      <c r="C201" s="54">
        <v>432.6</v>
      </c>
      <c r="D201" s="69">
        <v>389</v>
      </c>
      <c r="E201" s="54"/>
      <c r="G201" s="50"/>
    </row>
    <row r="202" spans="1:7" x14ac:dyDescent="0.25">
      <c r="A202" s="55" t="s">
        <v>21</v>
      </c>
      <c r="B202" s="10">
        <v>84.6</v>
      </c>
      <c r="C202" s="54">
        <v>83.6</v>
      </c>
      <c r="D202" s="69"/>
      <c r="E202" s="54">
        <v>1</v>
      </c>
      <c r="G202" s="50"/>
    </row>
    <row r="203" spans="1:7" x14ac:dyDescent="0.25">
      <c r="A203" s="55" t="s">
        <v>144</v>
      </c>
      <c r="B203" s="10">
        <v>320.39999999999998</v>
      </c>
      <c r="C203" s="54">
        <v>320.39999999999998</v>
      </c>
      <c r="D203" s="69">
        <v>304.39999999999998</v>
      </c>
      <c r="E203" s="54"/>
      <c r="G203" s="50"/>
    </row>
    <row r="204" spans="1:7" x14ac:dyDescent="0.25">
      <c r="A204" s="56" t="s">
        <v>151</v>
      </c>
      <c r="B204" s="10">
        <v>0.9</v>
      </c>
      <c r="C204" s="10">
        <v>0.9</v>
      </c>
      <c r="D204" s="71"/>
      <c r="E204" s="10"/>
      <c r="G204" s="50"/>
    </row>
    <row r="205" spans="1:7" ht="15.75" x14ac:dyDescent="0.25">
      <c r="A205" s="67" t="s">
        <v>109</v>
      </c>
      <c r="B205" s="68">
        <f>B206+B207+B208+B209</f>
        <v>484.6</v>
      </c>
      <c r="C205" s="68">
        <f t="shared" ref="C205:D205" si="61">C206+C207+C208+C209</f>
        <v>484.6</v>
      </c>
      <c r="D205" s="68">
        <f t="shared" si="61"/>
        <v>406.20000000000005</v>
      </c>
      <c r="E205" s="68"/>
      <c r="G205" s="50"/>
    </row>
    <row r="206" spans="1:7" x14ac:dyDescent="0.25">
      <c r="A206" s="6" t="s">
        <v>169</v>
      </c>
      <c r="B206" s="10">
        <v>286.8</v>
      </c>
      <c r="C206" s="54">
        <v>286.8</v>
      </c>
      <c r="D206" s="69">
        <v>257</v>
      </c>
      <c r="E206" s="54"/>
      <c r="G206" s="50"/>
    </row>
    <row r="207" spans="1:7" x14ac:dyDescent="0.25">
      <c r="A207" s="55" t="s">
        <v>21</v>
      </c>
      <c r="B207" s="10">
        <v>39</v>
      </c>
      <c r="C207" s="54">
        <v>39</v>
      </c>
      <c r="D207" s="69"/>
      <c r="E207" s="54"/>
      <c r="G207" s="50"/>
    </row>
    <row r="208" spans="1:7" x14ac:dyDescent="0.25">
      <c r="A208" s="55" t="s">
        <v>144</v>
      </c>
      <c r="B208" s="10">
        <v>154.5</v>
      </c>
      <c r="C208" s="54">
        <v>154.5</v>
      </c>
      <c r="D208" s="69">
        <v>147.6</v>
      </c>
      <c r="E208" s="54"/>
      <c r="G208" s="50"/>
    </row>
    <row r="209" spans="1:7" ht="14.45" customHeight="1" x14ac:dyDescent="0.25">
      <c r="A209" s="56" t="s">
        <v>151</v>
      </c>
      <c r="B209" s="1">
        <v>4.3</v>
      </c>
      <c r="C209" s="2">
        <v>4.3</v>
      </c>
      <c r="D209" s="2">
        <v>1.6</v>
      </c>
      <c r="E209" s="54"/>
      <c r="G209" s="50"/>
    </row>
    <row r="210" spans="1:7" ht="15.75" x14ac:dyDescent="0.25">
      <c r="A210" s="72" t="s">
        <v>110</v>
      </c>
      <c r="B210" s="68">
        <f>B211+B212+B213+B214</f>
        <v>605.4</v>
      </c>
      <c r="C210" s="68">
        <f t="shared" ref="C210:E210" si="62">C211+C212+C213+C214</f>
        <v>601.9</v>
      </c>
      <c r="D210" s="68">
        <f t="shared" si="62"/>
        <v>507.3</v>
      </c>
      <c r="E210" s="68">
        <f t="shared" si="62"/>
        <v>3.5</v>
      </c>
      <c r="G210" s="50"/>
    </row>
    <row r="211" spans="1:7" x14ac:dyDescent="0.25">
      <c r="A211" s="6" t="s">
        <v>169</v>
      </c>
      <c r="B211" s="10">
        <v>306.5</v>
      </c>
      <c r="C211" s="54">
        <v>306.5</v>
      </c>
      <c r="D211" s="69">
        <v>274.39999999999998</v>
      </c>
      <c r="E211" s="54"/>
      <c r="G211" s="50"/>
    </row>
    <row r="212" spans="1:7" x14ac:dyDescent="0.25">
      <c r="A212" s="55" t="s">
        <v>21</v>
      </c>
      <c r="B212" s="10">
        <v>54.9</v>
      </c>
      <c r="C212" s="54">
        <v>54.9</v>
      </c>
      <c r="D212" s="69"/>
      <c r="E212" s="54"/>
      <c r="G212" s="50"/>
    </row>
    <row r="213" spans="1:7" x14ac:dyDescent="0.25">
      <c r="A213" s="55" t="s">
        <v>144</v>
      </c>
      <c r="B213" s="10">
        <v>241.1</v>
      </c>
      <c r="C213" s="54">
        <v>237.6</v>
      </c>
      <c r="D213" s="69">
        <v>231.3</v>
      </c>
      <c r="E213" s="54">
        <v>3.5</v>
      </c>
      <c r="G213" s="50"/>
    </row>
    <row r="214" spans="1:7" x14ac:dyDescent="0.25">
      <c r="A214" s="55" t="s">
        <v>151</v>
      </c>
      <c r="B214" s="10">
        <v>2.9</v>
      </c>
      <c r="C214" s="10">
        <v>2.9</v>
      </c>
      <c r="D214" s="71">
        <v>1.6</v>
      </c>
      <c r="E214" s="10"/>
      <c r="G214" s="50"/>
    </row>
    <row r="215" spans="1:7" ht="15.75" x14ac:dyDescent="0.25">
      <c r="A215" s="67" t="s">
        <v>111</v>
      </c>
      <c r="B215" s="68">
        <f>B216+B217+B218+B219</f>
        <v>851.5</v>
      </c>
      <c r="C215" s="68">
        <f t="shared" ref="C215:E215" si="63">C216+C217+C218+C219</f>
        <v>848.5</v>
      </c>
      <c r="D215" s="68">
        <f t="shared" si="63"/>
        <v>748.7</v>
      </c>
      <c r="E215" s="68">
        <f t="shared" si="63"/>
        <v>3</v>
      </c>
      <c r="G215" s="50"/>
    </row>
    <row r="216" spans="1:7" x14ac:dyDescent="0.25">
      <c r="A216" s="6" t="s">
        <v>169</v>
      </c>
      <c r="B216" s="10">
        <v>501</v>
      </c>
      <c r="C216" s="54">
        <v>501</v>
      </c>
      <c r="D216" s="69">
        <v>448.6</v>
      </c>
      <c r="E216" s="54"/>
      <c r="G216" s="50"/>
    </row>
    <row r="217" spans="1:7" x14ac:dyDescent="0.25">
      <c r="A217" s="55" t="s">
        <v>21</v>
      </c>
      <c r="B217" s="10">
        <v>38.1</v>
      </c>
      <c r="C217" s="54">
        <v>35.1</v>
      </c>
      <c r="D217" s="69"/>
      <c r="E217" s="54">
        <v>3</v>
      </c>
      <c r="G217" s="50"/>
    </row>
    <row r="218" spans="1:7" x14ac:dyDescent="0.25">
      <c r="A218" s="55" t="s">
        <v>144</v>
      </c>
      <c r="B218" s="10">
        <v>307.60000000000002</v>
      </c>
      <c r="C218" s="54">
        <v>307.60000000000002</v>
      </c>
      <c r="D218" s="69">
        <v>296.10000000000002</v>
      </c>
      <c r="E218" s="54"/>
      <c r="G218" s="50"/>
    </row>
    <row r="219" spans="1:7" ht="14.45" customHeight="1" x14ac:dyDescent="0.25">
      <c r="A219" s="56" t="s">
        <v>151</v>
      </c>
      <c r="B219" s="1">
        <v>4.8</v>
      </c>
      <c r="C219" s="2">
        <v>4.8</v>
      </c>
      <c r="D219" s="2">
        <v>4</v>
      </c>
      <c r="E219" s="54"/>
      <c r="G219" s="50"/>
    </row>
    <row r="220" spans="1:7" ht="15.75" x14ac:dyDescent="0.25">
      <c r="A220" s="72" t="s">
        <v>112</v>
      </c>
      <c r="B220" s="68">
        <f>B221+B222+B223</f>
        <v>833.1</v>
      </c>
      <c r="C220" s="70">
        <f>C221+C222+C223</f>
        <v>831.6</v>
      </c>
      <c r="D220" s="70">
        <f>D221+D222+D223</f>
        <v>703.09999999999991</v>
      </c>
      <c r="E220" s="70">
        <f>E221+E222+E223</f>
        <v>1.5</v>
      </c>
      <c r="G220" s="50"/>
    </row>
    <row r="221" spans="1:7" x14ac:dyDescent="0.25">
      <c r="A221" s="6" t="s">
        <v>169</v>
      </c>
      <c r="B221" s="10">
        <v>414.6</v>
      </c>
      <c r="C221" s="54">
        <v>414.6</v>
      </c>
      <c r="D221" s="69">
        <v>370.9</v>
      </c>
      <c r="E221" s="54"/>
      <c r="G221" s="50"/>
    </row>
    <row r="222" spans="1:7" x14ac:dyDescent="0.25">
      <c r="A222" s="55" t="s">
        <v>21</v>
      </c>
      <c r="B222" s="10">
        <v>72.400000000000006</v>
      </c>
      <c r="C222" s="54">
        <v>70.900000000000006</v>
      </c>
      <c r="D222" s="69"/>
      <c r="E222" s="54">
        <v>1.5</v>
      </c>
      <c r="G222" s="50"/>
    </row>
    <row r="223" spans="1:7" x14ac:dyDescent="0.25">
      <c r="A223" s="56" t="s">
        <v>144</v>
      </c>
      <c r="B223" s="10">
        <v>346.1</v>
      </c>
      <c r="C223" s="54">
        <v>346.1</v>
      </c>
      <c r="D223" s="69">
        <v>332.2</v>
      </c>
      <c r="E223" s="54"/>
      <c r="G223" s="50"/>
    </row>
    <row r="224" spans="1:7" ht="15.75" x14ac:dyDescent="0.25">
      <c r="A224" s="67" t="s">
        <v>113</v>
      </c>
      <c r="B224" s="68">
        <f>B225+B226+B227+B228</f>
        <v>665.9</v>
      </c>
      <c r="C224" s="68">
        <f t="shared" ref="C224:D224" si="64">C225+C226+C227+C228</f>
        <v>665.9</v>
      </c>
      <c r="D224" s="68">
        <f t="shared" si="64"/>
        <v>551.90000000000009</v>
      </c>
      <c r="E224" s="68"/>
      <c r="G224" s="50"/>
    </row>
    <row r="225" spans="1:7" x14ac:dyDescent="0.25">
      <c r="A225" s="6" t="s">
        <v>169</v>
      </c>
      <c r="B225" s="10">
        <v>374</v>
      </c>
      <c r="C225" s="54">
        <v>374</v>
      </c>
      <c r="D225" s="69">
        <v>335.6</v>
      </c>
      <c r="E225" s="54"/>
      <c r="G225" s="50"/>
    </row>
    <row r="226" spans="1:7" x14ac:dyDescent="0.25">
      <c r="A226" s="55" t="s">
        <v>21</v>
      </c>
      <c r="B226" s="10">
        <v>63</v>
      </c>
      <c r="C226" s="54">
        <v>63</v>
      </c>
      <c r="D226" s="69"/>
      <c r="E226" s="54"/>
      <c r="G226" s="50"/>
    </row>
    <row r="227" spans="1:7" x14ac:dyDescent="0.25">
      <c r="A227" s="55" t="s">
        <v>144</v>
      </c>
      <c r="B227" s="10">
        <v>227</v>
      </c>
      <c r="C227" s="54">
        <v>227</v>
      </c>
      <c r="D227" s="69">
        <v>216.3</v>
      </c>
      <c r="E227" s="54"/>
      <c r="G227" s="50"/>
    </row>
    <row r="228" spans="1:7" x14ac:dyDescent="0.25">
      <c r="A228" s="56" t="s">
        <v>151</v>
      </c>
      <c r="B228" s="10">
        <v>1.9</v>
      </c>
      <c r="C228" s="10">
        <v>1.9</v>
      </c>
      <c r="D228" s="71"/>
      <c r="E228" s="10"/>
      <c r="G228" s="50"/>
    </row>
    <row r="229" spans="1:7" ht="15.75" x14ac:dyDescent="0.25">
      <c r="A229" s="67" t="s">
        <v>114</v>
      </c>
      <c r="B229" s="68">
        <f>B230+B231+B232+B233</f>
        <v>671.5</v>
      </c>
      <c r="C229" s="68">
        <f t="shared" ref="C229:E229" si="65">C230+C231+C232+C233</f>
        <v>667.5</v>
      </c>
      <c r="D229" s="68">
        <f t="shared" si="65"/>
        <v>555.4</v>
      </c>
      <c r="E229" s="68">
        <f t="shared" si="65"/>
        <v>4</v>
      </c>
      <c r="G229" s="50"/>
    </row>
    <row r="230" spans="1:7" x14ac:dyDescent="0.25">
      <c r="A230" s="6" t="s">
        <v>169</v>
      </c>
      <c r="B230" s="10">
        <v>375.5</v>
      </c>
      <c r="C230" s="54">
        <v>375.5</v>
      </c>
      <c r="D230" s="69">
        <v>323.5</v>
      </c>
      <c r="E230" s="54"/>
      <c r="G230" s="50"/>
    </row>
    <row r="231" spans="1:7" x14ac:dyDescent="0.25">
      <c r="A231" s="55" t="s">
        <v>21</v>
      </c>
      <c r="B231" s="10">
        <v>53</v>
      </c>
      <c r="C231" s="54">
        <v>49</v>
      </c>
      <c r="D231" s="69"/>
      <c r="E231" s="54">
        <v>4</v>
      </c>
      <c r="G231" s="50"/>
    </row>
    <row r="232" spans="1:7" x14ac:dyDescent="0.25">
      <c r="A232" s="55" t="s">
        <v>144</v>
      </c>
      <c r="B232" s="10">
        <v>235.3</v>
      </c>
      <c r="C232" s="54">
        <v>235.3</v>
      </c>
      <c r="D232" s="69">
        <v>226.3</v>
      </c>
      <c r="E232" s="54"/>
      <c r="G232" s="50"/>
    </row>
    <row r="233" spans="1:7" ht="14.45" customHeight="1" x14ac:dyDescent="0.25">
      <c r="A233" s="56" t="s">
        <v>151</v>
      </c>
      <c r="B233" s="1">
        <v>7.7</v>
      </c>
      <c r="C233" s="2">
        <v>7.7</v>
      </c>
      <c r="D233" s="2">
        <v>5.6</v>
      </c>
      <c r="E233" s="54"/>
      <c r="G233" s="50"/>
    </row>
    <row r="234" spans="1:7" ht="15.75" x14ac:dyDescent="0.25">
      <c r="A234" s="72" t="s">
        <v>115</v>
      </c>
      <c r="B234" s="68">
        <f>B235+B236+B237+B238</f>
        <v>740.1</v>
      </c>
      <c r="C234" s="68">
        <f t="shared" ref="C234:D234" si="66">C235+C236+C237+C238</f>
        <v>740.1</v>
      </c>
      <c r="D234" s="68">
        <f t="shared" si="66"/>
        <v>623.20000000000005</v>
      </c>
      <c r="E234" s="70"/>
      <c r="G234" s="50"/>
    </row>
    <row r="235" spans="1:7" x14ac:dyDescent="0.25">
      <c r="A235" s="6" t="s">
        <v>171</v>
      </c>
      <c r="B235" s="10">
        <v>405.8</v>
      </c>
      <c r="C235" s="54">
        <v>405.8</v>
      </c>
      <c r="D235" s="69">
        <v>363.4</v>
      </c>
      <c r="E235" s="54"/>
      <c r="G235" s="50"/>
    </row>
    <row r="236" spans="1:7" x14ac:dyDescent="0.25">
      <c r="A236" s="55" t="s">
        <v>21</v>
      </c>
      <c r="B236" s="10">
        <v>60.9</v>
      </c>
      <c r="C236" s="54">
        <v>60.9</v>
      </c>
      <c r="D236" s="69"/>
      <c r="E236" s="54"/>
      <c r="G236" s="50"/>
    </row>
    <row r="237" spans="1:7" x14ac:dyDescent="0.25">
      <c r="A237" s="55" t="s">
        <v>144</v>
      </c>
      <c r="B237" s="10">
        <v>267.5</v>
      </c>
      <c r="C237" s="54">
        <v>267.5</v>
      </c>
      <c r="D237" s="69">
        <v>256.60000000000002</v>
      </c>
      <c r="E237" s="54"/>
      <c r="G237" s="50"/>
    </row>
    <row r="238" spans="1:7" x14ac:dyDescent="0.25">
      <c r="A238" s="55" t="s">
        <v>151</v>
      </c>
      <c r="B238" s="10">
        <v>5.9</v>
      </c>
      <c r="C238" s="10">
        <v>5.9</v>
      </c>
      <c r="D238" s="71">
        <v>3.2</v>
      </c>
      <c r="E238" s="10"/>
      <c r="G238" s="50"/>
    </row>
    <row r="239" spans="1:7" ht="15.75" x14ac:dyDescent="0.25">
      <c r="A239" s="67" t="s">
        <v>139</v>
      </c>
      <c r="B239" s="68">
        <f>B240+B241+B242+B243</f>
        <v>685.3</v>
      </c>
      <c r="C239" s="68">
        <f t="shared" ref="C239:E239" si="67">C240+C241+C242+C243</f>
        <v>681.3</v>
      </c>
      <c r="D239" s="68">
        <f t="shared" si="67"/>
        <v>567.70000000000005</v>
      </c>
      <c r="E239" s="68">
        <f t="shared" si="67"/>
        <v>4</v>
      </c>
      <c r="G239" s="50"/>
    </row>
    <row r="240" spans="1:7" x14ac:dyDescent="0.25">
      <c r="A240" s="6" t="s">
        <v>171</v>
      </c>
      <c r="B240" s="10">
        <v>364.4</v>
      </c>
      <c r="C240" s="54">
        <v>364.4</v>
      </c>
      <c r="D240" s="69">
        <v>318.60000000000002</v>
      </c>
      <c r="E240" s="54"/>
      <c r="G240" s="50"/>
    </row>
    <row r="241" spans="1:7" x14ac:dyDescent="0.25">
      <c r="A241" s="55" t="s">
        <v>21</v>
      </c>
      <c r="B241" s="10">
        <v>58</v>
      </c>
      <c r="C241" s="54">
        <v>54</v>
      </c>
      <c r="D241" s="69"/>
      <c r="E241" s="54">
        <v>4</v>
      </c>
      <c r="G241" s="50"/>
    </row>
    <row r="242" spans="1:7" x14ac:dyDescent="0.25">
      <c r="A242" s="55" t="s">
        <v>144</v>
      </c>
      <c r="B242" s="10">
        <v>253.7</v>
      </c>
      <c r="C242" s="54">
        <v>253.7</v>
      </c>
      <c r="D242" s="69">
        <v>243.3</v>
      </c>
      <c r="E242" s="54"/>
      <c r="G242" s="50"/>
    </row>
    <row r="243" spans="1:7" ht="14.45" customHeight="1" x14ac:dyDescent="0.25">
      <c r="A243" s="56" t="s">
        <v>151</v>
      </c>
      <c r="B243" s="1">
        <v>9.1999999999999993</v>
      </c>
      <c r="C243" s="2">
        <v>9.1999999999999993</v>
      </c>
      <c r="D243" s="2">
        <v>5.8</v>
      </c>
      <c r="E243" s="54"/>
      <c r="G243" s="50"/>
    </row>
    <row r="244" spans="1:7" ht="15.75" x14ac:dyDescent="0.25">
      <c r="A244" s="72" t="s">
        <v>116</v>
      </c>
      <c r="B244" s="68">
        <f>B245+B246+B247+B248</f>
        <v>939.9</v>
      </c>
      <c r="C244" s="68">
        <f t="shared" ref="C244:D244" si="68">C245+C246+C247+C248</f>
        <v>939.9</v>
      </c>
      <c r="D244" s="68">
        <f t="shared" si="68"/>
        <v>792.4</v>
      </c>
      <c r="E244" s="70"/>
      <c r="G244" s="50"/>
    </row>
    <row r="245" spans="1:7" x14ac:dyDescent="0.25">
      <c r="A245" s="6" t="s">
        <v>171</v>
      </c>
      <c r="B245" s="10">
        <v>546</v>
      </c>
      <c r="C245" s="54">
        <v>546</v>
      </c>
      <c r="D245" s="69">
        <v>484.8</v>
      </c>
      <c r="E245" s="54"/>
      <c r="G245" s="50"/>
    </row>
    <row r="246" spans="1:7" x14ac:dyDescent="0.25">
      <c r="A246" s="55" t="s">
        <v>21</v>
      </c>
      <c r="B246" s="10">
        <v>65</v>
      </c>
      <c r="C246" s="54">
        <v>65</v>
      </c>
      <c r="D246" s="69"/>
      <c r="E246" s="54"/>
      <c r="G246" s="50"/>
    </row>
    <row r="247" spans="1:7" x14ac:dyDescent="0.25">
      <c r="A247" s="55" t="s">
        <v>144</v>
      </c>
      <c r="B247" s="10">
        <v>325.89999999999998</v>
      </c>
      <c r="C247" s="54">
        <v>325.89999999999998</v>
      </c>
      <c r="D247" s="69">
        <v>306</v>
      </c>
      <c r="E247" s="54"/>
      <c r="G247" s="50"/>
    </row>
    <row r="248" spans="1:7" x14ac:dyDescent="0.25">
      <c r="A248" s="55" t="s">
        <v>151</v>
      </c>
      <c r="B248" s="10">
        <v>3</v>
      </c>
      <c r="C248" s="10">
        <v>3</v>
      </c>
      <c r="D248" s="71">
        <v>1.6</v>
      </c>
      <c r="E248" s="54"/>
      <c r="G248" s="50"/>
    </row>
    <row r="249" spans="1:7" ht="15.75" x14ac:dyDescent="0.25">
      <c r="A249" s="67" t="s">
        <v>117</v>
      </c>
      <c r="B249" s="68">
        <f>B250+B251+B252+B253</f>
        <v>779.2</v>
      </c>
      <c r="C249" s="68">
        <f t="shared" ref="C249:D249" si="69">C250+C251+C252+C253</f>
        <v>779.2</v>
      </c>
      <c r="D249" s="68">
        <f t="shared" si="69"/>
        <v>654.80000000000007</v>
      </c>
      <c r="E249" s="70"/>
      <c r="G249" s="50"/>
    </row>
    <row r="250" spans="1:7" x14ac:dyDescent="0.25">
      <c r="A250" s="6" t="s">
        <v>171</v>
      </c>
      <c r="B250" s="10">
        <v>387.4</v>
      </c>
      <c r="C250" s="54">
        <v>387.4</v>
      </c>
      <c r="D250" s="69">
        <v>350.5</v>
      </c>
      <c r="E250" s="54"/>
      <c r="G250" s="50"/>
    </row>
    <row r="251" spans="1:7" x14ac:dyDescent="0.25">
      <c r="A251" s="55" t="s">
        <v>21</v>
      </c>
      <c r="B251" s="10">
        <v>73.8</v>
      </c>
      <c r="C251" s="54">
        <v>73.8</v>
      </c>
      <c r="D251" s="69"/>
      <c r="E251" s="54"/>
      <c r="G251" s="50"/>
    </row>
    <row r="252" spans="1:7" x14ac:dyDescent="0.25">
      <c r="A252" s="55" t="s">
        <v>144</v>
      </c>
      <c r="B252" s="10">
        <v>311.5</v>
      </c>
      <c r="C252" s="54">
        <v>311.5</v>
      </c>
      <c r="D252" s="69">
        <v>298.7</v>
      </c>
      <c r="E252" s="54"/>
      <c r="G252" s="50"/>
    </row>
    <row r="253" spans="1:7" ht="14.45" customHeight="1" x14ac:dyDescent="0.25">
      <c r="A253" s="56" t="s">
        <v>151</v>
      </c>
      <c r="B253" s="1">
        <v>6.5</v>
      </c>
      <c r="C253" s="2">
        <v>6.5</v>
      </c>
      <c r="D253" s="2">
        <v>5.6</v>
      </c>
      <c r="E253" s="54"/>
      <c r="G253" s="50"/>
    </row>
    <row r="254" spans="1:7" ht="15.75" x14ac:dyDescent="0.25">
      <c r="A254" s="72" t="s">
        <v>118</v>
      </c>
      <c r="B254" s="68">
        <f>B255+B256+B257</f>
        <v>772.2</v>
      </c>
      <c r="C254" s="68">
        <f>C255+C256+C257</f>
        <v>772.2</v>
      </c>
      <c r="D254" s="68">
        <f>D255+D256+D257</f>
        <v>638.90000000000009</v>
      </c>
      <c r="E254" s="68"/>
      <c r="G254" s="50"/>
    </row>
    <row r="255" spans="1:7" x14ac:dyDescent="0.25">
      <c r="A255" s="6" t="s">
        <v>171</v>
      </c>
      <c r="B255" s="10">
        <v>395.8</v>
      </c>
      <c r="C255" s="54">
        <v>395.8</v>
      </c>
      <c r="D255" s="69">
        <v>351.1</v>
      </c>
      <c r="E255" s="54"/>
      <c r="G255" s="50"/>
    </row>
    <row r="256" spans="1:7" x14ac:dyDescent="0.25">
      <c r="A256" s="55" t="s">
        <v>21</v>
      </c>
      <c r="B256" s="10">
        <v>75.2</v>
      </c>
      <c r="C256" s="54">
        <v>75.2</v>
      </c>
      <c r="D256" s="69"/>
      <c r="E256" s="54"/>
      <c r="G256" s="50"/>
    </row>
    <row r="257" spans="1:7" x14ac:dyDescent="0.25">
      <c r="A257" s="55" t="s">
        <v>144</v>
      </c>
      <c r="B257" s="10">
        <v>301.2</v>
      </c>
      <c r="C257" s="54">
        <v>301.2</v>
      </c>
      <c r="D257" s="69">
        <v>287.8</v>
      </c>
      <c r="E257" s="54"/>
      <c r="G257" s="50"/>
    </row>
    <row r="258" spans="1:7" ht="15.75" x14ac:dyDescent="0.25">
      <c r="A258" s="67" t="s">
        <v>119</v>
      </c>
      <c r="B258" s="68">
        <f>B259+B260+B261+B262</f>
        <v>857.6</v>
      </c>
      <c r="C258" s="68">
        <f t="shared" ref="C258:E258" si="70">C259+C260+C261+C262</f>
        <v>852.90000000000009</v>
      </c>
      <c r="D258" s="68">
        <f t="shared" si="70"/>
        <v>700.9</v>
      </c>
      <c r="E258" s="68">
        <f t="shared" si="70"/>
        <v>4.7</v>
      </c>
      <c r="G258" s="50"/>
    </row>
    <row r="259" spans="1:7" x14ac:dyDescent="0.25">
      <c r="A259" s="6" t="s">
        <v>171</v>
      </c>
      <c r="B259" s="10">
        <v>398.5</v>
      </c>
      <c r="C259" s="54">
        <v>398.5</v>
      </c>
      <c r="D259" s="69">
        <v>346.6</v>
      </c>
      <c r="E259" s="54"/>
      <c r="G259" s="50"/>
    </row>
    <row r="260" spans="1:7" x14ac:dyDescent="0.25">
      <c r="A260" s="55" t="s">
        <v>21</v>
      </c>
      <c r="B260" s="10">
        <v>90</v>
      </c>
      <c r="C260" s="54">
        <v>85.3</v>
      </c>
      <c r="D260" s="69"/>
      <c r="E260" s="54">
        <v>4.7</v>
      </c>
      <c r="G260" s="50"/>
    </row>
    <row r="261" spans="1:7" x14ac:dyDescent="0.25">
      <c r="A261" s="55" t="s">
        <v>144</v>
      </c>
      <c r="B261" s="10">
        <v>364.1</v>
      </c>
      <c r="C261" s="54">
        <v>364.1</v>
      </c>
      <c r="D261" s="69">
        <v>349.4</v>
      </c>
      <c r="E261" s="54"/>
      <c r="G261" s="50"/>
    </row>
    <row r="262" spans="1:7" ht="14.45" customHeight="1" x14ac:dyDescent="0.25">
      <c r="A262" s="56" t="s">
        <v>151</v>
      </c>
      <c r="B262" s="1">
        <v>5</v>
      </c>
      <c r="C262" s="2">
        <v>5</v>
      </c>
      <c r="D262" s="2">
        <v>4.9000000000000004</v>
      </c>
      <c r="E262" s="54"/>
      <c r="G262" s="50"/>
    </row>
    <row r="263" spans="1:7" ht="15.75" x14ac:dyDescent="0.25">
      <c r="A263" s="72" t="s">
        <v>120</v>
      </c>
      <c r="B263" s="68">
        <f>B264+B265+B266</f>
        <v>709.5</v>
      </c>
      <c r="C263" s="68">
        <f>C264+C265+C266</f>
        <v>709.5</v>
      </c>
      <c r="D263" s="68">
        <f>D264+D265+D266</f>
        <v>590.6</v>
      </c>
      <c r="E263" s="68"/>
      <c r="G263" s="50"/>
    </row>
    <row r="264" spans="1:7" x14ac:dyDescent="0.25">
      <c r="A264" s="6" t="s">
        <v>171</v>
      </c>
      <c r="B264" s="10">
        <v>349</v>
      </c>
      <c r="C264" s="54">
        <v>349</v>
      </c>
      <c r="D264" s="69">
        <v>308.8</v>
      </c>
      <c r="E264" s="54"/>
      <c r="G264" s="50"/>
    </row>
    <row r="265" spans="1:7" x14ac:dyDescent="0.25">
      <c r="A265" s="55" t="s">
        <v>21</v>
      </c>
      <c r="B265" s="10">
        <v>67.3</v>
      </c>
      <c r="C265" s="54">
        <v>67.3</v>
      </c>
      <c r="D265" s="69"/>
      <c r="E265" s="54"/>
      <c r="G265" s="50"/>
    </row>
    <row r="266" spans="1:7" x14ac:dyDescent="0.25">
      <c r="A266" s="55" t="s">
        <v>144</v>
      </c>
      <c r="B266" s="10">
        <v>293.2</v>
      </c>
      <c r="C266" s="54">
        <v>293.2</v>
      </c>
      <c r="D266" s="69">
        <v>281.8</v>
      </c>
      <c r="E266" s="54"/>
      <c r="G266" s="50"/>
    </row>
    <row r="267" spans="1:7" ht="17.25" customHeight="1" x14ac:dyDescent="0.25">
      <c r="A267" s="67" t="s">
        <v>121</v>
      </c>
      <c r="B267" s="68">
        <f>B268+B269+B270+B271</f>
        <v>632.79999999999995</v>
      </c>
      <c r="C267" s="68">
        <f t="shared" ref="C267:D267" si="71">C268+C269+C270+C271</f>
        <v>632.79999999999995</v>
      </c>
      <c r="D267" s="68">
        <f t="shared" si="71"/>
        <v>529.19999999999993</v>
      </c>
      <c r="E267" s="70"/>
      <c r="G267" s="50"/>
    </row>
    <row r="268" spans="1:7" x14ac:dyDescent="0.25">
      <c r="A268" s="6" t="s">
        <v>171</v>
      </c>
      <c r="B268" s="10">
        <v>324.5</v>
      </c>
      <c r="C268" s="54">
        <v>324.5</v>
      </c>
      <c r="D268" s="69">
        <v>286.2</v>
      </c>
      <c r="E268" s="54"/>
      <c r="G268" s="50"/>
    </row>
    <row r="269" spans="1:7" x14ac:dyDescent="0.25">
      <c r="A269" s="55" t="s">
        <v>21</v>
      </c>
      <c r="B269" s="10">
        <v>55.2</v>
      </c>
      <c r="C269" s="54">
        <v>55.2</v>
      </c>
      <c r="D269" s="69"/>
      <c r="E269" s="54"/>
      <c r="G269" s="50"/>
    </row>
    <row r="270" spans="1:7" x14ac:dyDescent="0.25">
      <c r="A270" s="55" t="s">
        <v>144</v>
      </c>
      <c r="B270" s="10">
        <v>248.1</v>
      </c>
      <c r="C270" s="54">
        <v>248.1</v>
      </c>
      <c r="D270" s="69">
        <v>238.1</v>
      </c>
      <c r="E270" s="54"/>
      <c r="G270" s="50"/>
    </row>
    <row r="271" spans="1:7" ht="14.45" customHeight="1" x14ac:dyDescent="0.25">
      <c r="A271" s="56" t="s">
        <v>151</v>
      </c>
      <c r="B271" s="1">
        <v>5</v>
      </c>
      <c r="C271" s="2">
        <v>5</v>
      </c>
      <c r="D271" s="2">
        <v>4.9000000000000004</v>
      </c>
      <c r="E271" s="54"/>
      <c r="G271" s="50"/>
    </row>
    <row r="272" spans="1:7" ht="17.25" customHeight="1" x14ac:dyDescent="0.25">
      <c r="A272" s="72" t="s">
        <v>122</v>
      </c>
      <c r="B272" s="68">
        <f>B273+B274+B275+B276</f>
        <v>640.9</v>
      </c>
      <c r="C272" s="68">
        <f t="shared" ref="C272:D272" si="72">C273+C274+C275+C276</f>
        <v>640.9</v>
      </c>
      <c r="D272" s="68">
        <f t="shared" si="72"/>
        <v>531.4</v>
      </c>
      <c r="E272" s="68"/>
      <c r="G272" s="50"/>
    </row>
    <row r="273" spans="1:7" x14ac:dyDescent="0.25">
      <c r="A273" s="6" t="s">
        <v>171</v>
      </c>
      <c r="B273" s="10">
        <v>316.2</v>
      </c>
      <c r="C273" s="54">
        <v>316.2</v>
      </c>
      <c r="D273" s="69">
        <v>278</v>
      </c>
      <c r="E273" s="54"/>
      <c r="G273" s="50"/>
    </row>
    <row r="274" spans="1:7" x14ac:dyDescent="0.25">
      <c r="A274" s="55" t="s">
        <v>21</v>
      </c>
      <c r="B274" s="10">
        <v>59.5</v>
      </c>
      <c r="C274" s="54">
        <v>59.5</v>
      </c>
      <c r="D274" s="69"/>
      <c r="E274" s="54"/>
      <c r="G274" s="50"/>
    </row>
    <row r="275" spans="1:7" x14ac:dyDescent="0.25">
      <c r="A275" s="55" t="s">
        <v>144</v>
      </c>
      <c r="B275" s="10">
        <v>263.7</v>
      </c>
      <c r="C275" s="54">
        <v>263.7</v>
      </c>
      <c r="D275" s="69">
        <v>252.6</v>
      </c>
      <c r="E275" s="54"/>
      <c r="G275" s="50"/>
    </row>
    <row r="276" spans="1:7" x14ac:dyDescent="0.25">
      <c r="A276" s="55" t="s">
        <v>151</v>
      </c>
      <c r="B276" s="10">
        <v>1.5</v>
      </c>
      <c r="C276" s="10">
        <v>1.5</v>
      </c>
      <c r="D276" s="71">
        <v>0.8</v>
      </c>
      <c r="E276" s="10"/>
      <c r="G276" s="50"/>
    </row>
    <row r="277" spans="1:7" ht="15.75" x14ac:dyDescent="0.25">
      <c r="A277" s="67" t="s">
        <v>123</v>
      </c>
      <c r="B277" s="68">
        <f>B278+B279+B280+B281</f>
        <v>772.2</v>
      </c>
      <c r="C277" s="68">
        <f t="shared" ref="C277:E277" si="73">C278+C279+C280+C281</f>
        <v>769.5</v>
      </c>
      <c r="D277" s="68">
        <f t="shared" si="73"/>
        <v>628.70000000000005</v>
      </c>
      <c r="E277" s="68">
        <f t="shared" si="73"/>
        <v>2.7</v>
      </c>
      <c r="G277" s="50"/>
    </row>
    <row r="278" spans="1:7" x14ac:dyDescent="0.25">
      <c r="A278" s="6" t="s">
        <v>169</v>
      </c>
      <c r="B278" s="10">
        <v>377.4</v>
      </c>
      <c r="C278" s="54">
        <v>377.4</v>
      </c>
      <c r="D278" s="69">
        <v>324.89999999999998</v>
      </c>
      <c r="E278" s="54"/>
      <c r="G278" s="50"/>
    </row>
    <row r="279" spans="1:7" x14ac:dyDescent="0.25">
      <c r="A279" s="55" t="s">
        <v>21</v>
      </c>
      <c r="B279" s="10">
        <v>74</v>
      </c>
      <c r="C279" s="54">
        <v>71.3</v>
      </c>
      <c r="D279" s="69"/>
      <c r="E279" s="54">
        <v>2.7</v>
      </c>
      <c r="G279" s="50"/>
    </row>
    <row r="280" spans="1:7" x14ac:dyDescent="0.25">
      <c r="A280" s="55" t="s">
        <v>144</v>
      </c>
      <c r="B280" s="10">
        <v>316.60000000000002</v>
      </c>
      <c r="C280" s="54">
        <v>316.60000000000002</v>
      </c>
      <c r="D280" s="69">
        <v>300.3</v>
      </c>
      <c r="E280" s="54"/>
      <c r="G280" s="50"/>
    </row>
    <row r="281" spans="1:7" ht="14.45" customHeight="1" x14ac:dyDescent="0.25">
      <c r="A281" s="56" t="s">
        <v>151</v>
      </c>
      <c r="B281" s="1">
        <v>4.2</v>
      </c>
      <c r="C281" s="2">
        <v>4.2</v>
      </c>
      <c r="D281" s="2">
        <v>3.5</v>
      </c>
      <c r="E281" s="54"/>
      <c r="G281" s="50"/>
    </row>
    <row r="282" spans="1:7" ht="15.75" x14ac:dyDescent="0.25">
      <c r="A282" s="72" t="s">
        <v>138</v>
      </c>
      <c r="B282" s="68">
        <f>B283+B284+B285</f>
        <v>560.20000000000005</v>
      </c>
      <c r="C282" s="70">
        <f>C283+C284+C285</f>
        <v>560.20000000000005</v>
      </c>
      <c r="D282" s="70">
        <f>D283+D284+D285</f>
        <v>479.1</v>
      </c>
      <c r="E282" s="70"/>
      <c r="G282" s="50"/>
    </row>
    <row r="283" spans="1:7" x14ac:dyDescent="0.25">
      <c r="A283" s="6" t="s">
        <v>169</v>
      </c>
      <c r="B283" s="10">
        <v>365.4</v>
      </c>
      <c r="C283" s="54">
        <v>365.4</v>
      </c>
      <c r="D283" s="69">
        <v>321.60000000000002</v>
      </c>
      <c r="E283" s="54"/>
      <c r="G283" s="50"/>
    </row>
    <row r="284" spans="1:7" x14ac:dyDescent="0.25">
      <c r="A284" s="55" t="s">
        <v>21</v>
      </c>
      <c r="B284" s="10">
        <v>31.5</v>
      </c>
      <c r="C284" s="54">
        <v>31.5</v>
      </c>
      <c r="D284" s="69"/>
      <c r="E284" s="54"/>
      <c r="G284" s="50"/>
    </row>
    <row r="285" spans="1:7" x14ac:dyDescent="0.25">
      <c r="A285" s="55" t="s">
        <v>144</v>
      </c>
      <c r="B285" s="10">
        <v>163.30000000000001</v>
      </c>
      <c r="C285" s="54">
        <v>163.30000000000001</v>
      </c>
      <c r="D285" s="69">
        <v>157.5</v>
      </c>
      <c r="E285" s="54"/>
      <c r="G285" s="50"/>
    </row>
    <row r="286" spans="1:7" ht="15.75" x14ac:dyDescent="0.25">
      <c r="A286" s="67" t="s">
        <v>39</v>
      </c>
      <c r="B286" s="68">
        <f>B287+B288+B289+B290</f>
        <v>1570.2</v>
      </c>
      <c r="C286" s="68">
        <f t="shared" ref="C286:E286" si="74">C287+C288+C289+C290</f>
        <v>1560</v>
      </c>
      <c r="D286" s="68">
        <f t="shared" si="74"/>
        <v>1415.5</v>
      </c>
      <c r="E286" s="68">
        <f t="shared" si="74"/>
        <v>10.199999999999999</v>
      </c>
      <c r="G286" s="50"/>
    </row>
    <row r="287" spans="1:7" x14ac:dyDescent="0.25">
      <c r="A287" s="6" t="s">
        <v>169</v>
      </c>
      <c r="B287" s="10">
        <v>293.39999999999998</v>
      </c>
      <c r="C287" s="54">
        <v>289.39999999999998</v>
      </c>
      <c r="D287" s="69">
        <v>215.9</v>
      </c>
      <c r="E287" s="54">
        <v>4</v>
      </c>
      <c r="G287" s="50"/>
    </row>
    <row r="288" spans="1:7" x14ac:dyDescent="0.25">
      <c r="A288" s="55" t="s">
        <v>21</v>
      </c>
      <c r="B288" s="10">
        <v>7.7</v>
      </c>
      <c r="C288" s="54">
        <v>7.7</v>
      </c>
      <c r="D288" s="69"/>
      <c r="E288" s="54"/>
      <c r="G288" s="50"/>
    </row>
    <row r="289" spans="1:7" x14ac:dyDescent="0.25">
      <c r="A289" s="55" t="s">
        <v>144</v>
      </c>
      <c r="B289" s="10">
        <v>1232.9000000000001</v>
      </c>
      <c r="C289" s="54">
        <v>1232.9000000000001</v>
      </c>
      <c r="D289" s="69">
        <v>1184.0999999999999</v>
      </c>
      <c r="E289" s="54"/>
      <c r="G289" s="50"/>
    </row>
    <row r="290" spans="1:7" x14ac:dyDescent="0.25">
      <c r="A290" s="55" t="s">
        <v>151</v>
      </c>
      <c r="B290" s="10">
        <v>36.200000000000003</v>
      </c>
      <c r="C290" s="10">
        <v>30</v>
      </c>
      <c r="D290" s="69">
        <v>15.5</v>
      </c>
      <c r="E290" s="54">
        <v>6.2</v>
      </c>
      <c r="G290" s="50"/>
    </row>
    <row r="291" spans="1:7" ht="15.75" x14ac:dyDescent="0.25">
      <c r="A291" s="67" t="s">
        <v>40</v>
      </c>
      <c r="B291" s="68">
        <f>B292+B293+B294+B295</f>
        <v>1410.5</v>
      </c>
      <c r="C291" s="68">
        <f t="shared" ref="C291:E291" si="75">C292+C293+C294+C295</f>
        <v>1399.5000000000002</v>
      </c>
      <c r="D291" s="68">
        <f t="shared" si="75"/>
        <v>1256.8999999999999</v>
      </c>
      <c r="E291" s="68">
        <f t="shared" si="75"/>
        <v>11</v>
      </c>
      <c r="G291" s="50"/>
    </row>
    <row r="292" spans="1:7" x14ac:dyDescent="0.25">
      <c r="A292" s="6" t="s">
        <v>169</v>
      </c>
      <c r="B292" s="10">
        <v>336</v>
      </c>
      <c r="C292" s="54">
        <v>329.3</v>
      </c>
      <c r="D292" s="69">
        <v>251.2</v>
      </c>
      <c r="E292" s="54">
        <v>6.7</v>
      </c>
      <c r="G292" s="50"/>
    </row>
    <row r="293" spans="1:7" x14ac:dyDescent="0.25">
      <c r="A293" s="55" t="s">
        <v>21</v>
      </c>
      <c r="B293" s="10">
        <v>10.6</v>
      </c>
      <c r="C293" s="54">
        <v>10.6</v>
      </c>
      <c r="D293" s="69">
        <v>3.8</v>
      </c>
      <c r="E293" s="54"/>
      <c r="G293" s="50"/>
    </row>
    <row r="294" spans="1:7" x14ac:dyDescent="0.25">
      <c r="A294" s="55" t="s">
        <v>144</v>
      </c>
      <c r="B294" s="10">
        <v>1034.4000000000001</v>
      </c>
      <c r="C294" s="54">
        <v>1034.4000000000001</v>
      </c>
      <c r="D294" s="69">
        <v>990.6</v>
      </c>
      <c r="E294" s="54"/>
      <c r="G294" s="50"/>
    </row>
    <row r="295" spans="1:7" x14ac:dyDescent="0.25">
      <c r="A295" s="55" t="s">
        <v>151</v>
      </c>
      <c r="B295" s="10">
        <v>29.5</v>
      </c>
      <c r="C295" s="10">
        <v>25.2</v>
      </c>
      <c r="D295" s="71">
        <v>11.3</v>
      </c>
      <c r="E295" s="10">
        <v>4.3</v>
      </c>
      <c r="G295" s="50"/>
    </row>
    <row r="296" spans="1:7" ht="15.75" x14ac:dyDescent="0.25">
      <c r="A296" s="67" t="s">
        <v>23</v>
      </c>
      <c r="B296" s="68">
        <f>B297+B298+B299+B300</f>
        <v>1556.6000000000001</v>
      </c>
      <c r="C296" s="68">
        <f t="shared" ref="C296:E296" si="76">C297+C298+C299+C300</f>
        <v>1546.4</v>
      </c>
      <c r="D296" s="68">
        <f t="shared" si="76"/>
        <v>1401</v>
      </c>
      <c r="E296" s="68">
        <f t="shared" si="76"/>
        <v>10.199999999999999</v>
      </c>
      <c r="G296" s="50"/>
    </row>
    <row r="297" spans="1:7" x14ac:dyDescent="0.25">
      <c r="A297" s="6" t="s">
        <v>169</v>
      </c>
      <c r="B297" s="10">
        <v>281.60000000000002</v>
      </c>
      <c r="C297" s="54">
        <v>277.60000000000002</v>
      </c>
      <c r="D297" s="69">
        <v>212.4</v>
      </c>
      <c r="E297" s="54">
        <v>4</v>
      </c>
      <c r="G297" s="50"/>
    </row>
    <row r="298" spans="1:7" x14ac:dyDescent="0.25">
      <c r="A298" s="55" t="s">
        <v>21</v>
      </c>
      <c r="B298" s="10">
        <v>6</v>
      </c>
      <c r="C298" s="54">
        <v>6</v>
      </c>
      <c r="D298" s="69"/>
      <c r="E298" s="54"/>
      <c r="G298" s="50"/>
    </row>
    <row r="299" spans="1:7" x14ac:dyDescent="0.25">
      <c r="A299" s="55" t="s">
        <v>144</v>
      </c>
      <c r="B299" s="10">
        <v>1227.7</v>
      </c>
      <c r="C299" s="54">
        <v>1227.7</v>
      </c>
      <c r="D299" s="69">
        <v>1173.3</v>
      </c>
      <c r="E299" s="54"/>
      <c r="G299" s="50"/>
    </row>
    <row r="300" spans="1:7" x14ac:dyDescent="0.25">
      <c r="A300" s="55" t="s">
        <v>151</v>
      </c>
      <c r="B300" s="10">
        <v>41.3</v>
      </c>
      <c r="C300" s="54">
        <v>35.1</v>
      </c>
      <c r="D300" s="69">
        <v>15.3</v>
      </c>
      <c r="E300" s="54">
        <v>6.2</v>
      </c>
      <c r="G300" s="50"/>
    </row>
    <row r="301" spans="1:7" ht="15.75" x14ac:dyDescent="0.25">
      <c r="A301" s="67" t="s">
        <v>41</v>
      </c>
      <c r="B301" s="68">
        <f>B302+B303+B304+B305</f>
        <v>1611.9999999999998</v>
      </c>
      <c r="C301" s="68">
        <f t="shared" ref="C301:E301" si="77">C302+C303+C304+C305</f>
        <v>1604.3999999999999</v>
      </c>
      <c r="D301" s="68">
        <f t="shared" si="77"/>
        <v>1441.1999999999998</v>
      </c>
      <c r="E301" s="68">
        <f t="shared" si="77"/>
        <v>7.6</v>
      </c>
      <c r="G301" s="50"/>
    </row>
    <row r="302" spans="1:7" x14ac:dyDescent="0.25">
      <c r="A302" s="6" t="s">
        <v>169</v>
      </c>
      <c r="B302" s="10">
        <v>312</v>
      </c>
      <c r="C302" s="54">
        <v>309.60000000000002</v>
      </c>
      <c r="D302" s="69">
        <v>237.1</v>
      </c>
      <c r="E302" s="54">
        <v>2.4</v>
      </c>
      <c r="G302" s="50"/>
    </row>
    <row r="303" spans="1:7" x14ac:dyDescent="0.25">
      <c r="A303" s="55" t="s">
        <v>21</v>
      </c>
      <c r="B303" s="10">
        <v>3.9</v>
      </c>
      <c r="C303" s="54">
        <v>3.9</v>
      </c>
      <c r="D303" s="69"/>
      <c r="E303" s="54"/>
      <c r="G303" s="50"/>
    </row>
    <row r="304" spans="1:7" x14ac:dyDescent="0.25">
      <c r="A304" s="55" t="s">
        <v>144</v>
      </c>
      <c r="B304" s="10">
        <v>1255.3</v>
      </c>
      <c r="C304" s="54">
        <v>1255.3</v>
      </c>
      <c r="D304" s="69">
        <v>1188.5999999999999</v>
      </c>
      <c r="E304" s="54"/>
      <c r="G304" s="50"/>
    </row>
    <row r="305" spans="1:7" x14ac:dyDescent="0.25">
      <c r="A305" s="56" t="s">
        <v>151</v>
      </c>
      <c r="B305" s="10">
        <v>40.799999999999997</v>
      </c>
      <c r="C305" s="54">
        <v>35.6</v>
      </c>
      <c r="D305" s="69">
        <v>15.5</v>
      </c>
      <c r="E305" s="54">
        <v>5.2</v>
      </c>
      <c r="G305" s="50"/>
    </row>
    <row r="306" spans="1:7" ht="17.25" customHeight="1" x14ac:dyDescent="0.25">
      <c r="A306" s="72" t="s">
        <v>124</v>
      </c>
      <c r="B306" s="68">
        <f>B307+B308+B309+B310</f>
        <v>1355.3999999999999</v>
      </c>
      <c r="C306" s="68">
        <f>C307+C308+C309+C310</f>
        <v>1348.3</v>
      </c>
      <c r="D306" s="70">
        <f>D307+D308+D309+D310</f>
        <v>1200.5</v>
      </c>
      <c r="E306" s="70">
        <f>E307+E308+E309+E310</f>
        <v>7.1</v>
      </c>
      <c r="G306" s="50"/>
    </row>
    <row r="307" spans="1:7" x14ac:dyDescent="0.25">
      <c r="A307" s="6" t="s">
        <v>169</v>
      </c>
      <c r="B307" s="10">
        <v>327</v>
      </c>
      <c r="C307" s="54">
        <v>323</v>
      </c>
      <c r="D307" s="69">
        <v>242.3</v>
      </c>
      <c r="E307" s="54">
        <v>4</v>
      </c>
      <c r="G307" s="50"/>
    </row>
    <row r="308" spans="1:7" x14ac:dyDescent="0.25">
      <c r="A308" s="55" t="s">
        <v>21</v>
      </c>
      <c r="B308" s="10">
        <v>5</v>
      </c>
      <c r="C308" s="54">
        <v>5</v>
      </c>
      <c r="D308" s="69"/>
      <c r="E308" s="54"/>
      <c r="G308" s="50"/>
    </row>
    <row r="309" spans="1:7" x14ac:dyDescent="0.25">
      <c r="A309" s="55" t="s">
        <v>144</v>
      </c>
      <c r="B309" s="10">
        <v>988.1</v>
      </c>
      <c r="C309" s="54">
        <v>988.1</v>
      </c>
      <c r="D309" s="69">
        <v>941.5</v>
      </c>
      <c r="E309" s="54"/>
      <c r="G309" s="50"/>
    </row>
    <row r="310" spans="1:7" x14ac:dyDescent="0.25">
      <c r="A310" s="55" t="s">
        <v>151</v>
      </c>
      <c r="B310" s="10">
        <v>35.299999999999997</v>
      </c>
      <c r="C310" s="10">
        <v>32.200000000000003</v>
      </c>
      <c r="D310" s="71">
        <v>16.7</v>
      </c>
      <c r="E310" s="10">
        <v>3.1</v>
      </c>
      <c r="G310" s="50"/>
    </row>
    <row r="311" spans="1:7" ht="19.5" customHeight="1" x14ac:dyDescent="0.25">
      <c r="A311" s="60" t="s">
        <v>71</v>
      </c>
      <c r="B311" s="68">
        <f>B312+B313+B314+B316+B315</f>
        <v>1690.7</v>
      </c>
      <c r="C311" s="68">
        <f t="shared" ref="C311:E311" si="78">C312+C313+C314+C316+C315</f>
        <v>1650.3</v>
      </c>
      <c r="D311" s="68">
        <f t="shared" si="78"/>
        <v>1314.6</v>
      </c>
      <c r="E311" s="68">
        <f t="shared" si="78"/>
        <v>40.4</v>
      </c>
      <c r="G311" s="50"/>
    </row>
    <row r="312" spans="1:7" x14ac:dyDescent="0.25">
      <c r="A312" s="6" t="s">
        <v>169</v>
      </c>
      <c r="B312" s="10">
        <f>C312+E312</f>
        <v>44.5</v>
      </c>
      <c r="C312" s="54">
        <v>42.5</v>
      </c>
      <c r="D312" s="69">
        <v>12.3</v>
      </c>
      <c r="E312" s="54">
        <v>2</v>
      </c>
      <c r="G312" s="50"/>
    </row>
    <row r="313" spans="1:7" x14ac:dyDescent="0.25">
      <c r="A313" s="55" t="s">
        <v>21</v>
      </c>
      <c r="B313" s="10">
        <v>8.5</v>
      </c>
      <c r="C313" s="54">
        <v>6.5</v>
      </c>
      <c r="D313" s="69"/>
      <c r="E313" s="54">
        <v>2</v>
      </c>
      <c r="G313" s="50"/>
    </row>
    <row r="314" spans="1:7" x14ac:dyDescent="0.25">
      <c r="A314" s="55" t="s">
        <v>144</v>
      </c>
      <c r="B314" s="10">
        <v>895.8</v>
      </c>
      <c r="C314" s="54">
        <v>865.2</v>
      </c>
      <c r="D314" s="69">
        <v>837.5</v>
      </c>
      <c r="E314" s="54">
        <v>30.6</v>
      </c>
      <c r="G314" s="50"/>
    </row>
    <row r="315" spans="1:7" x14ac:dyDescent="0.25">
      <c r="A315" s="55" t="s">
        <v>151</v>
      </c>
      <c r="B315" s="10">
        <v>13.4</v>
      </c>
      <c r="C315" s="54">
        <v>7.6</v>
      </c>
      <c r="D315" s="69">
        <v>6.6</v>
      </c>
      <c r="E315" s="54">
        <v>5.8</v>
      </c>
      <c r="G315" s="50"/>
    </row>
    <row r="316" spans="1:7" ht="28.9" customHeight="1" x14ac:dyDescent="0.25">
      <c r="A316" s="6" t="s">
        <v>125</v>
      </c>
      <c r="B316" s="10">
        <v>728.5</v>
      </c>
      <c r="C316" s="54">
        <v>728.5</v>
      </c>
      <c r="D316" s="69">
        <v>458.2</v>
      </c>
      <c r="E316" s="54"/>
      <c r="G316" s="50"/>
    </row>
    <row r="317" spans="1:7" ht="17.25" customHeight="1" x14ac:dyDescent="0.25">
      <c r="A317" s="67" t="s">
        <v>126</v>
      </c>
      <c r="B317" s="68">
        <f>B318+B319+B320+B321</f>
        <v>1530.8999999999999</v>
      </c>
      <c r="C317" s="68">
        <f t="shared" ref="C317:E317" si="79">C318+C319+C320+C321</f>
        <v>1522.3999999999999</v>
      </c>
      <c r="D317" s="68">
        <f t="shared" si="79"/>
        <v>1374.7</v>
      </c>
      <c r="E317" s="68">
        <f t="shared" si="79"/>
        <v>8.5</v>
      </c>
      <c r="G317" s="50"/>
    </row>
    <row r="318" spans="1:7" x14ac:dyDescent="0.25">
      <c r="A318" s="6" t="s">
        <v>169</v>
      </c>
      <c r="B318" s="10">
        <v>325</v>
      </c>
      <c r="C318" s="54">
        <v>321</v>
      </c>
      <c r="D318" s="69">
        <v>247.4</v>
      </c>
      <c r="E318" s="54">
        <v>4</v>
      </c>
      <c r="G318" s="50"/>
    </row>
    <row r="319" spans="1:7" x14ac:dyDescent="0.25">
      <c r="A319" s="55" t="s">
        <v>21</v>
      </c>
      <c r="B319" s="10">
        <v>16.3</v>
      </c>
      <c r="C319" s="54">
        <v>16.3</v>
      </c>
      <c r="D319" s="69">
        <v>8.8000000000000007</v>
      </c>
      <c r="E319" s="54"/>
      <c r="G319" s="50"/>
    </row>
    <row r="320" spans="1:7" x14ac:dyDescent="0.25">
      <c r="A320" s="55" t="s">
        <v>144</v>
      </c>
      <c r="B320" s="10">
        <v>1152.0999999999999</v>
      </c>
      <c r="C320" s="54">
        <v>1149.0999999999999</v>
      </c>
      <c r="D320" s="69">
        <v>1104.2</v>
      </c>
      <c r="E320" s="54">
        <v>3</v>
      </c>
      <c r="G320" s="50"/>
    </row>
    <row r="321" spans="1:7" x14ac:dyDescent="0.25">
      <c r="A321" s="55" t="s">
        <v>151</v>
      </c>
      <c r="B321" s="10">
        <v>37.5</v>
      </c>
      <c r="C321" s="10">
        <v>36</v>
      </c>
      <c r="D321" s="71">
        <v>14.3</v>
      </c>
      <c r="E321" s="10">
        <v>1.5</v>
      </c>
      <c r="G321" s="50"/>
    </row>
    <row r="322" spans="1:7" ht="16.5" customHeight="1" x14ac:dyDescent="0.25">
      <c r="A322" s="67" t="s">
        <v>127</v>
      </c>
      <c r="B322" s="68">
        <f>B323+B324+B325+B326</f>
        <v>727.4</v>
      </c>
      <c r="C322" s="68">
        <f t="shared" ref="C322:E322" si="80">C323+C324+C325+C326</f>
        <v>725.4</v>
      </c>
      <c r="D322" s="68">
        <f t="shared" si="80"/>
        <v>620.6</v>
      </c>
      <c r="E322" s="68">
        <f t="shared" si="80"/>
        <v>2</v>
      </c>
      <c r="G322" s="50"/>
    </row>
    <row r="323" spans="1:7" x14ac:dyDescent="0.25">
      <c r="A323" s="6" t="s">
        <v>169</v>
      </c>
      <c r="B323" s="10">
        <v>226.3</v>
      </c>
      <c r="C323" s="54">
        <v>224.3</v>
      </c>
      <c r="D323" s="69">
        <v>157.6</v>
      </c>
      <c r="E323" s="54">
        <v>2</v>
      </c>
      <c r="G323" s="50"/>
    </row>
    <row r="324" spans="1:7" x14ac:dyDescent="0.25">
      <c r="A324" s="55" t="s">
        <v>21</v>
      </c>
      <c r="B324" s="10">
        <v>5.5</v>
      </c>
      <c r="C324" s="54">
        <v>5.5</v>
      </c>
      <c r="D324" s="69">
        <v>2.2999999999999998</v>
      </c>
      <c r="E324" s="54"/>
      <c r="G324" s="50"/>
    </row>
    <row r="325" spans="1:7" x14ac:dyDescent="0.25">
      <c r="A325" s="55" t="s">
        <v>144</v>
      </c>
      <c r="B325" s="10">
        <v>475</v>
      </c>
      <c r="C325" s="54">
        <v>475</v>
      </c>
      <c r="D325" s="69">
        <v>454.5</v>
      </c>
      <c r="E325" s="54"/>
      <c r="G325" s="50"/>
    </row>
    <row r="326" spans="1:7" x14ac:dyDescent="0.25">
      <c r="A326" s="55" t="s">
        <v>151</v>
      </c>
      <c r="B326" s="10">
        <v>20.6</v>
      </c>
      <c r="C326" s="54">
        <v>20.6</v>
      </c>
      <c r="D326" s="69">
        <v>6.2</v>
      </c>
      <c r="E326" s="54"/>
      <c r="G326" s="50"/>
    </row>
    <row r="327" spans="1:7" ht="15.75" x14ac:dyDescent="0.25">
      <c r="A327" s="67" t="s">
        <v>33</v>
      </c>
      <c r="B327" s="68">
        <f>B328+B329+B330+B331</f>
        <v>979.09999999999991</v>
      </c>
      <c r="C327" s="68">
        <f t="shared" ref="C327:E327" si="81">C328+C329+C330+C331</f>
        <v>977.09999999999991</v>
      </c>
      <c r="D327" s="68">
        <f t="shared" si="81"/>
        <v>848.3</v>
      </c>
      <c r="E327" s="68">
        <f t="shared" si="81"/>
        <v>2</v>
      </c>
      <c r="G327" s="50"/>
    </row>
    <row r="328" spans="1:7" x14ac:dyDescent="0.25">
      <c r="A328" s="6" t="s">
        <v>169</v>
      </c>
      <c r="B328" s="10">
        <v>274.89999999999998</v>
      </c>
      <c r="C328" s="54">
        <v>272.89999999999998</v>
      </c>
      <c r="D328" s="69">
        <v>203.4</v>
      </c>
      <c r="E328" s="54">
        <v>2</v>
      </c>
      <c r="G328" s="50"/>
    </row>
    <row r="329" spans="1:7" x14ac:dyDescent="0.25">
      <c r="A329" s="55" t="s">
        <v>21</v>
      </c>
      <c r="B329" s="10">
        <v>40</v>
      </c>
      <c r="C329" s="54">
        <v>40</v>
      </c>
      <c r="D329" s="69">
        <v>17.5</v>
      </c>
      <c r="E329" s="54"/>
      <c r="G329" s="50"/>
    </row>
    <row r="330" spans="1:7" x14ac:dyDescent="0.25">
      <c r="A330" s="55" t="s">
        <v>144</v>
      </c>
      <c r="B330" s="10">
        <v>646.29999999999995</v>
      </c>
      <c r="C330" s="54">
        <v>646.29999999999995</v>
      </c>
      <c r="D330" s="69">
        <v>620.6</v>
      </c>
      <c r="E330" s="54"/>
      <c r="G330" s="50"/>
    </row>
    <row r="331" spans="1:7" x14ac:dyDescent="0.25">
      <c r="A331" s="55" t="s">
        <v>151</v>
      </c>
      <c r="B331" s="10">
        <v>17.899999999999999</v>
      </c>
      <c r="C331" s="10">
        <v>17.899999999999999</v>
      </c>
      <c r="D331" s="71">
        <v>6.8</v>
      </c>
      <c r="E331" s="10"/>
      <c r="G331" s="50"/>
    </row>
    <row r="332" spans="1:7" ht="15.75" x14ac:dyDescent="0.25">
      <c r="A332" s="67" t="s">
        <v>85</v>
      </c>
      <c r="B332" s="68">
        <f>SUM(B333:B337)</f>
        <v>994.6</v>
      </c>
      <c r="C332" s="68">
        <f t="shared" ref="C332:E332" si="82">SUM(C333:C337)</f>
        <v>992.6</v>
      </c>
      <c r="D332" s="68">
        <f t="shared" si="82"/>
        <v>879.4</v>
      </c>
      <c r="E332" s="68">
        <f t="shared" si="82"/>
        <v>2</v>
      </c>
      <c r="G332" s="50"/>
    </row>
    <row r="333" spans="1:7" x14ac:dyDescent="0.25">
      <c r="A333" s="6" t="s">
        <v>169</v>
      </c>
      <c r="B333" s="10">
        <v>286.39999999999998</v>
      </c>
      <c r="C333" s="54">
        <v>284.39999999999998</v>
      </c>
      <c r="D333" s="69">
        <v>221.1</v>
      </c>
      <c r="E333" s="54">
        <v>2</v>
      </c>
      <c r="G333" s="50"/>
    </row>
    <row r="334" spans="1:7" x14ac:dyDescent="0.25">
      <c r="A334" s="55" t="s">
        <v>21</v>
      </c>
      <c r="B334" s="10">
        <v>8.9</v>
      </c>
      <c r="C334" s="54">
        <v>8.9</v>
      </c>
      <c r="D334" s="69">
        <v>2.6</v>
      </c>
      <c r="E334" s="54"/>
      <c r="G334" s="50"/>
    </row>
    <row r="335" spans="1:7" ht="27" customHeight="1" x14ac:dyDescent="0.25">
      <c r="A335" s="6" t="s">
        <v>36</v>
      </c>
      <c r="B335" s="10">
        <v>25</v>
      </c>
      <c r="C335" s="54">
        <v>25</v>
      </c>
      <c r="D335" s="69">
        <v>14</v>
      </c>
      <c r="E335" s="54"/>
      <c r="G335" s="50"/>
    </row>
    <row r="336" spans="1:7" x14ac:dyDescent="0.25">
      <c r="A336" s="55" t="s">
        <v>144</v>
      </c>
      <c r="B336" s="10">
        <v>654.6</v>
      </c>
      <c r="C336" s="54">
        <v>654.6</v>
      </c>
      <c r="D336" s="69">
        <v>630.6</v>
      </c>
      <c r="E336" s="54"/>
      <c r="G336" s="50"/>
    </row>
    <row r="337" spans="1:7" x14ac:dyDescent="0.25">
      <c r="A337" s="56" t="s">
        <v>151</v>
      </c>
      <c r="B337" s="10">
        <v>19.7</v>
      </c>
      <c r="C337" s="10">
        <v>19.7</v>
      </c>
      <c r="D337" s="71">
        <v>11.1</v>
      </c>
      <c r="E337" s="10"/>
      <c r="G337" s="50"/>
    </row>
    <row r="338" spans="1:7" ht="15.75" x14ac:dyDescent="0.25">
      <c r="A338" s="72" t="s">
        <v>128</v>
      </c>
      <c r="B338" s="68">
        <f>B339+B340+B341+B342</f>
        <v>1523.3999999999999</v>
      </c>
      <c r="C338" s="68">
        <f>C339+C340+C341+C342</f>
        <v>1519.3999999999999</v>
      </c>
      <c r="D338" s="68">
        <f t="shared" ref="D338:E338" si="83">D339+D340+D341+D342</f>
        <v>1345</v>
      </c>
      <c r="E338" s="68">
        <f t="shared" si="83"/>
        <v>4</v>
      </c>
      <c r="G338" s="50"/>
    </row>
    <row r="339" spans="1:7" x14ac:dyDescent="0.25">
      <c r="A339" s="6" t="s">
        <v>169</v>
      </c>
      <c r="B339" s="10">
        <v>342.9</v>
      </c>
      <c r="C339" s="54">
        <v>338.9</v>
      </c>
      <c r="D339" s="69">
        <v>261.89999999999998</v>
      </c>
      <c r="E339" s="54">
        <v>4</v>
      </c>
      <c r="G339" s="50"/>
    </row>
    <row r="340" spans="1:7" ht="15.6" customHeight="1" x14ac:dyDescent="0.25">
      <c r="A340" s="55" t="s">
        <v>21</v>
      </c>
      <c r="B340" s="10">
        <v>11</v>
      </c>
      <c r="C340" s="54">
        <v>11</v>
      </c>
      <c r="D340" s="69">
        <v>6.3</v>
      </c>
      <c r="E340" s="54"/>
      <c r="G340" s="50"/>
    </row>
    <row r="341" spans="1:7" ht="15" customHeight="1" x14ac:dyDescent="0.25">
      <c r="A341" s="55" t="s">
        <v>144</v>
      </c>
      <c r="B341" s="10">
        <v>1129.8</v>
      </c>
      <c r="C341" s="54">
        <v>1129.8</v>
      </c>
      <c r="D341" s="69">
        <v>1059.5999999999999</v>
      </c>
      <c r="E341" s="54"/>
      <c r="G341" s="50"/>
    </row>
    <row r="342" spans="1:7" ht="15" customHeight="1" x14ac:dyDescent="0.25">
      <c r="A342" s="55" t="s">
        <v>151</v>
      </c>
      <c r="B342" s="10">
        <v>39.700000000000003</v>
      </c>
      <c r="C342" s="10">
        <v>39.700000000000003</v>
      </c>
      <c r="D342" s="71">
        <v>17.2</v>
      </c>
      <c r="E342" s="10"/>
      <c r="G342" s="50"/>
    </row>
    <row r="343" spans="1:7" x14ac:dyDescent="0.25">
      <c r="A343" s="73" t="s">
        <v>42</v>
      </c>
      <c r="B343" s="68">
        <f>B344+B345+B346+B348+B347</f>
        <v>1935.3000000000002</v>
      </c>
      <c r="C343" s="68">
        <f t="shared" ref="C343:E343" si="84">C344+C345+C346+C348+C347</f>
        <v>1926.6000000000001</v>
      </c>
      <c r="D343" s="68">
        <f t="shared" si="84"/>
        <v>1727.4999999999998</v>
      </c>
      <c r="E343" s="68">
        <f t="shared" si="84"/>
        <v>8.6999999999999993</v>
      </c>
      <c r="G343" s="50"/>
    </row>
    <row r="344" spans="1:7" x14ac:dyDescent="0.25">
      <c r="A344" s="6" t="s">
        <v>169</v>
      </c>
      <c r="B344" s="10">
        <v>273.39999999999998</v>
      </c>
      <c r="C344" s="54">
        <v>269.39999999999998</v>
      </c>
      <c r="D344" s="69">
        <v>223.2</v>
      </c>
      <c r="E344" s="54">
        <v>4</v>
      </c>
      <c r="G344" s="50"/>
    </row>
    <row r="345" spans="1:7" x14ac:dyDescent="0.25">
      <c r="A345" s="55" t="s">
        <v>21</v>
      </c>
      <c r="B345" s="10">
        <v>22.3</v>
      </c>
      <c r="C345" s="54">
        <v>22.3</v>
      </c>
      <c r="D345" s="69">
        <v>7.9</v>
      </c>
      <c r="E345" s="54"/>
      <c r="G345" s="50"/>
    </row>
    <row r="346" spans="1:7" x14ac:dyDescent="0.25">
      <c r="A346" s="55" t="s">
        <v>144</v>
      </c>
      <c r="B346" s="10">
        <v>1421.4</v>
      </c>
      <c r="C346" s="54">
        <v>1421.4</v>
      </c>
      <c r="D346" s="69">
        <v>1375.5</v>
      </c>
      <c r="E346" s="54"/>
      <c r="G346" s="50"/>
    </row>
    <row r="347" spans="1:7" x14ac:dyDescent="0.25">
      <c r="A347" s="55" t="s">
        <v>151</v>
      </c>
      <c r="B347" s="10">
        <v>28.8</v>
      </c>
      <c r="C347" s="10">
        <v>25.7</v>
      </c>
      <c r="D347" s="71">
        <v>9.6</v>
      </c>
      <c r="E347" s="10">
        <v>3.1</v>
      </c>
      <c r="G347" s="50"/>
    </row>
    <row r="348" spans="1:7" ht="25.5" x14ac:dyDescent="0.25">
      <c r="A348" s="5" t="s">
        <v>157</v>
      </c>
      <c r="B348" s="10">
        <v>189.4</v>
      </c>
      <c r="C348" s="10">
        <v>187.8</v>
      </c>
      <c r="D348" s="71">
        <v>111.3</v>
      </c>
      <c r="E348" s="10">
        <v>1.6</v>
      </c>
      <c r="G348" s="50"/>
    </row>
    <row r="349" spans="1:7" ht="15.75" x14ac:dyDescent="0.25">
      <c r="A349" s="72" t="s">
        <v>129</v>
      </c>
      <c r="B349" s="68">
        <f>B350+B351+B352+B353</f>
        <v>1923.3</v>
      </c>
      <c r="C349" s="68">
        <f t="shared" ref="C349:E349" si="85">C350+C351+C352+C353</f>
        <v>1911.3</v>
      </c>
      <c r="D349" s="68">
        <f t="shared" si="85"/>
        <v>1652.8</v>
      </c>
      <c r="E349" s="68">
        <f t="shared" si="85"/>
        <v>12</v>
      </c>
      <c r="G349" s="50"/>
    </row>
    <row r="350" spans="1:7" x14ac:dyDescent="0.25">
      <c r="A350" s="6" t="s">
        <v>169</v>
      </c>
      <c r="B350" s="10">
        <v>808.5</v>
      </c>
      <c r="C350" s="54">
        <v>804.5</v>
      </c>
      <c r="D350" s="69">
        <v>646.4</v>
      </c>
      <c r="E350" s="54">
        <v>4</v>
      </c>
      <c r="G350" s="50"/>
    </row>
    <row r="351" spans="1:7" x14ac:dyDescent="0.25">
      <c r="A351" s="55" t="s">
        <v>21</v>
      </c>
      <c r="B351" s="10">
        <v>71.900000000000006</v>
      </c>
      <c r="C351" s="54">
        <v>66.400000000000006</v>
      </c>
      <c r="D351" s="69">
        <v>27.8</v>
      </c>
      <c r="E351" s="54">
        <v>5.5</v>
      </c>
      <c r="G351" s="50"/>
    </row>
    <row r="352" spans="1:7" x14ac:dyDescent="0.25">
      <c r="A352" s="55" t="s">
        <v>144</v>
      </c>
      <c r="B352" s="10">
        <v>1006.2</v>
      </c>
      <c r="C352" s="54">
        <v>1006.2</v>
      </c>
      <c r="D352" s="69">
        <v>960.4</v>
      </c>
      <c r="E352" s="54"/>
      <c r="G352" s="50"/>
    </row>
    <row r="353" spans="1:7" x14ac:dyDescent="0.25">
      <c r="A353" s="55" t="s">
        <v>151</v>
      </c>
      <c r="B353" s="10">
        <v>36.700000000000003</v>
      </c>
      <c r="C353" s="10">
        <v>34.200000000000003</v>
      </c>
      <c r="D353" s="71">
        <v>18.2</v>
      </c>
      <c r="E353" s="10">
        <v>2.5</v>
      </c>
      <c r="G353" s="50"/>
    </row>
    <row r="354" spans="1:7" ht="15.75" x14ac:dyDescent="0.25">
      <c r="A354" s="67" t="s">
        <v>130</v>
      </c>
      <c r="B354" s="68">
        <f>B355+B356+B357+B358</f>
        <v>1604</v>
      </c>
      <c r="C354" s="68">
        <f t="shared" ref="C354:E354" si="86">C355+C356+C357+C358</f>
        <v>1592</v>
      </c>
      <c r="D354" s="68">
        <f t="shared" si="86"/>
        <v>1433.8</v>
      </c>
      <c r="E354" s="68">
        <f t="shared" si="86"/>
        <v>12</v>
      </c>
      <c r="G354" s="50"/>
    </row>
    <row r="355" spans="1:7" x14ac:dyDescent="0.25">
      <c r="A355" s="6" t="s">
        <v>169</v>
      </c>
      <c r="B355" s="10">
        <v>370.1</v>
      </c>
      <c r="C355" s="54">
        <v>366.1</v>
      </c>
      <c r="D355" s="69">
        <v>286.2</v>
      </c>
      <c r="E355" s="54">
        <v>4</v>
      </c>
      <c r="G355" s="50"/>
    </row>
    <row r="356" spans="1:7" x14ac:dyDescent="0.25">
      <c r="A356" s="55" t="s">
        <v>21</v>
      </c>
      <c r="B356" s="10">
        <v>11.7</v>
      </c>
      <c r="C356" s="54">
        <v>11.7</v>
      </c>
      <c r="D356" s="69">
        <v>4.5999999999999996</v>
      </c>
      <c r="E356" s="54"/>
      <c r="G356" s="50"/>
    </row>
    <row r="357" spans="1:7" x14ac:dyDescent="0.25">
      <c r="A357" s="55" t="s">
        <v>144</v>
      </c>
      <c r="B357" s="10">
        <v>1178.2</v>
      </c>
      <c r="C357" s="54">
        <v>1176.9000000000001</v>
      </c>
      <c r="D357" s="69">
        <v>1122.4000000000001</v>
      </c>
      <c r="E357" s="54">
        <v>1.3</v>
      </c>
      <c r="G357" s="50"/>
    </row>
    <row r="358" spans="1:7" x14ac:dyDescent="0.25">
      <c r="A358" s="55" t="s">
        <v>151</v>
      </c>
      <c r="B358" s="10">
        <v>44</v>
      </c>
      <c r="C358" s="54">
        <v>37.299999999999997</v>
      </c>
      <c r="D358" s="69">
        <v>20.6</v>
      </c>
      <c r="E358" s="54">
        <v>6.7</v>
      </c>
      <c r="G358" s="50"/>
    </row>
    <row r="359" spans="1:7" ht="15.75" x14ac:dyDescent="0.25">
      <c r="A359" s="67" t="s">
        <v>43</v>
      </c>
      <c r="B359" s="68">
        <f>B360+B361+B362+B363</f>
        <v>922.8</v>
      </c>
      <c r="C359" s="68">
        <f t="shared" ref="C359:E359" si="87">C360+C361+C362+C363</f>
        <v>918.40000000000009</v>
      </c>
      <c r="D359" s="68">
        <f t="shared" si="87"/>
        <v>805.30000000000007</v>
      </c>
      <c r="E359" s="68">
        <f t="shared" si="87"/>
        <v>4.4000000000000004</v>
      </c>
      <c r="G359" s="50"/>
    </row>
    <row r="360" spans="1:7" x14ac:dyDescent="0.25">
      <c r="A360" s="6" t="s">
        <v>169</v>
      </c>
      <c r="B360" s="10">
        <v>277.60000000000002</v>
      </c>
      <c r="C360" s="54">
        <v>275.60000000000002</v>
      </c>
      <c r="D360" s="69">
        <v>203.9</v>
      </c>
      <c r="E360" s="54">
        <v>2</v>
      </c>
      <c r="G360" s="50"/>
    </row>
    <row r="361" spans="1:7" x14ac:dyDescent="0.25">
      <c r="A361" s="55" t="s">
        <v>21</v>
      </c>
      <c r="B361" s="10">
        <v>6.8</v>
      </c>
      <c r="C361" s="54">
        <v>6.8</v>
      </c>
      <c r="D361" s="69">
        <v>3</v>
      </c>
      <c r="E361" s="54"/>
      <c r="G361" s="50"/>
    </row>
    <row r="362" spans="1:7" x14ac:dyDescent="0.25">
      <c r="A362" s="55" t="s">
        <v>144</v>
      </c>
      <c r="B362" s="10">
        <v>618.1</v>
      </c>
      <c r="C362" s="54">
        <v>615.70000000000005</v>
      </c>
      <c r="D362" s="69">
        <v>588.70000000000005</v>
      </c>
      <c r="E362" s="54">
        <v>2.4</v>
      </c>
      <c r="G362" s="50"/>
    </row>
    <row r="363" spans="1:7" x14ac:dyDescent="0.25">
      <c r="A363" s="55" t="s">
        <v>151</v>
      </c>
      <c r="B363" s="10">
        <v>20.3</v>
      </c>
      <c r="C363" s="54">
        <v>20.3</v>
      </c>
      <c r="D363" s="69">
        <v>9.6999999999999993</v>
      </c>
      <c r="E363" s="54"/>
      <c r="G363" s="50"/>
    </row>
    <row r="364" spans="1:7" ht="15.75" x14ac:dyDescent="0.25">
      <c r="A364" s="67" t="s">
        <v>131</v>
      </c>
      <c r="B364" s="68">
        <f>B365+B366+B367+B368</f>
        <v>1239.3000000000002</v>
      </c>
      <c r="C364" s="68">
        <f t="shared" ref="C364:E364" si="88">C365+C366+C367+C368</f>
        <v>1224.5</v>
      </c>
      <c r="D364" s="68">
        <f t="shared" si="88"/>
        <v>1110.2</v>
      </c>
      <c r="E364" s="68">
        <f t="shared" si="88"/>
        <v>14.8</v>
      </c>
      <c r="G364" s="50"/>
    </row>
    <row r="365" spans="1:7" x14ac:dyDescent="0.25">
      <c r="A365" s="6" t="s">
        <v>169</v>
      </c>
      <c r="B365" s="10">
        <v>319.7</v>
      </c>
      <c r="C365" s="54">
        <v>315.7</v>
      </c>
      <c r="D365" s="69">
        <v>254.5</v>
      </c>
      <c r="E365" s="54">
        <v>4</v>
      </c>
      <c r="G365" s="50"/>
    </row>
    <row r="366" spans="1:7" x14ac:dyDescent="0.25">
      <c r="A366" s="55" t="s">
        <v>21</v>
      </c>
      <c r="B366" s="10">
        <v>11.6</v>
      </c>
      <c r="C366" s="54">
        <v>10.4</v>
      </c>
      <c r="D366" s="69">
        <v>3.2</v>
      </c>
      <c r="E366" s="54">
        <v>1.2</v>
      </c>
      <c r="G366" s="50"/>
    </row>
    <row r="367" spans="1:7" x14ac:dyDescent="0.25">
      <c r="A367" s="55" t="s">
        <v>144</v>
      </c>
      <c r="B367" s="10">
        <v>880.6</v>
      </c>
      <c r="C367" s="54">
        <v>880.6</v>
      </c>
      <c r="D367" s="69">
        <v>842</v>
      </c>
      <c r="E367" s="54"/>
      <c r="G367" s="50"/>
    </row>
    <row r="368" spans="1:7" x14ac:dyDescent="0.25">
      <c r="A368" s="55" t="s">
        <v>151</v>
      </c>
      <c r="B368" s="10">
        <v>27.4</v>
      </c>
      <c r="C368" s="54">
        <v>17.8</v>
      </c>
      <c r="D368" s="69">
        <v>10.5</v>
      </c>
      <c r="E368" s="54">
        <v>9.6</v>
      </c>
      <c r="G368" s="50"/>
    </row>
    <row r="369" spans="1:7" ht="15.75" x14ac:dyDescent="0.25">
      <c r="A369" s="67" t="s">
        <v>132</v>
      </c>
      <c r="B369" s="68">
        <f>B370+B371+B372+B373</f>
        <v>1170.5</v>
      </c>
      <c r="C369" s="68">
        <f t="shared" ref="C369:E369" si="89">C370+C371+C372+C373</f>
        <v>1158.1999999999998</v>
      </c>
      <c r="D369" s="68">
        <f t="shared" si="89"/>
        <v>1008.6</v>
      </c>
      <c r="E369" s="68">
        <f t="shared" si="89"/>
        <v>12.3</v>
      </c>
      <c r="G369" s="50"/>
    </row>
    <row r="370" spans="1:7" x14ac:dyDescent="0.25">
      <c r="A370" s="6" t="s">
        <v>169</v>
      </c>
      <c r="B370" s="10">
        <v>343.2</v>
      </c>
      <c r="C370" s="54">
        <v>339.2</v>
      </c>
      <c r="D370" s="69">
        <v>245.8</v>
      </c>
      <c r="E370" s="54">
        <v>4</v>
      </c>
      <c r="G370" s="50"/>
    </row>
    <row r="371" spans="1:7" x14ac:dyDescent="0.25">
      <c r="A371" s="55" t="s">
        <v>21</v>
      </c>
      <c r="B371" s="10">
        <v>9.1999999999999993</v>
      </c>
      <c r="C371" s="54">
        <v>9.1999999999999993</v>
      </c>
      <c r="D371" s="69">
        <v>4.4000000000000004</v>
      </c>
      <c r="E371" s="54"/>
      <c r="G371" s="50"/>
    </row>
    <row r="372" spans="1:7" x14ac:dyDescent="0.25">
      <c r="A372" s="55" t="s">
        <v>144</v>
      </c>
      <c r="B372" s="10">
        <v>787.2</v>
      </c>
      <c r="C372" s="54">
        <v>784.8</v>
      </c>
      <c r="D372" s="69">
        <v>746.5</v>
      </c>
      <c r="E372" s="54">
        <v>2.4</v>
      </c>
      <c r="G372" s="50"/>
    </row>
    <row r="373" spans="1:7" x14ac:dyDescent="0.25">
      <c r="A373" s="55" t="s">
        <v>151</v>
      </c>
      <c r="B373" s="10">
        <v>30.9</v>
      </c>
      <c r="C373" s="54">
        <v>25</v>
      </c>
      <c r="D373" s="69">
        <v>11.9</v>
      </c>
      <c r="E373" s="54">
        <v>5.9</v>
      </c>
      <c r="G373" s="50"/>
    </row>
    <row r="374" spans="1:7" ht="15.75" x14ac:dyDescent="0.25">
      <c r="A374" s="67" t="s">
        <v>5</v>
      </c>
      <c r="B374" s="68">
        <f>B375+B376+B377+B378</f>
        <v>666.80000000000007</v>
      </c>
      <c r="C374" s="68">
        <f t="shared" ref="C374:E374" si="90">C375+C376+C377+C378</f>
        <v>662.5</v>
      </c>
      <c r="D374" s="68">
        <f t="shared" si="90"/>
        <v>584.30000000000007</v>
      </c>
      <c r="E374" s="68">
        <f t="shared" si="90"/>
        <v>4.3</v>
      </c>
      <c r="G374" s="50"/>
    </row>
    <row r="375" spans="1:7" x14ac:dyDescent="0.25">
      <c r="A375" s="6" t="s">
        <v>169</v>
      </c>
      <c r="B375" s="10">
        <v>218.6</v>
      </c>
      <c r="C375" s="54">
        <v>216.6</v>
      </c>
      <c r="D375" s="69">
        <v>177.4</v>
      </c>
      <c r="E375" s="54">
        <v>2</v>
      </c>
      <c r="G375" s="50"/>
    </row>
    <row r="376" spans="1:7" x14ac:dyDescent="0.25">
      <c r="A376" s="55" t="s">
        <v>21</v>
      </c>
      <c r="B376" s="10">
        <v>10.3</v>
      </c>
      <c r="C376" s="54">
        <v>10.3</v>
      </c>
      <c r="D376" s="69">
        <v>8.4</v>
      </c>
      <c r="E376" s="54"/>
      <c r="G376" s="50"/>
    </row>
    <row r="377" spans="1:7" ht="16.5" customHeight="1" x14ac:dyDescent="0.25">
      <c r="A377" s="55" t="s">
        <v>144</v>
      </c>
      <c r="B377" s="10">
        <v>417.3</v>
      </c>
      <c r="C377" s="54">
        <v>417.3</v>
      </c>
      <c r="D377" s="69">
        <v>388.4</v>
      </c>
      <c r="E377" s="54"/>
      <c r="G377" s="50"/>
    </row>
    <row r="378" spans="1:7" ht="16.5" customHeight="1" x14ac:dyDescent="0.25">
      <c r="A378" s="56" t="s">
        <v>151</v>
      </c>
      <c r="B378" s="10">
        <v>20.6</v>
      </c>
      <c r="C378" s="10">
        <v>18.3</v>
      </c>
      <c r="D378" s="71">
        <v>10.1</v>
      </c>
      <c r="E378" s="10">
        <v>2.2999999999999998</v>
      </c>
      <c r="G378" s="50"/>
    </row>
    <row r="379" spans="1:7" ht="20.25" customHeight="1" x14ac:dyDescent="0.25">
      <c r="A379" s="61" t="s">
        <v>298</v>
      </c>
      <c r="B379" s="68">
        <f>B380+B382+B381+B383</f>
        <v>1651.8999999999999</v>
      </c>
      <c r="C379" s="68">
        <f t="shared" ref="C379:E379" si="91">C380+C382+C381+C383</f>
        <v>1650.8999999999999</v>
      </c>
      <c r="D379" s="68">
        <f t="shared" si="91"/>
        <v>1478.7</v>
      </c>
      <c r="E379" s="68">
        <f t="shared" si="91"/>
        <v>1</v>
      </c>
      <c r="G379" s="50"/>
    </row>
    <row r="380" spans="1:7" ht="27" customHeight="1" x14ac:dyDescent="0.25">
      <c r="A380" s="6" t="s">
        <v>133</v>
      </c>
      <c r="B380" s="10">
        <v>689.8</v>
      </c>
      <c r="C380" s="54">
        <v>689.8</v>
      </c>
      <c r="D380" s="69">
        <v>563.70000000000005</v>
      </c>
      <c r="E380" s="54"/>
      <c r="G380" s="50"/>
    </row>
    <row r="381" spans="1:7" ht="15.75" customHeight="1" x14ac:dyDescent="0.25">
      <c r="A381" s="55" t="s">
        <v>134</v>
      </c>
      <c r="B381" s="10">
        <v>17</v>
      </c>
      <c r="C381" s="54">
        <v>17</v>
      </c>
      <c r="D381" s="69"/>
      <c r="E381" s="54"/>
      <c r="G381" s="50"/>
    </row>
    <row r="382" spans="1:7" ht="17.25" customHeight="1" x14ac:dyDescent="0.25">
      <c r="A382" s="55" t="s">
        <v>144</v>
      </c>
      <c r="B382" s="10">
        <v>938.9</v>
      </c>
      <c r="C382" s="54">
        <v>938.9</v>
      </c>
      <c r="D382" s="69">
        <v>912.7</v>
      </c>
      <c r="E382" s="54"/>
      <c r="G382" s="50"/>
    </row>
    <row r="383" spans="1:7" ht="17.25" customHeight="1" x14ac:dyDescent="0.25">
      <c r="A383" s="56" t="s">
        <v>151</v>
      </c>
      <c r="B383" s="10">
        <v>6.2</v>
      </c>
      <c r="C383" s="10">
        <v>5.2</v>
      </c>
      <c r="D383" s="71">
        <v>2.2999999999999998</v>
      </c>
      <c r="E383" s="10">
        <v>1</v>
      </c>
      <c r="G383" s="50"/>
    </row>
    <row r="384" spans="1:7" ht="33" customHeight="1" x14ac:dyDescent="0.25">
      <c r="A384" s="60" t="s">
        <v>16</v>
      </c>
      <c r="B384" s="68">
        <f>B386+B388+B387+B385+B389</f>
        <v>761.39999999999986</v>
      </c>
      <c r="C384" s="68">
        <f t="shared" ref="C384:D384" si="92">C386+C388+C387+C385+C389</f>
        <v>761.39999999999986</v>
      </c>
      <c r="D384" s="68">
        <f t="shared" si="92"/>
        <v>681.3</v>
      </c>
      <c r="E384" s="68"/>
      <c r="G384" s="50"/>
    </row>
    <row r="385" spans="1:7" ht="21" customHeight="1" x14ac:dyDescent="0.25">
      <c r="A385" s="55" t="s">
        <v>169</v>
      </c>
      <c r="B385" s="10">
        <v>31.8</v>
      </c>
      <c r="C385" s="10">
        <v>31.8</v>
      </c>
      <c r="D385" s="10">
        <v>31.3</v>
      </c>
      <c r="E385" s="68"/>
      <c r="G385" s="50"/>
    </row>
    <row r="386" spans="1:7" ht="27.75" customHeight="1" x14ac:dyDescent="0.25">
      <c r="A386" s="6" t="s">
        <v>30</v>
      </c>
      <c r="B386" s="10">
        <v>325.2</v>
      </c>
      <c r="C386" s="54">
        <v>325.2</v>
      </c>
      <c r="D386" s="69">
        <v>264</v>
      </c>
      <c r="E386" s="54"/>
      <c r="G386" s="50"/>
    </row>
    <row r="387" spans="1:7" ht="14.45" customHeight="1" x14ac:dyDescent="0.25">
      <c r="A387" s="55" t="s">
        <v>21</v>
      </c>
      <c r="B387" s="10">
        <v>4.3</v>
      </c>
      <c r="C387" s="54">
        <v>4.3</v>
      </c>
      <c r="D387" s="69"/>
      <c r="E387" s="54"/>
      <c r="G387" s="50"/>
    </row>
    <row r="388" spans="1:7" ht="15.6" customHeight="1" x14ac:dyDescent="0.25">
      <c r="A388" s="55" t="s">
        <v>144</v>
      </c>
      <c r="B388" s="10">
        <v>397.9</v>
      </c>
      <c r="C388" s="54">
        <v>397.9</v>
      </c>
      <c r="D388" s="69">
        <v>385.1</v>
      </c>
      <c r="E388" s="54"/>
      <c r="G388" s="50"/>
    </row>
    <row r="389" spans="1:7" ht="15.6" customHeight="1" x14ac:dyDescent="0.25">
      <c r="A389" s="56" t="s">
        <v>151</v>
      </c>
      <c r="B389" s="10">
        <v>2.2000000000000002</v>
      </c>
      <c r="C389" s="10">
        <v>2.2000000000000002</v>
      </c>
      <c r="D389" s="71">
        <v>0.9</v>
      </c>
      <c r="E389" s="10"/>
      <c r="G389" s="50"/>
    </row>
    <row r="390" spans="1:7" ht="20.25" customHeight="1" x14ac:dyDescent="0.25">
      <c r="A390" s="61" t="s">
        <v>77</v>
      </c>
      <c r="B390" s="68">
        <f>B391+B392+B394+B393+B395</f>
        <v>724.80000000000007</v>
      </c>
      <c r="C390" s="68">
        <f t="shared" ref="C390:D390" si="93">C391+C392+C394+C393+C395</f>
        <v>724.80000000000007</v>
      </c>
      <c r="D390" s="68">
        <f t="shared" si="93"/>
        <v>632.70000000000005</v>
      </c>
      <c r="E390" s="68"/>
      <c r="G390" s="50"/>
    </row>
    <row r="391" spans="1:7" x14ac:dyDescent="0.25">
      <c r="A391" s="6" t="s">
        <v>169</v>
      </c>
      <c r="B391" s="10">
        <v>233.9</v>
      </c>
      <c r="C391" s="54">
        <v>233.9</v>
      </c>
      <c r="D391" s="69">
        <v>175.2</v>
      </c>
      <c r="E391" s="54"/>
      <c r="G391" s="50"/>
    </row>
    <row r="392" spans="1:7" x14ac:dyDescent="0.25">
      <c r="A392" s="55" t="s">
        <v>21</v>
      </c>
      <c r="B392" s="10">
        <v>1</v>
      </c>
      <c r="C392" s="54">
        <v>1</v>
      </c>
      <c r="D392" s="69"/>
      <c r="E392" s="54"/>
      <c r="G392" s="50"/>
    </row>
    <row r="393" spans="1:7" ht="28.5" customHeight="1" x14ac:dyDescent="0.25">
      <c r="A393" s="6" t="s">
        <v>36</v>
      </c>
      <c r="B393" s="10">
        <v>4.2</v>
      </c>
      <c r="C393" s="54">
        <v>4.2</v>
      </c>
      <c r="D393" s="69">
        <v>4.2</v>
      </c>
      <c r="E393" s="54"/>
      <c r="G393" s="50"/>
    </row>
    <row r="394" spans="1:7" x14ac:dyDescent="0.25">
      <c r="A394" s="55" t="s">
        <v>144</v>
      </c>
      <c r="B394" s="10">
        <v>471</v>
      </c>
      <c r="C394" s="54">
        <v>471</v>
      </c>
      <c r="D394" s="69">
        <v>447</v>
      </c>
      <c r="E394" s="54"/>
      <c r="G394" s="50"/>
    </row>
    <row r="395" spans="1:7" x14ac:dyDescent="0.25">
      <c r="A395" s="56" t="s">
        <v>151</v>
      </c>
      <c r="B395" s="10">
        <v>14.7</v>
      </c>
      <c r="C395" s="10">
        <v>14.7</v>
      </c>
      <c r="D395" s="71">
        <v>6.3</v>
      </c>
      <c r="E395" s="10"/>
      <c r="G395" s="50"/>
    </row>
    <row r="396" spans="1:7" ht="20.25" customHeight="1" x14ac:dyDescent="0.25">
      <c r="A396" s="67" t="s">
        <v>8</v>
      </c>
      <c r="B396" s="68">
        <f>B397+B398+B399</f>
        <v>1362</v>
      </c>
      <c r="C396" s="68">
        <f t="shared" ref="C396:E396" si="94">C397+C398+C399</f>
        <v>1351.5</v>
      </c>
      <c r="D396" s="68">
        <f t="shared" si="94"/>
        <v>1251.3</v>
      </c>
      <c r="E396" s="68">
        <f t="shared" si="94"/>
        <v>10.5</v>
      </c>
      <c r="G396" s="50"/>
    </row>
    <row r="397" spans="1:7" x14ac:dyDescent="0.25">
      <c r="A397" s="6" t="s">
        <v>169</v>
      </c>
      <c r="B397" s="10">
        <v>1128.4000000000001</v>
      </c>
      <c r="C397" s="54">
        <v>1128.4000000000001</v>
      </c>
      <c r="D397" s="69">
        <v>1078.4000000000001</v>
      </c>
      <c r="E397" s="54"/>
      <c r="G397" s="50"/>
    </row>
    <row r="398" spans="1:7" x14ac:dyDescent="0.25">
      <c r="A398" s="55" t="s">
        <v>21</v>
      </c>
      <c r="B398" s="10">
        <v>100.6</v>
      </c>
      <c r="C398" s="54">
        <v>90.1</v>
      </c>
      <c r="D398" s="69">
        <v>41.8</v>
      </c>
      <c r="E398" s="54">
        <v>10.5</v>
      </c>
      <c r="G398" s="50"/>
    </row>
    <row r="399" spans="1:7" ht="16.5" customHeight="1" x14ac:dyDescent="0.25">
      <c r="A399" s="55" t="s">
        <v>144</v>
      </c>
      <c r="B399" s="10">
        <v>133</v>
      </c>
      <c r="C399" s="54">
        <v>133</v>
      </c>
      <c r="D399" s="69">
        <v>131.1</v>
      </c>
      <c r="E399" s="54"/>
      <c r="G399" s="50"/>
    </row>
    <row r="400" spans="1:7" ht="18.75" customHeight="1" x14ac:dyDescent="0.25">
      <c r="A400" s="67" t="s">
        <v>9</v>
      </c>
      <c r="B400" s="68">
        <f>B401+B402+B403</f>
        <v>390.70000000000005</v>
      </c>
      <c r="C400" s="68">
        <f>C401+C402+C403</f>
        <v>386.70000000000005</v>
      </c>
      <c r="D400" s="68">
        <f>D401+D402+D403</f>
        <v>345.2</v>
      </c>
      <c r="E400" s="68">
        <f>E401+E402+E403</f>
        <v>4</v>
      </c>
      <c r="G400" s="50"/>
    </row>
    <row r="401" spans="1:7" ht="16.5" customHeight="1" x14ac:dyDescent="0.25">
      <c r="A401" s="6" t="s">
        <v>169</v>
      </c>
      <c r="B401" s="10">
        <v>254.1</v>
      </c>
      <c r="C401" s="54">
        <v>254.1</v>
      </c>
      <c r="D401" s="69">
        <v>246</v>
      </c>
      <c r="E401" s="54"/>
      <c r="G401" s="50"/>
    </row>
    <row r="402" spans="1:7" x14ac:dyDescent="0.25">
      <c r="A402" s="55" t="s">
        <v>21</v>
      </c>
      <c r="B402" s="10">
        <v>60</v>
      </c>
      <c r="C402" s="54">
        <v>56</v>
      </c>
      <c r="D402" s="69">
        <v>23.7</v>
      </c>
      <c r="E402" s="54">
        <v>4</v>
      </c>
      <c r="G402" s="50"/>
    </row>
    <row r="403" spans="1:7" x14ac:dyDescent="0.25">
      <c r="A403" s="55" t="s">
        <v>144</v>
      </c>
      <c r="B403" s="10">
        <v>76.599999999999994</v>
      </c>
      <c r="C403" s="54">
        <v>76.599999999999994</v>
      </c>
      <c r="D403" s="69">
        <v>75.5</v>
      </c>
      <c r="E403" s="54"/>
      <c r="G403" s="50"/>
    </row>
    <row r="404" spans="1:7" ht="18.75" customHeight="1" x14ac:dyDescent="0.25">
      <c r="A404" s="67" t="s">
        <v>1</v>
      </c>
      <c r="B404" s="68">
        <f>B405+B406</f>
        <v>340.9</v>
      </c>
      <c r="C404" s="68">
        <f>C405+C406</f>
        <v>340.9</v>
      </c>
      <c r="D404" s="68">
        <f>D405+D406</f>
        <v>309.89999999999998</v>
      </c>
      <c r="E404" s="68"/>
      <c r="G404" s="50"/>
    </row>
    <row r="405" spans="1:7" ht="15.75" customHeight="1" x14ac:dyDescent="0.25">
      <c r="A405" s="6" t="s">
        <v>169</v>
      </c>
      <c r="B405" s="10">
        <v>338.4</v>
      </c>
      <c r="C405" s="54">
        <v>338.4</v>
      </c>
      <c r="D405" s="69">
        <v>309.89999999999998</v>
      </c>
      <c r="E405" s="54"/>
      <c r="G405" s="50"/>
    </row>
    <row r="406" spans="1:7" x14ac:dyDescent="0.25">
      <c r="A406" s="55" t="s">
        <v>21</v>
      </c>
      <c r="B406" s="10">
        <v>2.5</v>
      </c>
      <c r="C406" s="54">
        <v>2.5</v>
      </c>
      <c r="D406" s="69"/>
      <c r="E406" s="54"/>
      <c r="G406" s="50"/>
    </row>
    <row r="407" spans="1:7" ht="18" customHeight="1" x14ac:dyDescent="0.25">
      <c r="A407" s="67" t="s">
        <v>6</v>
      </c>
      <c r="B407" s="68">
        <f>B408+B409</f>
        <v>407.8</v>
      </c>
      <c r="C407" s="68">
        <f>C408+C409</f>
        <v>404.8</v>
      </c>
      <c r="D407" s="68">
        <f>D408+D409</f>
        <v>358.5</v>
      </c>
      <c r="E407" s="68">
        <f>E408+E409</f>
        <v>3</v>
      </c>
      <c r="G407" s="50"/>
    </row>
    <row r="408" spans="1:7" x14ac:dyDescent="0.25">
      <c r="A408" s="6" t="s">
        <v>169</v>
      </c>
      <c r="B408" s="10">
        <v>392.8</v>
      </c>
      <c r="C408" s="54">
        <v>392.8</v>
      </c>
      <c r="D408" s="69">
        <v>358.5</v>
      </c>
      <c r="E408" s="54"/>
      <c r="G408" s="50"/>
    </row>
    <row r="409" spans="1:7" ht="15.6" customHeight="1" x14ac:dyDescent="0.25">
      <c r="A409" s="55" t="s">
        <v>21</v>
      </c>
      <c r="B409" s="74">
        <v>15</v>
      </c>
      <c r="C409" s="11">
        <v>12</v>
      </c>
      <c r="D409" s="75"/>
      <c r="E409" s="11">
        <v>3</v>
      </c>
      <c r="G409" s="50"/>
    </row>
    <row r="410" spans="1:7" ht="18" customHeight="1" x14ac:dyDescent="0.25">
      <c r="A410" s="67" t="s">
        <v>142</v>
      </c>
      <c r="B410" s="68">
        <f>B411+B412+B413</f>
        <v>461.3</v>
      </c>
      <c r="C410" s="68">
        <f t="shared" ref="C410:D410" si="95">C411+C412+C413</f>
        <v>461.3</v>
      </c>
      <c r="D410" s="68">
        <f t="shared" si="95"/>
        <v>377.7</v>
      </c>
      <c r="E410" s="68"/>
      <c r="G410" s="50"/>
    </row>
    <row r="411" spans="1:7" ht="15" customHeight="1" x14ac:dyDescent="0.25">
      <c r="A411" s="6" t="s">
        <v>169</v>
      </c>
      <c r="B411" s="10">
        <v>396.3</v>
      </c>
      <c r="C411" s="54">
        <v>396.3</v>
      </c>
      <c r="D411" s="69">
        <v>337.3</v>
      </c>
      <c r="E411" s="54"/>
      <c r="G411" s="50"/>
    </row>
    <row r="412" spans="1:7" ht="15.6" customHeight="1" x14ac:dyDescent="0.25">
      <c r="A412" s="55" t="s">
        <v>21</v>
      </c>
      <c r="B412" s="10">
        <v>20</v>
      </c>
      <c r="C412" s="54">
        <v>20</v>
      </c>
      <c r="D412" s="69"/>
      <c r="E412" s="54"/>
      <c r="G412" s="50"/>
    </row>
    <row r="413" spans="1:7" ht="15.6" customHeight="1" x14ac:dyDescent="0.25">
      <c r="A413" s="6" t="s">
        <v>78</v>
      </c>
      <c r="B413" s="10">
        <v>45</v>
      </c>
      <c r="C413" s="10">
        <v>45</v>
      </c>
      <c r="D413" s="71">
        <v>40.4</v>
      </c>
      <c r="E413" s="10"/>
      <c r="G413" s="50"/>
    </row>
    <row r="414" spans="1:7" ht="16.899999999999999" customHeight="1" x14ac:dyDescent="0.25">
      <c r="A414" s="67" t="s">
        <v>12</v>
      </c>
      <c r="B414" s="68">
        <f>B415+B416+B417</f>
        <v>349.69999999999993</v>
      </c>
      <c r="C414" s="68">
        <f t="shared" ref="C414:D414" si="96">C415+C416+C417</f>
        <v>349.69999999999993</v>
      </c>
      <c r="D414" s="68">
        <f t="shared" si="96"/>
        <v>328.6</v>
      </c>
      <c r="E414" s="68"/>
      <c r="G414" s="50"/>
    </row>
    <row r="415" spans="1:7" ht="15" customHeight="1" x14ac:dyDescent="0.25">
      <c r="A415" s="6" t="s">
        <v>169</v>
      </c>
      <c r="B415" s="10">
        <v>124.1</v>
      </c>
      <c r="C415" s="54">
        <v>124.1</v>
      </c>
      <c r="D415" s="69">
        <v>107.3</v>
      </c>
      <c r="E415" s="54"/>
      <c r="G415" s="50"/>
    </row>
    <row r="416" spans="1:7" ht="16.899999999999999" customHeight="1" x14ac:dyDescent="0.25">
      <c r="A416" s="55" t="s">
        <v>144</v>
      </c>
      <c r="B416" s="10">
        <v>224.7</v>
      </c>
      <c r="C416" s="54">
        <v>224.7</v>
      </c>
      <c r="D416" s="69">
        <v>221.3</v>
      </c>
      <c r="E416" s="54"/>
      <c r="G416" s="50"/>
    </row>
    <row r="417" spans="1:7" ht="16.899999999999999" customHeight="1" x14ac:dyDescent="0.25">
      <c r="A417" s="56" t="s">
        <v>21</v>
      </c>
      <c r="B417" s="10">
        <v>0.9</v>
      </c>
      <c r="C417" s="10">
        <v>0.9</v>
      </c>
      <c r="D417" s="71"/>
      <c r="E417" s="10"/>
      <c r="G417" s="50"/>
    </row>
    <row r="418" spans="1:7" ht="15.75" x14ac:dyDescent="0.25">
      <c r="A418" s="7" t="s">
        <v>76</v>
      </c>
      <c r="B418" s="68">
        <f>B419+B420</f>
        <v>58.1</v>
      </c>
      <c r="C418" s="68">
        <f t="shared" ref="C418:E418" si="97">C419+C420</f>
        <v>54.3</v>
      </c>
      <c r="D418" s="68">
        <f t="shared" si="97"/>
        <v>41.6</v>
      </c>
      <c r="E418" s="68">
        <f t="shared" si="97"/>
        <v>3.8</v>
      </c>
      <c r="G418" s="50"/>
    </row>
    <row r="419" spans="1:7" ht="16.149999999999999" customHeight="1" x14ac:dyDescent="0.25">
      <c r="A419" s="6" t="s">
        <v>169</v>
      </c>
      <c r="B419" s="10">
        <v>53.5</v>
      </c>
      <c r="C419" s="10">
        <v>53.5</v>
      </c>
      <c r="D419" s="71">
        <v>41.6</v>
      </c>
      <c r="E419" s="10"/>
      <c r="G419" s="50"/>
    </row>
    <row r="420" spans="1:7" ht="15.6" customHeight="1" x14ac:dyDescent="0.25">
      <c r="A420" s="5" t="s">
        <v>78</v>
      </c>
      <c r="B420" s="10">
        <v>4.5999999999999996</v>
      </c>
      <c r="C420" s="10">
        <v>0.8</v>
      </c>
      <c r="D420" s="71"/>
      <c r="E420" s="10">
        <v>3.8</v>
      </c>
      <c r="G420" s="50"/>
    </row>
    <row r="421" spans="1:7" ht="15.75" x14ac:dyDescent="0.25">
      <c r="A421" s="67" t="s">
        <v>24</v>
      </c>
      <c r="B421" s="68">
        <f>B142+B147+B152+B156+B161+B166+B171+B176+B180+B185+B190+B195+B200+B205+B210+B215+B220+B224+B229+B234+B239+B244+B249+B254+B258+B263+B267+B272+B277+B282+B286+B291+B296+B301+B306+B311+B317+B322+B327+B332+B338+B343+B349+B354+B359+B364+B369+B374+B379+B384+B390+B396+B400+B404+B407+B410+B414+B418</f>
        <v>55152.800000000025</v>
      </c>
      <c r="C421" s="68">
        <f>C142+C147+C152+C156+C161+C166+C171+C176+C180+C185+C190+C195+C200+C205+C210+C215+C220+C224+C229+C234+C239+C244+C249+C254+C258+C263+C267+C272+C277+C282+C286+C291+C296+C301+C306+C311+C317+C322+C327+C332+C338+C343+C349+C354+C359+C364+C369+C374+C379+C384+C390+C396+C400+C404+C407+C410+C414+C418</f>
        <v>54902.500000000022</v>
      </c>
      <c r="D421" s="68">
        <f>D142+D147+D152+D156+D161+D166+D171+D176+D180+D185+D190+D195+D200+D205+D210+D215+D220+D224+D229+D234+D239+D244+D249+D254+D258+D263+D267+D272+D277+D282+D286+D291+D296+D301+D306+D311+D317+D322+D327+D332+D338+D343+D349+D354+D359+D364+D369+D374+D379+D384+D390+D396+D400+D404+D407+D410+D414+D418</f>
        <v>44909.1</v>
      </c>
      <c r="E421" s="68">
        <f>E142+E147+E152+E156+E161+E166+E171+E176+E180+E185+E190+E195+E200+E205+E210+E215+E220+E224+E229+E234+E239+E244+E249+E254+E258+E263+E267+E272+E277+E282+E286+E291+E296+E301+E306+E311+E317+E322+E327+E332+E338+E343+E349+E354+E359+E364+E369+E374+E379+E384+E390+E396+E400+E404+E407+E410+E414+E418</f>
        <v>250.30000000000004</v>
      </c>
      <c r="G421" s="50"/>
    </row>
    <row r="422" spans="1:7" ht="16.899999999999999" customHeight="1" x14ac:dyDescent="0.25">
      <c r="A422" s="6" t="s">
        <v>169</v>
      </c>
      <c r="B422" s="10">
        <f>B143+B148+B153+B157+B162+B167+B172+B177+B181+B186+B191+B196+B201+B206+B211+B216+B221+B225+B230+B235+B240+B245+B250+B255+B259+B264+B268+B273+B278+B283+B287+B292+B297+B302+B307+B312+B318+B323+B328+B333+B339+B344+B350+B355+B360+B365+B370+B375+B385+B391+B397+B401+B405+B408+B411+B415+B419</f>
        <v>20032.999999999996</v>
      </c>
      <c r="C422" s="10">
        <f>C143+C148+C153+C157+C162+C167+C172+C177+C181+C186+C191+C196+C201+C206+C211+C216+C221+C225+C230+C235+C240+C245+C250+C255+C259+C264+C268+C273+C278+C283+C287+C292+C297+C302+C307+C312+C318+C323+C328+C333+C339+C344+C350+C355+C360+C365+C370+C375+C385+C391+C397+C401+C405+C408+C411+C415+C419</f>
        <v>19971.899999999998</v>
      </c>
      <c r="D422" s="10">
        <f>D143+D148+D153+D157+D162+D167+D172+D177+D181+D186+D191+D196+D201+D206+D211+D216+D221+D225+D230+D235+D240+D245+D250+D255+D259+D264+D268+D273+D278+D283+D287+D292+D297+D302+D307+D312+D318+D323+D328+D333+D339+D344+D350+D355+D360+D365+D370+D375+D385+D391+D397+D401+D405+D408+D411+D415+D419</f>
        <v>16927.699999999997</v>
      </c>
      <c r="E422" s="10">
        <f>E143+E148+E153+E157+E162+E167+E172+E177+E181+E186+E191+E196+E201+E206+E211+E216+E221+E225+E230+E235+E240+E245+E250+E255+E259+E264+E268+E273+E278+E283+E287+E292+E297+E302+E307+E312+E318+E323+E328+E333+E339+E344+E350+E355+E360+E365+E370+E375+E385+E391+E397+E401+E405+E408+E411+E415+E419</f>
        <v>61.099999999999994</v>
      </c>
      <c r="G422" s="50"/>
    </row>
    <row r="423" spans="1:7" ht="15.6" customHeight="1" x14ac:dyDescent="0.25">
      <c r="A423" s="55" t="s">
        <v>22</v>
      </c>
      <c r="B423" s="10">
        <f>B149+B154+B158+B163+B168+B173+B178+B182+B187+B192+B197+B202+B207+B212+B217+B222+B226+B231+B236+B241+B246+B251+B256+B260+B265+B269+B274+B279+B284+B288+B293+B298+B303+B308+B313+B319+B324+B329+B334+B340+B345+B351+B356+B361+B366+B371+B376+B381+B387+B392+B398+B402+B406+B409+B412+B417</f>
        <v>2281.4000000000005</v>
      </c>
      <c r="C423" s="10">
        <f t="shared" ref="C423:E423" si="98">C149+C154+C158+C163+C168+C173+C178+C182+C187+C192+C197+C202+C207+C212+C217+C222+C226+C231+C236+C241+C246+C251+C256+C260+C265+C269+C274+C279+C284+C288+C293+C298+C303+C308+C313+C319+C324+C329+C334+C340+C345+C351+C356+C361+C366+C371+C376+C381+C387+C392+C398+C402+C406+C409+C412+C417</f>
        <v>2204.2000000000003</v>
      </c>
      <c r="D423" s="10">
        <f t="shared" si="98"/>
        <v>166.1</v>
      </c>
      <c r="E423" s="10">
        <f t="shared" si="98"/>
        <v>77.2</v>
      </c>
      <c r="G423" s="50"/>
    </row>
    <row r="424" spans="1:7" ht="16.149999999999999" customHeight="1" x14ac:dyDescent="0.25">
      <c r="A424" s="55" t="s">
        <v>144</v>
      </c>
      <c r="B424" s="10">
        <f>B145+B150+B155+B159+B164+B169+B174+B179+B183+B188+B193+B198+B203+B208+B213+B218+B223+B227+B232+B237+B242+B247+B252+B257+B261+B266+B270+B275+B280+B285+B289+B294+B299+B304+B309+B314+B320+B325+B330+B336+B341+B346+B352+B357+B362+B367+B372+B377+B382+B388+B394+B399+B403+B416</f>
        <v>29006.6</v>
      </c>
      <c r="C424" s="10">
        <f>C145+C150+C155+C159+C164+C169+C174+C179+C183+C188+C193+C198+C203+C208+C213+C218+C223+C227+C232+C237+C242+C247+C252+C257+C261+C266+C270+C275+C280+C285+C289+C294+C299+C304+C309+C314+C320+C325+C330+C336+C341+C346+C352+C357+C362+C367+C372+C377+C382+C388+C394+C399+C403+C416</f>
        <v>28963.4</v>
      </c>
      <c r="D424" s="10">
        <f>D145+D150+D155+D159+D164+D169+D174+D179+D183+D188+D193+D198+D203+D208+D213+D218+D223+D227+D232+D237+D242+D247+D252+D257+D261+D266+D270+D275+D280+D285+D289+D294+D299+D304+D309+D314+D320+D325+D330+D336+D341+D346+D352+D357+D362+D367+D372+D377+D382+D388+D394+D399+D403+D416</f>
        <v>26033.800000000003</v>
      </c>
      <c r="E424" s="10">
        <f>E145+E150+E155+E159+E164+E169+E174+E179+E183+E188+E193+E198+E203+E208+E213+E218+E223+E227+E232+E237+E242+E247+E252+E257+E261+E266+E270+E275+E280+E285+E289+E294+E299+E304+E309+E314+E320+E325+E330+E336+E341+E346+E352+E357+E362+E367+E372+E377+E382+E388+E394+E399+E403+E416</f>
        <v>43.199999999999996</v>
      </c>
      <c r="G424" s="50"/>
    </row>
    <row r="425" spans="1:7" ht="16.149999999999999" customHeight="1" x14ac:dyDescent="0.25">
      <c r="A425" s="55" t="s">
        <v>151</v>
      </c>
      <c r="B425" s="74">
        <f>B144+B151+B160+B165+B170+B184+B189+B209+B219+B233+B243+B253+B262+B271+B281+B290+B295+B300+B305+B310+B315+B321+B331+B337+B342+B347+B353+B358+B363+B368+B373+B378+B383+B389+B395+B326+B228+B204+B194+B175+B199+B214+B238+B248+B276</f>
        <v>1306.0000000000005</v>
      </c>
      <c r="C425" s="74">
        <f t="shared" ref="C425:E425" si="99">C144+C151+C160+C165+C170+C184+C189+C209+C219+C233+C243+C253+C262+C271+C281+C290+C295+C300+C305+C310+C315+C321+C331+C337+C342+C347+C353+C358+C363+C368+C373+C378+C383+C389+C395+C326+C228+C204+C194+C175+C199+C214+C238+C248+C276</f>
        <v>1242.6000000000006</v>
      </c>
      <c r="D425" s="74">
        <f t="shared" si="99"/>
        <v>325.70000000000005</v>
      </c>
      <c r="E425" s="74">
        <f t="shared" si="99"/>
        <v>63.4</v>
      </c>
      <c r="G425" s="50"/>
    </row>
    <row r="426" spans="1:7" ht="29.45" customHeight="1" x14ac:dyDescent="0.25">
      <c r="A426" s="6" t="s">
        <v>188</v>
      </c>
      <c r="B426" s="74">
        <f>SUM(B316+B335+B348+B380+B386+B393)</f>
        <v>1962.1</v>
      </c>
      <c r="C426" s="74">
        <f>SUM(C316+C335+C348+C380+C386+C393)</f>
        <v>1960.5</v>
      </c>
      <c r="D426" s="74">
        <f>SUM(D316+D335+D348+D380+D386+D393)</f>
        <v>1415.4</v>
      </c>
      <c r="E426" s="74">
        <f>SUM(E316+E335+E348+E380+E386+E393)</f>
        <v>1.6</v>
      </c>
      <c r="G426" s="50"/>
    </row>
    <row r="427" spans="1:7" ht="19.149999999999999" customHeight="1" x14ac:dyDescent="0.25">
      <c r="A427" s="5" t="s">
        <v>78</v>
      </c>
      <c r="B427" s="10">
        <f>B146+B420+B413</f>
        <v>563.70000000000005</v>
      </c>
      <c r="C427" s="10">
        <f t="shared" ref="C427:E427" si="100">C146+C420+C413</f>
        <v>559.9</v>
      </c>
      <c r="D427" s="10">
        <f t="shared" si="100"/>
        <v>40.4</v>
      </c>
      <c r="E427" s="10">
        <f t="shared" si="100"/>
        <v>3.8</v>
      </c>
      <c r="G427" s="50"/>
    </row>
    <row r="428" spans="1:7" ht="36" customHeight="1" x14ac:dyDescent="0.25">
      <c r="A428" s="162" t="s">
        <v>185</v>
      </c>
      <c r="B428" s="165"/>
      <c r="C428" s="165"/>
      <c r="D428" s="165"/>
      <c r="E428" s="166"/>
      <c r="G428" s="50"/>
    </row>
    <row r="429" spans="1:7" ht="15.75" x14ac:dyDescent="0.25">
      <c r="A429" s="67" t="s">
        <v>15</v>
      </c>
      <c r="B429" s="76">
        <f>B430+B431</f>
        <v>149.4</v>
      </c>
      <c r="C429" s="76">
        <f t="shared" ref="C429:D429" si="101">C430+C431</f>
        <v>149.4</v>
      </c>
      <c r="D429" s="76">
        <f t="shared" si="101"/>
        <v>2.7</v>
      </c>
      <c r="E429" s="77"/>
      <c r="G429" s="50"/>
    </row>
    <row r="430" spans="1:7" x14ac:dyDescent="0.25">
      <c r="A430" s="6" t="s">
        <v>169</v>
      </c>
      <c r="B430" s="10">
        <v>78</v>
      </c>
      <c r="C430" s="54">
        <v>78</v>
      </c>
      <c r="D430" s="54"/>
      <c r="E430" s="54"/>
      <c r="G430" s="50"/>
    </row>
    <row r="431" spans="1:7" x14ac:dyDescent="0.25">
      <c r="A431" s="55" t="s">
        <v>151</v>
      </c>
      <c r="B431" s="10">
        <v>71.400000000000006</v>
      </c>
      <c r="C431" s="10">
        <v>71.400000000000006</v>
      </c>
      <c r="D431" s="10">
        <v>2.7</v>
      </c>
      <c r="E431" s="10"/>
      <c r="G431" s="50"/>
    </row>
    <row r="432" spans="1:7" ht="15.75" x14ac:dyDescent="0.25">
      <c r="A432" s="67" t="s">
        <v>25</v>
      </c>
      <c r="B432" s="68">
        <f>B433+B434</f>
        <v>149.4</v>
      </c>
      <c r="C432" s="68">
        <f t="shared" ref="C432:D432" si="102">C433+C434</f>
        <v>149.4</v>
      </c>
      <c r="D432" s="68">
        <f t="shared" si="102"/>
        <v>2.7</v>
      </c>
      <c r="E432" s="68"/>
      <c r="G432" s="50"/>
    </row>
    <row r="433" spans="1:7" x14ac:dyDescent="0.25">
      <c r="A433" s="78" t="s">
        <v>169</v>
      </c>
      <c r="B433" s="10">
        <f>B430</f>
        <v>78</v>
      </c>
      <c r="C433" s="54">
        <f>C430</f>
        <v>78</v>
      </c>
      <c r="D433" s="54"/>
      <c r="E433" s="54"/>
      <c r="G433" s="50"/>
    </row>
    <row r="434" spans="1:7" x14ac:dyDescent="0.25">
      <c r="A434" s="56" t="s">
        <v>151</v>
      </c>
      <c r="B434" s="10">
        <f>B431</f>
        <v>71.400000000000006</v>
      </c>
      <c r="C434" s="10">
        <f t="shared" ref="C434:D434" si="103">C431</f>
        <v>71.400000000000006</v>
      </c>
      <c r="D434" s="10">
        <f t="shared" si="103"/>
        <v>2.7</v>
      </c>
      <c r="E434" s="54"/>
      <c r="G434" s="50"/>
    </row>
    <row r="435" spans="1:7" ht="35.450000000000003" customHeight="1" x14ac:dyDescent="0.25">
      <c r="A435" s="162" t="s">
        <v>186</v>
      </c>
      <c r="B435" s="163"/>
      <c r="C435" s="163"/>
      <c r="D435" s="163"/>
      <c r="E435" s="164"/>
      <c r="G435" s="50"/>
    </row>
    <row r="436" spans="1:7" ht="31.5" x14ac:dyDescent="0.25">
      <c r="A436" s="60" t="s">
        <v>73</v>
      </c>
      <c r="B436" s="76">
        <f>B437+B438+B439</f>
        <v>9990.9</v>
      </c>
      <c r="C436" s="76">
        <f>C437+C438+C439</f>
        <v>9990.9</v>
      </c>
      <c r="D436" s="76"/>
      <c r="E436" s="76"/>
      <c r="G436" s="50"/>
    </row>
    <row r="437" spans="1:7" x14ac:dyDescent="0.25">
      <c r="A437" s="6" t="s">
        <v>169</v>
      </c>
      <c r="B437" s="10">
        <v>6672.4</v>
      </c>
      <c r="C437" s="54">
        <v>6672.4</v>
      </c>
      <c r="D437" s="69"/>
      <c r="E437" s="54"/>
      <c r="G437" s="50"/>
    </row>
    <row r="438" spans="1:7" ht="39" customHeight="1" x14ac:dyDescent="0.25">
      <c r="A438" s="6" t="s">
        <v>28</v>
      </c>
      <c r="B438" s="10">
        <v>3234.5</v>
      </c>
      <c r="C438" s="54">
        <v>3234.5</v>
      </c>
      <c r="D438" s="69"/>
      <c r="E438" s="54"/>
      <c r="G438" s="50"/>
    </row>
    <row r="439" spans="1:7" ht="15.6" customHeight="1" x14ac:dyDescent="0.25">
      <c r="A439" s="55" t="s">
        <v>145</v>
      </c>
      <c r="B439" s="10">
        <v>84</v>
      </c>
      <c r="C439" s="54">
        <v>84</v>
      </c>
      <c r="D439" s="69"/>
      <c r="E439" s="54"/>
      <c r="G439" s="50"/>
    </row>
    <row r="440" spans="1:7" ht="17.25" customHeight="1" x14ac:dyDescent="0.25">
      <c r="A440" s="67" t="s">
        <v>15</v>
      </c>
      <c r="B440" s="68">
        <f>B441+B442</f>
        <v>907.6</v>
      </c>
      <c r="C440" s="68">
        <f t="shared" ref="C440:E440" si="104">C441+C442</f>
        <v>906.80000000000007</v>
      </c>
      <c r="D440" s="68">
        <f t="shared" si="104"/>
        <v>20.100000000000001</v>
      </c>
      <c r="E440" s="68">
        <f t="shared" si="104"/>
        <v>0.8</v>
      </c>
      <c r="G440" s="50"/>
    </row>
    <row r="441" spans="1:7" ht="16.5" customHeight="1" x14ac:dyDescent="0.25">
      <c r="A441" s="6" t="s">
        <v>169</v>
      </c>
      <c r="B441" s="10">
        <v>827.6</v>
      </c>
      <c r="C441" s="54">
        <v>827.6</v>
      </c>
      <c r="D441" s="69"/>
      <c r="E441" s="54"/>
      <c r="G441" s="50"/>
    </row>
    <row r="442" spans="1:7" ht="16.5" customHeight="1" x14ac:dyDescent="0.25">
      <c r="A442" s="5" t="s">
        <v>78</v>
      </c>
      <c r="B442" s="10">
        <v>80</v>
      </c>
      <c r="C442" s="10">
        <v>79.2</v>
      </c>
      <c r="D442" s="71">
        <v>20.100000000000001</v>
      </c>
      <c r="E442" s="10">
        <v>0.8</v>
      </c>
      <c r="G442" s="50"/>
    </row>
    <row r="443" spans="1:7" ht="18" customHeight="1" x14ac:dyDescent="0.25">
      <c r="A443" s="67" t="s">
        <v>13</v>
      </c>
      <c r="B443" s="68">
        <f>B444+B445+B447+B448+B446</f>
        <v>3333.7000000000003</v>
      </c>
      <c r="C443" s="68">
        <f t="shared" ref="C443:E443" si="105">C444+C445+C447+C448+C446</f>
        <v>3305.7000000000003</v>
      </c>
      <c r="D443" s="68">
        <f t="shared" si="105"/>
        <v>2810.9</v>
      </c>
      <c r="E443" s="68">
        <f t="shared" si="105"/>
        <v>28</v>
      </c>
      <c r="G443" s="50"/>
    </row>
    <row r="444" spans="1:7" ht="17.25" customHeight="1" x14ac:dyDescent="0.25">
      <c r="A444" s="6" t="s">
        <v>169</v>
      </c>
      <c r="B444" s="10">
        <v>2428.1</v>
      </c>
      <c r="C444" s="54">
        <v>2416.1</v>
      </c>
      <c r="D444" s="69">
        <v>2066.8000000000002</v>
      </c>
      <c r="E444" s="54">
        <v>12</v>
      </c>
      <c r="G444" s="50"/>
    </row>
    <row r="445" spans="1:7" ht="38.25" x14ac:dyDescent="0.25">
      <c r="A445" s="6" t="s">
        <v>158</v>
      </c>
      <c r="B445" s="10">
        <v>654.20000000000005</v>
      </c>
      <c r="C445" s="54">
        <v>654.20000000000005</v>
      </c>
      <c r="D445" s="69">
        <v>607.5</v>
      </c>
      <c r="E445" s="54"/>
      <c r="G445" s="50"/>
    </row>
    <row r="446" spans="1:7" x14ac:dyDescent="0.25">
      <c r="A446" s="55" t="s">
        <v>151</v>
      </c>
      <c r="B446" s="10">
        <v>62.1</v>
      </c>
      <c r="C446" s="54">
        <v>62.1</v>
      </c>
      <c r="D446" s="69">
        <v>60.6</v>
      </c>
      <c r="E446" s="54"/>
      <c r="G446" s="50"/>
    </row>
    <row r="447" spans="1:7" ht="16.5" customHeight="1" x14ac:dyDescent="0.25">
      <c r="A447" s="55" t="s">
        <v>22</v>
      </c>
      <c r="B447" s="10">
        <v>120</v>
      </c>
      <c r="C447" s="54">
        <v>104</v>
      </c>
      <c r="D447" s="69">
        <v>12</v>
      </c>
      <c r="E447" s="54">
        <v>16</v>
      </c>
      <c r="G447" s="50"/>
    </row>
    <row r="448" spans="1:7" ht="21" customHeight="1" x14ac:dyDescent="0.25">
      <c r="A448" s="5" t="s">
        <v>78</v>
      </c>
      <c r="B448" s="10">
        <v>69.3</v>
      </c>
      <c r="C448" s="54">
        <v>69.3</v>
      </c>
      <c r="D448" s="69">
        <v>64</v>
      </c>
      <c r="E448" s="54"/>
      <c r="G448" s="50"/>
    </row>
    <row r="449" spans="1:7" ht="15.75" x14ac:dyDescent="0.25">
      <c r="A449" s="72" t="s">
        <v>10</v>
      </c>
      <c r="B449" s="68">
        <f>B450+B451+B453+B452</f>
        <v>684.1</v>
      </c>
      <c r="C449" s="68">
        <f t="shared" ref="C449:E449" si="106">C450+C451+C453+C452</f>
        <v>683.7</v>
      </c>
      <c r="D449" s="68">
        <f t="shared" si="106"/>
        <v>582.09999999999991</v>
      </c>
      <c r="E449" s="68">
        <f t="shared" si="106"/>
        <v>0.4</v>
      </c>
      <c r="G449" s="50"/>
    </row>
    <row r="450" spans="1:7" x14ac:dyDescent="0.25">
      <c r="A450" s="6" t="s">
        <v>169</v>
      </c>
      <c r="B450" s="10">
        <v>214.6</v>
      </c>
      <c r="C450" s="54">
        <v>214.6</v>
      </c>
      <c r="D450" s="69">
        <v>193.9</v>
      </c>
      <c r="E450" s="54"/>
      <c r="G450" s="50"/>
    </row>
    <row r="451" spans="1:7" ht="38.25" x14ac:dyDescent="0.25">
      <c r="A451" s="6" t="s">
        <v>28</v>
      </c>
      <c r="B451" s="10">
        <v>405.9</v>
      </c>
      <c r="C451" s="54">
        <v>405.9</v>
      </c>
      <c r="D451" s="69">
        <v>343</v>
      </c>
      <c r="E451" s="54"/>
      <c r="G451" s="50"/>
    </row>
    <row r="452" spans="1:7" x14ac:dyDescent="0.25">
      <c r="A452" s="55" t="s">
        <v>151</v>
      </c>
      <c r="B452" s="10">
        <v>13.1</v>
      </c>
      <c r="C452" s="54">
        <v>13.1</v>
      </c>
      <c r="D452" s="69">
        <v>12.9</v>
      </c>
      <c r="E452" s="54"/>
      <c r="G452" s="50"/>
    </row>
    <row r="453" spans="1:7" x14ac:dyDescent="0.25">
      <c r="A453" s="56" t="s">
        <v>22</v>
      </c>
      <c r="B453" s="10">
        <v>50.5</v>
      </c>
      <c r="C453" s="54">
        <v>50.1</v>
      </c>
      <c r="D453" s="69">
        <v>32.299999999999997</v>
      </c>
      <c r="E453" s="54">
        <v>0.4</v>
      </c>
      <c r="G453" s="50"/>
    </row>
    <row r="454" spans="1:7" ht="18" customHeight="1" x14ac:dyDescent="0.25">
      <c r="A454" s="72" t="s">
        <v>35</v>
      </c>
      <c r="B454" s="68">
        <f>B455+B456+B459+B460+B457+B458</f>
        <v>686.1</v>
      </c>
      <c r="C454" s="68">
        <f t="shared" ref="C454:E454" si="107">C455+C456+C459+C460+C457+C458</f>
        <v>677.2</v>
      </c>
      <c r="D454" s="68">
        <f t="shared" si="107"/>
        <v>585.6</v>
      </c>
      <c r="E454" s="68">
        <f t="shared" si="107"/>
        <v>8.9</v>
      </c>
      <c r="G454" s="50"/>
    </row>
    <row r="455" spans="1:7" ht="17.25" customHeight="1" x14ac:dyDescent="0.25">
      <c r="A455" s="6" t="s">
        <v>169</v>
      </c>
      <c r="B455" s="10">
        <v>171.3</v>
      </c>
      <c r="C455" s="54">
        <v>162.4</v>
      </c>
      <c r="D455" s="69">
        <v>123.9</v>
      </c>
      <c r="E455" s="54">
        <v>8.9</v>
      </c>
      <c r="G455" s="50"/>
    </row>
    <row r="456" spans="1:7" ht="38.25" x14ac:dyDescent="0.25">
      <c r="A456" s="6" t="s">
        <v>28</v>
      </c>
      <c r="B456" s="10">
        <v>249.9</v>
      </c>
      <c r="C456" s="54">
        <v>249.9</v>
      </c>
      <c r="D456" s="69">
        <v>221.4</v>
      </c>
      <c r="E456" s="54"/>
      <c r="G456" s="50"/>
    </row>
    <row r="457" spans="1:7" ht="25.5" x14ac:dyDescent="0.25">
      <c r="A457" s="6" t="s">
        <v>135</v>
      </c>
      <c r="B457" s="10">
        <v>62.9</v>
      </c>
      <c r="C457" s="54">
        <v>62.9</v>
      </c>
      <c r="D457" s="69">
        <v>56.2</v>
      </c>
      <c r="E457" s="54"/>
      <c r="G457" s="50"/>
    </row>
    <row r="458" spans="1:7" x14ac:dyDescent="0.25">
      <c r="A458" s="55" t="s">
        <v>145</v>
      </c>
      <c r="B458" s="10">
        <v>9.5</v>
      </c>
      <c r="C458" s="54">
        <v>9.5</v>
      </c>
      <c r="D458" s="69">
        <v>8.9</v>
      </c>
      <c r="E458" s="54"/>
      <c r="G458" s="50"/>
    </row>
    <row r="459" spans="1:7" ht="17.25" customHeight="1" x14ac:dyDescent="0.25">
      <c r="A459" s="55" t="s">
        <v>97</v>
      </c>
      <c r="B459" s="10">
        <v>60.1</v>
      </c>
      <c r="C459" s="54">
        <v>60.1</v>
      </c>
      <c r="D459" s="69">
        <v>45.7</v>
      </c>
      <c r="E459" s="54"/>
      <c r="G459" s="50"/>
    </row>
    <row r="460" spans="1:7" ht="14.45" customHeight="1" x14ac:dyDescent="0.25">
      <c r="A460" s="55" t="s">
        <v>144</v>
      </c>
      <c r="B460" s="10">
        <v>132.4</v>
      </c>
      <c r="C460" s="54">
        <v>132.4</v>
      </c>
      <c r="D460" s="69">
        <v>129.5</v>
      </c>
      <c r="E460" s="54"/>
      <c r="G460" s="50"/>
    </row>
    <row r="461" spans="1:7" ht="14.45" customHeight="1" x14ac:dyDescent="0.25">
      <c r="A461" s="60" t="s">
        <v>76</v>
      </c>
      <c r="B461" s="68">
        <f>B462+B463</f>
        <v>108.60000000000001</v>
      </c>
      <c r="C461" s="68">
        <f t="shared" ref="C461:E461" si="108">C462+C463</f>
        <v>108.5</v>
      </c>
      <c r="D461" s="68">
        <f t="shared" si="108"/>
        <v>68.099999999999994</v>
      </c>
      <c r="E461" s="68">
        <f t="shared" si="108"/>
        <v>0.1</v>
      </c>
      <c r="G461" s="50"/>
    </row>
    <row r="462" spans="1:7" ht="14.45" customHeight="1" x14ac:dyDescent="0.25">
      <c r="A462" s="6" t="s">
        <v>169</v>
      </c>
      <c r="B462" s="10">
        <v>93.2</v>
      </c>
      <c r="C462" s="10">
        <v>93.2</v>
      </c>
      <c r="D462" s="71">
        <v>64.5</v>
      </c>
      <c r="E462" s="10"/>
      <c r="G462" s="50"/>
    </row>
    <row r="463" spans="1:7" ht="14.45" customHeight="1" x14ac:dyDescent="0.25">
      <c r="A463" s="5" t="s">
        <v>78</v>
      </c>
      <c r="B463" s="10">
        <v>15.4</v>
      </c>
      <c r="C463" s="10">
        <v>15.3</v>
      </c>
      <c r="D463" s="71">
        <v>3.6</v>
      </c>
      <c r="E463" s="10">
        <v>0.1</v>
      </c>
      <c r="G463" s="50"/>
    </row>
    <row r="464" spans="1:7" ht="18" customHeight="1" x14ac:dyDescent="0.25">
      <c r="A464" s="67" t="s">
        <v>26</v>
      </c>
      <c r="B464" s="68">
        <f>B436+B440+B443+B449+B454+B461</f>
        <v>15711.000000000002</v>
      </c>
      <c r="C464" s="68">
        <f t="shared" ref="C464:E464" si="109">C436+C440+C443+C449+C454+C461</f>
        <v>15672.800000000001</v>
      </c>
      <c r="D464" s="68">
        <f t="shared" si="109"/>
        <v>4066.7999999999997</v>
      </c>
      <c r="E464" s="68">
        <f t="shared" si="109"/>
        <v>38.200000000000003</v>
      </c>
      <c r="G464" s="50"/>
    </row>
    <row r="465" spans="1:7" x14ac:dyDescent="0.25">
      <c r="A465" s="6" t="s">
        <v>169</v>
      </c>
      <c r="B465" s="10">
        <f>B437+B441+B444+B450+B455+B462</f>
        <v>10407.200000000001</v>
      </c>
      <c r="C465" s="10">
        <f t="shared" ref="C465:E465" si="110">C437+C441+C444+C450+C455+C462</f>
        <v>10386.300000000001</v>
      </c>
      <c r="D465" s="10">
        <f t="shared" si="110"/>
        <v>2449.1000000000004</v>
      </c>
      <c r="E465" s="10">
        <f t="shared" si="110"/>
        <v>20.9</v>
      </c>
      <c r="G465" s="50"/>
    </row>
    <row r="466" spans="1:7" ht="38.25" x14ac:dyDescent="0.25">
      <c r="A466" s="6" t="s">
        <v>159</v>
      </c>
      <c r="B466" s="10">
        <f>B438+B445+B451+B456</f>
        <v>4544.4999999999991</v>
      </c>
      <c r="C466" s="10">
        <f>C438+C445+C451+C456</f>
        <v>4544.4999999999991</v>
      </c>
      <c r="D466" s="10">
        <f>D438+D445+D451+D456</f>
        <v>1171.9000000000001</v>
      </c>
      <c r="E466" s="10"/>
      <c r="G466" s="50"/>
    </row>
    <row r="467" spans="1:7" ht="25.5" x14ac:dyDescent="0.25">
      <c r="A467" s="6" t="s">
        <v>30</v>
      </c>
      <c r="B467" s="10">
        <f>B457</f>
        <v>62.9</v>
      </c>
      <c r="C467" s="10">
        <f>C457</f>
        <v>62.9</v>
      </c>
      <c r="D467" s="10">
        <f>D457</f>
        <v>56.2</v>
      </c>
      <c r="E467" s="10"/>
      <c r="G467" s="50"/>
    </row>
    <row r="468" spans="1:7" x14ac:dyDescent="0.25">
      <c r="A468" s="55" t="s">
        <v>145</v>
      </c>
      <c r="B468" s="10">
        <f>B458+B446+B439+B452</f>
        <v>168.7</v>
      </c>
      <c r="C468" s="10">
        <f t="shared" ref="C468:D468" si="111">C458+C446+C439+C452</f>
        <v>168.7</v>
      </c>
      <c r="D468" s="10">
        <f t="shared" si="111"/>
        <v>82.4</v>
      </c>
      <c r="E468" s="10"/>
      <c r="G468" s="50"/>
    </row>
    <row r="469" spans="1:7" x14ac:dyDescent="0.25">
      <c r="A469" s="55" t="s">
        <v>97</v>
      </c>
      <c r="B469" s="10">
        <f>B447+B453+B459</f>
        <v>230.6</v>
      </c>
      <c r="C469" s="10">
        <f>C447+C453+C459</f>
        <v>214.2</v>
      </c>
      <c r="D469" s="10">
        <f>D447+D453+D459</f>
        <v>90</v>
      </c>
      <c r="E469" s="10">
        <f>E447+E453+E459</f>
        <v>16.399999999999999</v>
      </c>
      <c r="G469" s="50"/>
    </row>
    <row r="470" spans="1:7" x14ac:dyDescent="0.25">
      <c r="A470" s="55" t="s">
        <v>161</v>
      </c>
      <c r="B470" s="74">
        <f>B460</f>
        <v>132.4</v>
      </c>
      <c r="C470" s="74">
        <f t="shared" ref="C470:D470" si="112">C460</f>
        <v>132.4</v>
      </c>
      <c r="D470" s="74">
        <f t="shared" si="112"/>
        <v>129.5</v>
      </c>
      <c r="E470" s="74"/>
      <c r="G470" s="50"/>
    </row>
    <row r="471" spans="1:7" x14ac:dyDescent="0.25">
      <c r="A471" s="5" t="s">
        <v>89</v>
      </c>
      <c r="B471" s="10">
        <f>B675+B442+B448+B463</f>
        <v>164.70000000000002</v>
      </c>
      <c r="C471" s="10">
        <f>C675+C442+C448+C463</f>
        <v>163.80000000000001</v>
      </c>
      <c r="D471" s="10">
        <f>D675+D442+D448+D463</f>
        <v>87.699999999999989</v>
      </c>
      <c r="E471" s="10">
        <f>E675+E442+E448+E463</f>
        <v>0.9</v>
      </c>
      <c r="G471" s="50"/>
    </row>
    <row r="472" spans="1:7" ht="28.9" customHeight="1" x14ac:dyDescent="0.25">
      <c r="A472" s="162" t="s">
        <v>187</v>
      </c>
      <c r="B472" s="163"/>
      <c r="C472" s="163"/>
      <c r="D472" s="163"/>
      <c r="E472" s="164"/>
      <c r="G472" s="50"/>
    </row>
    <row r="473" spans="1:7" ht="17.25" customHeight="1" x14ac:dyDescent="0.25">
      <c r="A473" s="67" t="s">
        <v>15</v>
      </c>
      <c r="B473" s="76">
        <f>B475+B474+B476</f>
        <v>1432.4</v>
      </c>
      <c r="C473" s="76">
        <f t="shared" ref="C473:E473" si="113">C475+C474+C476</f>
        <v>1424.1000000000001</v>
      </c>
      <c r="D473" s="76">
        <f t="shared" si="113"/>
        <v>25.700000000000003</v>
      </c>
      <c r="E473" s="76">
        <f t="shared" si="113"/>
        <v>8.3000000000000007</v>
      </c>
      <c r="G473" s="50"/>
    </row>
    <row r="474" spans="1:7" ht="17.25" customHeight="1" x14ac:dyDescent="0.25">
      <c r="A474" s="78" t="s">
        <v>169</v>
      </c>
      <c r="B474" s="79">
        <v>150</v>
      </c>
      <c r="C474" s="79">
        <v>150</v>
      </c>
      <c r="D474" s="79"/>
      <c r="E474" s="79"/>
      <c r="G474" s="50"/>
    </row>
    <row r="475" spans="1:7" ht="38.25" x14ac:dyDescent="0.25">
      <c r="A475" s="6" t="s">
        <v>28</v>
      </c>
      <c r="B475" s="80">
        <v>9.1999999999999993</v>
      </c>
      <c r="C475" s="80">
        <v>9.1999999999999993</v>
      </c>
      <c r="D475" s="140">
        <v>8.4</v>
      </c>
      <c r="E475" s="10"/>
      <c r="G475" s="50"/>
    </row>
    <row r="476" spans="1:7" x14ac:dyDescent="0.25">
      <c r="A476" s="6" t="s">
        <v>145</v>
      </c>
      <c r="B476" s="80">
        <v>1273.2</v>
      </c>
      <c r="C476" s="80">
        <v>1264.9000000000001</v>
      </c>
      <c r="D476" s="140">
        <v>17.3</v>
      </c>
      <c r="E476" s="10">
        <v>8.3000000000000007</v>
      </c>
      <c r="G476" s="50"/>
    </row>
    <row r="477" spans="1:7" ht="16.5" customHeight="1" x14ac:dyDescent="0.25">
      <c r="A477" s="67" t="s">
        <v>27</v>
      </c>
      <c r="B477" s="68">
        <f>B480+B478+B479+B482+B481</f>
        <v>934.7</v>
      </c>
      <c r="C477" s="68">
        <f t="shared" ref="C477:D477" si="114">C480+C478+C479+C482+C481</f>
        <v>934.7</v>
      </c>
      <c r="D477" s="68">
        <f t="shared" si="114"/>
        <v>654.30000000000007</v>
      </c>
      <c r="E477" s="68"/>
      <c r="G477" s="50"/>
    </row>
    <row r="478" spans="1:7" x14ac:dyDescent="0.25">
      <c r="A478" s="6" t="s">
        <v>169</v>
      </c>
      <c r="B478" s="10">
        <v>71.599999999999994</v>
      </c>
      <c r="C478" s="10">
        <v>71.599999999999994</v>
      </c>
      <c r="D478" s="10">
        <v>21.2</v>
      </c>
      <c r="E478" s="68"/>
      <c r="G478" s="50"/>
    </row>
    <row r="479" spans="1:7" x14ac:dyDescent="0.25">
      <c r="A479" s="55" t="s">
        <v>97</v>
      </c>
      <c r="B479" s="10">
        <v>0.8</v>
      </c>
      <c r="C479" s="10">
        <v>0.8</v>
      </c>
      <c r="D479" s="10"/>
      <c r="E479" s="68"/>
      <c r="G479" s="50"/>
    </row>
    <row r="480" spans="1:7" ht="38.25" x14ac:dyDescent="0.25">
      <c r="A480" s="6" t="s">
        <v>28</v>
      </c>
      <c r="B480" s="10">
        <v>815.2</v>
      </c>
      <c r="C480" s="10">
        <v>815.2</v>
      </c>
      <c r="D480" s="71">
        <v>625.1</v>
      </c>
      <c r="E480" s="10"/>
      <c r="G480" s="50"/>
    </row>
    <row r="481" spans="1:7" x14ac:dyDescent="0.25">
      <c r="A481" s="6" t="s">
        <v>145</v>
      </c>
      <c r="B481" s="10">
        <v>6</v>
      </c>
      <c r="C481" s="10">
        <v>6</v>
      </c>
      <c r="D481" s="71">
        <v>5.9</v>
      </c>
      <c r="E481" s="10"/>
      <c r="G481" s="50"/>
    </row>
    <row r="482" spans="1:7" x14ac:dyDescent="0.25">
      <c r="A482" s="5" t="s">
        <v>78</v>
      </c>
      <c r="B482" s="10">
        <v>41.1</v>
      </c>
      <c r="C482" s="10">
        <v>41.1</v>
      </c>
      <c r="D482" s="71">
        <v>2.1</v>
      </c>
      <c r="E482" s="10"/>
      <c r="G482" s="50"/>
    </row>
    <row r="483" spans="1:7" ht="15.75" x14ac:dyDescent="0.25">
      <c r="A483" s="72" t="s">
        <v>32</v>
      </c>
      <c r="B483" s="68">
        <f>B473+B477</f>
        <v>2367.1000000000004</v>
      </c>
      <c r="C483" s="68">
        <f>C473+C477</f>
        <v>2358.8000000000002</v>
      </c>
      <c r="D483" s="68">
        <f>D473+D477</f>
        <v>680.00000000000011</v>
      </c>
      <c r="E483" s="68">
        <f>E473+E477</f>
        <v>8.3000000000000007</v>
      </c>
      <c r="F483" s="50"/>
      <c r="G483" s="50"/>
    </row>
    <row r="484" spans="1:7" x14ac:dyDescent="0.25">
      <c r="A484" s="78" t="s">
        <v>169</v>
      </c>
      <c r="B484" s="10">
        <f>B478+B474</f>
        <v>221.6</v>
      </c>
      <c r="C484" s="10">
        <f>C478+C474</f>
        <v>221.6</v>
      </c>
      <c r="D484" s="10">
        <f t="shared" ref="D484" si="115">D478+D474</f>
        <v>21.2</v>
      </c>
      <c r="E484" s="10"/>
      <c r="G484" s="50"/>
    </row>
    <row r="485" spans="1:7" x14ac:dyDescent="0.25">
      <c r="A485" s="55" t="s">
        <v>22</v>
      </c>
      <c r="B485" s="10">
        <f>B479</f>
        <v>0.8</v>
      </c>
      <c r="C485" s="10">
        <f t="shared" ref="C485" si="116">C479</f>
        <v>0.8</v>
      </c>
      <c r="D485" s="10"/>
      <c r="E485" s="10"/>
      <c r="G485" s="50"/>
    </row>
    <row r="486" spans="1:7" ht="38.25" x14ac:dyDescent="0.25">
      <c r="A486" s="6" t="s">
        <v>159</v>
      </c>
      <c r="B486" s="10">
        <f>B475+B480</f>
        <v>824.40000000000009</v>
      </c>
      <c r="C486" s="10">
        <f t="shared" ref="C486:D486" si="117">C480+C475</f>
        <v>824.40000000000009</v>
      </c>
      <c r="D486" s="10">
        <f t="shared" si="117"/>
        <v>633.5</v>
      </c>
      <c r="E486" s="10"/>
      <c r="G486" s="50"/>
    </row>
    <row r="487" spans="1:7" x14ac:dyDescent="0.25">
      <c r="A487" s="6" t="s">
        <v>151</v>
      </c>
      <c r="B487" s="10">
        <f>B476+B481</f>
        <v>1279.2</v>
      </c>
      <c r="C487" s="10">
        <f t="shared" ref="C487:E487" si="118">C476+C481</f>
        <v>1270.9000000000001</v>
      </c>
      <c r="D487" s="10">
        <f t="shared" si="118"/>
        <v>23.200000000000003</v>
      </c>
      <c r="E487" s="10">
        <f t="shared" si="118"/>
        <v>8.3000000000000007</v>
      </c>
      <c r="G487" s="50"/>
    </row>
    <row r="488" spans="1:7" x14ac:dyDescent="0.25">
      <c r="A488" s="5" t="s">
        <v>78</v>
      </c>
      <c r="B488" s="10">
        <f>B482</f>
        <v>41.1</v>
      </c>
      <c r="C488" s="10">
        <f t="shared" ref="C488" si="119">C482</f>
        <v>41.1</v>
      </c>
      <c r="D488" s="10">
        <f>D482</f>
        <v>2.1</v>
      </c>
      <c r="E488" s="10"/>
      <c r="G488" s="50"/>
    </row>
    <row r="489" spans="1:7" ht="20.25" customHeight="1" x14ac:dyDescent="0.25">
      <c r="A489" s="67" t="s">
        <v>160</v>
      </c>
      <c r="B489" s="68">
        <f>B22+B38+B47+B52+B58+B65+B71+B76+B83+B127+B138+B421+B432+B464+B483</f>
        <v>133201.60000000003</v>
      </c>
      <c r="C489" s="68">
        <f t="shared" ref="C489:E489" si="120">C22+C38+C47+C52+C58+C65+C71+C76+C83+C127+C138+C421+C432+C464+C483</f>
        <v>99012.000000000029</v>
      </c>
      <c r="D489" s="68">
        <f t="shared" si="120"/>
        <v>61522.299999999996</v>
      </c>
      <c r="E489" s="68">
        <f t="shared" si="120"/>
        <v>34189.599999999999</v>
      </c>
      <c r="F489" s="50"/>
      <c r="G489" s="50"/>
    </row>
    <row r="490" spans="1:7" x14ac:dyDescent="0.25">
      <c r="A490" s="6" t="s">
        <v>169</v>
      </c>
      <c r="B490" s="10">
        <f>B23+B39+B48+B53+B59+B66+B72+B84+B128+B139+B422+B433+B465+B484+B77</f>
        <v>60084.69999999999</v>
      </c>
      <c r="C490" s="10">
        <f>C23+C39+C48+C53+C59+C66+C72+C84+C128+C139+C422+C433+C465+C484+C77</f>
        <v>52814.2</v>
      </c>
      <c r="D490" s="10">
        <f>D23+D39+D48+D53+D59+D66+D72+D84+D128+D139+D422+D433+D465+D484+D77</f>
        <v>30685.3</v>
      </c>
      <c r="E490" s="10">
        <f>E23+E39+E48+E53+E59+E66+E72+E84+E128+E139+E422+E433+E465+E484+E77</f>
        <v>7270.4999999999991</v>
      </c>
      <c r="G490" s="50"/>
    </row>
    <row r="491" spans="1:7" ht="38.25" x14ac:dyDescent="0.25">
      <c r="A491" s="6" t="s">
        <v>28</v>
      </c>
      <c r="B491" s="10">
        <f>B24+B466+B486</f>
        <v>5811.0999999999985</v>
      </c>
      <c r="C491" s="10">
        <f>C24+C466+C486</f>
        <v>5805.0999999999985</v>
      </c>
      <c r="D491" s="10">
        <f>D24+D466+D486</f>
        <v>2164.3000000000002</v>
      </c>
      <c r="E491" s="10">
        <f>E24+E466+E486</f>
        <v>6</v>
      </c>
      <c r="G491" s="50"/>
    </row>
    <row r="492" spans="1:7" x14ac:dyDescent="0.25">
      <c r="A492" s="78" t="s">
        <v>97</v>
      </c>
      <c r="B492" s="10">
        <f>B67+B130+B140+B423+B469+B485</f>
        <v>3237.6000000000008</v>
      </c>
      <c r="C492" s="10">
        <f>C67+C130+C140+C423+C469+C485</f>
        <v>3082.6000000000004</v>
      </c>
      <c r="D492" s="10">
        <f>D67+D130+D140+D423+D469+D485</f>
        <v>268</v>
      </c>
      <c r="E492" s="10">
        <f>E67+E130+E140+E423+E469+E485</f>
        <v>155</v>
      </c>
      <c r="G492" s="50"/>
    </row>
    <row r="493" spans="1:7" x14ac:dyDescent="0.25">
      <c r="A493" s="55" t="s">
        <v>161</v>
      </c>
      <c r="B493" s="10">
        <f>B424+B470</f>
        <v>29139</v>
      </c>
      <c r="C493" s="10">
        <f t="shared" ref="C493:E493" si="121">C424+C470</f>
        <v>29095.800000000003</v>
      </c>
      <c r="D493" s="10">
        <f t="shared" si="121"/>
        <v>26163.300000000003</v>
      </c>
      <c r="E493" s="10">
        <f t="shared" si="121"/>
        <v>43.199999999999996</v>
      </c>
      <c r="G493" s="50"/>
    </row>
    <row r="494" spans="1:7" ht="25.5" x14ac:dyDescent="0.25">
      <c r="A494" s="6" t="s">
        <v>136</v>
      </c>
      <c r="B494" s="10">
        <f>B426+B467</f>
        <v>2025</v>
      </c>
      <c r="C494" s="10">
        <f>C426+C467</f>
        <v>2023.4</v>
      </c>
      <c r="D494" s="10">
        <f>D426+D467</f>
        <v>1471.6000000000001</v>
      </c>
      <c r="E494" s="10">
        <f>E426+E467</f>
        <v>1.6</v>
      </c>
      <c r="G494" s="50"/>
    </row>
    <row r="495" spans="1:7" x14ac:dyDescent="0.25">
      <c r="A495" s="6" t="s">
        <v>165</v>
      </c>
      <c r="B495" s="10">
        <f>B40+B85</f>
        <v>2148.1999999999998</v>
      </c>
      <c r="C495" s="10"/>
      <c r="D495" s="10"/>
      <c r="E495" s="10">
        <f t="shared" ref="E495" si="122">E40+E85</f>
        <v>2148.1999999999998</v>
      </c>
      <c r="G495" s="50"/>
    </row>
    <row r="496" spans="1:7" ht="38.25" x14ac:dyDescent="0.25">
      <c r="A496" s="6" t="s">
        <v>91</v>
      </c>
      <c r="B496" s="10">
        <f>B86+B41</f>
        <v>2886.2</v>
      </c>
      <c r="C496" s="10">
        <f t="shared" ref="C496:E496" si="123">C86+C41</f>
        <v>494.7</v>
      </c>
      <c r="D496" s="10"/>
      <c r="E496" s="10">
        <f t="shared" si="123"/>
        <v>2391.5</v>
      </c>
      <c r="G496" s="50"/>
    </row>
    <row r="497" spans="1:7" ht="18" customHeight="1" x14ac:dyDescent="0.25">
      <c r="A497" s="6" t="s">
        <v>137</v>
      </c>
      <c r="B497" s="10">
        <f>B42</f>
        <v>4776.5</v>
      </c>
      <c r="C497" s="10"/>
      <c r="D497" s="10"/>
      <c r="E497" s="10">
        <f>E42</f>
        <v>4776.5</v>
      </c>
      <c r="G497" s="50"/>
    </row>
    <row r="498" spans="1:7" ht="18" customHeight="1" x14ac:dyDescent="0.25">
      <c r="A498" s="6" t="s">
        <v>145</v>
      </c>
      <c r="B498" s="10">
        <f>B425+B25+B129+B468+B487+B434+B60</f>
        <v>5654.8</v>
      </c>
      <c r="C498" s="10">
        <f t="shared" ref="C498:E498" si="124">C425+C25+C129+C468+C487+C434+C60</f>
        <v>3148.400000000001</v>
      </c>
      <c r="D498" s="10">
        <f t="shared" si="124"/>
        <v>511.40000000000009</v>
      </c>
      <c r="E498" s="10">
        <f t="shared" si="124"/>
        <v>2506.4</v>
      </c>
      <c r="G498" s="50"/>
    </row>
    <row r="499" spans="1:7" ht="18" customHeight="1" x14ac:dyDescent="0.25">
      <c r="A499" s="6" t="s">
        <v>89</v>
      </c>
      <c r="B499" s="10">
        <f>SUM(B43+B471+B488+B427+B131)</f>
        <v>17438.500000000004</v>
      </c>
      <c r="C499" s="10">
        <f t="shared" ref="C499:E499" si="125">SUM(C43+C471+C488+C427+C131)</f>
        <v>2547.7999999999997</v>
      </c>
      <c r="D499" s="10">
        <f t="shared" si="125"/>
        <v>258.39999999999998</v>
      </c>
      <c r="E499" s="10">
        <f t="shared" si="125"/>
        <v>14890.699999999999</v>
      </c>
      <c r="G499" s="50"/>
    </row>
    <row r="500" spans="1:7" ht="30.75" customHeight="1" x14ac:dyDescent="0.25">
      <c r="A500" s="14" t="s">
        <v>190</v>
      </c>
      <c r="B500" s="68">
        <f>B489-B19-B20</f>
        <v>127174.30000000003</v>
      </c>
      <c r="C500" s="68">
        <f t="shared" ref="C500:E500" si="126">C489-C19-C20</f>
        <v>99012.000000000029</v>
      </c>
      <c r="D500" s="68">
        <f t="shared" si="126"/>
        <v>61522.299999999996</v>
      </c>
      <c r="E500" s="68">
        <f t="shared" si="126"/>
        <v>28162.3</v>
      </c>
      <c r="G500" s="50"/>
    </row>
    <row r="503" spans="1:7" x14ac:dyDescent="0.25">
      <c r="B503" s="50"/>
    </row>
    <row r="504" spans="1:7" x14ac:dyDescent="0.25">
      <c r="B504" s="50"/>
    </row>
    <row r="505" spans="1:7" x14ac:dyDescent="0.25">
      <c r="B505" s="50"/>
    </row>
    <row r="506" spans="1:7" x14ac:dyDescent="0.25">
      <c r="B506" s="50"/>
    </row>
    <row r="507" spans="1:7" x14ac:dyDescent="0.25">
      <c r="B507" s="50"/>
    </row>
    <row r="510" spans="1:7" x14ac:dyDescent="0.25">
      <c r="B510" s="50"/>
    </row>
    <row r="511" spans="1:7" x14ac:dyDescent="0.25">
      <c r="B511" s="50"/>
    </row>
  </sheetData>
  <mergeCells count="21">
    <mergeCell ref="A3:E3"/>
    <mergeCell ref="A26:E26"/>
    <mergeCell ref="A5:A7"/>
    <mergeCell ref="B5:B7"/>
    <mergeCell ref="C5:E5"/>
    <mergeCell ref="C6:D6"/>
    <mergeCell ref="A8:E8"/>
    <mergeCell ref="E6:E7"/>
    <mergeCell ref="A472:E472"/>
    <mergeCell ref="A435:E435"/>
    <mergeCell ref="A428:E428"/>
    <mergeCell ref="A141:E141"/>
    <mergeCell ref="A44:E44"/>
    <mergeCell ref="A49:E49"/>
    <mergeCell ref="A87:E87"/>
    <mergeCell ref="A61:E61"/>
    <mergeCell ref="A78:E78"/>
    <mergeCell ref="A132:E132"/>
    <mergeCell ref="A54:E54"/>
    <mergeCell ref="A68:E68"/>
    <mergeCell ref="A73:E73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B333-2B09-48B9-83AC-0BAB2BF56AE0}">
  <dimension ref="A1:E83"/>
  <sheetViews>
    <sheetView topLeftCell="A59" workbookViewId="0">
      <selection activeCell="A67" sqref="A67"/>
    </sheetView>
  </sheetViews>
  <sheetFormatPr defaultColWidth="8.85546875" defaultRowHeight="12.75" x14ac:dyDescent="0.2"/>
  <cols>
    <col min="1" max="1" width="43.85546875" style="142" customWidth="1"/>
    <col min="2" max="2" width="11.42578125" style="142" customWidth="1"/>
    <col min="3" max="3" width="11.140625" style="142" customWidth="1"/>
    <col min="4" max="4" width="10.140625" style="142" customWidth="1"/>
    <col min="5" max="5" width="11.140625" style="142" customWidth="1"/>
    <col min="6" max="16384" width="8.85546875" style="142"/>
  </cols>
  <sheetData>
    <row r="1" spans="1:5" ht="99.6" customHeight="1" x14ac:dyDescent="0.2">
      <c r="A1" s="90"/>
      <c r="B1" s="90"/>
      <c r="C1" s="90"/>
      <c r="D1" s="90"/>
      <c r="E1" s="90"/>
    </row>
    <row r="2" spans="1:5" ht="45.75" customHeight="1" x14ac:dyDescent="0.2">
      <c r="A2" s="180" t="s">
        <v>287</v>
      </c>
      <c r="B2" s="180"/>
      <c r="C2" s="180"/>
      <c r="D2" s="180"/>
      <c r="E2" s="180"/>
    </row>
    <row r="3" spans="1:5" hidden="1" x14ac:dyDescent="0.2">
      <c r="A3" s="90"/>
      <c r="B3" s="90"/>
      <c r="C3" s="90"/>
      <c r="D3" s="90"/>
      <c r="E3" s="90"/>
    </row>
    <row r="4" spans="1:5" x14ac:dyDescent="0.2">
      <c r="A4" s="90"/>
      <c r="B4" s="90"/>
      <c r="C4" s="90"/>
      <c r="D4" s="90"/>
      <c r="E4" s="90"/>
    </row>
    <row r="5" spans="1:5" ht="15.75" x14ac:dyDescent="0.25">
      <c r="A5" s="194" t="s">
        <v>288</v>
      </c>
      <c r="B5" s="194" t="s">
        <v>289</v>
      </c>
      <c r="C5" s="143" t="s">
        <v>290</v>
      </c>
      <c r="D5" s="143"/>
      <c r="E5" s="144"/>
    </row>
    <row r="6" spans="1:5" ht="45.75" customHeight="1" x14ac:dyDescent="0.2">
      <c r="A6" s="195"/>
      <c r="B6" s="195"/>
      <c r="C6" s="197" t="s">
        <v>291</v>
      </c>
      <c r="D6" s="199" t="s">
        <v>292</v>
      </c>
      <c r="E6" s="194" t="s">
        <v>293</v>
      </c>
    </row>
    <row r="7" spans="1:5" ht="69" customHeight="1" x14ac:dyDescent="0.2">
      <c r="A7" s="196"/>
      <c r="B7" s="196"/>
      <c r="C7" s="198"/>
      <c r="D7" s="200"/>
      <c r="E7" s="196"/>
    </row>
    <row r="8" spans="1:5" ht="18.75" customHeight="1" x14ac:dyDescent="0.2">
      <c r="A8" s="145" t="s">
        <v>4</v>
      </c>
      <c r="B8" s="146">
        <f>C8+D8+E8</f>
        <v>270</v>
      </c>
      <c r="C8" s="89"/>
      <c r="D8" s="147"/>
      <c r="E8" s="148">
        <v>270</v>
      </c>
    </row>
    <row r="9" spans="1:5" ht="15.75" x14ac:dyDescent="0.25">
      <c r="A9" s="37" t="s">
        <v>162</v>
      </c>
      <c r="B9" s="146">
        <f t="shared" ref="B9:B73" si="0">C9+D9+E9</f>
        <v>140</v>
      </c>
      <c r="C9" s="149">
        <v>50</v>
      </c>
      <c r="D9" s="149"/>
      <c r="E9" s="150">
        <v>90</v>
      </c>
    </row>
    <row r="10" spans="1:5" ht="15.75" x14ac:dyDescent="0.25">
      <c r="A10" s="37" t="s">
        <v>172</v>
      </c>
      <c r="B10" s="146">
        <f t="shared" si="0"/>
        <v>3.3000000000000003</v>
      </c>
      <c r="C10" s="149"/>
      <c r="D10" s="149">
        <v>3.2</v>
      </c>
      <c r="E10" s="91">
        <v>0.1</v>
      </c>
    </row>
    <row r="11" spans="1:5" ht="15.75" x14ac:dyDescent="0.25">
      <c r="A11" s="37" t="s">
        <v>2</v>
      </c>
      <c r="B11" s="146">
        <f t="shared" si="0"/>
        <v>4.5</v>
      </c>
      <c r="C11" s="149"/>
      <c r="D11" s="149">
        <v>4.5</v>
      </c>
      <c r="E11" s="91"/>
    </row>
    <row r="12" spans="1:5" ht="15.75" x14ac:dyDescent="0.25">
      <c r="A12" s="37" t="s">
        <v>7</v>
      </c>
      <c r="B12" s="146">
        <f t="shared" si="0"/>
        <v>8.1999999999999993</v>
      </c>
      <c r="C12" s="149"/>
      <c r="D12" s="149">
        <v>6.1</v>
      </c>
      <c r="E12" s="91">
        <v>2.1</v>
      </c>
    </row>
    <row r="13" spans="1:5" ht="15.75" x14ac:dyDescent="0.25">
      <c r="A13" s="37" t="s">
        <v>195</v>
      </c>
      <c r="B13" s="146">
        <f t="shared" si="0"/>
        <v>40</v>
      </c>
      <c r="C13" s="149"/>
      <c r="D13" s="149">
        <v>35</v>
      </c>
      <c r="E13" s="91">
        <v>5</v>
      </c>
    </row>
    <row r="14" spans="1:5" ht="15.75" x14ac:dyDescent="0.25">
      <c r="A14" s="37" t="s">
        <v>11</v>
      </c>
      <c r="B14" s="146">
        <f t="shared" si="0"/>
        <v>70.3</v>
      </c>
      <c r="C14" s="149"/>
      <c r="D14" s="149">
        <v>58.3</v>
      </c>
      <c r="E14" s="91">
        <v>12</v>
      </c>
    </row>
    <row r="15" spans="1:5" ht="15.75" x14ac:dyDescent="0.25">
      <c r="A15" s="37" t="s">
        <v>3</v>
      </c>
      <c r="B15" s="146">
        <f t="shared" si="0"/>
        <v>23.5</v>
      </c>
      <c r="C15" s="149"/>
      <c r="D15" s="149">
        <v>22.9</v>
      </c>
      <c r="E15" s="91">
        <v>0.6</v>
      </c>
    </row>
    <row r="16" spans="1:5" ht="30.75" customHeight="1" x14ac:dyDescent="0.2">
      <c r="A16" s="151" t="s">
        <v>14</v>
      </c>
      <c r="B16" s="146">
        <f t="shared" si="0"/>
        <v>130</v>
      </c>
      <c r="C16" s="152"/>
      <c r="D16" s="158">
        <v>85.3</v>
      </c>
      <c r="E16" s="159">
        <v>44.7</v>
      </c>
    </row>
    <row r="17" spans="1:5" ht="15.75" x14ac:dyDescent="0.25">
      <c r="A17" s="151" t="s">
        <v>294</v>
      </c>
      <c r="B17" s="146">
        <f t="shared" si="0"/>
        <v>35</v>
      </c>
      <c r="C17" s="152"/>
      <c r="D17" s="149">
        <v>35</v>
      </c>
      <c r="E17" s="91"/>
    </row>
    <row r="18" spans="1:5" ht="15.75" x14ac:dyDescent="0.25">
      <c r="A18" s="25" t="s">
        <v>196</v>
      </c>
      <c r="B18" s="146">
        <f t="shared" si="0"/>
        <v>102.1</v>
      </c>
      <c r="C18" s="149">
        <v>94.5</v>
      </c>
      <c r="D18" s="149">
        <v>7.3</v>
      </c>
      <c r="E18" s="91">
        <v>0.3</v>
      </c>
    </row>
    <row r="19" spans="1:5" ht="15.75" x14ac:dyDescent="0.25">
      <c r="A19" s="25" t="s">
        <v>197</v>
      </c>
      <c r="B19" s="146">
        <f t="shared" si="0"/>
        <v>39.700000000000003</v>
      </c>
      <c r="C19" s="149">
        <v>37.200000000000003</v>
      </c>
      <c r="D19" s="149">
        <v>2</v>
      </c>
      <c r="E19" s="91">
        <v>0.5</v>
      </c>
    </row>
    <row r="20" spans="1:5" ht="15.75" x14ac:dyDescent="0.25">
      <c r="A20" s="25" t="s">
        <v>198</v>
      </c>
      <c r="B20" s="146">
        <f t="shared" si="0"/>
        <v>67.2</v>
      </c>
      <c r="C20" s="149">
        <v>61.6</v>
      </c>
      <c r="D20" s="149">
        <v>5.0999999999999996</v>
      </c>
      <c r="E20" s="91">
        <v>0.5</v>
      </c>
    </row>
    <row r="21" spans="1:5" ht="15.75" x14ac:dyDescent="0.25">
      <c r="A21" s="25" t="s">
        <v>199</v>
      </c>
      <c r="B21" s="146">
        <f t="shared" si="0"/>
        <v>79.400000000000006</v>
      </c>
      <c r="C21" s="149">
        <v>77.8</v>
      </c>
      <c r="D21" s="149">
        <v>1.4</v>
      </c>
      <c r="E21" s="91">
        <v>0.2</v>
      </c>
    </row>
    <row r="22" spans="1:5" ht="15.75" x14ac:dyDescent="0.25">
      <c r="A22" s="25" t="s">
        <v>200</v>
      </c>
      <c r="B22" s="146">
        <f t="shared" si="0"/>
        <v>84.5</v>
      </c>
      <c r="C22" s="149">
        <v>79.8</v>
      </c>
      <c r="D22" s="149">
        <v>4.2</v>
      </c>
      <c r="E22" s="91">
        <v>0.5</v>
      </c>
    </row>
    <row r="23" spans="1:5" ht="15.75" x14ac:dyDescent="0.25">
      <c r="A23" s="25" t="s">
        <v>201</v>
      </c>
      <c r="B23" s="146">
        <f t="shared" si="0"/>
        <v>40</v>
      </c>
      <c r="C23" s="149">
        <v>37.4</v>
      </c>
      <c r="D23" s="149">
        <v>1.9</v>
      </c>
      <c r="E23" s="91">
        <v>0.7</v>
      </c>
    </row>
    <row r="24" spans="1:5" ht="15.75" x14ac:dyDescent="0.25">
      <c r="A24" s="25" t="s">
        <v>202</v>
      </c>
      <c r="B24" s="146">
        <f t="shared" si="0"/>
        <v>42.3</v>
      </c>
      <c r="C24" s="149">
        <v>39.799999999999997</v>
      </c>
      <c r="D24" s="149">
        <v>1.9</v>
      </c>
      <c r="E24" s="91">
        <v>0.6</v>
      </c>
    </row>
    <row r="25" spans="1:5" ht="15.75" x14ac:dyDescent="0.25">
      <c r="A25" s="25" t="s">
        <v>203</v>
      </c>
      <c r="B25" s="146">
        <f t="shared" si="0"/>
        <v>70.2</v>
      </c>
      <c r="C25" s="149">
        <v>66.2</v>
      </c>
      <c r="D25" s="149">
        <v>3.5</v>
      </c>
      <c r="E25" s="91">
        <v>0.5</v>
      </c>
    </row>
    <row r="26" spans="1:5" ht="15.75" x14ac:dyDescent="0.25">
      <c r="A26" s="25" t="s">
        <v>204</v>
      </c>
      <c r="B26" s="146">
        <f t="shared" si="0"/>
        <v>65.2</v>
      </c>
      <c r="C26" s="149">
        <v>62.9</v>
      </c>
      <c r="D26" s="149">
        <v>2.1</v>
      </c>
      <c r="E26" s="91">
        <v>0.2</v>
      </c>
    </row>
    <row r="27" spans="1:5" ht="15.75" x14ac:dyDescent="0.25">
      <c r="A27" s="25" t="s">
        <v>205</v>
      </c>
      <c r="B27" s="146">
        <f t="shared" si="0"/>
        <v>46.5</v>
      </c>
      <c r="C27" s="149">
        <v>43.5</v>
      </c>
      <c r="D27" s="149">
        <v>2.7</v>
      </c>
      <c r="E27" s="91">
        <v>0.3</v>
      </c>
    </row>
    <row r="28" spans="1:5" ht="15.75" x14ac:dyDescent="0.25">
      <c r="A28" s="25" t="s">
        <v>206</v>
      </c>
      <c r="B28" s="146">
        <f t="shared" si="0"/>
        <v>40.4</v>
      </c>
      <c r="C28" s="149">
        <v>38.9</v>
      </c>
      <c r="D28" s="149">
        <v>1.3</v>
      </c>
      <c r="E28" s="91">
        <v>0.2</v>
      </c>
    </row>
    <row r="29" spans="1:5" ht="15.75" x14ac:dyDescent="0.25">
      <c r="A29" s="25" t="s">
        <v>207</v>
      </c>
      <c r="B29" s="146">
        <f t="shared" si="0"/>
        <v>84.600000000000009</v>
      </c>
      <c r="C29" s="149">
        <v>81</v>
      </c>
      <c r="D29" s="149">
        <v>3.2</v>
      </c>
      <c r="E29" s="91">
        <v>0.4</v>
      </c>
    </row>
    <row r="30" spans="1:5" ht="15.75" x14ac:dyDescent="0.25">
      <c r="A30" s="25" t="s">
        <v>208</v>
      </c>
      <c r="B30" s="146">
        <f t="shared" si="0"/>
        <v>38.999999999999993</v>
      </c>
      <c r="C30" s="149">
        <v>34.799999999999997</v>
      </c>
      <c r="D30" s="149">
        <v>3.9</v>
      </c>
      <c r="E30" s="91">
        <v>0.3</v>
      </c>
    </row>
    <row r="31" spans="1:5" ht="15.75" x14ac:dyDescent="0.25">
      <c r="A31" s="25" t="s">
        <v>209</v>
      </c>
      <c r="B31" s="146">
        <f t="shared" si="0"/>
        <v>54.900000000000006</v>
      </c>
      <c r="C31" s="149">
        <v>53.2</v>
      </c>
      <c r="D31" s="149">
        <v>1.7</v>
      </c>
      <c r="E31" s="91"/>
    </row>
    <row r="32" spans="1:5" ht="15.75" x14ac:dyDescent="0.25">
      <c r="A32" s="25" t="s">
        <v>210</v>
      </c>
      <c r="B32" s="146">
        <f t="shared" si="0"/>
        <v>38.1</v>
      </c>
      <c r="C32" s="149">
        <v>34.299999999999997</v>
      </c>
      <c r="D32" s="149">
        <v>3.2</v>
      </c>
      <c r="E32" s="91">
        <v>0.6</v>
      </c>
    </row>
    <row r="33" spans="1:5" ht="15.75" x14ac:dyDescent="0.25">
      <c r="A33" s="25" t="s">
        <v>211</v>
      </c>
      <c r="B33" s="146">
        <f t="shared" si="0"/>
        <v>72.400000000000006</v>
      </c>
      <c r="C33" s="149">
        <v>69.7</v>
      </c>
      <c r="D33" s="149">
        <v>2.2000000000000002</v>
      </c>
      <c r="E33" s="91">
        <v>0.5</v>
      </c>
    </row>
    <row r="34" spans="1:5" ht="15.75" x14ac:dyDescent="0.25">
      <c r="A34" s="25" t="s">
        <v>212</v>
      </c>
      <c r="B34" s="146">
        <f t="shared" si="0"/>
        <v>62.999999999999993</v>
      </c>
      <c r="C34" s="153">
        <v>59.8</v>
      </c>
      <c r="D34" s="149">
        <v>2.9</v>
      </c>
      <c r="E34" s="91">
        <v>0.3</v>
      </c>
    </row>
    <row r="35" spans="1:5" ht="15.75" x14ac:dyDescent="0.25">
      <c r="A35" s="25" t="s">
        <v>213</v>
      </c>
      <c r="B35" s="146">
        <f t="shared" si="0"/>
        <v>53</v>
      </c>
      <c r="C35" s="153">
        <v>50.4</v>
      </c>
      <c r="D35" s="149">
        <v>2.5</v>
      </c>
      <c r="E35" s="91">
        <v>0.1</v>
      </c>
    </row>
    <row r="36" spans="1:5" ht="15.75" x14ac:dyDescent="0.25">
      <c r="A36" s="25" t="s">
        <v>214</v>
      </c>
      <c r="B36" s="146">
        <f t="shared" si="0"/>
        <v>60.900000000000006</v>
      </c>
      <c r="C36" s="153">
        <v>55.1</v>
      </c>
      <c r="D36" s="149">
        <v>5.2</v>
      </c>
      <c r="E36" s="91">
        <v>0.6</v>
      </c>
    </row>
    <row r="37" spans="1:5" ht="15.75" x14ac:dyDescent="0.25">
      <c r="A37" s="25" t="s">
        <v>215</v>
      </c>
      <c r="B37" s="146">
        <f t="shared" si="0"/>
        <v>58.000000000000007</v>
      </c>
      <c r="C37" s="153">
        <v>55.7</v>
      </c>
      <c r="D37" s="149">
        <v>2.1</v>
      </c>
      <c r="E37" s="91">
        <v>0.2</v>
      </c>
    </row>
    <row r="38" spans="1:5" ht="15.75" x14ac:dyDescent="0.25">
      <c r="A38" s="25" t="s">
        <v>216</v>
      </c>
      <c r="B38" s="146">
        <f t="shared" si="0"/>
        <v>65</v>
      </c>
      <c r="C38" s="153">
        <v>63.1</v>
      </c>
      <c r="D38" s="149">
        <v>1.8</v>
      </c>
      <c r="E38" s="91">
        <v>0.1</v>
      </c>
    </row>
    <row r="39" spans="1:5" ht="15.75" x14ac:dyDescent="0.25">
      <c r="A39" s="25" t="s">
        <v>217</v>
      </c>
      <c r="B39" s="146">
        <f t="shared" si="0"/>
        <v>73.800000000000011</v>
      </c>
      <c r="C39" s="153">
        <v>72.400000000000006</v>
      </c>
      <c r="D39" s="149">
        <v>0.9</v>
      </c>
      <c r="E39" s="91">
        <v>0.5</v>
      </c>
    </row>
    <row r="40" spans="1:5" ht="15.75" x14ac:dyDescent="0.25">
      <c r="A40" s="25" t="s">
        <v>218</v>
      </c>
      <c r="B40" s="146">
        <f t="shared" si="0"/>
        <v>75.2</v>
      </c>
      <c r="C40" s="153">
        <v>72</v>
      </c>
      <c r="D40" s="149">
        <v>3</v>
      </c>
      <c r="E40" s="91">
        <v>0.2</v>
      </c>
    </row>
    <row r="41" spans="1:5" ht="15.75" x14ac:dyDescent="0.25">
      <c r="A41" s="25" t="s">
        <v>219</v>
      </c>
      <c r="B41" s="146">
        <f t="shared" si="0"/>
        <v>90</v>
      </c>
      <c r="C41" s="153">
        <v>88.5</v>
      </c>
      <c r="D41" s="149">
        <v>1.4</v>
      </c>
      <c r="E41" s="91">
        <v>0.1</v>
      </c>
    </row>
    <row r="42" spans="1:5" ht="15.75" x14ac:dyDescent="0.25">
      <c r="A42" s="25" t="s">
        <v>220</v>
      </c>
      <c r="B42" s="146">
        <f t="shared" si="0"/>
        <v>67.3</v>
      </c>
      <c r="C42" s="153">
        <v>65.7</v>
      </c>
      <c r="D42" s="149">
        <v>1.5</v>
      </c>
      <c r="E42" s="91">
        <v>0.1</v>
      </c>
    </row>
    <row r="43" spans="1:5" ht="15.75" x14ac:dyDescent="0.25">
      <c r="A43" s="25" t="s">
        <v>221</v>
      </c>
      <c r="B43" s="146">
        <f t="shared" si="0"/>
        <v>55.2</v>
      </c>
      <c r="C43" s="153">
        <v>50.2</v>
      </c>
      <c r="D43" s="149">
        <v>4.5999999999999996</v>
      </c>
      <c r="E43" s="91">
        <v>0.4</v>
      </c>
    </row>
    <row r="44" spans="1:5" ht="15.75" x14ac:dyDescent="0.25">
      <c r="A44" s="25" t="s">
        <v>222</v>
      </c>
      <c r="B44" s="146">
        <f t="shared" si="0"/>
        <v>59.5</v>
      </c>
      <c r="C44" s="153">
        <v>57.1</v>
      </c>
      <c r="D44" s="149">
        <v>1.8</v>
      </c>
      <c r="E44" s="91">
        <v>0.6</v>
      </c>
    </row>
    <row r="45" spans="1:5" ht="15.75" x14ac:dyDescent="0.25">
      <c r="A45" s="25" t="s">
        <v>223</v>
      </c>
      <c r="B45" s="146">
        <f t="shared" si="0"/>
        <v>74</v>
      </c>
      <c r="C45" s="153">
        <v>71.599999999999994</v>
      </c>
      <c r="D45" s="149">
        <v>2.2000000000000002</v>
      </c>
      <c r="E45" s="91">
        <v>0.2</v>
      </c>
    </row>
    <row r="46" spans="1:5" ht="15.75" x14ac:dyDescent="0.25">
      <c r="A46" s="25" t="s">
        <v>295</v>
      </c>
      <c r="B46" s="146">
        <f t="shared" si="0"/>
        <v>31.5</v>
      </c>
      <c r="C46" s="153">
        <v>28.1</v>
      </c>
      <c r="D46" s="149">
        <v>2.9</v>
      </c>
      <c r="E46" s="91">
        <v>0.5</v>
      </c>
    </row>
    <row r="47" spans="1:5" ht="15.75" x14ac:dyDescent="0.25">
      <c r="A47" s="25" t="s">
        <v>39</v>
      </c>
      <c r="B47" s="146">
        <f t="shared" si="0"/>
        <v>7.7</v>
      </c>
      <c r="C47" s="153"/>
      <c r="D47" s="149">
        <v>3</v>
      </c>
      <c r="E47" s="91">
        <v>4.7</v>
      </c>
    </row>
    <row r="48" spans="1:5" ht="15.75" x14ac:dyDescent="0.25">
      <c r="A48" s="25" t="s">
        <v>40</v>
      </c>
      <c r="B48" s="146">
        <f t="shared" si="0"/>
        <v>10.6</v>
      </c>
      <c r="C48" s="153">
        <v>3.9</v>
      </c>
      <c r="D48" s="149">
        <v>3.6</v>
      </c>
      <c r="E48" s="91">
        <v>3.1</v>
      </c>
    </row>
    <row r="49" spans="1:5" ht="15.75" x14ac:dyDescent="0.25">
      <c r="A49" s="25" t="s">
        <v>23</v>
      </c>
      <c r="B49" s="146">
        <f t="shared" si="0"/>
        <v>6</v>
      </c>
      <c r="C49" s="153"/>
      <c r="D49" s="149">
        <v>3</v>
      </c>
      <c r="E49" s="91">
        <v>3</v>
      </c>
    </row>
    <row r="50" spans="1:5" ht="15.75" x14ac:dyDescent="0.25">
      <c r="A50" s="25" t="s">
        <v>41</v>
      </c>
      <c r="B50" s="146">
        <f t="shared" si="0"/>
        <v>3.9</v>
      </c>
      <c r="C50" s="153"/>
      <c r="D50" s="149">
        <v>1.1000000000000001</v>
      </c>
      <c r="E50" s="91">
        <v>2.8</v>
      </c>
    </row>
    <row r="51" spans="1:5" ht="15.75" x14ac:dyDescent="0.25">
      <c r="A51" s="25" t="s">
        <v>224</v>
      </c>
      <c r="B51" s="146">
        <f t="shared" si="0"/>
        <v>5</v>
      </c>
      <c r="C51" s="153"/>
      <c r="D51" s="149"/>
      <c r="E51" s="91">
        <v>5</v>
      </c>
    </row>
    <row r="52" spans="1:5" ht="15.75" x14ac:dyDescent="0.25">
      <c r="A52" s="25" t="s">
        <v>71</v>
      </c>
      <c r="B52" s="146">
        <f t="shared" si="0"/>
        <v>8.5</v>
      </c>
      <c r="C52" s="153"/>
      <c r="D52" s="149">
        <v>7.5</v>
      </c>
      <c r="E52" s="91">
        <v>1</v>
      </c>
    </row>
    <row r="53" spans="1:5" ht="15.75" x14ac:dyDescent="0.25">
      <c r="A53" s="154" t="s">
        <v>77</v>
      </c>
      <c r="B53" s="146">
        <f t="shared" si="0"/>
        <v>1</v>
      </c>
      <c r="C53" s="153"/>
      <c r="D53" s="149">
        <v>0.2</v>
      </c>
      <c r="E53" s="91">
        <v>0.8</v>
      </c>
    </row>
    <row r="54" spans="1:5" ht="15.75" x14ac:dyDescent="0.25">
      <c r="A54" s="25" t="s">
        <v>225</v>
      </c>
      <c r="B54" s="146">
        <f t="shared" si="0"/>
        <v>16.3</v>
      </c>
      <c r="C54" s="153">
        <v>9</v>
      </c>
      <c r="D54" s="149">
        <v>1.5</v>
      </c>
      <c r="E54" s="91">
        <v>5.8</v>
      </c>
    </row>
    <row r="55" spans="1:5" ht="15.75" x14ac:dyDescent="0.25">
      <c r="A55" s="25" t="s">
        <v>226</v>
      </c>
      <c r="B55" s="146">
        <f t="shared" si="0"/>
        <v>5.5</v>
      </c>
      <c r="C55" s="153">
        <v>2.2999999999999998</v>
      </c>
      <c r="D55" s="149">
        <v>0.2</v>
      </c>
      <c r="E55" s="91">
        <v>3</v>
      </c>
    </row>
    <row r="56" spans="1:5" ht="15.75" x14ac:dyDescent="0.25">
      <c r="A56" s="25" t="s">
        <v>33</v>
      </c>
      <c r="B56" s="146">
        <f t="shared" si="0"/>
        <v>40</v>
      </c>
      <c r="C56" s="153">
        <v>3</v>
      </c>
      <c r="D56" s="149">
        <v>35</v>
      </c>
      <c r="E56" s="91">
        <v>2</v>
      </c>
    </row>
    <row r="57" spans="1:5" ht="15.75" x14ac:dyDescent="0.25">
      <c r="A57" s="25" t="s">
        <v>85</v>
      </c>
      <c r="B57" s="146">
        <f t="shared" si="0"/>
        <v>8.9</v>
      </c>
      <c r="C57" s="153">
        <v>2.7</v>
      </c>
      <c r="D57" s="149"/>
      <c r="E57" s="91">
        <v>6.2</v>
      </c>
    </row>
    <row r="58" spans="1:5" ht="15.75" x14ac:dyDescent="0.25">
      <c r="A58" s="25" t="s">
        <v>227</v>
      </c>
      <c r="B58" s="146">
        <f t="shared" si="0"/>
        <v>11</v>
      </c>
      <c r="C58" s="153">
        <v>6.4</v>
      </c>
      <c r="D58" s="149">
        <v>0.6</v>
      </c>
      <c r="E58" s="91">
        <v>4</v>
      </c>
    </row>
    <row r="59" spans="1:5" ht="15.75" x14ac:dyDescent="0.25">
      <c r="A59" s="25" t="s">
        <v>42</v>
      </c>
      <c r="B59" s="146">
        <f t="shared" si="0"/>
        <v>22.3</v>
      </c>
      <c r="C59" s="153">
        <v>3.8</v>
      </c>
      <c r="D59" s="149">
        <v>16.5</v>
      </c>
      <c r="E59" s="91">
        <v>2</v>
      </c>
    </row>
    <row r="60" spans="1:5" ht="15.75" x14ac:dyDescent="0.25">
      <c r="A60" s="25" t="s">
        <v>228</v>
      </c>
      <c r="B60" s="146">
        <f t="shared" si="0"/>
        <v>71.900000000000006</v>
      </c>
      <c r="C60" s="153">
        <v>5.3</v>
      </c>
      <c r="D60" s="149">
        <v>50.1</v>
      </c>
      <c r="E60" s="91">
        <v>16.5</v>
      </c>
    </row>
    <row r="61" spans="1:5" ht="15.75" x14ac:dyDescent="0.25">
      <c r="A61" s="25" t="s">
        <v>229</v>
      </c>
      <c r="B61" s="146">
        <f t="shared" si="0"/>
        <v>11.7</v>
      </c>
      <c r="C61" s="153">
        <v>4.7</v>
      </c>
      <c r="D61" s="149">
        <v>0.8</v>
      </c>
      <c r="E61" s="91">
        <v>6.2</v>
      </c>
    </row>
    <row r="62" spans="1:5" ht="15.75" x14ac:dyDescent="0.25">
      <c r="A62" s="25" t="s">
        <v>43</v>
      </c>
      <c r="B62" s="146">
        <f t="shared" si="0"/>
        <v>6.8</v>
      </c>
      <c r="C62" s="153">
        <v>3</v>
      </c>
      <c r="D62" s="149"/>
      <c r="E62" s="91">
        <v>3.8</v>
      </c>
    </row>
    <row r="63" spans="1:5" ht="15.75" x14ac:dyDescent="0.25">
      <c r="A63" s="25" t="s">
        <v>230</v>
      </c>
      <c r="B63" s="146">
        <f t="shared" si="0"/>
        <v>11.600000000000001</v>
      </c>
      <c r="C63" s="153">
        <v>2.7</v>
      </c>
      <c r="D63" s="149"/>
      <c r="E63" s="91">
        <v>8.9</v>
      </c>
    </row>
    <row r="64" spans="1:5" ht="15.75" x14ac:dyDescent="0.25">
      <c r="A64" s="25" t="s">
        <v>231</v>
      </c>
      <c r="B64" s="146">
        <f t="shared" si="0"/>
        <v>9.1999999999999993</v>
      </c>
      <c r="C64" s="153">
        <v>4.5</v>
      </c>
      <c r="D64" s="149">
        <v>0.2</v>
      </c>
      <c r="E64" s="91">
        <v>4.5</v>
      </c>
    </row>
    <row r="65" spans="1:5" ht="17.45" customHeight="1" x14ac:dyDescent="0.25">
      <c r="A65" s="155" t="s">
        <v>16</v>
      </c>
      <c r="B65" s="146">
        <f t="shared" si="0"/>
        <v>4.3</v>
      </c>
      <c r="C65" s="153"/>
      <c r="D65" s="149">
        <v>4.3</v>
      </c>
      <c r="E65" s="91"/>
    </row>
    <row r="66" spans="1:5" ht="15.75" x14ac:dyDescent="0.25">
      <c r="A66" s="155" t="s">
        <v>299</v>
      </c>
      <c r="B66" s="146">
        <f t="shared" si="0"/>
        <v>17</v>
      </c>
      <c r="C66" s="153">
        <v>0.5</v>
      </c>
      <c r="D66" s="149">
        <v>16</v>
      </c>
      <c r="E66" s="91">
        <v>0.5</v>
      </c>
    </row>
    <row r="67" spans="1:5" ht="15.75" x14ac:dyDescent="0.25">
      <c r="A67" s="25" t="s">
        <v>5</v>
      </c>
      <c r="B67" s="146">
        <f t="shared" si="0"/>
        <v>10.3</v>
      </c>
      <c r="C67" s="153">
        <v>8.5</v>
      </c>
      <c r="D67" s="149"/>
      <c r="E67" s="91">
        <v>1.8</v>
      </c>
    </row>
    <row r="68" spans="1:5" ht="15.75" x14ac:dyDescent="0.25">
      <c r="A68" s="25" t="s">
        <v>8</v>
      </c>
      <c r="B68" s="146">
        <f t="shared" si="0"/>
        <v>100.6</v>
      </c>
      <c r="C68" s="153">
        <v>96.6</v>
      </c>
      <c r="D68" s="149">
        <v>2.2000000000000002</v>
      </c>
      <c r="E68" s="91">
        <v>1.8</v>
      </c>
    </row>
    <row r="69" spans="1:5" ht="15.75" x14ac:dyDescent="0.25">
      <c r="A69" s="37" t="s">
        <v>9</v>
      </c>
      <c r="B69" s="146">
        <f t="shared" si="0"/>
        <v>60</v>
      </c>
      <c r="C69" s="149">
        <v>60</v>
      </c>
      <c r="D69" s="149"/>
      <c r="E69" s="91"/>
    </row>
    <row r="70" spans="1:5" ht="15.75" x14ac:dyDescent="0.25">
      <c r="A70" s="37" t="s">
        <v>1</v>
      </c>
      <c r="B70" s="146">
        <f t="shared" si="0"/>
        <v>2.5</v>
      </c>
      <c r="C70" s="149"/>
      <c r="D70" s="149">
        <v>2.5</v>
      </c>
      <c r="E70" s="91"/>
    </row>
    <row r="71" spans="1:5" ht="15.75" x14ac:dyDescent="0.25">
      <c r="A71" s="25" t="s">
        <v>6</v>
      </c>
      <c r="B71" s="146">
        <f t="shared" si="0"/>
        <v>15</v>
      </c>
      <c r="C71" s="153">
        <v>15</v>
      </c>
      <c r="D71" s="149"/>
      <c r="E71" s="91"/>
    </row>
    <row r="72" spans="1:5" ht="15.75" x14ac:dyDescent="0.25">
      <c r="A72" s="37" t="s">
        <v>142</v>
      </c>
      <c r="B72" s="146">
        <f t="shared" si="0"/>
        <v>20</v>
      </c>
      <c r="C72" s="149">
        <v>6</v>
      </c>
      <c r="D72" s="149">
        <v>14</v>
      </c>
      <c r="E72" s="91"/>
    </row>
    <row r="73" spans="1:5" ht="15.75" x14ac:dyDescent="0.25">
      <c r="A73" s="37" t="s">
        <v>12</v>
      </c>
      <c r="B73" s="146">
        <f t="shared" si="0"/>
        <v>0.9</v>
      </c>
      <c r="C73" s="149"/>
      <c r="D73" s="149">
        <v>0.9</v>
      </c>
      <c r="E73" s="91"/>
    </row>
    <row r="74" spans="1:5" ht="15.75" x14ac:dyDescent="0.25">
      <c r="A74" s="37" t="s">
        <v>13</v>
      </c>
      <c r="B74" s="146">
        <f t="shared" ref="B74:B77" si="1">C74+D74+E74</f>
        <v>120</v>
      </c>
      <c r="C74" s="149">
        <v>45</v>
      </c>
      <c r="D74" s="149">
        <v>75</v>
      </c>
      <c r="E74" s="91"/>
    </row>
    <row r="75" spans="1:5" ht="15.75" x14ac:dyDescent="0.25">
      <c r="A75" s="37" t="s">
        <v>10</v>
      </c>
      <c r="B75" s="146">
        <f t="shared" si="1"/>
        <v>50.5</v>
      </c>
      <c r="C75" s="149">
        <v>50.5</v>
      </c>
      <c r="D75" s="149"/>
      <c r="E75" s="91"/>
    </row>
    <row r="76" spans="1:5" ht="15.75" x14ac:dyDescent="0.25">
      <c r="A76" s="37" t="s">
        <v>35</v>
      </c>
      <c r="B76" s="146">
        <f t="shared" si="1"/>
        <v>60.100000000000009</v>
      </c>
      <c r="C76" s="149">
        <v>55.7</v>
      </c>
      <c r="D76" s="149">
        <v>4.2</v>
      </c>
      <c r="E76" s="91">
        <v>0.2</v>
      </c>
    </row>
    <row r="77" spans="1:5" ht="15.75" x14ac:dyDescent="0.25">
      <c r="A77" s="37" t="s">
        <v>27</v>
      </c>
      <c r="B77" s="146">
        <f t="shared" si="1"/>
        <v>0.8</v>
      </c>
      <c r="C77" s="156"/>
      <c r="D77" s="156">
        <v>0.8</v>
      </c>
      <c r="E77" s="91"/>
    </row>
    <row r="78" spans="1:5" ht="15.75" x14ac:dyDescent="0.2">
      <c r="A78" s="157" t="s">
        <v>296</v>
      </c>
      <c r="B78" s="141">
        <f>SUM(B8:B77)</f>
        <v>3237.6000000000008</v>
      </c>
      <c r="C78" s="141">
        <f>SUM(C8:C77)</f>
        <v>2141.3999999999996</v>
      </c>
      <c r="D78" s="141">
        <f t="shared" ref="D78:E78" si="2">SUM(D8:D77)</f>
        <v>573.89999999999986</v>
      </c>
      <c r="E78" s="87">
        <f t="shared" si="2"/>
        <v>522.30000000000018</v>
      </c>
    </row>
    <row r="79" spans="1:5" x14ac:dyDescent="0.2">
      <c r="A79" s="90"/>
      <c r="B79" s="90"/>
      <c r="C79" s="90"/>
      <c r="D79" s="90"/>
      <c r="E79" s="90"/>
    </row>
    <row r="80" spans="1:5" x14ac:dyDescent="0.2">
      <c r="A80" s="90"/>
      <c r="B80" s="90"/>
      <c r="C80" s="90"/>
      <c r="D80" s="90"/>
      <c r="E80" s="90"/>
    </row>
    <row r="81" spans="1:5" x14ac:dyDescent="0.2">
      <c r="A81" s="90"/>
      <c r="B81" s="90"/>
      <c r="C81" s="90"/>
      <c r="D81" s="90"/>
      <c r="E81" s="90"/>
    </row>
    <row r="82" spans="1:5" x14ac:dyDescent="0.2">
      <c r="A82" s="90"/>
      <c r="B82" s="90"/>
      <c r="C82" s="90"/>
      <c r="D82" s="90"/>
      <c r="E82" s="90"/>
    </row>
    <row r="83" spans="1:5" x14ac:dyDescent="0.2">
      <c r="A83" s="90"/>
      <c r="B83" s="90"/>
      <c r="C83" s="90"/>
      <c r="D83" s="90"/>
      <c r="E83" s="90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0"/>
  <sheetViews>
    <sheetView zoomScaleNormal="100" workbookViewId="0">
      <selection activeCell="A94" sqref="A94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2.5703125" style="82" customWidth="1"/>
    <col min="6" max="6" width="0.140625" style="82" hidden="1" customWidth="1"/>
    <col min="7" max="7" width="10.5703125" style="82" hidden="1" customWidth="1"/>
    <col min="8" max="8" width="0.28515625" style="82" customWidth="1"/>
    <col min="9" max="16384" width="8.85546875" style="82"/>
  </cols>
  <sheetData>
    <row r="1" spans="1:5" x14ac:dyDescent="0.2">
      <c r="A1" s="92"/>
      <c r="B1" s="90"/>
      <c r="C1" s="90"/>
      <c r="D1" s="90"/>
    </row>
    <row r="2" spans="1:5" ht="15" x14ac:dyDescent="0.25">
      <c r="A2" s="92"/>
      <c r="B2" s="43"/>
      <c r="C2" s="43"/>
      <c r="D2" s="43"/>
    </row>
    <row r="3" spans="1:5" ht="15" x14ac:dyDescent="0.25">
      <c r="A3" s="92"/>
      <c r="B3" s="43"/>
      <c r="C3" s="43"/>
      <c r="D3" s="43"/>
    </row>
    <row r="4" spans="1:5" ht="15" x14ac:dyDescent="0.25">
      <c r="A4" s="92"/>
      <c r="B4" s="43"/>
      <c r="C4" s="43"/>
      <c r="D4" s="43"/>
    </row>
    <row r="5" spans="1:5" ht="15" x14ac:dyDescent="0.25">
      <c r="A5" s="92"/>
      <c r="B5" s="43"/>
      <c r="C5" s="43"/>
      <c r="D5" s="43"/>
    </row>
    <row r="6" spans="1:5" ht="15" x14ac:dyDescent="0.25">
      <c r="A6" s="92"/>
      <c r="B6" s="43"/>
      <c r="C6" s="43"/>
      <c r="D6" s="43"/>
    </row>
    <row r="7" spans="1:5" ht="15" x14ac:dyDescent="0.25">
      <c r="A7" s="92"/>
      <c r="B7" s="43"/>
      <c r="C7" s="43"/>
      <c r="D7" s="43"/>
    </row>
    <row r="8" spans="1:5" ht="15" x14ac:dyDescent="0.25">
      <c r="A8" s="92"/>
      <c r="B8" s="43"/>
      <c r="C8" s="43"/>
      <c r="D8" s="43"/>
    </row>
    <row r="9" spans="1:5" ht="15" x14ac:dyDescent="0.25">
      <c r="A9" s="92"/>
      <c r="B9" s="43"/>
      <c r="C9" s="43"/>
      <c r="D9" s="43"/>
    </row>
    <row r="10" spans="1:5" x14ac:dyDescent="0.2">
      <c r="A10" s="92"/>
      <c r="B10" s="90"/>
      <c r="C10" s="90"/>
      <c r="D10" s="90"/>
    </row>
    <row r="11" spans="1:5" ht="15.75" x14ac:dyDescent="0.25">
      <c r="A11" s="93" t="s">
        <v>232</v>
      </c>
      <c r="B11" s="93"/>
      <c r="C11" s="93"/>
      <c r="D11" s="93"/>
    </row>
    <row r="12" spans="1:5" ht="2.25" customHeight="1" x14ac:dyDescent="0.25">
      <c r="A12" s="93"/>
      <c r="B12" s="93"/>
      <c r="C12" s="93"/>
      <c r="D12" s="93"/>
    </row>
    <row r="13" spans="1:5" ht="15.75" x14ac:dyDescent="0.25">
      <c r="A13" s="94" t="s">
        <v>233</v>
      </c>
      <c r="B13" s="94"/>
      <c r="C13" s="94"/>
      <c r="D13" s="94"/>
    </row>
    <row r="14" spans="1:5" ht="15.75" x14ac:dyDescent="0.25">
      <c r="A14" s="94"/>
      <c r="B14" s="94"/>
      <c r="C14" s="94"/>
      <c r="D14" s="94"/>
    </row>
    <row r="15" spans="1:5" ht="15.75" customHeight="1" x14ac:dyDescent="0.2">
      <c r="A15" s="160" t="s">
        <v>234</v>
      </c>
      <c r="B15" s="160"/>
      <c r="C15" s="160"/>
      <c r="D15" s="160"/>
      <c r="E15" s="160"/>
    </row>
    <row r="16" spans="1:5" ht="15.75" x14ac:dyDescent="0.25">
      <c r="A16" s="81"/>
      <c r="B16" s="81"/>
      <c r="C16" s="81"/>
      <c r="D16" s="94"/>
    </row>
    <row r="17" spans="1:7" ht="15" x14ac:dyDescent="0.2">
      <c r="A17" s="194" t="s">
        <v>235</v>
      </c>
      <c r="B17" s="194" t="s">
        <v>236</v>
      </c>
      <c r="C17" s="200" t="s">
        <v>237</v>
      </c>
      <c r="D17" s="202"/>
      <c r="E17" s="95"/>
    </row>
    <row r="18" spans="1:7" ht="15.75" x14ac:dyDescent="0.2">
      <c r="A18" s="195"/>
      <c r="B18" s="195"/>
      <c r="C18" s="203" t="s">
        <v>238</v>
      </c>
      <c r="D18" s="198"/>
      <c r="E18" s="204" t="s">
        <v>239</v>
      </c>
    </row>
    <row r="19" spans="1:7" ht="54.75" customHeight="1" x14ac:dyDescent="0.2">
      <c r="A19" s="201"/>
      <c r="B19" s="201"/>
      <c r="C19" s="96" t="s">
        <v>240</v>
      </c>
      <c r="D19" s="97" t="s">
        <v>70</v>
      </c>
      <c r="E19" s="205"/>
    </row>
    <row r="20" spans="1:7" ht="30.75" customHeight="1" x14ac:dyDescent="0.25">
      <c r="A20" s="27" t="s">
        <v>241</v>
      </c>
      <c r="B20" s="98"/>
      <c r="C20" s="99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00"/>
    </row>
    <row r="22" spans="1:7" ht="18.75" customHeight="1" x14ac:dyDescent="0.25">
      <c r="A22" s="25" t="s">
        <v>242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243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244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245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246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01" t="s">
        <v>247</v>
      </c>
      <c r="B29" s="34"/>
      <c r="C29" s="34"/>
      <c r="D29" s="102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02"/>
      <c r="E30" s="24">
        <v>310900</v>
      </c>
    </row>
    <row r="31" spans="1:7" ht="21" customHeight="1" x14ac:dyDescent="0.25">
      <c r="A31" s="25" t="s">
        <v>248</v>
      </c>
      <c r="B31" s="103">
        <f>B30</f>
        <v>547880.35</v>
      </c>
      <c r="C31" s="103">
        <f t="shared" ref="C31:E31" si="2">C30</f>
        <v>236980.35</v>
      </c>
      <c r="D31" s="103"/>
      <c r="E31" s="103">
        <f t="shared" si="2"/>
        <v>310900</v>
      </c>
    </row>
    <row r="32" spans="1:7" ht="61.5" customHeight="1" x14ac:dyDescent="0.25">
      <c r="A32" s="35" t="s">
        <v>249</v>
      </c>
      <c r="B32" s="103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04"/>
      <c r="E33" s="24">
        <v>172966.68</v>
      </c>
    </row>
    <row r="34" spans="1:5" ht="18" customHeight="1" x14ac:dyDescent="0.25">
      <c r="A34" s="25" t="s">
        <v>250</v>
      </c>
      <c r="B34" s="103">
        <f>B33</f>
        <v>180963.44</v>
      </c>
      <c r="C34" s="103">
        <f>C33</f>
        <v>7996.76</v>
      </c>
      <c r="D34" s="103"/>
      <c r="E34" s="103">
        <f t="shared" ref="E34" si="3">E33</f>
        <v>172966.68</v>
      </c>
    </row>
    <row r="35" spans="1:5" ht="33.75" customHeight="1" x14ac:dyDescent="0.25">
      <c r="A35" s="101" t="s">
        <v>251</v>
      </c>
      <c r="B35" s="34"/>
      <c r="C35" s="24"/>
      <c r="D35" s="24"/>
      <c r="E35" s="32"/>
    </row>
    <row r="36" spans="1:5" ht="18.75" customHeight="1" x14ac:dyDescent="0.25">
      <c r="A36" s="25" t="s">
        <v>172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195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252</v>
      </c>
      <c r="B43" s="103">
        <f>SUM(B36:B42)</f>
        <v>41463.040000000001</v>
      </c>
      <c r="C43" s="103">
        <f>SUM(C36:C42)</f>
        <v>26932.260000000002</v>
      </c>
      <c r="D43" s="103">
        <f>SUM(D36:D42)</f>
        <v>4000</v>
      </c>
      <c r="E43" s="103">
        <f>SUM(E36:E42)</f>
        <v>14530.78</v>
      </c>
    </row>
    <row r="44" spans="1:5" ht="21.75" customHeight="1" x14ac:dyDescent="0.25">
      <c r="A44" s="101" t="s">
        <v>253</v>
      </c>
      <c r="B44" s="34"/>
      <c r="C44" s="24"/>
      <c r="D44" s="24"/>
      <c r="E44" s="32"/>
    </row>
    <row r="45" spans="1:5" ht="20.25" customHeight="1" x14ac:dyDescent="0.25">
      <c r="A45" s="105" t="s">
        <v>162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254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01" t="s">
        <v>255</v>
      </c>
      <c r="B47" s="34"/>
      <c r="C47" s="24"/>
      <c r="D47" s="24"/>
      <c r="E47" s="32"/>
    </row>
    <row r="48" spans="1:5" ht="19.5" customHeight="1" x14ac:dyDescent="0.25">
      <c r="A48" s="25" t="s">
        <v>198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197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199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200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202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204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201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203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209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212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196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217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218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220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206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205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207</v>
      </c>
      <c r="B64" s="34">
        <f t="shared" si="5"/>
        <v>4814.8099999999995</v>
      </c>
      <c r="C64" s="34">
        <v>3814.81</v>
      </c>
      <c r="D64" s="24"/>
      <c r="E64" s="32">
        <v>1000</v>
      </c>
    </row>
    <row r="65" spans="1:5" ht="16.5" customHeight="1" x14ac:dyDescent="0.25">
      <c r="A65" s="25" t="s">
        <v>208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210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211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213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214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215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216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221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222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219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223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256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224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225</v>
      </c>
      <c r="B83" s="34">
        <f t="shared" si="5"/>
        <v>3926.41</v>
      </c>
      <c r="C83" s="106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226</v>
      </c>
      <c r="B84" s="34">
        <f t="shared" si="5"/>
        <v>1103.6400000000001</v>
      </c>
      <c r="C84" s="106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06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231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229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230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228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227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299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257</v>
      </c>
      <c r="B102" s="103">
        <f>SUM(B48:B101)</f>
        <v>283967.3</v>
      </c>
      <c r="C102" s="103">
        <f>SUM(C48:C101)</f>
        <v>266457.70999999996</v>
      </c>
      <c r="D102" s="103">
        <f>SUM(D48:D101)</f>
        <v>16176.63</v>
      </c>
      <c r="E102" s="103">
        <f>SUM(E48:E101)</f>
        <v>17509.59</v>
      </c>
    </row>
    <row r="103" spans="1:5" ht="34.5" customHeight="1" x14ac:dyDescent="0.25">
      <c r="A103" s="107" t="s">
        <v>258</v>
      </c>
      <c r="B103" s="34"/>
      <c r="C103" s="34"/>
      <c r="D103" s="103"/>
      <c r="E103" s="32"/>
    </row>
    <row r="104" spans="1:5" ht="23.25" customHeight="1" x14ac:dyDescent="0.25">
      <c r="A104" s="108" t="s">
        <v>4</v>
      </c>
      <c r="B104" s="38">
        <f>C104+E104</f>
        <v>189414.38</v>
      </c>
      <c r="C104" s="38">
        <v>109414.38</v>
      </c>
      <c r="D104" s="103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09" t="s">
        <v>285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259</v>
      </c>
      <c r="B108" s="103">
        <f>B105+B106+B104+B107</f>
        <v>204437.31</v>
      </c>
      <c r="C108" s="103">
        <f>C105+C106+C104+C107</f>
        <v>124437.31</v>
      </c>
      <c r="D108" s="103"/>
      <c r="E108" s="103">
        <f t="shared" ref="E108" si="6">E105+E106+E104+E107</f>
        <v>80000</v>
      </c>
    </row>
    <row r="109" spans="1:5" ht="53.25" customHeight="1" x14ac:dyDescent="0.25">
      <c r="A109" s="35" t="s">
        <v>260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261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10" t="s">
        <v>262</v>
      </c>
      <c r="B113" s="36">
        <f>B22+B25+B28+B31+B34+B43+B46+B102+B108+B112</f>
        <v>2956431.0399999996</v>
      </c>
      <c r="C113" s="36">
        <f>C22+C25+C28+C31+C34+C43+C46+C102+C108+C112</f>
        <v>854937.78</v>
      </c>
      <c r="D113" s="36">
        <f>D22+D25+D28+D31+D34+D43+D46+D102+D108+D112</f>
        <v>29176.629999999997</v>
      </c>
      <c r="E113" s="36">
        <f>E22+E25+E28+E31+E34+E43+E46+E102+E108+E112</f>
        <v>2101493.2599999998</v>
      </c>
    </row>
    <row r="115" spans="1:5" ht="20.25" customHeight="1" x14ac:dyDescent="0.2">
      <c r="A115" s="111" t="s">
        <v>263</v>
      </c>
      <c r="B115" s="111"/>
      <c r="C115" s="111"/>
      <c r="D115" s="111"/>
      <c r="E115" s="111"/>
    </row>
    <row r="117" spans="1:5" ht="15" x14ac:dyDescent="0.2">
      <c r="A117" s="194" t="s">
        <v>235</v>
      </c>
      <c r="B117" s="194" t="s">
        <v>236</v>
      </c>
      <c r="C117" s="200" t="s">
        <v>237</v>
      </c>
      <c r="D117" s="202"/>
      <c r="E117" s="112"/>
    </row>
    <row r="118" spans="1:5" ht="15.75" x14ac:dyDescent="0.2">
      <c r="A118" s="195"/>
      <c r="B118" s="195"/>
      <c r="C118" s="203" t="s">
        <v>238</v>
      </c>
      <c r="D118" s="198"/>
      <c r="E118" s="204" t="s">
        <v>239</v>
      </c>
    </row>
    <row r="119" spans="1:5" ht="45" customHeight="1" x14ac:dyDescent="0.2">
      <c r="A119" s="201"/>
      <c r="B119" s="201"/>
      <c r="C119" s="96" t="s">
        <v>240</v>
      </c>
      <c r="D119" s="97" t="s">
        <v>70</v>
      </c>
      <c r="E119" s="205"/>
    </row>
    <row r="120" spans="1:5" ht="35.25" customHeight="1" x14ac:dyDescent="0.2">
      <c r="A120" s="35" t="s">
        <v>264</v>
      </c>
      <c r="B120" s="113"/>
      <c r="C120" s="17"/>
      <c r="D120" s="18"/>
      <c r="E120" s="40"/>
    </row>
    <row r="121" spans="1:5" ht="21" customHeight="1" x14ac:dyDescent="0.2">
      <c r="A121" s="114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15" t="s">
        <v>265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16" t="s">
        <v>266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17" t="s">
        <v>267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18" t="s">
        <v>268</v>
      </c>
      <c r="B125" s="39"/>
      <c r="C125" s="39"/>
      <c r="D125" s="39"/>
      <c r="E125" s="39"/>
    </row>
    <row r="126" spans="1:5" ht="18.75" customHeight="1" x14ac:dyDescent="0.25">
      <c r="A126" s="117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18" t="s">
        <v>269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270</v>
      </c>
      <c r="B128" s="39"/>
      <c r="C128" s="39"/>
      <c r="D128" s="26"/>
      <c r="E128" s="26"/>
    </row>
    <row r="129" spans="1:5" ht="18.75" customHeight="1" x14ac:dyDescent="0.25">
      <c r="A129" s="117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18" t="s">
        <v>271</v>
      </c>
      <c r="B130" s="39">
        <f>B129</f>
        <v>92308.74</v>
      </c>
      <c r="C130" s="39">
        <f>C129</f>
        <v>89408.74</v>
      </c>
      <c r="D130" s="39"/>
      <c r="E130" s="119">
        <f t="shared" ref="E130" si="8">E129</f>
        <v>2900</v>
      </c>
    </row>
    <row r="131" spans="1:5" ht="39.75" customHeight="1" x14ac:dyDescent="0.25">
      <c r="A131" s="120" t="s">
        <v>74</v>
      </c>
      <c r="B131" s="121"/>
      <c r="C131" s="121"/>
      <c r="D131" s="121"/>
      <c r="E131" s="121"/>
    </row>
    <row r="132" spans="1:5" ht="15.75" x14ac:dyDescent="0.25">
      <c r="A132" s="122" t="s">
        <v>172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22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22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22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22" t="s">
        <v>195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22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23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22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10" t="s">
        <v>272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24" t="s">
        <v>146</v>
      </c>
      <c r="B141" s="24"/>
      <c r="C141" s="24"/>
      <c r="D141" s="24"/>
      <c r="E141" s="24"/>
    </row>
    <row r="142" spans="1:5" ht="15.75" x14ac:dyDescent="0.25">
      <c r="A142" s="122" t="s">
        <v>162</v>
      </c>
      <c r="B142" s="125">
        <f>C142+E142</f>
        <v>10206.200000000001</v>
      </c>
      <c r="C142" s="125">
        <v>10206.200000000001</v>
      </c>
      <c r="D142" s="24"/>
      <c r="E142" s="24"/>
    </row>
    <row r="143" spans="1:5" ht="15.75" x14ac:dyDescent="0.25">
      <c r="A143" s="110" t="s">
        <v>273</v>
      </c>
      <c r="B143" s="126">
        <f>B142</f>
        <v>10206.200000000001</v>
      </c>
      <c r="C143" s="126">
        <f>C142</f>
        <v>10206.200000000001</v>
      </c>
      <c r="D143" s="36"/>
      <c r="E143" s="24"/>
    </row>
    <row r="144" spans="1:5" ht="34.5" customHeight="1" x14ac:dyDescent="0.25">
      <c r="A144" s="124" t="s">
        <v>75</v>
      </c>
      <c r="B144" s="24"/>
      <c r="C144" s="24"/>
      <c r="D144" s="24"/>
      <c r="E144" s="24"/>
    </row>
    <row r="145" spans="1:5" ht="15.75" x14ac:dyDescent="0.25">
      <c r="A145" s="123" t="s">
        <v>198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23" t="s">
        <v>197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23" t="s">
        <v>199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23" t="s">
        <v>200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23" t="s">
        <v>202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23" t="s">
        <v>204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23" t="s">
        <v>201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23" t="s">
        <v>203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23" t="s">
        <v>208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23" t="s">
        <v>209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23" t="s">
        <v>212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23" t="s">
        <v>196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23" t="s">
        <v>217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23" t="s">
        <v>218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23" t="s">
        <v>220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23" t="s">
        <v>206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23" t="s">
        <v>222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23" t="s">
        <v>205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23" t="s">
        <v>207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23" t="s">
        <v>210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23" t="s">
        <v>211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23" t="s">
        <v>213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23" t="s">
        <v>214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23" t="s">
        <v>215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23" t="s">
        <v>216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23" t="s">
        <v>221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23" t="s">
        <v>219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23" t="s">
        <v>223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23" t="s">
        <v>256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23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23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23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23" t="s">
        <v>23</v>
      </c>
      <c r="B177" s="34">
        <f t="shared" si="10"/>
        <v>2772.2</v>
      </c>
      <c r="C177" s="106">
        <v>2772.2</v>
      </c>
      <c r="D177" s="24"/>
      <c r="E177" s="24"/>
    </row>
    <row r="178" spans="1:5" ht="15.75" x14ac:dyDescent="0.25">
      <c r="A178" s="123" t="s">
        <v>224</v>
      </c>
      <c r="B178" s="34">
        <f t="shared" si="10"/>
        <v>2229.42</v>
      </c>
      <c r="C178" s="106">
        <v>2229.42</v>
      </c>
      <c r="D178" s="24"/>
      <c r="E178" s="24"/>
    </row>
    <row r="179" spans="1:5" ht="15.75" x14ac:dyDescent="0.25">
      <c r="A179" s="123" t="s">
        <v>226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23" t="s">
        <v>274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23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23" t="s">
        <v>229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23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228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23" t="s">
        <v>227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23" t="s">
        <v>230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23" t="s">
        <v>231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23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23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23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23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23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23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23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23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10" t="s">
        <v>275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24" t="s">
        <v>276</v>
      </c>
      <c r="B198" s="127"/>
      <c r="C198" s="127"/>
      <c r="D198" s="127"/>
      <c r="E198" s="127"/>
    </row>
    <row r="199" spans="1:5" ht="31.5" x14ac:dyDescent="0.25">
      <c r="A199" s="123" t="s">
        <v>277</v>
      </c>
      <c r="B199" s="24">
        <f>C199+E199</f>
        <v>188492.09</v>
      </c>
      <c r="C199" s="24">
        <v>188492.09</v>
      </c>
      <c r="D199" s="24"/>
      <c r="E199" s="127"/>
    </row>
    <row r="200" spans="1:5" ht="15.75" x14ac:dyDescent="0.25">
      <c r="A200" s="122" t="s">
        <v>4</v>
      </c>
      <c r="B200" s="24">
        <f t="shared" ref="B200" si="11">C200+E200</f>
        <v>51607.3</v>
      </c>
      <c r="C200" s="24">
        <v>51607.3</v>
      </c>
      <c r="D200" s="24"/>
      <c r="E200" s="127"/>
    </row>
    <row r="201" spans="1:5" ht="15.75" x14ac:dyDescent="0.25">
      <c r="A201" s="110" t="s">
        <v>278</v>
      </c>
      <c r="B201" s="36">
        <f>B199+B200</f>
        <v>240099.39</v>
      </c>
      <c r="C201" s="36">
        <f>C199+C200</f>
        <v>240099.39</v>
      </c>
      <c r="D201" s="24"/>
      <c r="E201" s="127"/>
    </row>
    <row r="202" spans="1:5" ht="46.15" customHeight="1" x14ac:dyDescent="0.25">
      <c r="A202" s="124" t="s">
        <v>260</v>
      </c>
      <c r="B202" s="127"/>
      <c r="C202" s="127"/>
      <c r="D202" s="127"/>
      <c r="E202" s="127"/>
    </row>
    <row r="203" spans="1:5" ht="18" customHeight="1" x14ac:dyDescent="0.25">
      <c r="A203" s="122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27"/>
    </row>
    <row r="204" spans="1:5" ht="24" customHeight="1" x14ac:dyDescent="0.25">
      <c r="A204" s="110" t="s">
        <v>279</v>
      </c>
      <c r="B204" s="36">
        <f>B203</f>
        <v>557.05999999999995</v>
      </c>
      <c r="C204" s="36">
        <f>C203</f>
        <v>557.05999999999995</v>
      </c>
      <c r="D204" s="24"/>
      <c r="E204" s="127"/>
    </row>
    <row r="205" spans="1:5" ht="24" customHeight="1" x14ac:dyDescent="0.25">
      <c r="A205" s="110" t="s">
        <v>280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26">
        <f t="shared" si="13"/>
        <v>2900</v>
      </c>
    </row>
    <row r="207" spans="1:5" ht="14.25" x14ac:dyDescent="0.2">
      <c r="A207" s="206" t="s">
        <v>281</v>
      </c>
      <c r="B207" s="206"/>
      <c r="C207" s="206"/>
      <c r="D207" s="206"/>
      <c r="E207" s="206"/>
    </row>
    <row r="208" spans="1:5" ht="14.25" x14ac:dyDescent="0.2">
      <c r="A208" s="128"/>
      <c r="B208" s="128"/>
      <c r="C208" s="128"/>
      <c r="D208" s="128"/>
      <c r="E208" s="128"/>
    </row>
    <row r="209" spans="1:5" ht="15" x14ac:dyDescent="0.2">
      <c r="A209" s="194" t="s">
        <v>235</v>
      </c>
      <c r="B209" s="194" t="s">
        <v>236</v>
      </c>
      <c r="C209" s="200" t="s">
        <v>237</v>
      </c>
      <c r="D209" s="202"/>
      <c r="E209" s="95"/>
    </row>
    <row r="210" spans="1:5" ht="15.75" x14ac:dyDescent="0.2">
      <c r="A210" s="195"/>
      <c r="B210" s="195"/>
      <c r="C210" s="203" t="s">
        <v>238</v>
      </c>
      <c r="D210" s="198"/>
      <c r="E210" s="204" t="s">
        <v>239</v>
      </c>
    </row>
    <row r="211" spans="1:5" ht="45.75" customHeight="1" x14ac:dyDescent="0.2">
      <c r="A211" s="201"/>
      <c r="B211" s="201"/>
      <c r="C211" s="96" t="s">
        <v>240</v>
      </c>
      <c r="D211" s="97" t="s">
        <v>70</v>
      </c>
      <c r="E211" s="205"/>
    </row>
    <row r="212" spans="1:5" ht="28.5" x14ac:dyDescent="0.25">
      <c r="A212" s="35" t="s">
        <v>241</v>
      </c>
      <c r="B212" s="124"/>
      <c r="C212" s="129"/>
      <c r="D212" s="130"/>
      <c r="E212" s="19"/>
    </row>
    <row r="213" spans="1:5" ht="18" customHeight="1" x14ac:dyDescent="0.25">
      <c r="A213" s="20" t="s">
        <v>4</v>
      </c>
      <c r="B213" s="23">
        <f>C213+E213</f>
        <v>5659982.71</v>
      </c>
      <c r="C213" s="41">
        <v>1377600</v>
      </c>
      <c r="D213" s="22"/>
      <c r="E213" s="22">
        <v>4282382.71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" customHeight="1" x14ac:dyDescent="0.25">
      <c r="A215" s="20" t="s">
        <v>10</v>
      </c>
      <c r="B215" s="23">
        <f>C215+E215</f>
        <v>1900</v>
      </c>
      <c r="C215" s="41"/>
      <c r="D215" s="22"/>
      <c r="E215" s="22">
        <v>1900</v>
      </c>
    </row>
    <row r="216" spans="1:5" ht="18.75" customHeight="1" x14ac:dyDescent="0.25">
      <c r="A216" s="25" t="s">
        <v>282</v>
      </c>
      <c r="B216" s="26">
        <f>B213+B214+B215</f>
        <v>5761882.71</v>
      </c>
      <c r="C216" s="26">
        <f t="shared" ref="C216:E216" si="14">C213+C214+C215</f>
        <v>1377600</v>
      </c>
      <c r="D216" s="26"/>
      <c r="E216" s="26">
        <f t="shared" si="14"/>
        <v>4384282.71</v>
      </c>
    </row>
    <row r="217" spans="1:5" ht="57" x14ac:dyDescent="0.25">
      <c r="A217" s="35" t="s">
        <v>270</v>
      </c>
      <c r="B217" s="124"/>
      <c r="C217" s="129"/>
      <c r="D217" s="130"/>
      <c r="E217" s="19"/>
    </row>
    <row r="218" spans="1:5" ht="15.75" x14ac:dyDescent="0.25">
      <c r="A218" s="20" t="s">
        <v>283</v>
      </c>
      <c r="B218" s="23">
        <f>C218+E218</f>
        <v>1101700</v>
      </c>
      <c r="C218" s="41">
        <v>1101700</v>
      </c>
      <c r="D218" s="22"/>
      <c r="E218" s="22"/>
    </row>
    <row r="219" spans="1:5" ht="15.75" x14ac:dyDescent="0.25">
      <c r="A219" s="25" t="s">
        <v>284</v>
      </c>
      <c r="B219" s="26">
        <f>B218</f>
        <v>1101700</v>
      </c>
      <c r="C219" s="26">
        <f>C218</f>
        <v>1101700</v>
      </c>
      <c r="D219" s="98"/>
      <c r="E219" s="26"/>
    </row>
    <row r="220" spans="1:5" ht="15.75" x14ac:dyDescent="0.25">
      <c r="A220" s="110" t="s">
        <v>280</v>
      </c>
      <c r="B220" s="36">
        <f>B216+B219</f>
        <v>6863582.71</v>
      </c>
      <c r="C220" s="36">
        <f t="shared" ref="C220" si="15">C216+C219</f>
        <v>2479300</v>
      </c>
      <c r="D220" s="36"/>
      <c r="E220" s="36">
        <f>E216+E219</f>
        <v>4384282.71</v>
      </c>
    </row>
  </sheetData>
  <mergeCells count="17"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  <mergeCell ref="A209:A211"/>
    <mergeCell ref="B209:B211"/>
    <mergeCell ref="C209:D209"/>
    <mergeCell ref="C210:D210"/>
    <mergeCell ref="E210:E2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Mantas Navaruckis</cp:lastModifiedBy>
  <cp:lastPrinted>2021-10-19T10:30:46Z</cp:lastPrinted>
  <dcterms:created xsi:type="dcterms:W3CDTF">2005-12-13T07:19:10Z</dcterms:created>
  <dcterms:modified xsi:type="dcterms:W3CDTF">2021-12-20T08:05:59Z</dcterms:modified>
</cp:coreProperties>
</file>