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3040" windowHeight="8805" activeTab="2"/>
  </bookViews>
  <sheets>
    <sheet name="1 priedas" sheetId="24" r:id="rId1"/>
    <sheet name="2 priedas" sheetId="22" r:id="rId2"/>
    <sheet name="4 priedas" sheetId="25" r:id="rId3"/>
  </sheets>
  <definedNames>
    <definedName name="_xlnm.Print_Titles" localSheetId="0">'1 priedas'!$8:$8</definedName>
    <definedName name="_xlnm.Print_Titles" localSheetId="1">'2 priedas'!$4:$6</definedName>
    <definedName name="_xlnm.Print_Titles" localSheetId="2">'4 priedas'!$12:$14</definedName>
  </definedNames>
  <calcPr calcId="152511"/>
</workbook>
</file>

<file path=xl/calcChain.xml><?xml version="1.0" encoding="utf-8"?>
<calcChain xmlns="http://schemas.openxmlformats.org/spreadsheetml/2006/main">
  <c r="C214" i="25" l="1"/>
  <c r="D214" i="25"/>
  <c r="C453" i="22" l="1"/>
  <c r="B453" i="22"/>
  <c r="B73" i="22"/>
  <c r="C210" i="25" l="1"/>
  <c r="E210" i="25"/>
  <c r="E214" i="25" s="1"/>
  <c r="B209" i="25"/>
  <c r="C468" i="22"/>
  <c r="D468" i="22"/>
  <c r="E468" i="22"/>
  <c r="B468" i="22"/>
  <c r="D458" i="22"/>
  <c r="D467" i="22"/>
  <c r="E467" i="22"/>
  <c r="B467" i="22"/>
  <c r="E452" i="22"/>
  <c r="C456" i="22"/>
  <c r="C467" i="22" s="1"/>
  <c r="D456" i="22"/>
  <c r="E456" i="22"/>
  <c r="B456" i="22"/>
  <c r="E443" i="22"/>
  <c r="C443" i="22"/>
  <c r="D443" i="22"/>
  <c r="B443" i="22"/>
  <c r="C401" i="22"/>
  <c r="D401" i="22"/>
  <c r="E401" i="22"/>
  <c r="B401" i="22"/>
  <c r="D284" i="22"/>
  <c r="B264" i="22"/>
  <c r="C255" i="22"/>
  <c r="D255" i="22"/>
  <c r="E255" i="22"/>
  <c r="B255" i="22"/>
  <c r="C246" i="22"/>
  <c r="D246" i="22"/>
  <c r="B246" i="22"/>
  <c r="C237" i="22"/>
  <c r="D237" i="22"/>
  <c r="B237" i="22"/>
  <c r="C228" i="22"/>
  <c r="D228" i="22"/>
  <c r="B228" i="22"/>
  <c r="C219" i="22"/>
  <c r="D219" i="22"/>
  <c r="E219" i="22"/>
  <c r="B219" i="22"/>
  <c r="C210" i="22"/>
  <c r="D210" i="22"/>
  <c r="E210" i="22"/>
  <c r="B210" i="22"/>
  <c r="C197" i="22"/>
  <c r="D197" i="22"/>
  <c r="E197" i="22"/>
  <c r="B197" i="22"/>
  <c r="C188" i="22"/>
  <c r="D188" i="22"/>
  <c r="B188" i="22"/>
  <c r="C171" i="22"/>
  <c r="D171" i="22"/>
  <c r="E171" i="22"/>
  <c r="B171" i="22"/>
  <c r="C166" i="22"/>
  <c r="D166" i="22"/>
  <c r="B166" i="22"/>
  <c r="C153" i="22"/>
  <c r="D153" i="22"/>
  <c r="B153" i="22"/>
  <c r="C148" i="22"/>
  <c r="D148" i="22"/>
  <c r="E148" i="22"/>
  <c r="B148" i="22"/>
  <c r="B143" i="22"/>
  <c r="C143" i="22"/>
  <c r="D143" i="22"/>
  <c r="E134" i="22"/>
  <c r="C134" i="22"/>
  <c r="D134" i="22"/>
  <c r="B134" i="22"/>
  <c r="B50" i="22" l="1"/>
  <c r="C37" i="22"/>
  <c r="D37" i="22"/>
  <c r="E37" i="22"/>
  <c r="E36" i="22"/>
  <c r="C30" i="22"/>
  <c r="B32" i="22"/>
  <c r="B31" i="22"/>
  <c r="B27" i="22"/>
  <c r="B28" i="22"/>
  <c r="B29" i="22"/>
  <c r="B37" i="22" s="1"/>
  <c r="B26" i="22"/>
  <c r="B19" i="22"/>
  <c r="D30" i="22"/>
  <c r="E30" i="22"/>
  <c r="B36" i="22" l="1"/>
  <c r="B25" i="22"/>
  <c r="B33" i="22" s="1"/>
  <c r="B30" i="22"/>
  <c r="B15" i="22"/>
  <c r="B14" i="22"/>
  <c r="C400" i="22" l="1"/>
  <c r="D400" i="22"/>
  <c r="E400" i="22"/>
  <c r="E462" i="22" l="1"/>
  <c r="C368" i="22"/>
  <c r="D368" i="22"/>
  <c r="B368" i="22"/>
  <c r="C357" i="22"/>
  <c r="D357" i="22"/>
  <c r="B357" i="22"/>
  <c r="C362" i="22"/>
  <c r="D362" i="22"/>
  <c r="B362" i="22"/>
  <c r="C352" i="22"/>
  <c r="D352" i="22"/>
  <c r="B352" i="22"/>
  <c r="C289" i="22"/>
  <c r="D289" i="22"/>
  <c r="E289" i="22"/>
  <c r="B289" i="22"/>
  <c r="C347" i="22"/>
  <c r="D347" i="22"/>
  <c r="E347" i="22"/>
  <c r="B347" i="22"/>
  <c r="B342" i="22"/>
  <c r="C342" i="22"/>
  <c r="D342" i="22"/>
  <c r="C337" i="22"/>
  <c r="D337" i="22"/>
  <c r="E337" i="22"/>
  <c r="B337" i="22"/>
  <c r="C332" i="22"/>
  <c r="D332" i="22"/>
  <c r="E332" i="22"/>
  <c r="B332" i="22"/>
  <c r="C327" i="22"/>
  <c r="D327" i="22"/>
  <c r="E327" i="22"/>
  <c r="B327" i="22"/>
  <c r="C321" i="22"/>
  <c r="D321" i="22"/>
  <c r="E321" i="22"/>
  <c r="B321" i="22"/>
  <c r="C316" i="22"/>
  <c r="B316" i="22"/>
  <c r="D316" i="22"/>
  <c r="C310" i="22"/>
  <c r="D310" i="22"/>
  <c r="B310" i="22"/>
  <c r="C305" i="22"/>
  <c r="D305" i="22"/>
  <c r="B305" i="22"/>
  <c r="C300" i="22"/>
  <c r="D300" i="22"/>
  <c r="B300" i="22"/>
  <c r="C295" i="22"/>
  <c r="D295" i="22"/>
  <c r="E295" i="22"/>
  <c r="B295" i="22"/>
  <c r="B284" i="22" l="1"/>
  <c r="B279" i="22"/>
  <c r="C284" i="22"/>
  <c r="B274" i="22"/>
  <c r="C279" i="22"/>
  <c r="D279" i="22"/>
  <c r="C274" i="22"/>
  <c r="D274" i="22"/>
  <c r="E274" i="22"/>
  <c r="C269" i="22"/>
  <c r="D269" i="22"/>
  <c r="E269" i="22"/>
  <c r="B269" i="22"/>
  <c r="C264" i="22"/>
  <c r="D264" i="22"/>
  <c r="E264" i="22"/>
  <c r="D457" i="22" l="1"/>
  <c r="C44" i="22" l="1"/>
  <c r="E44" i="22"/>
  <c r="C17" i="25" l="1"/>
  <c r="D17" i="25"/>
  <c r="B455" i="22" l="1"/>
  <c r="B441" i="22"/>
  <c r="C441" i="22"/>
  <c r="D441" i="22"/>
  <c r="C410" i="22"/>
  <c r="B410" i="22"/>
  <c r="D388" i="22"/>
  <c r="C388" i="22"/>
  <c r="B388" i="22"/>
  <c r="E385" i="22"/>
  <c r="D385" i="22"/>
  <c r="C385" i="22"/>
  <c r="B385" i="22"/>
  <c r="D382" i="22"/>
  <c r="C382" i="22"/>
  <c r="B382" i="22"/>
  <c r="E378" i="22"/>
  <c r="D378" i="22"/>
  <c r="C378" i="22"/>
  <c r="B378" i="22"/>
  <c r="C374" i="22"/>
  <c r="D374" i="22"/>
  <c r="E374" i="22"/>
  <c r="B374" i="22"/>
  <c r="B20" i="24"/>
  <c r="C26" i="25" l="1"/>
  <c r="E26" i="25"/>
  <c r="B16" i="25" l="1"/>
  <c r="C213" i="25"/>
  <c r="B212" i="25"/>
  <c r="E125" i="25"/>
  <c r="E200" i="25" s="1"/>
  <c r="B121" i="25"/>
  <c r="B122" i="25" s="1"/>
  <c r="C122" i="25"/>
  <c r="C116" i="25"/>
  <c r="C119" i="25" s="1"/>
  <c r="B213" i="25" l="1"/>
  <c r="C199" i="25"/>
  <c r="B198" i="25"/>
  <c r="B199" i="25" s="1"/>
  <c r="B148" i="25"/>
  <c r="B187" i="25"/>
  <c r="C196" i="25"/>
  <c r="B111" i="22" l="1"/>
  <c r="C111" i="22"/>
  <c r="B96" i="22"/>
  <c r="C96" i="22"/>
  <c r="D96" i="22"/>
  <c r="B100" i="22"/>
  <c r="C100" i="22"/>
  <c r="E10" i="22"/>
  <c r="E22" i="22"/>
  <c r="E460" i="22" s="1"/>
  <c r="B118" i="22" l="1"/>
  <c r="B116" i="22"/>
  <c r="B438" i="22"/>
  <c r="B179" i="25" l="1"/>
  <c r="B417" i="22" l="1"/>
  <c r="C414" i="22"/>
  <c r="D414" i="22"/>
  <c r="B414" i="22"/>
  <c r="C438" i="22"/>
  <c r="D438" i="22"/>
  <c r="C129" i="22"/>
  <c r="B129" i="22"/>
  <c r="C76" i="22" l="1"/>
  <c r="C465" i="22" s="1"/>
  <c r="E76" i="22"/>
  <c r="E465" i="22" s="1"/>
  <c r="C417" i="22" l="1"/>
  <c r="D417" i="22"/>
  <c r="E417" i="22"/>
  <c r="C427" i="22"/>
  <c r="D427" i="22"/>
  <c r="E427" i="22"/>
  <c r="B427" i="22"/>
  <c r="C403" i="22" l="1"/>
  <c r="D403" i="22"/>
  <c r="E403" i="22"/>
  <c r="B403" i="22"/>
  <c r="C394" i="22"/>
  <c r="D394" i="22"/>
  <c r="E394" i="22"/>
  <c r="B394" i="22"/>
  <c r="B117" i="22" l="1"/>
  <c r="C117" i="22"/>
  <c r="D117" i="22"/>
  <c r="D111" i="22"/>
  <c r="C108" i="22"/>
  <c r="D108" i="22"/>
  <c r="B108" i="22"/>
  <c r="C104" i="22"/>
  <c r="D104" i="22"/>
  <c r="B104" i="22"/>
  <c r="D100" i="22"/>
  <c r="E100" i="22"/>
  <c r="B84" i="22"/>
  <c r="C88" i="22"/>
  <c r="D88" i="22"/>
  <c r="B88" i="22"/>
  <c r="C92" i="22"/>
  <c r="D92" i="22"/>
  <c r="B92" i="22"/>
  <c r="C84" i="22"/>
  <c r="D84" i="22"/>
  <c r="C80" i="22"/>
  <c r="D80" i="22"/>
  <c r="B80" i="22"/>
  <c r="E193" i="22" l="1"/>
  <c r="B72" i="22" l="1"/>
  <c r="B16" i="22" l="1"/>
  <c r="B13" i="22"/>
  <c r="B11" i="22"/>
  <c r="B12" i="22"/>
  <c r="D453" i="22" l="1"/>
  <c r="B451" i="22" l="1"/>
  <c r="E103" i="25" l="1"/>
  <c r="B99" i="25"/>
  <c r="B55" i="22" l="1"/>
  <c r="B56" i="22"/>
  <c r="B18" i="22"/>
  <c r="B21" i="22" s="1"/>
  <c r="B40" i="22" l="1"/>
  <c r="B121" i="22" l="1"/>
  <c r="B67" i="22"/>
  <c r="B45" i="22"/>
  <c r="B44" i="22" s="1"/>
  <c r="E23" i="25"/>
  <c r="B87" i="25" l="1"/>
  <c r="D97" i="25"/>
  <c r="C103" i="25"/>
  <c r="B37" i="25"/>
  <c r="C38" i="25"/>
  <c r="D38" i="25"/>
  <c r="E38" i="25"/>
  <c r="B102" i="25"/>
  <c r="D108" i="25" l="1"/>
  <c r="E184" i="22" l="1"/>
  <c r="E180" i="22"/>
  <c r="B402" i="22" l="1"/>
  <c r="C97" i="25" l="1"/>
  <c r="E97" i="25"/>
  <c r="B43" i="25"/>
  <c r="B95" i="25" l="1"/>
  <c r="E47" i="22" l="1"/>
  <c r="C457" i="22"/>
  <c r="B457" i="22"/>
  <c r="C447" i="22"/>
  <c r="C452" i="22" s="1"/>
  <c r="D447" i="22"/>
  <c r="B447" i="22"/>
  <c r="B452" i="22" s="1"/>
  <c r="E423" i="22"/>
  <c r="D126" i="22" l="1"/>
  <c r="C23" i="22" l="1"/>
  <c r="D23" i="22"/>
  <c r="B23" i="22"/>
  <c r="B25" i="24" l="1"/>
  <c r="B19" i="24" l="1"/>
  <c r="B18" i="24" s="1"/>
  <c r="E46" i="22" l="1"/>
  <c r="C47" i="22" l="1"/>
  <c r="B47" i="22"/>
  <c r="B208" i="25" l="1"/>
  <c r="B210" i="25" s="1"/>
  <c r="B214" i="25" s="1"/>
  <c r="B195" i="25"/>
  <c r="B194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80" i="25"/>
  <c r="B181" i="25"/>
  <c r="B182" i="25"/>
  <c r="B183" i="25"/>
  <c r="B184" i="25"/>
  <c r="B185" i="25"/>
  <c r="B186" i="25"/>
  <c r="B188" i="25"/>
  <c r="B189" i="25"/>
  <c r="B190" i="25"/>
  <c r="B191" i="25"/>
  <c r="B140" i="25"/>
  <c r="B141" i="25"/>
  <c r="B142" i="25"/>
  <c r="B143" i="25"/>
  <c r="B144" i="25"/>
  <c r="B145" i="25"/>
  <c r="B146" i="25"/>
  <c r="B147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37" i="25"/>
  <c r="B134" i="25"/>
  <c r="B128" i="25"/>
  <c r="B129" i="25"/>
  <c r="B130" i="25"/>
  <c r="B131" i="25"/>
  <c r="B132" i="25"/>
  <c r="B133" i="25"/>
  <c r="B127" i="25"/>
  <c r="B124" i="25"/>
  <c r="B118" i="25"/>
  <c r="B117" i="25"/>
  <c r="B106" i="25"/>
  <c r="B105" i="25"/>
  <c r="B101" i="25"/>
  <c r="B100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8" i="25"/>
  <c r="B89" i="25"/>
  <c r="B90" i="25"/>
  <c r="B91" i="25"/>
  <c r="B92" i="25"/>
  <c r="B93" i="25"/>
  <c r="B94" i="25"/>
  <c r="B96" i="25"/>
  <c r="B40" i="25"/>
  <c r="B32" i="25"/>
  <c r="B33" i="25"/>
  <c r="B34" i="25"/>
  <c r="B35" i="25"/>
  <c r="B36" i="25"/>
  <c r="B31" i="25"/>
  <c r="B28" i="25"/>
  <c r="B25" i="25"/>
  <c r="B19" i="25"/>
  <c r="B116" i="25" l="1"/>
  <c r="B119" i="25" s="1"/>
  <c r="B38" i="25"/>
  <c r="B196" i="25"/>
  <c r="B97" i="25"/>
  <c r="B103" i="25"/>
  <c r="C75" i="22" l="1"/>
  <c r="E75" i="22"/>
  <c r="C46" i="22" l="1"/>
  <c r="B46" i="22"/>
  <c r="C398" i="22" l="1"/>
  <c r="D398" i="22"/>
  <c r="E398" i="22"/>
  <c r="B398" i="22"/>
  <c r="B400" i="22"/>
  <c r="E202" i="22"/>
  <c r="C138" i="25" l="1"/>
  <c r="B138" i="25"/>
  <c r="C440" i="22" l="1"/>
  <c r="C462" i="22" s="1"/>
  <c r="D440" i="22"/>
  <c r="D462" i="22" s="1"/>
  <c r="B440" i="22"/>
  <c r="C23" i="25" l="1"/>
  <c r="B23" i="25"/>
  <c r="E29" i="25"/>
  <c r="C122" i="22" l="1"/>
  <c r="D122" i="22"/>
  <c r="E122" i="22"/>
  <c r="B122" i="22"/>
  <c r="C25" i="22" l="1"/>
  <c r="C33" i="22" s="1"/>
  <c r="D25" i="22"/>
  <c r="D33" i="22" s="1"/>
  <c r="C391" i="22" l="1"/>
  <c r="D391" i="22"/>
  <c r="C107" i="25" l="1"/>
  <c r="B107" i="25" l="1"/>
  <c r="C41" i="25" l="1"/>
  <c r="B41" i="25"/>
  <c r="C54" i="22" l="1"/>
  <c r="E54" i="22"/>
  <c r="E57" i="22" s="1"/>
  <c r="B54" i="22"/>
  <c r="E58" i="22"/>
  <c r="B58" i="22"/>
  <c r="C59" i="22"/>
  <c r="E59" i="22"/>
  <c r="B59" i="22"/>
  <c r="C116" i="22" l="1"/>
  <c r="D116" i="22"/>
  <c r="C127" i="22" l="1"/>
  <c r="E127" i="22"/>
  <c r="B127" i="22"/>
  <c r="C126" i="22"/>
  <c r="E126" i="22"/>
  <c r="B126" i="22"/>
  <c r="B30" i="24" l="1"/>
  <c r="C21" i="22" l="1"/>
  <c r="D21" i="22"/>
  <c r="E21" i="22"/>
  <c r="C135" i="25" l="1"/>
  <c r="B135" i="25"/>
  <c r="C17" i="22" l="1"/>
  <c r="E17" i="22"/>
  <c r="B17" i="22"/>
  <c r="C10" i="22"/>
  <c r="D10" i="22"/>
  <c r="B10" i="22"/>
  <c r="C8" i="22"/>
  <c r="D8" i="22"/>
  <c r="B8" i="22"/>
  <c r="B462" i="22" l="1"/>
  <c r="C402" i="22"/>
  <c r="D402" i="22"/>
  <c r="C399" i="22"/>
  <c r="D399" i="22"/>
  <c r="E399" i="22"/>
  <c r="B399" i="22"/>
  <c r="E176" i="22"/>
  <c r="E25" i="22" l="1"/>
  <c r="E33" i="22" s="1"/>
  <c r="C118" i="22" l="1"/>
  <c r="D118" i="22"/>
  <c r="E118" i="22"/>
  <c r="C49" i="22" l="1"/>
  <c r="B49" i="22"/>
  <c r="B51" i="22" s="1"/>
  <c r="C51" i="22" l="1"/>
  <c r="B38" i="24"/>
  <c r="B17" i="25" l="1"/>
  <c r="C455" i="22" l="1"/>
  <c r="D455" i="22"/>
  <c r="B71" i="22" l="1"/>
  <c r="E42" i="22"/>
  <c r="C192" i="25" l="1"/>
  <c r="B192" i="25"/>
  <c r="C125" i="25" l="1"/>
  <c r="C200" i="25" s="1"/>
  <c r="B125" i="25"/>
  <c r="B200" i="25" s="1"/>
  <c r="C39" i="22"/>
  <c r="E39" i="22"/>
  <c r="E41" i="22" s="1"/>
  <c r="B39" i="22"/>
  <c r="B41" i="22" s="1"/>
  <c r="B466" i="22" l="1"/>
  <c r="E466" i="22" l="1"/>
  <c r="C29" i="25"/>
  <c r="B29" i="25"/>
  <c r="B26" i="25"/>
  <c r="E20" i="25"/>
  <c r="C20" i="25"/>
  <c r="C108" i="25" s="1"/>
  <c r="B20" i="25"/>
  <c r="E17" i="25"/>
  <c r="E108" i="25" s="1"/>
  <c r="B108" i="25" l="1"/>
  <c r="C41" i="22"/>
  <c r="C454" i="22" l="1"/>
  <c r="B454" i="22"/>
  <c r="D452" i="22"/>
  <c r="C71" i="22" l="1"/>
  <c r="E71" i="22"/>
  <c r="E35" i="22" l="1"/>
  <c r="E464" i="22" s="1"/>
  <c r="B35" i="22"/>
  <c r="B464" i="22" s="1"/>
  <c r="B10" i="24" l="1"/>
  <c r="B12" i="24"/>
  <c r="B16" i="24"/>
  <c r="B34" i="24"/>
  <c r="B41" i="24"/>
  <c r="B43" i="24"/>
  <c r="E397" i="22" l="1"/>
  <c r="B29" i="24"/>
  <c r="B9" i="24"/>
  <c r="B46" i="24" s="1"/>
  <c r="B57" i="22" l="1"/>
  <c r="C57" i="22" l="1"/>
  <c r="C34" i="22"/>
  <c r="D34" i="22"/>
  <c r="C74" i="22" l="1"/>
  <c r="B76" i="22"/>
  <c r="B465" i="22" s="1"/>
  <c r="C437" i="22"/>
  <c r="C463" i="22" s="1"/>
  <c r="D437" i="22"/>
  <c r="D463" i="22" s="1"/>
  <c r="B437" i="22"/>
  <c r="C120" i="22"/>
  <c r="B120" i="22"/>
  <c r="C66" i="22"/>
  <c r="E66" i="22"/>
  <c r="E68" i="22" s="1"/>
  <c r="B66" i="22"/>
  <c r="B68" i="22" s="1"/>
  <c r="B22" i="22"/>
  <c r="B436" i="22"/>
  <c r="C22" i="22"/>
  <c r="C436" i="22"/>
  <c r="D22" i="22"/>
  <c r="D436" i="22"/>
  <c r="E74" i="22"/>
  <c r="E458" i="22" s="1"/>
  <c r="B74" i="22"/>
  <c r="E435" i="22"/>
  <c r="C423" i="22"/>
  <c r="C61" i="22"/>
  <c r="C78" i="22"/>
  <c r="C139" i="22"/>
  <c r="C158" i="22"/>
  <c r="C162" i="22"/>
  <c r="C176" i="22"/>
  <c r="C180" i="22"/>
  <c r="C184" i="22"/>
  <c r="C193" i="22"/>
  <c r="C202" i="22"/>
  <c r="C206" i="22"/>
  <c r="C215" i="22"/>
  <c r="C224" i="22"/>
  <c r="C233" i="22"/>
  <c r="C242" i="22"/>
  <c r="C251" i="22"/>
  <c r="C260" i="22"/>
  <c r="C397" i="22" s="1"/>
  <c r="C408" i="22"/>
  <c r="D423" i="22"/>
  <c r="D125" i="22"/>
  <c r="D139" i="22"/>
  <c r="D158" i="22"/>
  <c r="D162" i="22"/>
  <c r="D176" i="22"/>
  <c r="D180" i="22"/>
  <c r="D184" i="22"/>
  <c r="D193" i="22"/>
  <c r="D202" i="22"/>
  <c r="D206" i="22"/>
  <c r="D215" i="22"/>
  <c r="D224" i="22"/>
  <c r="D233" i="22"/>
  <c r="D242" i="22"/>
  <c r="D251" i="22"/>
  <c r="D260" i="22"/>
  <c r="E115" i="22"/>
  <c r="E125" i="22"/>
  <c r="C435" i="22"/>
  <c r="C42" i="22"/>
  <c r="C52" i="22"/>
  <c r="C64" i="22"/>
  <c r="C69" i="22"/>
  <c r="D435" i="22"/>
  <c r="D459" i="22" s="1"/>
  <c r="E69" i="22"/>
  <c r="B423" i="22"/>
  <c r="B61" i="22"/>
  <c r="B63" i="22" s="1"/>
  <c r="B78" i="22"/>
  <c r="B139" i="22"/>
  <c r="B158" i="22"/>
  <c r="B162" i="22"/>
  <c r="B176" i="22"/>
  <c r="B180" i="22"/>
  <c r="B184" i="22"/>
  <c r="B193" i="22"/>
  <c r="B202" i="22"/>
  <c r="B206" i="22"/>
  <c r="B215" i="22"/>
  <c r="B224" i="22"/>
  <c r="B233" i="22"/>
  <c r="B242" i="22"/>
  <c r="B251" i="22"/>
  <c r="B260" i="22"/>
  <c r="B391" i="22"/>
  <c r="B408" i="22"/>
  <c r="B407" i="22" s="1"/>
  <c r="B435" i="22"/>
  <c r="B42" i="22"/>
  <c r="B34" i="22"/>
  <c r="B52" i="22"/>
  <c r="B64" i="22"/>
  <c r="B69" i="22"/>
  <c r="B75" i="22"/>
  <c r="C439" i="22"/>
  <c r="C461" i="22" s="1"/>
  <c r="D439" i="22"/>
  <c r="D461" i="22" s="1"/>
  <c r="E439" i="22"/>
  <c r="E461" i="22" s="1"/>
  <c r="B439" i="22"/>
  <c r="C405" i="22"/>
  <c r="B405" i="22"/>
  <c r="C458" i="22" l="1"/>
  <c r="C459" i="22"/>
  <c r="B459" i="22"/>
  <c r="E459" i="22"/>
  <c r="C460" i="22"/>
  <c r="D460" i="22"/>
  <c r="D397" i="22"/>
  <c r="B397" i="22"/>
  <c r="B458" i="22" s="1"/>
  <c r="C125" i="22"/>
  <c r="B125" i="22"/>
  <c r="D115" i="22"/>
  <c r="C115" i="22"/>
  <c r="B115" i="22"/>
  <c r="B460" i="22"/>
  <c r="C68" i="22"/>
  <c r="C63" i="22"/>
  <c r="C407" i="22"/>
  <c r="B461" i="22"/>
  <c r="E20" i="22"/>
  <c r="E434" i="22"/>
  <c r="D434" i="22"/>
  <c r="C434" i="22"/>
  <c r="B463" i="22"/>
  <c r="B434" i="22"/>
  <c r="B20" i="22"/>
  <c r="C20" i="22"/>
  <c r="D20" i="22"/>
  <c r="E469" i="22" l="1"/>
  <c r="D469" i="22"/>
  <c r="C469" i="22"/>
  <c r="B469" i="22"/>
</calcChain>
</file>

<file path=xl/sharedStrings.xml><?xml version="1.0" encoding="utf-8"?>
<sst xmlns="http://schemas.openxmlformats.org/spreadsheetml/2006/main" count="729" uniqueCount="289">
  <si>
    <t>Asignavimų valdytojas</t>
  </si>
  <si>
    <t>Gamtos mokykla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</si>
  <si>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</si>
  <si>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</si>
  <si>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</si>
  <si>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</si>
  <si>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</si>
  <si>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</si>
  <si>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</si>
  <si>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</si>
  <si>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</si>
  <si>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</si>
  <si>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</si>
  <si>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</si>
  <si>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</si>
  <si>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</si>
  <si>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</si>
  <si>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</si>
  <si>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</si>
  <si>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</si>
  <si>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</si>
  <si>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</si>
  <si>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jų: paskoloms grąžinti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</si>
  <si>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</si>
  <si>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</si>
  <si>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</si>
  <si>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</si>
  <si>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</si>
  <si>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</si>
  <si>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</si>
  <si>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</si>
  <si>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</si>
  <si>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</si>
  <si>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</si>
  <si>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</si>
  <si>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</si>
  <si>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</si>
  <si>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</si>
  <si>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</si>
  <si>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</si>
  <si>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</si>
  <si>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</si>
  <si>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</si>
  <si>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</si>
  <si>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</si>
  <si>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</si>
  <si>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</si>
  <si>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</si>
  <si>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</si>
  <si>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</si>
  <si>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</si>
  <si>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</si>
  <si>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</si>
  <si>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</si>
  <si>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</si>
  <si>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</si>
  <si>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</si>
  <si>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</si>
  <si>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</si>
  <si>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</si>
  <si>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</si>
  <si>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</si>
  <si>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</si>
  <si>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</si>
  <si>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</si>
  <si>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</si>
  <si>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</si>
  <si>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</si>
  <si>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</si>
  <si>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</si>
  <si>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</si>
  <si>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</si>
  <si>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</si>
  <si>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</si>
  <si>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</si>
  <si>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</si>
  <si>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</si>
  <si>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</si>
  <si>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</si>
  <si>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</si>
  <si>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</si>
  <si>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</si>
  <si>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</si>
  <si>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</si>
  <si>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</si>
  <si>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</si>
  <si>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</si>
  <si>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</si>
  <si>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</si>
  <si>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</si>
  <si>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</si>
  <si>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</si>
  <si>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</si>
  <si>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</si>
  <si>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</si>
  <si>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</si>
  <si>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</si>
  <si>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</si>
  <si>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</si>
  <si>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</si>
  <si>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</si>
  <si>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</si>
  <si>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</si>
  <si>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</si>
  <si>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</si>
  <si>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</si>
  <si>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</si>
  <si>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</si>
  <si>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</si>
  <si>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</si>
  <si>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</si>
  <si>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</si>
  <si>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</si>
  <si>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</si>
  <si>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</si>
  <si>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</si>
  <si>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</si>
  <si>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</si>
  <si>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</si>
  <si>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</si>
  <si>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</si>
  <si>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</si>
  <si>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</si>
  <si>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</si>
  <si>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</si>
  <si>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</si>
  <si>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</si>
  <si>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</si>
  <si>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</si>
  <si>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</si>
  <si>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</si>
  <si>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</si>
  <si>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</si>
  <si>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</si>
  <si>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</si>
  <si>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</si>
  <si>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</si>
  <si>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</si>
  <si>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</si>
  <si>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</si>
  <si>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</si>
  <si>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</si>
  <si>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</si>
  <si>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</si>
  <si>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</si>
  <si>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</si>
  <si>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</si>
  <si>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</si>
  <si>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</si>
  <si>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</si>
  <si>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</si>
  <si>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</si>
  <si>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</si>
  <si>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</si>
  <si>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</si>
  <si>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</si>
  <si>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</si>
  <si>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</si>
  <si>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</si>
  <si>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</si>
  <si>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</si>
  <si>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</si>
  <si>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</si>
  <si>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</si>
  <si>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</si>
  <si>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</si>
  <si>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</si>
  <si>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</si>
  <si>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</si>
  <si>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</si>
  <si>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</si>
  <si>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</si>
  <si>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</si>
  <si>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</si>
  <si>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</si>
  <si>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</si>
  <si>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</si>
  <si>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</si>
  <si>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</si>
  <si>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</si>
  <si>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</si>
  <si>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</si>
  <si>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</si>
  <si>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</si>
  <si>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</si>
  <si>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</si>
  <si>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</si>
  <si>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</si>
  <si>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</si>
  <si>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</si>
  <si>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</si>
  <si>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</si>
  <si>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</si>
  <si>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</si>
  <si>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</si>
  <si>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</si>
  <si>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</si>
  <si>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</si>
  <si>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</si>
  <si>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</si>
  <si>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</si>
  <si>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</si>
  <si>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</si>
  <si>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</si>
  <si>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</si>
  <si>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</si>
  <si>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</si>
  <si>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</si>
  <si>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</si>
  <si>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</si>
  <si>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</si>
  <si>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</si>
  <si>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</si>
  <si>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</si>
  <si>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</si>
  <si>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</si>
  <si>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</si>
  <si>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</si>
  <si>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</si>
  <si>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</si>
  <si>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</si>
  <si>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</si>
  <si>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</si>
  <si>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</si>
  <si>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</si>
  <si>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</si>
  <si>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</si>
  <si>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</si>
  <si>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</si>
  <si>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</si>
  <si>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</si>
  <si>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</si>
  <si>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</si>
  <si>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</si>
  <si>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</si>
  <si>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</si>
  <si>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</si>
  <si>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</si>
  <si>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</si>
  <si>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</si>
  <si>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</si>
  <si>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</si>
  <si>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</si>
  <si>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</si>
  <si>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</si>
  <si>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</si>
  <si>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</si>
  <si>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</si>
  <si>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</si>
  <si>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</si>
  <si>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 xml:space="preserve">                     3.  SAVIVALDYBĖS EINAMŲJŲ METŲ IŠLAIDOMS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</si>
  <si>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</si>
  <si>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</si>
  <si>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</si>
  <si>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</si>
  <si>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</si>
  <si>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</si>
  <si>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</si>
  <si>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</si>
  <si>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</si>
  <si>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Iš jų: Savivaldybės biudžeto lėšos Tarybai</t>
  </si>
  <si>
    <t xml:space="preserve">        Savivaldybės biudžeto lėšos Administracijai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</si>
  <si>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</si>
  <si>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</si>
  <si>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</si>
  <si>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                2. LĖŠOS 2020 M. GRUODŽIO 31 D. ĮSISKOLINIMUI DENGTI</t>
  </si>
  <si>
    <t xml:space="preserve">         ASIGNAVIMAI IŠ SAVIVALDYBĖS 2020 M. NEPANAUDOTŲ BIUDŽETO</t>
  </si>
  <si>
    <t xml:space="preserve">                         Iš viso 16 programai</t>
  </si>
  <si>
    <t xml:space="preserve"> 08 RINKODAROS  PROGRAMA</t>
  </si>
  <si>
    <t xml:space="preserve">                       Iš viso 08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</si>
  <si>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</si>
  <si>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</si>
  <si>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</si>
  <si>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</si>
  <si>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</si>
  <si>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</si>
  <si>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</si>
  <si>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</si>
  <si>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</si>
  <si>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</si>
  <si>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</si>
  <si>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</si>
  <si>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</si>
  <si>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</si>
  <si>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</si>
  <si>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</si>
  <si>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</si>
  <si>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</si>
  <si>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2021 m.  vasario 18  d. sprendimo Nr. 1-32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</si>
</sst>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7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1" xfId="0" applyNumberFormat="1" applyFont="1" applyBorder="1"/>
    <xf numFmtId="164" fontId="7" fillId="0" borderId="6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3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29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/>
    <xf numFmtId="2" fontId="2" fillId="0" borderId="6" xfId="0" applyNumberFormat="1" applyFont="1" applyBorder="1" applyAlignment="1">
      <alignment horizontal="center" vertical="center" wrapText="1"/>
    </xf>
    <xf numFmtId="164" fontId="28" fillId="0" borderId="1" xfId="0" applyNumberFormat="1" applyFont="1" applyBorder="1"/>
    <xf numFmtId="2" fontId="24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3" fillId="0" borderId="7" xfId="0" applyNumberFormat="1" applyFont="1" applyBorder="1"/>
    <xf numFmtId="0" fontId="25" fillId="0" borderId="1" xfId="0" applyFont="1" applyBorder="1"/>
    <xf numFmtId="2" fontId="0" fillId="0" borderId="3" xfId="0" applyNumberForma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0" fillId="0" borderId="0" xfId="0" applyNumberFormat="1"/>
    <xf numFmtId="164" fontId="12" fillId="0" borderId="5" xfId="0" applyNumberFormat="1" applyFont="1" applyFill="1" applyBorder="1" applyAlignment="1">
      <alignment wrapText="1"/>
    </xf>
    <xf numFmtId="164" fontId="12" fillId="0" borderId="5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164" fontId="28" fillId="0" borderId="7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3" fillId="2" borderId="7" xfId="0" applyNumberFormat="1" applyFont="1" applyFill="1" applyBorder="1" applyAlignment="1">
      <alignment horizontal="right" vertical="center" wrapText="1"/>
    </xf>
    <xf numFmtId="164" fontId="23" fillId="2" borderId="1" xfId="0" applyNumberFormat="1" applyFont="1" applyFill="1" applyBorder="1" applyAlignment="1">
      <alignment horizontal="right" vertical="center" wrapText="1"/>
    </xf>
    <xf numFmtId="164" fontId="32" fillId="0" borderId="3" xfId="0" applyNumberFormat="1" applyFont="1" applyBorder="1" applyAlignment="1">
      <alignment wrapText="1"/>
    </xf>
    <xf numFmtId="164" fontId="32" fillId="0" borderId="5" xfId="0" applyNumberFormat="1" applyFont="1" applyBorder="1" applyAlignment="1">
      <alignment wrapText="1"/>
    </xf>
    <xf numFmtId="164" fontId="23" fillId="0" borderId="6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33" fillId="0" borderId="0" xfId="0" applyFont="1"/>
    <xf numFmtId="164" fontId="28" fillId="0" borderId="7" xfId="0" applyNumberFormat="1" applyFont="1" applyBorder="1"/>
    <xf numFmtId="0" fontId="28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center" wrapText="1"/>
    </xf>
    <xf numFmtId="2" fontId="2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164" fontId="28" fillId="0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8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3" fillId="0" borderId="1" xfId="0" applyNumberFormat="1" applyFont="1" applyBorder="1" applyAlignment="1">
      <alignment horizontal="center"/>
    </xf>
    <xf numFmtId="2" fontId="25" fillId="0" borderId="6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center"/>
    </xf>
    <xf numFmtId="164" fontId="23" fillId="0" borderId="7" xfId="0" applyNumberFormat="1" applyFont="1" applyFill="1" applyBorder="1" applyAlignment="1">
      <alignment horizontal="right" vertical="center"/>
    </xf>
    <xf numFmtId="2" fontId="25" fillId="2" borderId="1" xfId="0" applyNumberFormat="1" applyFont="1" applyFill="1" applyBorder="1" applyAlignment="1">
      <alignment horizont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8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164" fontId="6" fillId="0" borderId="0" xfId="0" applyNumberFormat="1" applyFont="1"/>
    <xf numFmtId="164" fontId="6" fillId="2" borderId="1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2" fillId="2" borderId="3" xfId="0" applyNumberFormat="1" applyFont="1" applyFill="1" applyBorder="1" applyAlignment="1">
      <alignment horizontal="left" vertical="center" wrapText="1"/>
    </xf>
    <xf numFmtId="164" fontId="22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7" fillId="2" borderId="2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32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8" fillId="2" borderId="7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wrapText="1"/>
    </xf>
    <xf numFmtId="164" fontId="12" fillId="2" borderId="3" xfId="0" applyNumberFormat="1" applyFont="1" applyFill="1" applyBorder="1" applyAlignment="1">
      <alignment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23" fillId="2" borderId="11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wrapText="1"/>
    </xf>
    <xf numFmtId="164" fontId="12" fillId="2" borderId="9" xfId="0" applyNumberFormat="1" applyFont="1" applyFill="1" applyBorder="1" applyAlignment="1">
      <alignment horizontal="left" vertical="center" wrapText="1"/>
    </xf>
    <xf numFmtId="164" fontId="23" fillId="2" borderId="7" xfId="0" applyNumberFormat="1" applyFont="1" applyFill="1" applyBorder="1" applyAlignment="1">
      <alignment wrapText="1"/>
    </xf>
    <xf numFmtId="164" fontId="2" fillId="2" borderId="2" xfId="0" applyNumberFormat="1" applyFont="1" applyFill="1" applyBorder="1"/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6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/>
    <xf numFmtId="164" fontId="12" fillId="2" borderId="3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/>
    <xf numFmtId="164" fontId="12" fillId="2" borderId="5" xfId="0" applyNumberFormat="1" applyFont="1" applyFill="1" applyBorder="1"/>
    <xf numFmtId="164" fontId="6" fillId="2" borderId="6" xfId="0" applyNumberFormat="1" applyFont="1" applyFill="1" applyBorder="1"/>
    <xf numFmtId="164" fontId="23" fillId="2" borderId="7" xfId="0" applyNumberFormat="1" applyFont="1" applyFill="1" applyBorder="1"/>
    <xf numFmtId="164" fontId="6" fillId="2" borderId="1" xfId="0" applyNumberFormat="1" applyFont="1" applyFill="1" applyBorder="1" applyAlignment="1">
      <alignment wrapText="1"/>
    </xf>
    <xf numFmtId="164" fontId="23" fillId="2" borderId="1" xfId="0" applyNumberFormat="1" applyFont="1" applyFill="1" applyBorder="1" applyAlignment="1">
      <alignment wrapText="1"/>
    </xf>
    <xf numFmtId="164" fontId="20" fillId="2" borderId="5" xfId="0" applyNumberFormat="1" applyFont="1" applyFill="1" applyBorder="1" applyAlignment="1">
      <alignment horizontal="left"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5" fillId="2" borderId="6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0" fontId="28" fillId="2" borderId="3" xfId="0" applyFont="1" applyFill="1" applyBorder="1" applyAlignment="1">
      <alignment horizontal="center" vertical="center" wrapText="1"/>
    </xf>
    <xf numFmtId="2" fontId="27" fillId="2" borderId="3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/>
    <xf numFmtId="0" fontId="1" fillId="2" borderId="1" xfId="0" applyFont="1" applyFill="1" applyBorder="1"/>
    <xf numFmtId="2" fontId="25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/>
    <xf numFmtId="2" fontId="25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28" fillId="2" borderId="11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left" vertical="center" wrapText="1"/>
    </xf>
    <xf numFmtId="164" fontId="2" fillId="0" borderId="5" xfId="0" applyNumberFormat="1" applyFont="1" applyFill="1" applyBorder="1"/>
    <xf numFmtId="0" fontId="2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8" fillId="2" borderId="9" xfId="0" applyNumberFormat="1" applyFont="1" applyFill="1" applyBorder="1" applyAlignment="1">
      <alignment horizontal="center" vertical="center" wrapText="1"/>
    </xf>
    <xf numFmtId="164" fontId="30" fillId="2" borderId="13" xfId="0" applyNumberFormat="1" applyFont="1" applyFill="1" applyBorder="1" applyAlignment="1">
      <alignment horizontal="center" wrapText="1"/>
    </xf>
    <xf numFmtId="164" fontId="30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28" fillId="2" borderId="8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/>
    </xf>
    <xf numFmtId="164" fontId="30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8" fillId="2" borderId="8" xfId="0" applyNumberFormat="1" applyFont="1" applyFill="1" applyBorder="1" applyAlignment="1">
      <alignment horizontal="center" vertical="center"/>
    </xf>
    <xf numFmtId="164" fontId="28" fillId="2" borderId="4" xfId="0" applyNumberFormat="1" applyFont="1" applyFill="1" applyBorder="1" applyAlignment="1">
      <alignment horizontal="center" vertical="center"/>
    </xf>
    <xf numFmtId="164" fontId="28" fillId="2" borderId="7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2021 m. vasario 18 d. sprendimo Nr. 1-32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opLeftCell="A31" workbookViewId="0">
      <selection activeCell="A62" sqref="A62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52"/>
      <c r="B1" s="5"/>
    </row>
    <row r="2" spans="1:2" ht="15" x14ac:dyDescent="0.25">
      <c r="A2" s="244"/>
      <c r="B2" s="245"/>
    </row>
    <row r="3" spans="1:2" ht="14.25" x14ac:dyDescent="0.2">
      <c r="A3" s="132"/>
      <c r="B3" s="133"/>
    </row>
    <row r="4" spans="1:2" ht="14.25" x14ac:dyDescent="0.2">
      <c r="A4" s="244" t="s">
        <v>271</v>
      </c>
      <c r="B4" s="244"/>
    </row>
    <row r="5" spans="1:2" ht="14.25" x14ac:dyDescent="0.2">
      <c r="A5" s="244"/>
      <c r="B5" s="244"/>
    </row>
    <row r="6" spans="1:2" ht="15" x14ac:dyDescent="0.25">
      <c r="A6" s="52"/>
      <c r="B6" s="5"/>
    </row>
    <row r="7" spans="1:2" ht="15" x14ac:dyDescent="0.25">
      <c r="A7" s="5"/>
      <c r="B7" s="5"/>
    </row>
    <row r="8" spans="1:2" ht="18.75" customHeight="1" x14ac:dyDescent="0.2">
      <c r="A8" s="134" t="s">
        <v>79</v>
      </c>
      <c r="B8" s="134" t="s">
        <v>103</v>
      </c>
    </row>
    <row r="9" spans="1:2" ht="18.75" customHeight="1" x14ac:dyDescent="0.2">
      <c r="A9" s="135" t="s">
        <v>80</v>
      </c>
      <c r="B9" s="136">
        <f>SUM(B10+B12+B16)</f>
        <v>52279</v>
      </c>
    </row>
    <row r="10" spans="1:2" ht="15.75" customHeight="1" x14ac:dyDescent="0.2">
      <c r="A10" s="135" t="s">
        <v>81</v>
      </c>
      <c r="B10" s="136">
        <f>SUM(B11:B11)</f>
        <v>49044</v>
      </c>
    </row>
    <row r="11" spans="1:2" ht="17.25" customHeight="1" x14ac:dyDescent="0.2">
      <c r="A11" s="137" t="s">
        <v>101</v>
      </c>
      <c r="B11" s="152">
        <v>49044</v>
      </c>
    </row>
    <row r="12" spans="1:2" ht="15.75" customHeight="1" x14ac:dyDescent="0.2">
      <c r="A12" s="135" t="s">
        <v>82</v>
      </c>
      <c r="B12" s="153">
        <f>SUM(B13:B15)</f>
        <v>3075</v>
      </c>
    </row>
    <row r="13" spans="1:2" ht="16.5" customHeight="1" x14ac:dyDescent="0.2">
      <c r="A13" s="137" t="s">
        <v>83</v>
      </c>
      <c r="B13" s="152">
        <v>530</v>
      </c>
    </row>
    <row r="14" spans="1:2" ht="16.5" customHeight="1" x14ac:dyDescent="0.2">
      <c r="A14" s="137" t="s">
        <v>84</v>
      </c>
      <c r="B14" s="152">
        <v>45</v>
      </c>
    </row>
    <row r="15" spans="1:2" ht="16.5" customHeight="1" x14ac:dyDescent="0.2">
      <c r="A15" s="137" t="s">
        <v>85</v>
      </c>
      <c r="B15" s="152">
        <v>2500</v>
      </c>
    </row>
    <row r="16" spans="1:2" ht="14.25" x14ac:dyDescent="0.2">
      <c r="A16" s="135" t="s">
        <v>86</v>
      </c>
      <c r="B16" s="153">
        <f>SUM(B17:B17)</f>
        <v>160</v>
      </c>
    </row>
    <row r="17" spans="1:5" ht="15" x14ac:dyDescent="0.2">
      <c r="A17" s="137" t="s">
        <v>87</v>
      </c>
      <c r="B17" s="152">
        <v>160</v>
      </c>
    </row>
    <row r="18" spans="1:5" ht="16.5" customHeight="1" x14ac:dyDescent="0.2">
      <c r="A18" s="135" t="s">
        <v>90</v>
      </c>
      <c r="B18" s="153">
        <f>B19</f>
        <v>58084.4</v>
      </c>
    </row>
    <row r="19" spans="1:5" ht="14.25" x14ac:dyDescent="0.2">
      <c r="A19" s="135" t="s">
        <v>129</v>
      </c>
      <c r="B19" s="153">
        <f>SUM(B20+B25+B24)</f>
        <v>58084.4</v>
      </c>
    </row>
    <row r="20" spans="1:5" ht="14.25" x14ac:dyDescent="0.2">
      <c r="A20" s="135" t="s">
        <v>285</v>
      </c>
      <c r="B20" s="153">
        <f>B21+B22+B23</f>
        <v>35637.200000000004</v>
      </c>
      <c r="E20" s="121"/>
    </row>
    <row r="21" spans="1:5" ht="15.75" customHeight="1" x14ac:dyDescent="0.2">
      <c r="A21" s="137" t="s">
        <v>91</v>
      </c>
      <c r="B21" s="152">
        <v>4808.8</v>
      </c>
    </row>
    <row r="22" spans="1:5" ht="16.5" customHeight="1" x14ac:dyDescent="0.2">
      <c r="A22" s="138" t="s">
        <v>232</v>
      </c>
      <c r="B22" s="152">
        <v>28803.4</v>
      </c>
    </row>
    <row r="23" spans="1:5" ht="45" x14ac:dyDescent="0.2">
      <c r="A23" s="137" t="s">
        <v>226</v>
      </c>
      <c r="B23" s="152">
        <v>2025</v>
      </c>
    </row>
    <row r="24" spans="1:5" ht="34.5" customHeight="1" x14ac:dyDescent="0.2">
      <c r="A24" s="147" t="s">
        <v>130</v>
      </c>
      <c r="B24" s="155">
        <v>17438.5</v>
      </c>
      <c r="C24" s="17"/>
      <c r="D24" s="17"/>
      <c r="E24" s="17"/>
    </row>
    <row r="25" spans="1:5" ht="16.5" customHeight="1" x14ac:dyDescent="0.2">
      <c r="A25" s="147" t="s">
        <v>249</v>
      </c>
      <c r="B25" s="155">
        <f>B26+B27+B28</f>
        <v>5008.7</v>
      </c>
      <c r="C25" s="17"/>
      <c r="D25" s="17"/>
    </row>
    <row r="26" spans="1:5" ht="21" customHeight="1" x14ac:dyDescent="0.2">
      <c r="A26" s="137" t="s">
        <v>251</v>
      </c>
      <c r="B26" s="154">
        <v>1173</v>
      </c>
      <c r="C26" s="17"/>
      <c r="D26" s="17"/>
    </row>
    <row r="27" spans="1:5" ht="34.5" customHeight="1" x14ac:dyDescent="0.2">
      <c r="A27" s="137" t="s">
        <v>100</v>
      </c>
      <c r="B27" s="154">
        <v>2422.1</v>
      </c>
      <c r="C27" s="17"/>
      <c r="D27" s="17"/>
    </row>
    <row r="28" spans="1:5" ht="18" customHeight="1" x14ac:dyDescent="0.2">
      <c r="A28" s="138" t="s">
        <v>249</v>
      </c>
      <c r="B28" s="154">
        <v>1413.6</v>
      </c>
      <c r="C28" s="17"/>
      <c r="D28" s="17"/>
    </row>
    <row r="29" spans="1:5" ht="14.25" x14ac:dyDescent="0.2">
      <c r="A29" s="135" t="s">
        <v>92</v>
      </c>
      <c r="B29" s="136">
        <f>SUM(B30+B34+B38+B41+B43)</f>
        <v>5372.6</v>
      </c>
      <c r="D29" s="91"/>
    </row>
    <row r="30" spans="1:5" ht="18" customHeight="1" x14ac:dyDescent="0.2">
      <c r="A30" s="135" t="s">
        <v>93</v>
      </c>
      <c r="B30" s="136">
        <f>SUM(B31:B33)</f>
        <v>1435</v>
      </c>
    </row>
    <row r="31" spans="1:5" ht="15" x14ac:dyDescent="0.2">
      <c r="A31" s="137" t="s">
        <v>115</v>
      </c>
      <c r="B31" s="48">
        <v>400</v>
      </c>
    </row>
    <row r="32" spans="1:5" ht="15" x14ac:dyDescent="0.2">
      <c r="A32" s="137" t="s">
        <v>94</v>
      </c>
      <c r="B32" s="48">
        <v>1000</v>
      </c>
    </row>
    <row r="33" spans="1:2" ht="15" x14ac:dyDescent="0.2">
      <c r="A33" s="137" t="s">
        <v>223</v>
      </c>
      <c r="B33" s="48">
        <v>35</v>
      </c>
    </row>
    <row r="34" spans="1:2" ht="14.25" x14ac:dyDescent="0.2">
      <c r="A34" s="135" t="s">
        <v>95</v>
      </c>
      <c r="B34" s="139">
        <f>B35+B36+B37</f>
        <v>3237.6</v>
      </c>
    </row>
    <row r="35" spans="1:2" ht="17.25" customHeight="1" x14ac:dyDescent="0.25">
      <c r="A35" s="137" t="s">
        <v>125</v>
      </c>
      <c r="B35" s="140">
        <v>560.6</v>
      </c>
    </row>
    <row r="36" spans="1:2" ht="15" x14ac:dyDescent="0.25">
      <c r="A36" s="137" t="s">
        <v>126</v>
      </c>
      <c r="B36" s="140">
        <v>515.5</v>
      </c>
    </row>
    <row r="37" spans="1:2" ht="16.5" customHeight="1" x14ac:dyDescent="0.25">
      <c r="A37" s="137" t="s">
        <v>96</v>
      </c>
      <c r="B37" s="140">
        <v>2161.5</v>
      </c>
    </row>
    <row r="38" spans="1:2" ht="17.25" customHeight="1" x14ac:dyDescent="0.2">
      <c r="A38" s="141" t="s">
        <v>127</v>
      </c>
      <c r="B38" s="142">
        <f>SUM(B39:B40)</f>
        <v>535</v>
      </c>
    </row>
    <row r="39" spans="1:2" ht="15" x14ac:dyDescent="0.25">
      <c r="A39" s="143" t="s">
        <v>88</v>
      </c>
      <c r="B39" s="144">
        <v>50</v>
      </c>
    </row>
    <row r="40" spans="1:2" ht="15" x14ac:dyDescent="0.25">
      <c r="A40" s="143" t="s">
        <v>89</v>
      </c>
      <c r="B40" s="144">
        <v>485</v>
      </c>
    </row>
    <row r="41" spans="1:2" ht="14.25" x14ac:dyDescent="0.2">
      <c r="A41" s="135" t="s">
        <v>128</v>
      </c>
      <c r="B41" s="136">
        <f>B42</f>
        <v>65</v>
      </c>
    </row>
    <row r="42" spans="1:2" ht="15" x14ac:dyDescent="0.2">
      <c r="A42" s="137" t="s">
        <v>128</v>
      </c>
      <c r="B42" s="48">
        <v>65</v>
      </c>
    </row>
    <row r="43" spans="1:2" ht="17.45" customHeight="1" x14ac:dyDescent="0.2">
      <c r="A43" s="135" t="s">
        <v>97</v>
      </c>
      <c r="B43" s="136">
        <f>SUM(B44)</f>
        <v>100</v>
      </c>
    </row>
    <row r="44" spans="1:2" ht="15" x14ac:dyDescent="0.2">
      <c r="A44" s="137" t="s">
        <v>97</v>
      </c>
      <c r="B44" s="48">
        <v>100</v>
      </c>
    </row>
    <row r="45" spans="1:2" ht="14.25" x14ac:dyDescent="0.2">
      <c r="A45" s="135" t="s">
        <v>98</v>
      </c>
      <c r="B45" s="136">
        <v>150</v>
      </c>
    </row>
    <row r="46" spans="1:2" ht="18" customHeight="1" x14ac:dyDescent="0.2">
      <c r="A46" s="135" t="s">
        <v>99</v>
      </c>
      <c r="B46" s="136">
        <f>B9+B18+B29+B45</f>
        <v>115886</v>
      </c>
    </row>
    <row r="47" spans="1:2" ht="15" x14ac:dyDescent="0.25">
      <c r="A47" s="5"/>
      <c r="B47" s="5"/>
    </row>
    <row r="48" spans="1:2" x14ac:dyDescent="0.2">
      <c r="B48" s="91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0"/>
  <sheetViews>
    <sheetView topLeftCell="A452" zoomScaleNormal="100" workbookViewId="0">
      <selection activeCell="I474" sqref="I474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1.7109375" style="5" customWidth="1"/>
    <col min="6" max="16384" width="9.140625" style="5"/>
  </cols>
  <sheetData>
    <row r="1" spans="1:5" ht="76.5" customHeight="1" x14ac:dyDescent="0.25"/>
    <row r="2" spans="1:5" ht="30.75" customHeight="1" x14ac:dyDescent="0.25">
      <c r="A2" s="246" t="s">
        <v>19</v>
      </c>
      <c r="B2" s="247"/>
      <c r="C2" s="247"/>
      <c r="D2" s="247"/>
      <c r="E2" s="247"/>
    </row>
    <row r="3" spans="1:5" hidden="1" x14ac:dyDescent="0.25"/>
    <row r="4" spans="1:5" ht="12.75" customHeight="1" x14ac:dyDescent="0.25">
      <c r="A4" s="251" t="s">
        <v>0</v>
      </c>
      <c r="B4" s="251" t="s">
        <v>103</v>
      </c>
      <c r="C4" s="252" t="s">
        <v>102</v>
      </c>
      <c r="D4" s="252"/>
      <c r="E4" s="252"/>
    </row>
    <row r="5" spans="1:5" ht="12.75" customHeight="1" x14ac:dyDescent="0.25">
      <c r="A5" s="252"/>
      <c r="B5" s="254"/>
      <c r="C5" s="255" t="s">
        <v>58</v>
      </c>
      <c r="D5" s="256"/>
      <c r="E5" s="252" t="s">
        <v>69</v>
      </c>
    </row>
    <row r="6" spans="1:5" ht="105.75" customHeight="1" x14ac:dyDescent="0.25">
      <c r="A6" s="253"/>
      <c r="B6" s="253"/>
      <c r="C6" s="15" t="s">
        <v>60</v>
      </c>
      <c r="D6" s="16" t="s">
        <v>104</v>
      </c>
      <c r="E6" s="260"/>
    </row>
    <row r="7" spans="1:5" ht="25.5" customHeight="1" x14ac:dyDescent="0.25">
      <c r="A7" s="257" t="s">
        <v>273</v>
      </c>
      <c r="B7" s="258"/>
      <c r="C7" s="258"/>
      <c r="D7" s="258"/>
      <c r="E7" s="259"/>
    </row>
    <row r="8" spans="1:5" ht="19.5" customHeight="1" x14ac:dyDescent="0.25">
      <c r="A8" s="19" t="s">
        <v>21</v>
      </c>
      <c r="B8" s="11">
        <f>B9</f>
        <v>280.8</v>
      </c>
      <c r="C8" s="11">
        <f t="shared" ref="C8:D8" si="0">C9</f>
        <v>280.8</v>
      </c>
      <c r="D8" s="11">
        <f t="shared" si="0"/>
        <v>262.89999999999998</v>
      </c>
      <c r="E8" s="11"/>
    </row>
    <row r="9" spans="1:5" ht="14.25" customHeight="1" x14ac:dyDescent="0.25">
      <c r="A9" s="20" t="s">
        <v>253</v>
      </c>
      <c r="B9" s="119">
        <v>280.8</v>
      </c>
      <c r="C9" s="120">
        <v>280.8</v>
      </c>
      <c r="D9" s="120">
        <v>262.89999999999998</v>
      </c>
      <c r="E9" s="21"/>
    </row>
    <row r="10" spans="1:5" ht="20.25" customHeight="1" x14ac:dyDescent="0.25">
      <c r="A10" s="19" t="s">
        <v>17</v>
      </c>
      <c r="B10" s="22">
        <f>SUM(B11:B16)</f>
        <v>6441.9999999999991</v>
      </c>
      <c r="C10" s="22">
        <f>SUM(C11:C16)</f>
        <v>6400.5999999999995</v>
      </c>
      <c r="D10" s="22">
        <f>SUM(D11:D16)</f>
        <v>5453.3</v>
      </c>
      <c r="E10" s="22">
        <f>SUM(E11:E16)</f>
        <v>41.4</v>
      </c>
    </row>
    <row r="11" spans="1:5" ht="17.25" customHeight="1" x14ac:dyDescent="0.25">
      <c r="A11" s="168" t="s">
        <v>254</v>
      </c>
      <c r="B11" s="170">
        <f>C11</f>
        <v>542</v>
      </c>
      <c r="C11" s="179">
        <v>542</v>
      </c>
      <c r="D11" s="179">
        <v>433.1</v>
      </c>
      <c r="E11" s="202"/>
    </row>
    <row r="12" spans="1:5" ht="17.25" customHeight="1" x14ac:dyDescent="0.25">
      <c r="A12" s="168" t="s">
        <v>143</v>
      </c>
      <c r="B12" s="170">
        <f>C12</f>
        <v>14.5</v>
      </c>
      <c r="C12" s="179">
        <v>14.5</v>
      </c>
      <c r="D12" s="179"/>
      <c r="E12" s="202"/>
    </row>
    <row r="13" spans="1:5" ht="15.75" customHeight="1" x14ac:dyDescent="0.25">
      <c r="A13" s="168" t="s">
        <v>255</v>
      </c>
      <c r="B13" s="115">
        <f>C13+E13</f>
        <v>5455.9</v>
      </c>
      <c r="C13" s="116">
        <v>5420.5</v>
      </c>
      <c r="D13" s="116">
        <v>4662.3999999999996</v>
      </c>
      <c r="E13" s="203">
        <v>35.4</v>
      </c>
    </row>
    <row r="14" spans="1:5" ht="39.75" customHeight="1" x14ac:dyDescent="0.25">
      <c r="A14" s="204" t="s">
        <v>233</v>
      </c>
      <c r="B14" s="115">
        <f>C14+E14</f>
        <v>409.9</v>
      </c>
      <c r="C14" s="205">
        <v>403.9</v>
      </c>
      <c r="D14" s="114">
        <v>344.2</v>
      </c>
      <c r="E14" s="114">
        <v>6</v>
      </c>
    </row>
    <row r="15" spans="1:5" ht="18" customHeight="1" x14ac:dyDescent="0.25">
      <c r="A15" s="204" t="s">
        <v>236</v>
      </c>
      <c r="B15" s="115">
        <f>C15+E15</f>
        <v>13.9</v>
      </c>
      <c r="C15" s="205">
        <v>13.9</v>
      </c>
      <c r="D15" s="116">
        <v>13.6</v>
      </c>
      <c r="E15" s="202"/>
    </row>
    <row r="16" spans="1:5" ht="18" customHeight="1" x14ac:dyDescent="0.25">
      <c r="A16" s="168" t="s">
        <v>144</v>
      </c>
      <c r="B16" s="170">
        <f>C16</f>
        <v>5.8</v>
      </c>
      <c r="C16" s="179">
        <v>5.8</v>
      </c>
      <c r="D16" s="179"/>
      <c r="E16" s="202"/>
    </row>
    <row r="17" spans="1:5" ht="35.25" customHeight="1" x14ac:dyDescent="0.25">
      <c r="A17" s="175" t="s">
        <v>263</v>
      </c>
      <c r="B17" s="183">
        <f>SUM(B18:B19)</f>
        <v>3902</v>
      </c>
      <c r="C17" s="183">
        <f>SUM(C18:C19)</f>
        <v>67.400000000000006</v>
      </c>
      <c r="D17" s="183"/>
      <c r="E17" s="183">
        <f>SUM(E18:E19)</f>
        <v>3834.6</v>
      </c>
    </row>
    <row r="18" spans="1:5" ht="17.25" customHeight="1" x14ac:dyDescent="0.25">
      <c r="A18" s="168" t="s">
        <v>22</v>
      </c>
      <c r="B18" s="184">
        <f>E18</f>
        <v>3834.6</v>
      </c>
      <c r="C18" s="185"/>
      <c r="D18" s="185"/>
      <c r="E18" s="186">
        <v>3834.6</v>
      </c>
    </row>
    <row r="19" spans="1:5" ht="28.5" customHeight="1" x14ac:dyDescent="0.25">
      <c r="A19" s="187" t="s">
        <v>132</v>
      </c>
      <c r="B19" s="116">
        <f>C19</f>
        <v>67.400000000000006</v>
      </c>
      <c r="C19" s="116">
        <v>67.400000000000006</v>
      </c>
      <c r="D19" s="116"/>
      <c r="E19" s="188"/>
    </row>
    <row r="20" spans="1:5" ht="18" customHeight="1" x14ac:dyDescent="0.25">
      <c r="A20" s="19" t="s">
        <v>20</v>
      </c>
      <c r="B20" s="27">
        <f>B8+B10+B17</f>
        <v>10624.8</v>
      </c>
      <c r="C20" s="3">
        <f>C8+C10+C17</f>
        <v>6748.7999999999993</v>
      </c>
      <c r="D20" s="3">
        <f>D8+D10+D17</f>
        <v>5716.2</v>
      </c>
      <c r="E20" s="3">
        <f>E8+E10+E17</f>
        <v>3876</v>
      </c>
    </row>
    <row r="21" spans="1:5" ht="18" customHeight="1" x14ac:dyDescent="0.25">
      <c r="A21" s="20" t="s">
        <v>256</v>
      </c>
      <c r="B21" s="24">
        <f>B9+B11+B12+B13+B16+B18+B19</f>
        <v>10201</v>
      </c>
      <c r="C21" s="24">
        <f>C9+C11+C12+C13+C16+C18+C19</f>
        <v>6331</v>
      </c>
      <c r="D21" s="24">
        <f>D9+D11+D12+D13+D16+D18+D19</f>
        <v>5358.4</v>
      </c>
      <c r="E21" s="24">
        <f>E9+E11+E12+E13+E16+E18+E19</f>
        <v>3870</v>
      </c>
    </row>
    <row r="22" spans="1:5" ht="43.5" customHeight="1" x14ac:dyDescent="0.25">
      <c r="A22" s="20" t="s">
        <v>146</v>
      </c>
      <c r="B22" s="24">
        <f>B14</f>
        <v>409.9</v>
      </c>
      <c r="C22" s="4">
        <f>C14</f>
        <v>403.9</v>
      </c>
      <c r="D22" s="8">
        <f>D14</f>
        <v>344.2</v>
      </c>
      <c r="E22" s="8">
        <f>E14</f>
        <v>6</v>
      </c>
    </row>
    <row r="23" spans="1:5" ht="18" customHeight="1" x14ac:dyDescent="0.25">
      <c r="A23" s="25" t="s">
        <v>236</v>
      </c>
      <c r="B23" s="24">
        <f>B15</f>
        <v>13.9</v>
      </c>
      <c r="C23" s="24">
        <f>C15</f>
        <v>13.9</v>
      </c>
      <c r="D23" s="24">
        <f>D15</f>
        <v>13.6</v>
      </c>
      <c r="E23" s="8"/>
    </row>
    <row r="24" spans="1:5" ht="26.45" customHeight="1" x14ac:dyDescent="0.25">
      <c r="A24" s="248" t="s">
        <v>272</v>
      </c>
      <c r="B24" s="249"/>
      <c r="C24" s="249"/>
      <c r="D24" s="249"/>
      <c r="E24" s="250"/>
    </row>
    <row r="25" spans="1:5" x14ac:dyDescent="0.25">
      <c r="A25" s="161" t="s">
        <v>17</v>
      </c>
      <c r="B25" s="237">
        <f>B26+B28+B27+B29</f>
        <v>20656.3</v>
      </c>
      <c r="C25" s="237">
        <f t="shared" ref="C25:D25" si="1">C26+C28+C27+C29</f>
        <v>1684.8</v>
      </c>
      <c r="D25" s="237">
        <f t="shared" si="1"/>
        <v>125.3</v>
      </c>
      <c r="E25" s="237">
        <f t="shared" ref="E25" si="2">E26+E28+E27+E29</f>
        <v>18971.5</v>
      </c>
    </row>
    <row r="26" spans="1:5" ht="21" customHeight="1" x14ac:dyDescent="0.25">
      <c r="A26" s="168" t="s">
        <v>256</v>
      </c>
      <c r="B26" s="184">
        <f>C26+E26</f>
        <v>85.3</v>
      </c>
      <c r="C26" s="185">
        <v>85.3</v>
      </c>
      <c r="D26" s="185">
        <v>55.2</v>
      </c>
      <c r="E26" s="238"/>
    </row>
    <row r="27" spans="1:5" ht="16.5" customHeight="1" x14ac:dyDescent="0.25">
      <c r="A27" s="168" t="s">
        <v>252</v>
      </c>
      <c r="B27" s="184">
        <f t="shared" ref="B27:B29" si="3">C27+E27</f>
        <v>1173</v>
      </c>
      <c r="C27" s="114"/>
      <c r="D27" s="116"/>
      <c r="E27" s="239">
        <v>1173</v>
      </c>
    </row>
    <row r="28" spans="1:5" ht="15.75" customHeight="1" x14ac:dyDescent="0.25">
      <c r="A28" s="168" t="s">
        <v>77</v>
      </c>
      <c r="B28" s="184">
        <f t="shared" si="3"/>
        <v>3185</v>
      </c>
      <c r="C28" s="177"/>
      <c r="D28" s="177"/>
      <c r="E28" s="198">
        <v>3185</v>
      </c>
    </row>
    <row r="29" spans="1:5" ht="15.75" customHeight="1" x14ac:dyDescent="0.25">
      <c r="A29" s="163" t="s">
        <v>145</v>
      </c>
      <c r="B29" s="184">
        <f t="shared" si="3"/>
        <v>16213</v>
      </c>
      <c r="C29" s="113">
        <v>1599.5</v>
      </c>
      <c r="D29" s="116">
        <v>70.099999999999994</v>
      </c>
      <c r="E29" s="201">
        <v>14613.5</v>
      </c>
    </row>
    <row r="30" spans="1:5" x14ac:dyDescent="0.25">
      <c r="A30" s="161" t="s">
        <v>224</v>
      </c>
      <c r="B30" s="240">
        <f>B31+B32</f>
        <v>2393.8000000000002</v>
      </c>
      <c r="C30" s="237">
        <f>C31+C32</f>
        <v>0</v>
      </c>
      <c r="D30" s="237">
        <f t="shared" ref="D30:E30" si="4">D31+D32</f>
        <v>0</v>
      </c>
      <c r="E30" s="237">
        <f t="shared" si="4"/>
        <v>2393.8000000000002</v>
      </c>
    </row>
    <row r="31" spans="1:5" ht="15.75" customHeight="1" x14ac:dyDescent="0.25">
      <c r="A31" s="168" t="s">
        <v>287</v>
      </c>
      <c r="B31" s="176">
        <f>C31+E31</f>
        <v>1591.5</v>
      </c>
      <c r="C31" s="177"/>
      <c r="D31" s="177"/>
      <c r="E31" s="198">
        <v>1591.5</v>
      </c>
    </row>
    <row r="32" spans="1:5" ht="15.75" customHeight="1" x14ac:dyDescent="0.25">
      <c r="A32" s="163" t="s">
        <v>145</v>
      </c>
      <c r="B32" s="176">
        <f>C32+E32</f>
        <v>802.3</v>
      </c>
      <c r="C32" s="113"/>
      <c r="D32" s="116"/>
      <c r="E32" s="201">
        <v>802.3</v>
      </c>
    </row>
    <row r="33" spans="1:5" ht="21" customHeight="1" x14ac:dyDescent="0.25">
      <c r="A33" s="171" t="s">
        <v>234</v>
      </c>
      <c r="B33" s="183">
        <f>B25+B30</f>
        <v>23050.1</v>
      </c>
      <c r="C33" s="183">
        <f t="shared" ref="C33:E33" si="5">C25+C30</f>
        <v>1684.8</v>
      </c>
      <c r="D33" s="183">
        <f t="shared" si="5"/>
        <v>125.3</v>
      </c>
      <c r="E33" s="183">
        <f t="shared" si="5"/>
        <v>21365.3</v>
      </c>
    </row>
    <row r="34" spans="1:5" ht="21" customHeight="1" x14ac:dyDescent="0.25">
      <c r="A34" s="168" t="s">
        <v>256</v>
      </c>
      <c r="B34" s="170">
        <f>B26</f>
        <v>85.3</v>
      </c>
      <c r="C34" s="170">
        <f>C26</f>
        <v>85.3</v>
      </c>
      <c r="D34" s="170">
        <f>D26</f>
        <v>55.2</v>
      </c>
      <c r="E34" s="170"/>
    </row>
    <row r="35" spans="1:5" ht="15.75" customHeight="1" x14ac:dyDescent="0.25">
      <c r="A35" s="168" t="s">
        <v>252</v>
      </c>
      <c r="B35" s="170">
        <f>B27</f>
        <v>1173</v>
      </c>
      <c r="C35" s="170"/>
      <c r="D35" s="170"/>
      <c r="E35" s="170">
        <f>E27</f>
        <v>1173</v>
      </c>
    </row>
    <row r="36" spans="1:5" ht="15.75" customHeight="1" x14ac:dyDescent="0.25">
      <c r="A36" s="178" t="s">
        <v>77</v>
      </c>
      <c r="B36" s="115">
        <f>B28+B31</f>
        <v>4776.5</v>
      </c>
      <c r="C36" s="115"/>
      <c r="D36" s="115"/>
      <c r="E36" s="115">
        <f t="shared" ref="E36" si="6">E28+E31</f>
        <v>4776.5</v>
      </c>
    </row>
    <row r="37" spans="1:5" ht="15.75" customHeight="1" x14ac:dyDescent="0.25">
      <c r="A37" s="163" t="s">
        <v>145</v>
      </c>
      <c r="B37" s="179">
        <f>B29+B32</f>
        <v>17015.3</v>
      </c>
      <c r="C37" s="179">
        <f t="shared" ref="C37:E37" si="7">C29+C32</f>
        <v>1599.5</v>
      </c>
      <c r="D37" s="179">
        <f t="shared" si="7"/>
        <v>70.099999999999994</v>
      </c>
      <c r="E37" s="179">
        <f t="shared" si="7"/>
        <v>15415.8</v>
      </c>
    </row>
    <row r="38" spans="1:5" ht="23.45" customHeight="1" x14ac:dyDescent="0.25">
      <c r="A38" s="271" t="s">
        <v>274</v>
      </c>
      <c r="B38" s="272"/>
      <c r="C38" s="272"/>
      <c r="D38" s="272"/>
      <c r="E38" s="273"/>
    </row>
    <row r="39" spans="1:5" ht="19.5" customHeight="1" x14ac:dyDescent="0.25">
      <c r="A39" s="161" t="s">
        <v>17</v>
      </c>
      <c r="B39" s="169">
        <f>B40</f>
        <v>365</v>
      </c>
      <c r="C39" s="169">
        <f t="shared" ref="C39:E39" si="8">C40</f>
        <v>140.5</v>
      </c>
      <c r="D39" s="169"/>
      <c r="E39" s="169">
        <f t="shared" si="8"/>
        <v>224.5</v>
      </c>
    </row>
    <row r="40" spans="1:5" ht="17.25" customHeight="1" x14ac:dyDescent="0.25">
      <c r="A40" s="168" t="s">
        <v>257</v>
      </c>
      <c r="B40" s="113">
        <f>C40+E40</f>
        <v>365</v>
      </c>
      <c r="C40" s="114">
        <v>140.5</v>
      </c>
      <c r="D40" s="114"/>
      <c r="E40" s="165">
        <v>224.5</v>
      </c>
    </row>
    <row r="41" spans="1:5" ht="19.5" customHeight="1" x14ac:dyDescent="0.25">
      <c r="A41" s="175" t="s">
        <v>235</v>
      </c>
      <c r="B41" s="169">
        <f>B39</f>
        <v>365</v>
      </c>
      <c r="C41" s="169">
        <f>C39</f>
        <v>140.5</v>
      </c>
      <c r="D41" s="169"/>
      <c r="E41" s="169">
        <f>E39</f>
        <v>224.5</v>
      </c>
    </row>
    <row r="42" spans="1:5" ht="19.5" customHeight="1" x14ac:dyDescent="0.25">
      <c r="A42" s="163" t="s">
        <v>257</v>
      </c>
      <c r="B42" s="176">
        <f>B40</f>
        <v>365</v>
      </c>
      <c r="C42" s="177">
        <f>C40</f>
        <v>140.5</v>
      </c>
      <c r="D42" s="177"/>
      <c r="E42" s="113">
        <f>E40</f>
        <v>224.5</v>
      </c>
    </row>
    <row r="43" spans="1:5" ht="28.9" customHeight="1" x14ac:dyDescent="0.25">
      <c r="A43" s="274" t="s">
        <v>279</v>
      </c>
      <c r="B43" s="275"/>
      <c r="C43" s="275"/>
      <c r="D43" s="275"/>
      <c r="E43" s="276"/>
    </row>
    <row r="44" spans="1:5" ht="21" customHeight="1" x14ac:dyDescent="0.25">
      <c r="A44" s="161" t="s">
        <v>17</v>
      </c>
      <c r="B44" s="167">
        <f>B45</f>
        <v>156</v>
      </c>
      <c r="C44" s="167">
        <f t="shared" ref="C44:E44" si="9">C45</f>
        <v>141</v>
      </c>
      <c r="D44" s="167"/>
      <c r="E44" s="167">
        <f t="shared" si="9"/>
        <v>15</v>
      </c>
    </row>
    <row r="45" spans="1:5" ht="17.25" customHeight="1" x14ac:dyDescent="0.25">
      <c r="A45" s="178" t="s">
        <v>257</v>
      </c>
      <c r="B45" s="113">
        <f>C45+E45</f>
        <v>156</v>
      </c>
      <c r="C45" s="114">
        <v>141</v>
      </c>
      <c r="D45" s="179"/>
      <c r="E45" s="165">
        <v>15</v>
      </c>
    </row>
    <row r="46" spans="1:5" ht="18" customHeight="1" x14ac:dyDescent="0.25">
      <c r="A46" s="175" t="s">
        <v>237</v>
      </c>
      <c r="B46" s="169">
        <f>B44</f>
        <v>156</v>
      </c>
      <c r="C46" s="169">
        <f>C44</f>
        <v>141</v>
      </c>
      <c r="D46" s="169"/>
      <c r="E46" s="169">
        <f>E44</f>
        <v>15</v>
      </c>
    </row>
    <row r="47" spans="1:5" ht="18.75" customHeight="1" x14ac:dyDescent="0.25">
      <c r="A47" s="168" t="s">
        <v>257</v>
      </c>
      <c r="B47" s="176">
        <f>B45</f>
        <v>156</v>
      </c>
      <c r="C47" s="176">
        <f>C45</f>
        <v>141</v>
      </c>
      <c r="D47" s="176"/>
      <c r="E47" s="176">
        <f>E45</f>
        <v>15</v>
      </c>
    </row>
    <row r="48" spans="1:5" ht="30" customHeight="1" x14ac:dyDescent="0.25">
      <c r="A48" s="274" t="s">
        <v>278</v>
      </c>
      <c r="B48" s="283"/>
      <c r="C48" s="283"/>
      <c r="D48" s="283"/>
      <c r="E48" s="284"/>
    </row>
    <row r="49" spans="1:5" ht="19.5" customHeight="1" x14ac:dyDescent="0.25">
      <c r="A49" s="161" t="s">
        <v>5</v>
      </c>
      <c r="B49" s="167">
        <f>SUM(B50)</f>
        <v>1559.5</v>
      </c>
      <c r="C49" s="167">
        <f>SUM(C50)</f>
        <v>1559.5</v>
      </c>
      <c r="D49" s="167"/>
      <c r="E49" s="167"/>
    </row>
    <row r="50" spans="1:5" ht="21.75" customHeight="1" x14ac:dyDescent="0.25">
      <c r="A50" s="168" t="s">
        <v>257</v>
      </c>
      <c r="B50" s="113">
        <f>C50+E50</f>
        <v>1559.5</v>
      </c>
      <c r="C50" s="114">
        <v>1559.5</v>
      </c>
      <c r="D50" s="179"/>
      <c r="E50" s="165"/>
    </row>
    <row r="51" spans="1:5" ht="23.25" customHeight="1" x14ac:dyDescent="0.25">
      <c r="A51" s="161" t="s">
        <v>64</v>
      </c>
      <c r="B51" s="180">
        <f>SUM(B49)</f>
        <v>1559.5</v>
      </c>
      <c r="C51" s="180">
        <f>SUM(C49)</f>
        <v>1559.5</v>
      </c>
      <c r="D51" s="180"/>
      <c r="E51" s="180"/>
    </row>
    <row r="52" spans="1:5" ht="18" customHeight="1" x14ac:dyDescent="0.25">
      <c r="A52" s="163" t="s">
        <v>258</v>
      </c>
      <c r="B52" s="113">
        <f>B50</f>
        <v>1559.5</v>
      </c>
      <c r="C52" s="113">
        <f>C50</f>
        <v>1559.5</v>
      </c>
      <c r="D52" s="113"/>
      <c r="E52" s="113"/>
    </row>
    <row r="53" spans="1:5" ht="22.9" customHeight="1" x14ac:dyDescent="0.25">
      <c r="A53" s="279" t="s">
        <v>275</v>
      </c>
      <c r="B53" s="275"/>
      <c r="C53" s="275"/>
      <c r="D53" s="275"/>
      <c r="E53" s="276"/>
    </row>
    <row r="54" spans="1:5" ht="15" customHeight="1" x14ac:dyDescent="0.25">
      <c r="A54" s="161" t="s">
        <v>17</v>
      </c>
      <c r="B54" s="167">
        <f>B55+B56</f>
        <v>287</v>
      </c>
      <c r="C54" s="167">
        <f t="shared" ref="C54:E54" si="10">C55+C56</f>
        <v>220</v>
      </c>
      <c r="D54" s="167"/>
      <c r="E54" s="167">
        <f t="shared" si="10"/>
        <v>67</v>
      </c>
    </row>
    <row r="55" spans="1:5" ht="18" customHeight="1" x14ac:dyDescent="0.25">
      <c r="A55" s="181" t="s">
        <v>256</v>
      </c>
      <c r="B55" s="115">
        <f>E55</f>
        <v>17</v>
      </c>
      <c r="C55" s="116"/>
      <c r="D55" s="116"/>
      <c r="E55" s="116">
        <v>17</v>
      </c>
    </row>
    <row r="56" spans="1:5" ht="18" customHeight="1" x14ac:dyDescent="0.25">
      <c r="A56" s="182" t="s">
        <v>190</v>
      </c>
      <c r="B56" s="115">
        <f>C56+E56</f>
        <v>270</v>
      </c>
      <c r="C56" s="116">
        <v>220</v>
      </c>
      <c r="D56" s="116"/>
      <c r="E56" s="116">
        <v>50</v>
      </c>
    </row>
    <row r="57" spans="1:5" ht="17.25" customHeight="1" x14ac:dyDescent="0.25">
      <c r="A57" s="171" t="s">
        <v>238</v>
      </c>
      <c r="B57" s="162">
        <f>B54</f>
        <v>287</v>
      </c>
      <c r="C57" s="162">
        <f>C54</f>
        <v>220</v>
      </c>
      <c r="D57" s="162"/>
      <c r="E57" s="162">
        <f>E54</f>
        <v>67</v>
      </c>
    </row>
    <row r="58" spans="1:5" ht="17.25" customHeight="1" x14ac:dyDescent="0.25">
      <c r="A58" s="181" t="s">
        <v>256</v>
      </c>
      <c r="B58" s="114">
        <f>B55</f>
        <v>17</v>
      </c>
      <c r="C58" s="114"/>
      <c r="D58" s="114"/>
      <c r="E58" s="114">
        <f t="shared" ref="E58" si="11">E55</f>
        <v>17</v>
      </c>
    </row>
    <row r="59" spans="1:5" ht="21" customHeight="1" x14ac:dyDescent="0.25">
      <c r="A59" s="182" t="s">
        <v>24</v>
      </c>
      <c r="B59" s="114">
        <f>B56</f>
        <v>270</v>
      </c>
      <c r="C59" s="114">
        <f t="shared" ref="C59:E59" si="12">C56</f>
        <v>220</v>
      </c>
      <c r="D59" s="114"/>
      <c r="E59" s="114">
        <f t="shared" si="12"/>
        <v>50</v>
      </c>
    </row>
    <row r="60" spans="1:5" ht="26.45" customHeight="1" x14ac:dyDescent="0.25">
      <c r="A60" s="285" t="s">
        <v>276</v>
      </c>
      <c r="B60" s="286"/>
      <c r="C60" s="286"/>
      <c r="D60" s="286"/>
      <c r="E60" s="287"/>
    </row>
    <row r="61" spans="1:5" x14ac:dyDescent="0.25">
      <c r="A61" s="161" t="s">
        <v>17</v>
      </c>
      <c r="B61" s="162">
        <f>B62</f>
        <v>255</v>
      </c>
      <c r="C61" s="162">
        <f>C62</f>
        <v>255</v>
      </c>
      <c r="D61" s="162"/>
      <c r="E61" s="162"/>
    </row>
    <row r="62" spans="1:5" x14ac:dyDescent="0.25">
      <c r="A62" s="163" t="s">
        <v>257</v>
      </c>
      <c r="B62" s="114">
        <v>255</v>
      </c>
      <c r="C62" s="114">
        <v>255</v>
      </c>
      <c r="D62" s="114"/>
      <c r="E62" s="165"/>
    </row>
    <row r="63" spans="1:5" ht="15.75" x14ac:dyDescent="0.25">
      <c r="A63" s="175" t="s">
        <v>239</v>
      </c>
      <c r="B63" s="162">
        <f>B61</f>
        <v>255</v>
      </c>
      <c r="C63" s="162">
        <f>C61</f>
        <v>255</v>
      </c>
      <c r="D63" s="162"/>
      <c r="E63" s="162"/>
    </row>
    <row r="64" spans="1:5" x14ac:dyDescent="0.25">
      <c r="A64" s="163" t="s">
        <v>257</v>
      </c>
      <c r="B64" s="114">
        <f>B62</f>
        <v>255</v>
      </c>
      <c r="C64" s="114">
        <f>C62</f>
        <v>255</v>
      </c>
      <c r="D64" s="114"/>
      <c r="E64" s="114"/>
    </row>
    <row r="65" spans="1:5" ht="26.45" customHeight="1" x14ac:dyDescent="0.25">
      <c r="A65" s="274" t="s">
        <v>280</v>
      </c>
      <c r="B65" s="283"/>
      <c r="C65" s="283"/>
      <c r="D65" s="283"/>
      <c r="E65" s="284"/>
    </row>
    <row r="66" spans="1:5" x14ac:dyDescent="0.25">
      <c r="A66" s="161" t="s">
        <v>17</v>
      </c>
      <c r="B66" s="169">
        <f>B67</f>
        <v>196</v>
      </c>
      <c r="C66" s="169">
        <f>C67</f>
        <v>146</v>
      </c>
      <c r="D66" s="169"/>
      <c r="E66" s="169">
        <f>E67</f>
        <v>50</v>
      </c>
    </row>
    <row r="67" spans="1:5" x14ac:dyDescent="0.25">
      <c r="A67" s="163" t="s">
        <v>257</v>
      </c>
      <c r="B67" s="170">
        <f>C67+E67</f>
        <v>196</v>
      </c>
      <c r="C67" s="114">
        <v>146</v>
      </c>
      <c r="D67" s="114"/>
      <c r="E67" s="165">
        <v>50</v>
      </c>
    </row>
    <row r="68" spans="1:5" ht="15.75" x14ac:dyDescent="0.25">
      <c r="A68" s="171" t="s">
        <v>240</v>
      </c>
      <c r="B68" s="172">
        <f>B66</f>
        <v>196</v>
      </c>
      <c r="C68" s="172">
        <f>C66</f>
        <v>146</v>
      </c>
      <c r="D68" s="172"/>
      <c r="E68" s="172">
        <f>E66</f>
        <v>50</v>
      </c>
    </row>
    <row r="69" spans="1:5" x14ac:dyDescent="0.25">
      <c r="A69" s="173" t="s">
        <v>257</v>
      </c>
      <c r="B69" s="174">
        <f>B67</f>
        <v>196</v>
      </c>
      <c r="C69" s="174">
        <f>C67</f>
        <v>146</v>
      </c>
      <c r="D69" s="174"/>
      <c r="E69" s="174">
        <f>E67</f>
        <v>50</v>
      </c>
    </row>
    <row r="70" spans="1:5" ht="38.25" customHeight="1" x14ac:dyDescent="0.25">
      <c r="A70" s="268" t="s">
        <v>277</v>
      </c>
      <c r="B70" s="280"/>
      <c r="C70" s="280"/>
      <c r="D70" s="280"/>
      <c r="E70" s="281"/>
    </row>
    <row r="71" spans="1:5" ht="16.5" customHeight="1" x14ac:dyDescent="0.25">
      <c r="A71" s="26" t="s">
        <v>17</v>
      </c>
      <c r="B71" s="151">
        <f>B72+B73</f>
        <v>7456.7999999999993</v>
      </c>
      <c r="C71" s="151">
        <f t="shared" ref="C71:E71" si="13">C72+C73</f>
        <v>3890.4</v>
      </c>
      <c r="D71" s="151"/>
      <c r="E71" s="151">
        <f t="shared" si="13"/>
        <v>3566.4</v>
      </c>
    </row>
    <row r="72" spans="1:5" ht="19.5" customHeight="1" x14ac:dyDescent="0.25">
      <c r="A72" s="20" t="s">
        <v>256</v>
      </c>
      <c r="B72" s="115">
        <f>C72+E72</f>
        <v>5034.7</v>
      </c>
      <c r="C72" s="116">
        <v>3161.5</v>
      </c>
      <c r="D72" s="116"/>
      <c r="E72" s="146">
        <v>1873.2</v>
      </c>
    </row>
    <row r="73" spans="1:5" ht="40.5" customHeight="1" x14ac:dyDescent="0.25">
      <c r="A73" s="163" t="s">
        <v>147</v>
      </c>
      <c r="B73" s="115">
        <f>C73+E73</f>
        <v>2422.1</v>
      </c>
      <c r="C73" s="116">
        <v>728.9</v>
      </c>
      <c r="D73" s="116"/>
      <c r="E73" s="146">
        <v>1693.2</v>
      </c>
    </row>
    <row r="74" spans="1:5" ht="18.75" customHeight="1" x14ac:dyDescent="0.25">
      <c r="A74" s="29" t="s">
        <v>241</v>
      </c>
      <c r="B74" s="3">
        <f t="shared" ref="B74:E76" si="14">B71</f>
        <v>7456.7999999999993</v>
      </c>
      <c r="C74" s="3">
        <f t="shared" si="14"/>
        <v>3890.4</v>
      </c>
      <c r="D74" s="3"/>
      <c r="E74" s="3">
        <f>E71</f>
        <v>3566.4</v>
      </c>
    </row>
    <row r="75" spans="1:5" ht="17.25" customHeight="1" x14ac:dyDescent="0.25">
      <c r="A75" s="20" t="s">
        <v>259</v>
      </c>
      <c r="B75" s="4">
        <f t="shared" si="14"/>
        <v>5034.7</v>
      </c>
      <c r="C75" s="4">
        <f t="shared" si="14"/>
        <v>3161.5</v>
      </c>
      <c r="D75" s="4"/>
      <c r="E75" s="4">
        <f t="shared" si="14"/>
        <v>1873.2</v>
      </c>
    </row>
    <row r="76" spans="1:5" ht="38.25" customHeight="1" x14ac:dyDescent="0.25">
      <c r="A76" s="20" t="s">
        <v>148</v>
      </c>
      <c r="B76" s="7">
        <f t="shared" si="14"/>
        <v>2422.1</v>
      </c>
      <c r="C76" s="7">
        <f t="shared" si="14"/>
        <v>728.9</v>
      </c>
      <c r="D76" s="7"/>
      <c r="E76" s="7">
        <f t="shared" si="14"/>
        <v>1693.2</v>
      </c>
    </row>
    <row r="77" spans="1:5" ht="31.9" customHeight="1" x14ac:dyDescent="0.25">
      <c r="A77" s="274" t="s">
        <v>117</v>
      </c>
      <c r="B77" s="277"/>
      <c r="C77" s="277"/>
      <c r="D77" s="277"/>
      <c r="E77" s="278"/>
    </row>
    <row r="78" spans="1:5" ht="18.75" customHeight="1" x14ac:dyDescent="0.25">
      <c r="A78" s="161" t="s">
        <v>17</v>
      </c>
      <c r="B78" s="162">
        <f>B79</f>
        <v>120</v>
      </c>
      <c r="C78" s="162">
        <f>C79</f>
        <v>120</v>
      </c>
      <c r="D78" s="162"/>
      <c r="E78" s="162"/>
    </row>
    <row r="79" spans="1:5" ht="16.5" customHeight="1" x14ac:dyDescent="0.25">
      <c r="A79" s="168" t="s">
        <v>257</v>
      </c>
      <c r="B79" s="116">
        <v>120</v>
      </c>
      <c r="C79" s="116">
        <v>120</v>
      </c>
      <c r="D79" s="114"/>
      <c r="E79" s="165"/>
    </row>
    <row r="80" spans="1:5" ht="19.5" customHeight="1" x14ac:dyDescent="0.25">
      <c r="A80" s="31" t="s">
        <v>262</v>
      </c>
      <c r="B80" s="27">
        <f>B81+B83+B82</f>
        <v>841.2</v>
      </c>
      <c r="C80" s="27">
        <f t="shared" ref="C80:D80" si="15">C81+C83+C82</f>
        <v>841.2</v>
      </c>
      <c r="D80" s="27">
        <f t="shared" si="15"/>
        <v>704.69999999999993</v>
      </c>
      <c r="E80" s="27"/>
    </row>
    <row r="81" spans="1:5" x14ac:dyDescent="0.25">
      <c r="A81" s="20" t="s">
        <v>256</v>
      </c>
      <c r="B81" s="24">
        <v>794.2</v>
      </c>
      <c r="C81" s="4">
        <v>794.2</v>
      </c>
      <c r="D81" s="4">
        <v>692.8</v>
      </c>
      <c r="E81" s="10"/>
    </row>
    <row r="82" spans="1:5" x14ac:dyDescent="0.25">
      <c r="A82" s="20" t="s">
        <v>236</v>
      </c>
      <c r="B82" s="24">
        <v>44</v>
      </c>
      <c r="C82" s="4">
        <v>44</v>
      </c>
      <c r="D82" s="4">
        <v>11.9</v>
      </c>
      <c r="E82" s="10"/>
    </row>
    <row r="83" spans="1:5" x14ac:dyDescent="0.25">
      <c r="A83" s="30" t="s">
        <v>24</v>
      </c>
      <c r="B83" s="24">
        <v>3</v>
      </c>
      <c r="C83" s="4">
        <v>3</v>
      </c>
      <c r="D83" s="4"/>
      <c r="E83" s="10"/>
    </row>
    <row r="84" spans="1:5" ht="16.5" customHeight="1" x14ac:dyDescent="0.25">
      <c r="A84" s="32" t="s">
        <v>8</v>
      </c>
      <c r="B84" s="27">
        <f>B85+B87+B86</f>
        <v>247</v>
      </c>
      <c r="C84" s="27">
        <f t="shared" ref="C84:D84" si="16">C85+C87+C86</f>
        <v>247</v>
      </c>
      <c r="D84" s="27">
        <f t="shared" si="16"/>
        <v>183.2</v>
      </c>
      <c r="E84" s="27"/>
    </row>
    <row r="85" spans="1:5" ht="20.25" customHeight="1" x14ac:dyDescent="0.25">
      <c r="A85" s="20" t="s">
        <v>259</v>
      </c>
      <c r="B85" s="24">
        <v>240.2</v>
      </c>
      <c r="C85" s="4">
        <v>240.2</v>
      </c>
      <c r="D85" s="4">
        <v>181.2</v>
      </c>
      <c r="E85" s="10"/>
    </row>
    <row r="86" spans="1:5" ht="15.6" customHeight="1" x14ac:dyDescent="0.25">
      <c r="A86" s="20" t="s">
        <v>264</v>
      </c>
      <c r="B86" s="24">
        <v>2</v>
      </c>
      <c r="C86" s="4">
        <v>2</v>
      </c>
      <c r="D86" s="4">
        <v>2</v>
      </c>
      <c r="E86" s="10"/>
    </row>
    <row r="87" spans="1:5" ht="15" customHeight="1" x14ac:dyDescent="0.25">
      <c r="A87" s="30" t="s">
        <v>149</v>
      </c>
      <c r="B87" s="24">
        <v>4.8</v>
      </c>
      <c r="C87" s="4">
        <v>4.8</v>
      </c>
      <c r="D87" s="4"/>
      <c r="E87" s="10"/>
    </row>
    <row r="88" spans="1:5" ht="17.25" customHeight="1" x14ac:dyDescent="0.25">
      <c r="A88" s="31" t="s">
        <v>2</v>
      </c>
      <c r="B88" s="27">
        <f>B89+B91+B90</f>
        <v>467.5</v>
      </c>
      <c r="C88" s="27">
        <f t="shared" ref="C88:D88" si="17">C89+C91+C90</f>
        <v>467.5</v>
      </c>
      <c r="D88" s="27">
        <f t="shared" si="17"/>
        <v>400.5</v>
      </c>
      <c r="E88" s="3"/>
    </row>
    <row r="89" spans="1:5" ht="19.5" customHeight="1" x14ac:dyDescent="0.25">
      <c r="A89" s="20" t="s">
        <v>259</v>
      </c>
      <c r="B89" s="24">
        <v>458.1</v>
      </c>
      <c r="C89" s="4">
        <v>458.1</v>
      </c>
      <c r="D89" s="4">
        <v>394.7</v>
      </c>
      <c r="E89" s="10"/>
    </row>
    <row r="90" spans="1:5" ht="15" customHeight="1" x14ac:dyDescent="0.25">
      <c r="A90" s="20" t="s">
        <v>264</v>
      </c>
      <c r="B90" s="24">
        <v>5.9</v>
      </c>
      <c r="C90" s="4">
        <v>5.9</v>
      </c>
      <c r="D90" s="4">
        <v>5.8</v>
      </c>
      <c r="E90" s="10"/>
    </row>
    <row r="91" spans="1:5" ht="17.25" customHeight="1" x14ac:dyDescent="0.25">
      <c r="A91" s="30" t="s">
        <v>149</v>
      </c>
      <c r="B91" s="24">
        <v>3.5</v>
      </c>
      <c r="C91" s="4">
        <v>3.5</v>
      </c>
      <c r="D91" s="4"/>
      <c r="E91" s="10"/>
    </row>
    <row r="92" spans="1:5" ht="18.75" customHeight="1" x14ac:dyDescent="0.25">
      <c r="A92" s="31" t="s">
        <v>3</v>
      </c>
      <c r="B92" s="27">
        <f>B93+B95+B94</f>
        <v>375.2</v>
      </c>
      <c r="C92" s="27">
        <f t="shared" ref="C92:D92" si="18">C93+C95+C94</f>
        <v>375.2</v>
      </c>
      <c r="D92" s="27">
        <f t="shared" si="18"/>
        <v>333.9</v>
      </c>
      <c r="E92" s="27"/>
    </row>
    <row r="93" spans="1:5" ht="18" customHeight="1" x14ac:dyDescent="0.25">
      <c r="A93" s="20" t="s">
        <v>259</v>
      </c>
      <c r="B93" s="24">
        <v>346.7</v>
      </c>
      <c r="C93" s="4">
        <v>346.7</v>
      </c>
      <c r="D93" s="4">
        <v>324.10000000000002</v>
      </c>
      <c r="E93" s="10"/>
    </row>
    <row r="94" spans="1:5" ht="18" customHeight="1" x14ac:dyDescent="0.25">
      <c r="A94" s="20" t="s">
        <v>264</v>
      </c>
      <c r="B94" s="24">
        <v>5</v>
      </c>
      <c r="C94" s="4">
        <v>5</v>
      </c>
      <c r="D94" s="4">
        <v>4.9000000000000004</v>
      </c>
      <c r="E94" s="10"/>
    </row>
    <row r="95" spans="1:5" ht="17.25" customHeight="1" x14ac:dyDescent="0.25">
      <c r="A95" s="30" t="s">
        <v>149</v>
      </c>
      <c r="B95" s="24">
        <v>23.5</v>
      </c>
      <c r="C95" s="4">
        <v>23.5</v>
      </c>
      <c r="D95" s="4">
        <v>4.9000000000000004</v>
      </c>
      <c r="E95" s="10"/>
    </row>
    <row r="96" spans="1:5" ht="15.75" customHeight="1" x14ac:dyDescent="0.25">
      <c r="A96" s="31" t="s">
        <v>150</v>
      </c>
      <c r="B96" s="27">
        <f>B97+B99+B98</f>
        <v>464.3</v>
      </c>
      <c r="C96" s="27">
        <f t="shared" ref="C96:D96" si="19">C97+C99+C98</f>
        <v>464.3</v>
      </c>
      <c r="D96" s="27">
        <f t="shared" si="19"/>
        <v>381.9</v>
      </c>
      <c r="E96" s="3"/>
    </row>
    <row r="97" spans="1:5" ht="15" customHeight="1" x14ac:dyDescent="0.25">
      <c r="A97" s="20" t="s">
        <v>256</v>
      </c>
      <c r="B97" s="47">
        <v>417.7</v>
      </c>
      <c r="C97" s="72">
        <v>417.7</v>
      </c>
      <c r="D97" s="72">
        <v>375.4</v>
      </c>
      <c r="E97" s="10"/>
    </row>
    <row r="98" spans="1:5" ht="15" customHeight="1" x14ac:dyDescent="0.25">
      <c r="A98" s="20" t="s">
        <v>236</v>
      </c>
      <c r="B98" s="47">
        <v>6.6</v>
      </c>
      <c r="C98" s="72">
        <v>6.6</v>
      </c>
      <c r="D98" s="72">
        <v>6.5</v>
      </c>
      <c r="E98" s="10"/>
    </row>
    <row r="99" spans="1:5" ht="14.25" customHeight="1" x14ac:dyDescent="0.25">
      <c r="A99" s="30" t="s">
        <v>24</v>
      </c>
      <c r="B99" s="24">
        <v>40</v>
      </c>
      <c r="C99" s="4">
        <v>40</v>
      </c>
      <c r="D99" s="4"/>
      <c r="E99" s="10"/>
    </row>
    <row r="100" spans="1:5" ht="32.25" customHeight="1" x14ac:dyDescent="0.25">
      <c r="A100" s="32" t="s">
        <v>16</v>
      </c>
      <c r="B100" s="27">
        <f>B101+B103+B102</f>
        <v>896.8</v>
      </c>
      <c r="C100" s="27">
        <f t="shared" ref="C100:E100" si="20">C101+C103+C102</f>
        <v>892.09999999999991</v>
      </c>
      <c r="D100" s="27">
        <f t="shared" si="20"/>
        <v>545.9</v>
      </c>
      <c r="E100" s="27">
        <f t="shared" si="20"/>
        <v>4.7</v>
      </c>
    </row>
    <row r="101" spans="1:5" ht="18" customHeight="1" x14ac:dyDescent="0.25">
      <c r="A101" s="20" t="s">
        <v>256</v>
      </c>
      <c r="B101" s="24">
        <v>760.9</v>
      </c>
      <c r="C101" s="4">
        <v>760.9</v>
      </c>
      <c r="D101" s="4">
        <v>540.1</v>
      </c>
      <c r="E101" s="10"/>
    </row>
    <row r="102" spans="1:5" ht="14.45" customHeight="1" x14ac:dyDescent="0.25">
      <c r="A102" s="20" t="s">
        <v>236</v>
      </c>
      <c r="B102" s="24">
        <v>5.9</v>
      </c>
      <c r="C102" s="4">
        <v>5.9</v>
      </c>
      <c r="D102" s="4">
        <v>5.8</v>
      </c>
      <c r="E102" s="10"/>
    </row>
    <row r="103" spans="1:5" x14ac:dyDescent="0.25">
      <c r="A103" s="33" t="s">
        <v>24</v>
      </c>
      <c r="B103" s="47">
        <v>130</v>
      </c>
      <c r="C103" s="72">
        <v>125.3</v>
      </c>
      <c r="D103" s="72"/>
      <c r="E103" s="73">
        <v>4.7</v>
      </c>
    </row>
    <row r="104" spans="1:5" ht="15.75" x14ac:dyDescent="0.25">
      <c r="A104" s="31" t="s">
        <v>12</v>
      </c>
      <c r="B104" s="27">
        <f>B105+B107+B106</f>
        <v>1340.6</v>
      </c>
      <c r="C104" s="27">
        <f t="shared" ref="C104:D104" si="21">C105+C107+C106</f>
        <v>1340.6</v>
      </c>
      <c r="D104" s="27">
        <f t="shared" si="21"/>
        <v>1194.7</v>
      </c>
      <c r="E104" s="3"/>
    </row>
    <row r="105" spans="1:5" x14ac:dyDescent="0.25">
      <c r="A105" s="20" t="s">
        <v>256</v>
      </c>
      <c r="B105" s="24">
        <v>1242.3</v>
      </c>
      <c r="C105" s="4">
        <v>1242.3</v>
      </c>
      <c r="D105" s="4">
        <v>1171.7</v>
      </c>
      <c r="E105" s="10"/>
    </row>
    <row r="106" spans="1:5" x14ac:dyDescent="0.25">
      <c r="A106" s="20" t="s">
        <v>236</v>
      </c>
      <c r="B106" s="24">
        <v>23.3</v>
      </c>
      <c r="C106" s="4">
        <v>23.3</v>
      </c>
      <c r="D106" s="4">
        <v>23</v>
      </c>
      <c r="E106" s="10"/>
    </row>
    <row r="107" spans="1:5" ht="16.5" customHeight="1" x14ac:dyDescent="0.25">
      <c r="A107" s="30" t="s">
        <v>24</v>
      </c>
      <c r="B107" s="24">
        <v>75</v>
      </c>
      <c r="C107" s="4">
        <v>75</v>
      </c>
      <c r="D107" s="4"/>
      <c r="E107" s="10"/>
    </row>
    <row r="108" spans="1:5" ht="16.5" customHeight="1" x14ac:dyDescent="0.25">
      <c r="A108" s="32" t="s">
        <v>224</v>
      </c>
      <c r="B108" s="27">
        <f>B109+B110</f>
        <v>97.7</v>
      </c>
      <c r="C108" s="27">
        <f t="shared" ref="C108:D108" si="22">C109+C110</f>
        <v>97.7</v>
      </c>
      <c r="D108" s="27">
        <f t="shared" si="22"/>
        <v>63.6</v>
      </c>
      <c r="E108" s="27"/>
    </row>
    <row r="109" spans="1:5" ht="16.5" customHeight="1" x14ac:dyDescent="0.25">
      <c r="A109" s="33" t="s">
        <v>256</v>
      </c>
      <c r="B109" s="24">
        <v>97.2</v>
      </c>
      <c r="C109" s="4">
        <v>97.2</v>
      </c>
      <c r="D109" s="4">
        <v>63.1</v>
      </c>
      <c r="E109" s="10"/>
    </row>
    <row r="110" spans="1:5" ht="16.5" customHeight="1" x14ac:dyDescent="0.25">
      <c r="A110" s="20" t="s">
        <v>236</v>
      </c>
      <c r="B110" s="24">
        <v>0.5</v>
      </c>
      <c r="C110" s="4">
        <v>0.5</v>
      </c>
      <c r="D110" s="4">
        <v>0.5</v>
      </c>
      <c r="E110" s="10"/>
    </row>
    <row r="111" spans="1:5" ht="15.75" x14ac:dyDescent="0.25">
      <c r="A111" s="31" t="s">
        <v>151</v>
      </c>
      <c r="B111" s="27">
        <f>B112+B114+B113</f>
        <v>316.8</v>
      </c>
      <c r="C111" s="27">
        <f t="shared" ref="C111:D111" si="23">C112+C114+C113</f>
        <v>316.8</v>
      </c>
      <c r="D111" s="27">
        <f t="shared" si="23"/>
        <v>194.39999999999998</v>
      </c>
      <c r="E111" s="3"/>
    </row>
    <row r="112" spans="1:5" x14ac:dyDescent="0.25">
      <c r="A112" s="20" t="s">
        <v>256</v>
      </c>
      <c r="B112" s="24">
        <v>279.10000000000002</v>
      </c>
      <c r="C112" s="4">
        <v>279.10000000000002</v>
      </c>
      <c r="D112" s="4">
        <v>191.7</v>
      </c>
      <c r="E112" s="10"/>
    </row>
    <row r="113" spans="1:7" x14ac:dyDescent="0.25">
      <c r="A113" s="20" t="s">
        <v>236</v>
      </c>
      <c r="B113" s="24">
        <v>2.7</v>
      </c>
      <c r="C113" s="4">
        <v>2.7</v>
      </c>
      <c r="D113" s="4">
        <v>2.7</v>
      </c>
      <c r="E113" s="10"/>
    </row>
    <row r="114" spans="1:7" x14ac:dyDescent="0.25">
      <c r="A114" s="33" t="s">
        <v>24</v>
      </c>
      <c r="B114" s="24">
        <v>35</v>
      </c>
      <c r="C114" s="4">
        <v>35</v>
      </c>
      <c r="D114" s="4"/>
      <c r="E114" s="10"/>
    </row>
    <row r="115" spans="1:7" x14ac:dyDescent="0.25">
      <c r="A115" s="34" t="s">
        <v>152</v>
      </c>
      <c r="B115" s="27">
        <f>B78+B80+B84+B88+B92+B96+B100+B104+B111+B108</f>
        <v>5167.1000000000004</v>
      </c>
      <c r="C115" s="27">
        <f t="shared" ref="C115:E115" si="24">C78+C80+C84+C88+C92+C96+C100+C104+C111+C108</f>
        <v>5162.3999999999996</v>
      </c>
      <c r="D115" s="27">
        <f t="shared" si="24"/>
        <v>4002.8</v>
      </c>
      <c r="E115" s="27">
        <f t="shared" si="24"/>
        <v>4.7</v>
      </c>
    </row>
    <row r="116" spans="1:7" x14ac:dyDescent="0.25">
      <c r="A116" s="20" t="s">
        <v>256</v>
      </c>
      <c r="B116" s="24">
        <f>B79+B81+B85+B89+B93+B97+B101+B105+B112+B109</f>
        <v>4756.4000000000005</v>
      </c>
      <c r="C116" s="24">
        <f t="shared" ref="C116:D116" si="25">C79+C81+C85+C89+C93+C97+C101+C105+C112+C109</f>
        <v>4756.4000000000005</v>
      </c>
      <c r="D116" s="24">
        <f t="shared" si="25"/>
        <v>3934.7999999999997</v>
      </c>
      <c r="E116" s="24"/>
      <c r="G116" s="159"/>
    </row>
    <row r="117" spans="1:7" x14ac:dyDescent="0.25">
      <c r="A117" s="20" t="s">
        <v>236</v>
      </c>
      <c r="B117" s="28">
        <f>B82+B86+B90+B94+B98+B102+B106+B113+B110</f>
        <v>95.9</v>
      </c>
      <c r="C117" s="28">
        <f t="shared" ref="C117:D117" si="26">C82+C86+C90+C94+C98+C102+C106+C113+C110</f>
        <v>95.9</v>
      </c>
      <c r="D117" s="28">
        <f t="shared" si="26"/>
        <v>63.1</v>
      </c>
      <c r="E117" s="28"/>
    </row>
    <row r="118" spans="1:7" ht="19.5" customHeight="1" x14ac:dyDescent="0.25">
      <c r="A118" s="30" t="s">
        <v>25</v>
      </c>
      <c r="B118" s="28">
        <f>B83+B87+B91+B95+B99+B103+B107+B114</f>
        <v>314.8</v>
      </c>
      <c r="C118" s="28">
        <f t="shared" ref="C118:E118" si="27">C83+C87+C91+C95+C99+C103+C107+C114</f>
        <v>310.10000000000002</v>
      </c>
      <c r="D118" s="28">
        <f t="shared" si="27"/>
        <v>4.9000000000000004</v>
      </c>
      <c r="E118" s="28">
        <f t="shared" si="27"/>
        <v>4.7</v>
      </c>
    </row>
    <row r="119" spans="1:7" ht="29.45" customHeight="1" x14ac:dyDescent="0.25">
      <c r="A119" s="282" t="s">
        <v>231</v>
      </c>
      <c r="B119" s="262"/>
      <c r="C119" s="262"/>
      <c r="D119" s="262"/>
      <c r="E119" s="263"/>
    </row>
    <row r="120" spans="1:7" ht="20.25" customHeight="1" x14ac:dyDescent="0.25">
      <c r="A120" s="161" t="s">
        <v>17</v>
      </c>
      <c r="B120" s="162">
        <f>B121</f>
        <v>1256.9000000000001</v>
      </c>
      <c r="C120" s="162">
        <f>C121</f>
        <v>1256.9000000000001</v>
      </c>
      <c r="D120" s="162"/>
      <c r="E120" s="162"/>
    </row>
    <row r="121" spans="1:7" ht="15.75" customHeight="1" x14ac:dyDescent="0.25">
      <c r="A121" s="163" t="s">
        <v>257</v>
      </c>
      <c r="B121" s="116">
        <f>C121</f>
        <v>1256.9000000000001</v>
      </c>
      <c r="C121" s="116">
        <v>1256.9000000000001</v>
      </c>
      <c r="D121" s="164"/>
      <c r="E121" s="165"/>
    </row>
    <row r="122" spans="1:7" ht="18.75" customHeight="1" x14ac:dyDescent="0.25">
      <c r="A122" s="166" t="s">
        <v>248</v>
      </c>
      <c r="B122" s="167">
        <f>B123+B124</f>
        <v>2248.1</v>
      </c>
      <c r="C122" s="167">
        <f t="shared" ref="C122:E122" si="28">C123+C124</f>
        <v>2201.5</v>
      </c>
      <c r="D122" s="167">
        <f t="shared" si="28"/>
        <v>1707</v>
      </c>
      <c r="E122" s="167">
        <f t="shared" si="28"/>
        <v>46.6</v>
      </c>
    </row>
    <row r="123" spans="1:7" ht="17.25" customHeight="1" x14ac:dyDescent="0.25">
      <c r="A123" s="20" t="s">
        <v>256</v>
      </c>
      <c r="B123" s="24">
        <v>2108.1</v>
      </c>
      <c r="C123" s="4">
        <v>2068.1</v>
      </c>
      <c r="D123" s="4">
        <v>1707</v>
      </c>
      <c r="E123" s="10">
        <v>40</v>
      </c>
    </row>
    <row r="124" spans="1:7" ht="18" customHeight="1" x14ac:dyDescent="0.25">
      <c r="A124" s="33" t="s">
        <v>24</v>
      </c>
      <c r="B124" s="24">
        <v>140</v>
      </c>
      <c r="C124" s="4">
        <v>133.4</v>
      </c>
      <c r="D124" s="4"/>
      <c r="E124" s="10">
        <v>6.6</v>
      </c>
    </row>
    <row r="125" spans="1:7" x14ac:dyDescent="0.25">
      <c r="A125" s="34" t="s">
        <v>23</v>
      </c>
      <c r="B125" s="27">
        <f t="shared" ref="B125:E126" si="29">B122+B120</f>
        <v>3505</v>
      </c>
      <c r="C125" s="27">
        <f t="shared" si="29"/>
        <v>3458.4</v>
      </c>
      <c r="D125" s="27">
        <f t="shared" si="29"/>
        <v>1707</v>
      </c>
      <c r="E125" s="27">
        <f t="shared" si="29"/>
        <v>46.6</v>
      </c>
    </row>
    <row r="126" spans="1:7" ht="18.75" customHeight="1" x14ac:dyDescent="0.25">
      <c r="A126" s="20" t="s">
        <v>256</v>
      </c>
      <c r="B126" s="24">
        <f t="shared" si="29"/>
        <v>3365</v>
      </c>
      <c r="C126" s="24">
        <f>C123+C121</f>
        <v>3325</v>
      </c>
      <c r="D126" s="24">
        <f>D123+D121</f>
        <v>1707</v>
      </c>
      <c r="E126" s="24">
        <f t="shared" si="29"/>
        <v>40</v>
      </c>
    </row>
    <row r="127" spans="1:7" ht="15.6" customHeight="1" x14ac:dyDescent="0.25">
      <c r="A127" s="33" t="s">
        <v>153</v>
      </c>
      <c r="B127" s="24">
        <f>B124</f>
        <v>140</v>
      </c>
      <c r="C127" s="24">
        <f>C124</f>
        <v>133.4</v>
      </c>
      <c r="D127" s="24"/>
      <c r="E127" s="24">
        <f>E124</f>
        <v>6.6</v>
      </c>
    </row>
    <row r="128" spans="1:7" ht="28.9" customHeight="1" x14ac:dyDescent="0.25">
      <c r="A128" s="268" t="s">
        <v>118</v>
      </c>
      <c r="B128" s="269"/>
      <c r="C128" s="269"/>
      <c r="D128" s="269"/>
      <c r="E128" s="270"/>
    </row>
    <row r="129" spans="1:5" ht="20.45" customHeight="1" x14ac:dyDescent="0.25">
      <c r="A129" s="31" t="s">
        <v>17</v>
      </c>
      <c r="B129" s="27">
        <f>B130+B132+B133+B131</f>
        <v>2995.5</v>
      </c>
      <c r="C129" s="27">
        <f t="shared" ref="C129" si="30">C130+C132+C133+C131</f>
        <v>2995.5</v>
      </c>
      <c r="D129" s="27"/>
      <c r="E129" s="27"/>
    </row>
    <row r="130" spans="1:5" ht="19.899999999999999" customHeight="1" x14ac:dyDescent="0.25">
      <c r="A130" s="20" t="s">
        <v>259</v>
      </c>
      <c r="B130" s="47">
        <v>233.5</v>
      </c>
      <c r="C130" s="72">
        <v>233.5</v>
      </c>
      <c r="D130" s="4"/>
      <c r="E130" s="10"/>
    </row>
    <row r="131" spans="1:5" ht="17.25" customHeight="1" x14ac:dyDescent="0.25">
      <c r="A131" s="20" t="s">
        <v>236</v>
      </c>
      <c r="B131" s="47">
        <v>602.5</v>
      </c>
      <c r="C131" s="72">
        <v>602.5</v>
      </c>
      <c r="D131" s="4"/>
      <c r="E131" s="10"/>
    </row>
    <row r="132" spans="1:5" ht="16.5" customHeight="1" x14ac:dyDescent="0.25">
      <c r="A132" s="118" t="s">
        <v>227</v>
      </c>
      <c r="B132" s="24">
        <v>1991.7</v>
      </c>
      <c r="C132" s="4">
        <v>1991.7</v>
      </c>
      <c r="D132" s="4"/>
      <c r="E132" s="85"/>
    </row>
    <row r="133" spans="1:5" ht="16.5" customHeight="1" x14ac:dyDescent="0.25">
      <c r="A133" s="241" t="s">
        <v>123</v>
      </c>
      <c r="B133" s="115">
        <v>167.8</v>
      </c>
      <c r="C133" s="116">
        <v>167.8</v>
      </c>
      <c r="D133" s="114"/>
      <c r="E133" s="160"/>
    </row>
    <row r="134" spans="1:5" ht="18" customHeight="1" x14ac:dyDescent="0.25">
      <c r="A134" s="31" t="s">
        <v>154</v>
      </c>
      <c r="B134" s="27">
        <f>B135+B136+B137+B138</f>
        <v>1269.5999999999999</v>
      </c>
      <c r="C134" s="27">
        <f t="shared" ref="C134:D134" si="31">C135+C136+C137+C138</f>
        <v>1266.5999999999999</v>
      </c>
      <c r="D134" s="27">
        <f t="shared" si="31"/>
        <v>1073.2</v>
      </c>
      <c r="E134" s="27">
        <f>E135+E136+E137+E138</f>
        <v>3</v>
      </c>
    </row>
    <row r="135" spans="1:5" x14ac:dyDescent="0.25">
      <c r="A135" s="20" t="s">
        <v>256</v>
      </c>
      <c r="B135" s="24">
        <v>712.9</v>
      </c>
      <c r="C135" s="4">
        <v>712.9</v>
      </c>
      <c r="D135" s="4">
        <v>637.29999999999995</v>
      </c>
      <c r="E135" s="10"/>
    </row>
    <row r="136" spans="1:5" ht="14.25" customHeight="1" x14ac:dyDescent="0.25">
      <c r="A136" s="33" t="s">
        <v>24</v>
      </c>
      <c r="B136" s="24">
        <v>102.1</v>
      </c>
      <c r="C136" s="4">
        <v>99.1</v>
      </c>
      <c r="D136" s="4"/>
      <c r="E136" s="10">
        <v>3</v>
      </c>
    </row>
    <row r="137" spans="1:5" ht="14.45" customHeight="1" x14ac:dyDescent="0.25">
      <c r="A137" s="118" t="s">
        <v>227</v>
      </c>
      <c r="B137" s="24">
        <v>449.6</v>
      </c>
      <c r="C137" s="4">
        <v>449.6</v>
      </c>
      <c r="D137" s="4">
        <v>431</v>
      </c>
      <c r="E137" s="10"/>
    </row>
    <row r="138" spans="1:5" ht="14.45" customHeight="1" x14ac:dyDescent="0.25">
      <c r="A138" s="117" t="s">
        <v>236</v>
      </c>
      <c r="B138" s="24">
        <v>5</v>
      </c>
      <c r="C138" s="4">
        <v>5</v>
      </c>
      <c r="D138" s="4">
        <v>4.9000000000000004</v>
      </c>
      <c r="E138" s="10"/>
    </row>
    <row r="139" spans="1:5" ht="15.75" x14ac:dyDescent="0.25">
      <c r="A139" s="29" t="s">
        <v>155</v>
      </c>
      <c r="B139" s="27">
        <f>B140+B141+B142</f>
        <v>496.29999999999995</v>
      </c>
      <c r="C139" s="3">
        <f>C140+C141+C142</f>
        <v>496.29999999999995</v>
      </c>
      <c r="D139" s="3">
        <f>D140+D141+D142</f>
        <v>417.8</v>
      </c>
      <c r="E139" s="3"/>
    </row>
    <row r="140" spans="1:5" x14ac:dyDescent="0.25">
      <c r="A140" s="20" t="s">
        <v>256</v>
      </c>
      <c r="B140" s="24">
        <v>261.5</v>
      </c>
      <c r="C140" s="4">
        <v>261.5</v>
      </c>
      <c r="D140" s="4">
        <v>231.9</v>
      </c>
      <c r="E140" s="10"/>
    </row>
    <row r="141" spans="1:5" x14ac:dyDescent="0.25">
      <c r="A141" s="33" t="s">
        <v>24</v>
      </c>
      <c r="B141" s="24">
        <v>39.700000000000003</v>
      </c>
      <c r="C141" s="4">
        <v>39.700000000000003</v>
      </c>
      <c r="D141" s="4"/>
      <c r="E141" s="10"/>
    </row>
    <row r="142" spans="1:5" ht="17.25" customHeight="1" x14ac:dyDescent="0.25">
      <c r="A142" s="118" t="s">
        <v>227</v>
      </c>
      <c r="B142" s="24">
        <v>195.1</v>
      </c>
      <c r="C142" s="4">
        <v>195.1</v>
      </c>
      <c r="D142" s="4">
        <v>185.9</v>
      </c>
      <c r="E142" s="10"/>
    </row>
    <row r="143" spans="1:5" ht="15.75" x14ac:dyDescent="0.25">
      <c r="A143" s="19" t="s">
        <v>156</v>
      </c>
      <c r="B143" s="27">
        <f>B144+B145+B146+B147</f>
        <v>1010.9</v>
      </c>
      <c r="C143" s="27">
        <f t="shared" ref="C143:D143" si="32">C144+C145+C146+C147</f>
        <v>1010.9</v>
      </c>
      <c r="D143" s="27">
        <f t="shared" si="32"/>
        <v>864</v>
      </c>
      <c r="E143" s="27"/>
    </row>
    <row r="144" spans="1:5" ht="17.25" customHeight="1" x14ac:dyDescent="0.25">
      <c r="A144" s="20" t="s">
        <v>256</v>
      </c>
      <c r="B144" s="24">
        <v>560.29999999999995</v>
      </c>
      <c r="C144" s="4">
        <v>560.29999999999995</v>
      </c>
      <c r="D144" s="4">
        <v>501</v>
      </c>
      <c r="E144" s="10"/>
    </row>
    <row r="145" spans="1:5" ht="15.75" customHeight="1" x14ac:dyDescent="0.25">
      <c r="A145" s="33" t="s">
        <v>24</v>
      </c>
      <c r="B145" s="24">
        <v>67.2</v>
      </c>
      <c r="C145" s="4">
        <v>67.2</v>
      </c>
      <c r="D145" s="4"/>
      <c r="E145" s="10"/>
    </row>
    <row r="146" spans="1:5" ht="15.75" customHeight="1" x14ac:dyDescent="0.25">
      <c r="A146" s="118" t="s">
        <v>227</v>
      </c>
      <c r="B146" s="24">
        <v>376.8</v>
      </c>
      <c r="C146" s="4">
        <v>376.8</v>
      </c>
      <c r="D146" s="4">
        <v>356.5</v>
      </c>
      <c r="E146" s="10"/>
    </row>
    <row r="147" spans="1:5" ht="14.45" customHeight="1" x14ac:dyDescent="0.25">
      <c r="A147" s="118" t="s">
        <v>236</v>
      </c>
      <c r="B147" s="24">
        <v>6.6</v>
      </c>
      <c r="C147" s="4">
        <v>6.6</v>
      </c>
      <c r="D147" s="4">
        <v>6.5</v>
      </c>
      <c r="E147" s="10"/>
    </row>
    <row r="148" spans="1:5" ht="16.5" customHeight="1" x14ac:dyDescent="0.25">
      <c r="A148" s="19" t="s">
        <v>157</v>
      </c>
      <c r="B148" s="27">
        <f>B149+B150+B151+B152</f>
        <v>765.09999999999991</v>
      </c>
      <c r="C148" s="27">
        <f t="shared" ref="C148:E148" si="33">C149+C150+C151+C152</f>
        <v>755.09999999999991</v>
      </c>
      <c r="D148" s="27">
        <f t="shared" si="33"/>
        <v>626.5</v>
      </c>
      <c r="E148" s="27">
        <f t="shared" si="33"/>
        <v>10</v>
      </c>
    </row>
    <row r="149" spans="1:5" ht="16.5" customHeight="1" x14ac:dyDescent="0.25">
      <c r="A149" s="20" t="s">
        <v>256</v>
      </c>
      <c r="B149" s="24">
        <v>389.7</v>
      </c>
      <c r="C149" s="4">
        <v>389.7</v>
      </c>
      <c r="D149" s="4">
        <v>348</v>
      </c>
      <c r="E149" s="10"/>
    </row>
    <row r="150" spans="1:5" ht="15" customHeight="1" x14ac:dyDescent="0.25">
      <c r="A150" s="33" t="s">
        <v>24</v>
      </c>
      <c r="B150" s="24">
        <v>79.400000000000006</v>
      </c>
      <c r="C150" s="4">
        <v>69.400000000000006</v>
      </c>
      <c r="D150" s="4"/>
      <c r="E150" s="10">
        <v>10</v>
      </c>
    </row>
    <row r="151" spans="1:5" ht="15.75" customHeight="1" x14ac:dyDescent="0.25">
      <c r="A151" s="118" t="s">
        <v>227</v>
      </c>
      <c r="B151" s="24">
        <v>294.2</v>
      </c>
      <c r="C151" s="4">
        <v>294.2</v>
      </c>
      <c r="D151" s="4">
        <v>276.7</v>
      </c>
      <c r="E151" s="10"/>
    </row>
    <row r="152" spans="1:5" ht="14.45" customHeight="1" x14ac:dyDescent="0.25">
      <c r="A152" s="118" t="s">
        <v>236</v>
      </c>
      <c r="B152" s="24">
        <v>1.8</v>
      </c>
      <c r="C152" s="4">
        <v>1.8</v>
      </c>
      <c r="D152" s="4">
        <v>1.8</v>
      </c>
      <c r="E152" s="10"/>
    </row>
    <row r="153" spans="1:5" ht="15.75" customHeight="1" x14ac:dyDescent="0.25">
      <c r="A153" s="35" t="s">
        <v>158</v>
      </c>
      <c r="B153" s="27">
        <f>B154+B155+B156+B157</f>
        <v>857.80000000000007</v>
      </c>
      <c r="C153" s="27">
        <f t="shared" ref="C153:D153" si="34">C154+C155+C156+C157</f>
        <v>857.80000000000007</v>
      </c>
      <c r="D153" s="27">
        <f t="shared" si="34"/>
        <v>704.6</v>
      </c>
      <c r="E153" s="3"/>
    </row>
    <row r="154" spans="1:5" ht="17.25" customHeight="1" x14ac:dyDescent="0.25">
      <c r="A154" s="20" t="s">
        <v>256</v>
      </c>
      <c r="B154" s="24">
        <v>400.3</v>
      </c>
      <c r="C154" s="4">
        <v>400.3</v>
      </c>
      <c r="D154" s="4">
        <v>347.5</v>
      </c>
      <c r="E154" s="10"/>
    </row>
    <row r="155" spans="1:5" x14ac:dyDescent="0.25">
      <c r="A155" s="33" t="s">
        <v>24</v>
      </c>
      <c r="B155" s="24">
        <v>84.5</v>
      </c>
      <c r="C155" s="24">
        <v>84.5</v>
      </c>
      <c r="D155" s="24"/>
      <c r="E155" s="10"/>
    </row>
    <row r="156" spans="1:5" ht="18" customHeight="1" x14ac:dyDescent="0.25">
      <c r="A156" s="118" t="s">
        <v>227</v>
      </c>
      <c r="B156" s="24">
        <v>366.4</v>
      </c>
      <c r="C156" s="4">
        <v>366.4</v>
      </c>
      <c r="D156" s="4">
        <v>350.6</v>
      </c>
      <c r="E156" s="10"/>
    </row>
    <row r="157" spans="1:5" ht="14.45" customHeight="1" x14ac:dyDescent="0.25">
      <c r="A157" s="117" t="s">
        <v>236</v>
      </c>
      <c r="B157" s="24">
        <v>6.6</v>
      </c>
      <c r="C157" s="4">
        <v>6.6</v>
      </c>
      <c r="D157" s="4">
        <v>6.5</v>
      </c>
      <c r="E157" s="10"/>
    </row>
    <row r="158" spans="1:5" ht="17.25" customHeight="1" x14ac:dyDescent="0.25">
      <c r="A158" s="29" t="s">
        <v>159</v>
      </c>
      <c r="B158" s="27">
        <f>B159+B160+B161</f>
        <v>459.9</v>
      </c>
      <c r="C158" s="3">
        <f>C159+C160+C161</f>
        <v>459.9</v>
      </c>
      <c r="D158" s="3">
        <f>D159+D160+D161</f>
        <v>383.3</v>
      </c>
      <c r="E158" s="3"/>
    </row>
    <row r="159" spans="1:5" ht="17.25" customHeight="1" x14ac:dyDescent="0.25">
      <c r="A159" s="20" t="s">
        <v>256</v>
      </c>
      <c r="B159" s="24">
        <v>208.3</v>
      </c>
      <c r="C159" s="4">
        <v>208.3</v>
      </c>
      <c r="D159" s="4">
        <v>181.3</v>
      </c>
      <c r="E159" s="10"/>
    </row>
    <row r="160" spans="1:5" ht="15" customHeight="1" x14ac:dyDescent="0.25">
      <c r="A160" s="33" t="s">
        <v>24</v>
      </c>
      <c r="B160" s="24">
        <v>40</v>
      </c>
      <c r="C160" s="4">
        <v>40</v>
      </c>
      <c r="D160" s="4"/>
      <c r="E160" s="10"/>
    </row>
    <row r="161" spans="1:5" ht="16.5" customHeight="1" x14ac:dyDescent="0.25">
      <c r="A161" s="117" t="s">
        <v>227</v>
      </c>
      <c r="B161" s="24">
        <v>211.6</v>
      </c>
      <c r="C161" s="4">
        <v>211.6</v>
      </c>
      <c r="D161" s="4">
        <v>202</v>
      </c>
      <c r="E161" s="10"/>
    </row>
    <row r="162" spans="1:5" ht="15.75" x14ac:dyDescent="0.25">
      <c r="A162" s="19" t="s">
        <v>160</v>
      </c>
      <c r="B162" s="27">
        <f>B163+B164+B165</f>
        <v>466.8</v>
      </c>
      <c r="C162" s="27">
        <f>C163+C164+C165</f>
        <v>466.8</v>
      </c>
      <c r="D162" s="27">
        <f>D163+D164+D165</f>
        <v>390.7</v>
      </c>
      <c r="E162" s="27"/>
    </row>
    <row r="163" spans="1:5" ht="17.25" customHeight="1" x14ac:dyDescent="0.25">
      <c r="A163" s="20" t="s">
        <v>256</v>
      </c>
      <c r="B163" s="23">
        <v>256.8</v>
      </c>
      <c r="C163" s="4">
        <v>256.8</v>
      </c>
      <c r="D163" s="4">
        <v>230.1</v>
      </c>
      <c r="E163" s="10"/>
    </row>
    <row r="164" spans="1:5" ht="15" customHeight="1" x14ac:dyDescent="0.25">
      <c r="A164" s="33" t="s">
        <v>24</v>
      </c>
      <c r="B164" s="24">
        <v>42.3</v>
      </c>
      <c r="C164" s="4">
        <v>42.3</v>
      </c>
      <c r="D164" s="4"/>
      <c r="E164" s="10"/>
    </row>
    <row r="165" spans="1:5" ht="15.75" x14ac:dyDescent="0.25">
      <c r="A165" s="118" t="s">
        <v>227</v>
      </c>
      <c r="B165" s="12">
        <v>167.7</v>
      </c>
      <c r="C165" s="36">
        <v>167.7</v>
      </c>
      <c r="D165" s="37">
        <v>160.6</v>
      </c>
      <c r="E165" s="38"/>
    </row>
    <row r="166" spans="1:5" ht="15.75" x14ac:dyDescent="0.25">
      <c r="A166" s="39" t="s">
        <v>161</v>
      </c>
      <c r="B166" s="14">
        <f>B167+B168+B169+B170</f>
        <v>758.6</v>
      </c>
      <c r="C166" s="14">
        <f t="shared" ref="C166:D166" si="35">C167+C168+C169+C170</f>
        <v>758.6</v>
      </c>
      <c r="D166" s="14">
        <f t="shared" si="35"/>
        <v>632</v>
      </c>
      <c r="E166" s="14"/>
    </row>
    <row r="167" spans="1:5" x14ac:dyDescent="0.25">
      <c r="A167" s="20" t="s">
        <v>256</v>
      </c>
      <c r="B167" s="12">
        <v>364.6</v>
      </c>
      <c r="C167" s="10">
        <v>364.6</v>
      </c>
      <c r="D167" s="13">
        <v>321.8</v>
      </c>
      <c r="E167" s="12"/>
    </row>
    <row r="168" spans="1:5" x14ac:dyDescent="0.25">
      <c r="A168" s="33" t="s">
        <v>24</v>
      </c>
      <c r="B168" s="12">
        <v>70.2</v>
      </c>
      <c r="C168" s="10">
        <v>70.2</v>
      </c>
      <c r="D168" s="13"/>
      <c r="E168" s="12"/>
    </row>
    <row r="169" spans="1:5" x14ac:dyDescent="0.25">
      <c r="A169" s="118" t="s">
        <v>227</v>
      </c>
      <c r="B169" s="12">
        <v>318.8</v>
      </c>
      <c r="C169" s="10">
        <v>318.8</v>
      </c>
      <c r="D169" s="13">
        <v>305.3</v>
      </c>
      <c r="E169" s="14"/>
    </row>
    <row r="170" spans="1:5" ht="14.45" customHeight="1" x14ac:dyDescent="0.25">
      <c r="A170" s="118" t="s">
        <v>236</v>
      </c>
      <c r="B170" s="24">
        <v>5</v>
      </c>
      <c r="C170" s="4">
        <v>5</v>
      </c>
      <c r="D170" s="4">
        <v>4.9000000000000004</v>
      </c>
      <c r="E170" s="10"/>
    </row>
    <row r="171" spans="1:5" ht="15.75" x14ac:dyDescent="0.25">
      <c r="A171" s="39" t="s">
        <v>70</v>
      </c>
      <c r="B171" s="14">
        <f>B172+B173+B174+B175</f>
        <v>735.69999999999993</v>
      </c>
      <c r="C171" s="14">
        <f t="shared" ref="C171:E171" si="36">C172+C173+C174+C175</f>
        <v>731.4</v>
      </c>
      <c r="D171" s="14">
        <f t="shared" si="36"/>
        <v>617.29999999999995</v>
      </c>
      <c r="E171" s="14">
        <f t="shared" si="36"/>
        <v>4.3</v>
      </c>
    </row>
    <row r="172" spans="1:5" x14ac:dyDescent="0.25">
      <c r="A172" s="20" t="s">
        <v>256</v>
      </c>
      <c r="B172" s="12">
        <v>378.2</v>
      </c>
      <c r="C172" s="10">
        <v>378.2</v>
      </c>
      <c r="D172" s="13">
        <v>337.5</v>
      </c>
      <c r="E172" s="10"/>
    </row>
    <row r="173" spans="1:5" x14ac:dyDescent="0.25">
      <c r="A173" s="33" t="s">
        <v>24</v>
      </c>
      <c r="B173" s="12">
        <v>65.2</v>
      </c>
      <c r="C173" s="10">
        <v>60.9</v>
      </c>
      <c r="D173" s="13"/>
      <c r="E173" s="10">
        <v>4.3</v>
      </c>
    </row>
    <row r="174" spans="1:5" x14ac:dyDescent="0.25">
      <c r="A174" s="118" t="s">
        <v>227</v>
      </c>
      <c r="B174" s="12">
        <v>285.7</v>
      </c>
      <c r="C174" s="10">
        <v>285.7</v>
      </c>
      <c r="D174" s="13">
        <v>273.3</v>
      </c>
      <c r="E174" s="10"/>
    </row>
    <row r="175" spans="1:5" ht="14.45" customHeight="1" x14ac:dyDescent="0.25">
      <c r="A175" s="117" t="s">
        <v>236</v>
      </c>
      <c r="B175" s="24">
        <v>6.6</v>
      </c>
      <c r="C175" s="4">
        <v>6.6</v>
      </c>
      <c r="D175" s="4">
        <v>6.5</v>
      </c>
      <c r="E175" s="10"/>
    </row>
    <row r="176" spans="1:5" ht="15.75" x14ac:dyDescent="0.25">
      <c r="A176" s="40" t="s">
        <v>162</v>
      </c>
      <c r="B176" s="14">
        <f>B177+B178+B179</f>
        <v>479.90000000000003</v>
      </c>
      <c r="C176" s="18">
        <f>C177+C178+C179</f>
        <v>477.40000000000003</v>
      </c>
      <c r="D176" s="18">
        <f>D177+D178+D179</f>
        <v>397.2</v>
      </c>
      <c r="E176" s="18">
        <f>E177+E178+E179</f>
        <v>2.5</v>
      </c>
    </row>
    <row r="177" spans="1:5" x14ac:dyDescent="0.25">
      <c r="A177" s="20" t="s">
        <v>256</v>
      </c>
      <c r="B177" s="12">
        <v>263.10000000000002</v>
      </c>
      <c r="C177" s="10">
        <v>263.10000000000002</v>
      </c>
      <c r="D177" s="13">
        <v>235.2</v>
      </c>
      <c r="E177" s="10"/>
    </row>
    <row r="178" spans="1:5" x14ac:dyDescent="0.25">
      <c r="A178" s="33" t="s">
        <v>24</v>
      </c>
      <c r="B178" s="12">
        <v>46.5</v>
      </c>
      <c r="C178" s="10">
        <v>44</v>
      </c>
      <c r="D178" s="13"/>
      <c r="E178" s="10">
        <v>2.5</v>
      </c>
    </row>
    <row r="179" spans="1:5" x14ac:dyDescent="0.25">
      <c r="A179" s="117" t="s">
        <v>227</v>
      </c>
      <c r="B179" s="12">
        <v>170.3</v>
      </c>
      <c r="C179" s="10">
        <v>170.3</v>
      </c>
      <c r="D179" s="13">
        <v>162</v>
      </c>
      <c r="E179" s="10"/>
    </row>
    <row r="180" spans="1:5" ht="15.75" x14ac:dyDescent="0.25">
      <c r="A180" s="40" t="s">
        <v>163</v>
      </c>
      <c r="B180" s="14">
        <f>B181+B182+B183</f>
        <v>465.79999999999995</v>
      </c>
      <c r="C180" s="14">
        <f>C181+C182+C183</f>
        <v>464.79999999999995</v>
      </c>
      <c r="D180" s="14">
        <f>D181+D182+D183</f>
        <v>391.6</v>
      </c>
      <c r="E180" s="14">
        <f>E181+E182+E183</f>
        <v>1</v>
      </c>
    </row>
    <row r="181" spans="1:5" x14ac:dyDescent="0.25">
      <c r="A181" s="20" t="s">
        <v>256</v>
      </c>
      <c r="B181" s="12">
        <v>253</v>
      </c>
      <c r="C181" s="10">
        <v>253</v>
      </c>
      <c r="D181" s="13">
        <v>226.8</v>
      </c>
      <c r="E181" s="10"/>
    </row>
    <row r="182" spans="1:5" x14ac:dyDescent="0.25">
      <c r="A182" s="33" t="s">
        <v>24</v>
      </c>
      <c r="B182" s="12">
        <v>40.4</v>
      </c>
      <c r="C182" s="10">
        <v>39.4</v>
      </c>
      <c r="D182" s="13"/>
      <c r="E182" s="10">
        <v>1</v>
      </c>
    </row>
    <row r="183" spans="1:5" x14ac:dyDescent="0.25">
      <c r="A183" s="117" t="s">
        <v>227</v>
      </c>
      <c r="B183" s="12">
        <v>172.4</v>
      </c>
      <c r="C183" s="10">
        <v>172.4</v>
      </c>
      <c r="D183" s="13">
        <v>164.8</v>
      </c>
      <c r="E183" s="10"/>
    </row>
    <row r="184" spans="1:5" ht="15.75" x14ac:dyDescent="0.25">
      <c r="A184" s="39" t="s">
        <v>164</v>
      </c>
      <c r="B184" s="14">
        <f>B185+B186+B187</f>
        <v>805</v>
      </c>
      <c r="C184" s="14">
        <f>C185+C186+C187</f>
        <v>803</v>
      </c>
      <c r="D184" s="14">
        <f>D185+D186+D187</f>
        <v>665.8</v>
      </c>
      <c r="E184" s="14">
        <f>E185+E186+E187</f>
        <v>2</v>
      </c>
    </row>
    <row r="185" spans="1:5" x14ac:dyDescent="0.25">
      <c r="A185" s="20" t="s">
        <v>256</v>
      </c>
      <c r="B185" s="12">
        <v>401.7</v>
      </c>
      <c r="C185" s="10">
        <v>401.7</v>
      </c>
      <c r="D185" s="13">
        <v>363.1</v>
      </c>
      <c r="E185" s="10"/>
    </row>
    <row r="186" spans="1:5" x14ac:dyDescent="0.25">
      <c r="A186" s="33" t="s">
        <v>24</v>
      </c>
      <c r="B186" s="12">
        <v>84.6</v>
      </c>
      <c r="C186" s="10">
        <v>82.6</v>
      </c>
      <c r="D186" s="13"/>
      <c r="E186" s="10">
        <v>2</v>
      </c>
    </row>
    <row r="187" spans="1:5" x14ac:dyDescent="0.25">
      <c r="A187" s="118" t="s">
        <v>227</v>
      </c>
      <c r="B187" s="12">
        <v>318.7</v>
      </c>
      <c r="C187" s="10">
        <v>318.7</v>
      </c>
      <c r="D187" s="13">
        <v>302.7</v>
      </c>
      <c r="E187" s="10"/>
    </row>
    <row r="188" spans="1:5" ht="15.75" x14ac:dyDescent="0.25">
      <c r="A188" s="39" t="s">
        <v>165</v>
      </c>
      <c r="B188" s="14">
        <f>B189+B190+B191+B192</f>
        <v>458.6</v>
      </c>
      <c r="C188" s="14">
        <f t="shared" ref="C188:D188" si="37">C189+C190+C191+C192</f>
        <v>458.6</v>
      </c>
      <c r="D188" s="14">
        <f t="shared" si="37"/>
        <v>387.7</v>
      </c>
      <c r="E188" s="14"/>
    </row>
    <row r="189" spans="1:5" x14ac:dyDescent="0.25">
      <c r="A189" s="20" t="s">
        <v>256</v>
      </c>
      <c r="B189" s="12">
        <v>270.60000000000002</v>
      </c>
      <c r="C189" s="10">
        <v>270.60000000000002</v>
      </c>
      <c r="D189" s="13">
        <v>245</v>
      </c>
      <c r="E189" s="10"/>
    </row>
    <row r="190" spans="1:5" x14ac:dyDescent="0.25">
      <c r="A190" s="33" t="s">
        <v>24</v>
      </c>
      <c r="B190" s="12">
        <v>39</v>
      </c>
      <c r="C190" s="10">
        <v>39</v>
      </c>
      <c r="D190" s="13"/>
      <c r="E190" s="10"/>
    </row>
    <row r="191" spans="1:5" x14ac:dyDescent="0.25">
      <c r="A191" s="118" t="s">
        <v>227</v>
      </c>
      <c r="B191" s="12">
        <v>147.30000000000001</v>
      </c>
      <c r="C191" s="10">
        <v>147.30000000000001</v>
      </c>
      <c r="D191" s="13">
        <v>141</v>
      </c>
      <c r="E191" s="10"/>
    </row>
    <row r="192" spans="1:5" ht="14.45" customHeight="1" x14ac:dyDescent="0.25">
      <c r="A192" s="117" t="s">
        <v>236</v>
      </c>
      <c r="B192" s="24">
        <v>1.7</v>
      </c>
      <c r="C192" s="4">
        <v>1.7</v>
      </c>
      <c r="D192" s="4">
        <v>1.7</v>
      </c>
      <c r="E192" s="10"/>
    </row>
    <row r="193" spans="1:5" ht="15.75" x14ac:dyDescent="0.25">
      <c r="A193" s="40" t="s">
        <v>166</v>
      </c>
      <c r="B193" s="14">
        <f>B194+B195+B196</f>
        <v>588.20000000000005</v>
      </c>
      <c r="C193" s="14">
        <f>C194+C195+C196</f>
        <v>584.70000000000005</v>
      </c>
      <c r="D193" s="14">
        <f>D194+D195+D196</f>
        <v>493.7</v>
      </c>
      <c r="E193" s="14">
        <f>E194+E195+E196</f>
        <v>3.5</v>
      </c>
    </row>
    <row r="194" spans="1:5" x14ac:dyDescent="0.25">
      <c r="A194" s="20" t="s">
        <v>256</v>
      </c>
      <c r="B194" s="12">
        <v>293</v>
      </c>
      <c r="C194" s="10">
        <v>293</v>
      </c>
      <c r="D194" s="13">
        <v>263.2</v>
      </c>
      <c r="E194" s="10"/>
    </row>
    <row r="195" spans="1:5" x14ac:dyDescent="0.25">
      <c r="A195" s="33" t="s">
        <v>24</v>
      </c>
      <c r="B195" s="12">
        <v>54.9</v>
      </c>
      <c r="C195" s="10">
        <v>54.9</v>
      </c>
      <c r="D195" s="13"/>
      <c r="E195" s="10"/>
    </row>
    <row r="196" spans="1:5" x14ac:dyDescent="0.25">
      <c r="A196" s="118" t="s">
        <v>227</v>
      </c>
      <c r="B196" s="12">
        <v>240.3</v>
      </c>
      <c r="C196" s="10">
        <v>236.8</v>
      </c>
      <c r="D196" s="13">
        <v>230.5</v>
      </c>
      <c r="E196" s="10">
        <v>3.5</v>
      </c>
    </row>
    <row r="197" spans="1:5" ht="15.75" x14ac:dyDescent="0.25">
      <c r="A197" s="39" t="s">
        <v>167</v>
      </c>
      <c r="B197" s="14">
        <f>B198+B199+B200+B201</f>
        <v>818.7</v>
      </c>
      <c r="C197" s="14">
        <f t="shared" ref="C197:E197" si="38">C198+C199+C200+C201</f>
        <v>815.7</v>
      </c>
      <c r="D197" s="14">
        <f t="shared" si="38"/>
        <v>722.30000000000007</v>
      </c>
      <c r="E197" s="14">
        <f t="shared" si="38"/>
        <v>3</v>
      </c>
    </row>
    <row r="198" spans="1:5" x14ac:dyDescent="0.25">
      <c r="A198" s="20" t="s">
        <v>256</v>
      </c>
      <c r="B198" s="12">
        <v>472.7</v>
      </c>
      <c r="C198" s="10">
        <v>472.7</v>
      </c>
      <c r="D198" s="13">
        <v>425.3</v>
      </c>
      <c r="E198" s="10"/>
    </row>
    <row r="199" spans="1:5" x14ac:dyDescent="0.25">
      <c r="A199" s="33" t="s">
        <v>24</v>
      </c>
      <c r="B199" s="12">
        <v>38.1</v>
      </c>
      <c r="C199" s="10">
        <v>35.1</v>
      </c>
      <c r="D199" s="13"/>
      <c r="E199" s="10">
        <v>3</v>
      </c>
    </row>
    <row r="200" spans="1:5" x14ac:dyDescent="0.25">
      <c r="A200" s="118" t="s">
        <v>227</v>
      </c>
      <c r="B200" s="12">
        <v>304.60000000000002</v>
      </c>
      <c r="C200" s="10">
        <v>304.60000000000002</v>
      </c>
      <c r="D200" s="13">
        <v>293.8</v>
      </c>
      <c r="E200" s="10"/>
    </row>
    <row r="201" spans="1:5" ht="14.45" customHeight="1" x14ac:dyDescent="0.25">
      <c r="A201" s="117" t="s">
        <v>236</v>
      </c>
      <c r="B201" s="24">
        <v>3.3</v>
      </c>
      <c r="C201" s="4">
        <v>3.3</v>
      </c>
      <c r="D201" s="4">
        <v>3.2</v>
      </c>
      <c r="E201" s="10"/>
    </row>
    <row r="202" spans="1:5" ht="15.75" x14ac:dyDescent="0.25">
      <c r="A202" s="40" t="s">
        <v>168</v>
      </c>
      <c r="B202" s="14">
        <f>B203+B204+B205</f>
        <v>800.1</v>
      </c>
      <c r="C202" s="18">
        <f>C203+C204+C205</f>
        <v>798.6</v>
      </c>
      <c r="D202" s="18">
        <f>D203+D204+D205</f>
        <v>664.8</v>
      </c>
      <c r="E202" s="18">
        <f>E203+E204+E205</f>
        <v>1.5</v>
      </c>
    </row>
    <row r="203" spans="1:5" x14ac:dyDescent="0.25">
      <c r="A203" s="20" t="s">
        <v>256</v>
      </c>
      <c r="B203" s="12">
        <v>385.6</v>
      </c>
      <c r="C203" s="10">
        <v>385.6</v>
      </c>
      <c r="D203" s="13">
        <v>339.4</v>
      </c>
      <c r="E203" s="10"/>
    </row>
    <row r="204" spans="1:5" x14ac:dyDescent="0.25">
      <c r="A204" s="33" t="s">
        <v>24</v>
      </c>
      <c r="B204" s="12">
        <v>72.400000000000006</v>
      </c>
      <c r="C204" s="10">
        <v>70.900000000000006</v>
      </c>
      <c r="D204" s="13"/>
      <c r="E204" s="10">
        <v>1.5</v>
      </c>
    </row>
    <row r="205" spans="1:5" x14ac:dyDescent="0.25">
      <c r="A205" s="117" t="s">
        <v>227</v>
      </c>
      <c r="B205" s="12">
        <v>342.1</v>
      </c>
      <c r="C205" s="10">
        <v>342.1</v>
      </c>
      <c r="D205" s="13">
        <v>325.39999999999998</v>
      </c>
      <c r="E205" s="10"/>
    </row>
    <row r="206" spans="1:5" ht="15.75" x14ac:dyDescent="0.25">
      <c r="A206" s="39" t="s">
        <v>169</v>
      </c>
      <c r="B206" s="14">
        <f>B207+B208+B209</f>
        <v>641.5</v>
      </c>
      <c r="C206" s="18">
        <f>C207+C208+C209</f>
        <v>641.5</v>
      </c>
      <c r="D206" s="18">
        <f>D207+D208+D209</f>
        <v>531.9</v>
      </c>
      <c r="E206" s="18"/>
    </row>
    <row r="207" spans="1:5" x14ac:dyDescent="0.25">
      <c r="A207" s="20" t="s">
        <v>256</v>
      </c>
      <c r="B207" s="12">
        <v>358.4</v>
      </c>
      <c r="C207" s="10">
        <v>358.4</v>
      </c>
      <c r="D207" s="13">
        <v>321.7</v>
      </c>
      <c r="E207" s="10"/>
    </row>
    <row r="208" spans="1:5" x14ac:dyDescent="0.25">
      <c r="A208" s="33" t="s">
        <v>24</v>
      </c>
      <c r="B208" s="12">
        <v>63</v>
      </c>
      <c r="C208" s="10">
        <v>63</v>
      </c>
      <c r="D208" s="13"/>
      <c r="E208" s="10"/>
    </row>
    <row r="209" spans="1:5" x14ac:dyDescent="0.25">
      <c r="A209" s="118" t="s">
        <v>227</v>
      </c>
      <c r="B209" s="12">
        <v>220.1</v>
      </c>
      <c r="C209" s="10">
        <v>220.1</v>
      </c>
      <c r="D209" s="13">
        <v>210.2</v>
      </c>
      <c r="E209" s="10"/>
    </row>
    <row r="210" spans="1:5" ht="15.75" x14ac:dyDescent="0.25">
      <c r="A210" s="39" t="s">
        <v>170</v>
      </c>
      <c r="B210" s="14">
        <f>B211+B212+B213+B214</f>
        <v>616.9</v>
      </c>
      <c r="C210" s="14">
        <f t="shared" ref="C210:E210" si="39">C211+C212+C213+C214</f>
        <v>612.9</v>
      </c>
      <c r="D210" s="14">
        <f t="shared" si="39"/>
        <v>506.79999999999995</v>
      </c>
      <c r="E210" s="14">
        <f t="shared" si="39"/>
        <v>4</v>
      </c>
    </row>
    <row r="211" spans="1:5" x14ac:dyDescent="0.25">
      <c r="A211" s="20" t="s">
        <v>256</v>
      </c>
      <c r="B211" s="12">
        <v>351.7</v>
      </c>
      <c r="C211" s="10">
        <v>351.7</v>
      </c>
      <c r="D211" s="13">
        <v>304.39999999999998</v>
      </c>
      <c r="E211" s="10"/>
    </row>
    <row r="212" spans="1:5" x14ac:dyDescent="0.25">
      <c r="A212" s="33" t="s">
        <v>24</v>
      </c>
      <c r="B212" s="12">
        <v>53</v>
      </c>
      <c r="C212" s="10">
        <v>49</v>
      </c>
      <c r="D212" s="13"/>
      <c r="E212" s="10">
        <v>4</v>
      </c>
    </row>
    <row r="213" spans="1:5" x14ac:dyDescent="0.25">
      <c r="A213" s="118" t="s">
        <v>227</v>
      </c>
      <c r="B213" s="12">
        <v>208.9</v>
      </c>
      <c r="C213" s="10">
        <v>208.9</v>
      </c>
      <c r="D213" s="13">
        <v>199.2</v>
      </c>
      <c r="E213" s="10"/>
    </row>
    <row r="214" spans="1:5" ht="14.45" customHeight="1" x14ac:dyDescent="0.25">
      <c r="A214" s="117" t="s">
        <v>236</v>
      </c>
      <c r="B214" s="24">
        <v>3.3</v>
      </c>
      <c r="C214" s="4">
        <v>3.3</v>
      </c>
      <c r="D214" s="4">
        <v>3.2</v>
      </c>
      <c r="E214" s="10"/>
    </row>
    <row r="215" spans="1:5" ht="15.75" x14ac:dyDescent="0.25">
      <c r="A215" s="40" t="s">
        <v>171</v>
      </c>
      <c r="B215" s="14">
        <f>B216+B217+B218</f>
        <v>712.59999999999991</v>
      </c>
      <c r="C215" s="18">
        <f>C216+C217+C218</f>
        <v>712.59999999999991</v>
      </c>
      <c r="D215" s="18">
        <f>D216+D217+D218</f>
        <v>593.9</v>
      </c>
      <c r="E215" s="18"/>
    </row>
    <row r="216" spans="1:5" x14ac:dyDescent="0.25">
      <c r="A216" s="20" t="s">
        <v>259</v>
      </c>
      <c r="B216" s="12">
        <v>384.2</v>
      </c>
      <c r="C216" s="10">
        <v>384.2</v>
      </c>
      <c r="D216" s="13">
        <v>340.4</v>
      </c>
      <c r="E216" s="10"/>
    </row>
    <row r="217" spans="1:5" x14ac:dyDescent="0.25">
      <c r="A217" s="33" t="s">
        <v>24</v>
      </c>
      <c r="B217" s="12">
        <v>60.9</v>
      </c>
      <c r="C217" s="10">
        <v>60.9</v>
      </c>
      <c r="D217" s="13"/>
      <c r="E217" s="10"/>
    </row>
    <row r="218" spans="1:5" x14ac:dyDescent="0.25">
      <c r="A218" s="118" t="s">
        <v>227</v>
      </c>
      <c r="B218" s="12">
        <v>267.5</v>
      </c>
      <c r="C218" s="10">
        <v>267.5</v>
      </c>
      <c r="D218" s="13">
        <v>253.5</v>
      </c>
      <c r="E218" s="10"/>
    </row>
    <row r="219" spans="1:5" ht="15.75" x14ac:dyDescent="0.25">
      <c r="A219" s="39" t="s">
        <v>222</v>
      </c>
      <c r="B219" s="14">
        <f>B220+B221+B222+B223</f>
        <v>646.09999999999991</v>
      </c>
      <c r="C219" s="14">
        <f t="shared" ref="C219:E219" si="40">C220+C221+C222+C223</f>
        <v>642.09999999999991</v>
      </c>
      <c r="D219" s="14">
        <f t="shared" si="40"/>
        <v>537.29999999999995</v>
      </c>
      <c r="E219" s="14">
        <f t="shared" si="40"/>
        <v>4</v>
      </c>
    </row>
    <row r="220" spans="1:5" x14ac:dyDescent="0.25">
      <c r="A220" s="20" t="s">
        <v>259</v>
      </c>
      <c r="B220" s="12">
        <v>339.7</v>
      </c>
      <c r="C220" s="10">
        <v>339.7</v>
      </c>
      <c r="D220" s="13">
        <v>298.89999999999998</v>
      </c>
      <c r="E220" s="10"/>
    </row>
    <row r="221" spans="1:5" x14ac:dyDescent="0.25">
      <c r="A221" s="33" t="s">
        <v>24</v>
      </c>
      <c r="B221" s="12">
        <v>58</v>
      </c>
      <c r="C221" s="10">
        <v>54</v>
      </c>
      <c r="D221" s="13"/>
      <c r="E221" s="10">
        <v>4</v>
      </c>
    </row>
    <row r="222" spans="1:5" x14ac:dyDescent="0.25">
      <c r="A222" s="118" t="s">
        <v>227</v>
      </c>
      <c r="B222" s="12">
        <v>246.6</v>
      </c>
      <c r="C222" s="10">
        <v>246.6</v>
      </c>
      <c r="D222" s="13">
        <v>236.6</v>
      </c>
      <c r="E222" s="10"/>
    </row>
    <row r="223" spans="1:5" ht="14.45" customHeight="1" x14ac:dyDescent="0.25">
      <c r="A223" s="117" t="s">
        <v>236</v>
      </c>
      <c r="B223" s="24">
        <v>1.8</v>
      </c>
      <c r="C223" s="4">
        <v>1.8</v>
      </c>
      <c r="D223" s="4">
        <v>1.8</v>
      </c>
      <c r="E223" s="10"/>
    </row>
    <row r="224" spans="1:5" ht="15.75" x14ac:dyDescent="0.25">
      <c r="A224" s="40" t="s">
        <v>172</v>
      </c>
      <c r="B224" s="14">
        <f>B225+B226+B227</f>
        <v>878.69999999999993</v>
      </c>
      <c r="C224" s="18">
        <f>C225+C226+C227</f>
        <v>878.69999999999993</v>
      </c>
      <c r="D224" s="18">
        <f>D225+D226+D227</f>
        <v>746.4</v>
      </c>
      <c r="E224" s="18"/>
    </row>
    <row r="225" spans="1:5" x14ac:dyDescent="0.25">
      <c r="A225" s="20" t="s">
        <v>259</v>
      </c>
      <c r="B225" s="12">
        <v>492.8</v>
      </c>
      <c r="C225" s="10">
        <v>492.8</v>
      </c>
      <c r="D225" s="13">
        <v>442.5</v>
      </c>
      <c r="E225" s="10"/>
    </row>
    <row r="226" spans="1:5" x14ac:dyDescent="0.25">
      <c r="A226" s="33" t="s">
        <v>24</v>
      </c>
      <c r="B226" s="12">
        <v>65</v>
      </c>
      <c r="C226" s="10">
        <v>65</v>
      </c>
      <c r="D226" s="13"/>
      <c r="E226" s="10"/>
    </row>
    <row r="227" spans="1:5" x14ac:dyDescent="0.25">
      <c r="A227" s="118" t="s">
        <v>227</v>
      </c>
      <c r="B227" s="12">
        <v>320.89999999999998</v>
      </c>
      <c r="C227" s="10">
        <v>320.89999999999998</v>
      </c>
      <c r="D227" s="13">
        <v>303.89999999999998</v>
      </c>
      <c r="E227" s="10"/>
    </row>
    <row r="228" spans="1:5" ht="15.75" x14ac:dyDescent="0.25">
      <c r="A228" s="39" t="s">
        <v>173</v>
      </c>
      <c r="B228" s="14">
        <f>B229+B230+B231+B232</f>
        <v>745.5</v>
      </c>
      <c r="C228" s="14">
        <f t="shared" ref="C228:D228" si="41">C229+C230+C231+C232</f>
        <v>745.5</v>
      </c>
      <c r="D228" s="14">
        <f t="shared" si="41"/>
        <v>625.29999999999995</v>
      </c>
      <c r="E228" s="18"/>
    </row>
    <row r="229" spans="1:5" x14ac:dyDescent="0.25">
      <c r="A229" s="20" t="s">
        <v>259</v>
      </c>
      <c r="B229" s="12">
        <v>363.9</v>
      </c>
      <c r="C229" s="10">
        <v>363.9</v>
      </c>
      <c r="D229" s="13">
        <v>330.4</v>
      </c>
      <c r="E229" s="10"/>
    </row>
    <row r="230" spans="1:5" x14ac:dyDescent="0.25">
      <c r="A230" s="33" t="s">
        <v>24</v>
      </c>
      <c r="B230" s="12">
        <v>73.8</v>
      </c>
      <c r="C230" s="10">
        <v>73.8</v>
      </c>
      <c r="D230" s="13"/>
      <c r="E230" s="10"/>
    </row>
    <row r="231" spans="1:5" x14ac:dyDescent="0.25">
      <c r="A231" s="118" t="s">
        <v>227</v>
      </c>
      <c r="B231" s="12">
        <v>302.8</v>
      </c>
      <c r="C231" s="10">
        <v>302.8</v>
      </c>
      <c r="D231" s="13">
        <v>290</v>
      </c>
      <c r="E231" s="10"/>
    </row>
    <row r="232" spans="1:5" ht="14.45" customHeight="1" x14ac:dyDescent="0.25">
      <c r="A232" s="117" t="s">
        <v>236</v>
      </c>
      <c r="B232" s="24">
        <v>5</v>
      </c>
      <c r="C232" s="4">
        <v>5</v>
      </c>
      <c r="D232" s="4">
        <v>4.9000000000000004</v>
      </c>
      <c r="E232" s="10"/>
    </row>
    <row r="233" spans="1:5" ht="15.75" x14ac:dyDescent="0.25">
      <c r="A233" s="40" t="s">
        <v>174</v>
      </c>
      <c r="B233" s="14">
        <f>B234+B235+B236</f>
        <v>744.5</v>
      </c>
      <c r="C233" s="14">
        <f>C234+C235+C236</f>
        <v>744.5</v>
      </c>
      <c r="D233" s="14">
        <f>D234+D235+D236</f>
        <v>613.1</v>
      </c>
      <c r="E233" s="14"/>
    </row>
    <row r="234" spans="1:5" x14ac:dyDescent="0.25">
      <c r="A234" s="20" t="s">
        <v>259</v>
      </c>
      <c r="B234" s="12">
        <v>375.9</v>
      </c>
      <c r="C234" s="10">
        <v>375.9</v>
      </c>
      <c r="D234" s="13">
        <v>334</v>
      </c>
      <c r="E234" s="10"/>
    </row>
    <row r="235" spans="1:5" x14ac:dyDescent="0.25">
      <c r="A235" s="33" t="s">
        <v>24</v>
      </c>
      <c r="B235" s="12">
        <v>75.2</v>
      </c>
      <c r="C235" s="10">
        <v>75.2</v>
      </c>
      <c r="D235" s="13"/>
      <c r="E235" s="10"/>
    </row>
    <row r="236" spans="1:5" x14ac:dyDescent="0.25">
      <c r="A236" s="118" t="s">
        <v>227</v>
      </c>
      <c r="B236" s="12">
        <v>293.39999999999998</v>
      </c>
      <c r="C236" s="10">
        <v>293.39999999999998</v>
      </c>
      <c r="D236" s="13">
        <v>279.10000000000002</v>
      </c>
      <c r="E236" s="10"/>
    </row>
    <row r="237" spans="1:5" ht="15.75" x14ac:dyDescent="0.25">
      <c r="A237" s="39" t="s">
        <v>175</v>
      </c>
      <c r="B237" s="14">
        <f>B238+B239+B240+B241</f>
        <v>837.2</v>
      </c>
      <c r="C237" s="14">
        <f t="shared" ref="C237:D237" si="42">C238+C239+C240+C241</f>
        <v>837.2</v>
      </c>
      <c r="D237" s="14">
        <f t="shared" si="42"/>
        <v>685.3</v>
      </c>
      <c r="E237" s="14"/>
    </row>
    <row r="238" spans="1:5" x14ac:dyDescent="0.25">
      <c r="A238" s="20" t="s">
        <v>259</v>
      </c>
      <c r="B238" s="12">
        <v>380.5</v>
      </c>
      <c r="C238" s="10">
        <v>380.5</v>
      </c>
      <c r="D238" s="13">
        <v>333.4</v>
      </c>
      <c r="E238" s="10"/>
    </row>
    <row r="239" spans="1:5" x14ac:dyDescent="0.25">
      <c r="A239" s="33" t="s">
        <v>24</v>
      </c>
      <c r="B239" s="12">
        <v>90</v>
      </c>
      <c r="C239" s="10">
        <v>90</v>
      </c>
      <c r="D239" s="13"/>
      <c r="E239" s="10"/>
    </row>
    <row r="240" spans="1:5" x14ac:dyDescent="0.25">
      <c r="A240" s="118" t="s">
        <v>227</v>
      </c>
      <c r="B240" s="12">
        <v>361.7</v>
      </c>
      <c r="C240" s="10">
        <v>361.7</v>
      </c>
      <c r="D240" s="13">
        <v>347</v>
      </c>
      <c r="E240" s="10"/>
    </row>
    <row r="241" spans="1:5" ht="14.45" customHeight="1" x14ac:dyDescent="0.25">
      <c r="A241" s="117" t="s">
        <v>236</v>
      </c>
      <c r="B241" s="24">
        <v>5</v>
      </c>
      <c r="C241" s="4">
        <v>5</v>
      </c>
      <c r="D241" s="4">
        <v>4.9000000000000004</v>
      </c>
      <c r="E241" s="10"/>
    </row>
    <row r="242" spans="1:5" ht="15.75" x14ac:dyDescent="0.25">
      <c r="A242" s="40" t="s">
        <v>176</v>
      </c>
      <c r="B242" s="14">
        <f>B243+B244+B245</f>
        <v>696.90000000000009</v>
      </c>
      <c r="C242" s="14">
        <f>C243+C244+C245</f>
        <v>696.90000000000009</v>
      </c>
      <c r="D242" s="14">
        <f>D243+D244+D245</f>
        <v>580.1</v>
      </c>
      <c r="E242" s="14"/>
    </row>
    <row r="243" spans="1:5" x14ac:dyDescent="0.25">
      <c r="A243" s="20" t="s">
        <v>259</v>
      </c>
      <c r="B243" s="12">
        <v>338.1</v>
      </c>
      <c r="C243" s="10">
        <v>338.1</v>
      </c>
      <c r="D243" s="13">
        <v>300</v>
      </c>
      <c r="E243" s="10"/>
    </row>
    <row r="244" spans="1:5" x14ac:dyDescent="0.25">
      <c r="A244" s="33" t="s">
        <v>24</v>
      </c>
      <c r="B244" s="12">
        <v>67.3</v>
      </c>
      <c r="C244" s="10">
        <v>67.3</v>
      </c>
      <c r="D244" s="13"/>
      <c r="E244" s="10"/>
    </row>
    <row r="245" spans="1:5" x14ac:dyDescent="0.25">
      <c r="A245" s="118" t="s">
        <v>227</v>
      </c>
      <c r="B245" s="12">
        <v>291.5</v>
      </c>
      <c r="C245" s="10">
        <v>291.5</v>
      </c>
      <c r="D245" s="13">
        <v>280.10000000000002</v>
      </c>
      <c r="E245" s="10"/>
    </row>
    <row r="246" spans="1:5" ht="17.25" customHeight="1" x14ac:dyDescent="0.25">
      <c r="A246" s="39" t="s">
        <v>177</v>
      </c>
      <c r="B246" s="14">
        <f>B247+B248+B249+B250</f>
        <v>607.20000000000005</v>
      </c>
      <c r="C246" s="14">
        <f t="shared" ref="C246:D246" si="43">C247+C248+C249+C250</f>
        <v>607.20000000000005</v>
      </c>
      <c r="D246" s="14">
        <f t="shared" si="43"/>
        <v>507</v>
      </c>
      <c r="E246" s="18"/>
    </row>
    <row r="247" spans="1:5" x14ac:dyDescent="0.25">
      <c r="A247" s="20" t="s">
        <v>259</v>
      </c>
      <c r="B247" s="12">
        <v>300.2</v>
      </c>
      <c r="C247" s="10">
        <v>300.2</v>
      </c>
      <c r="D247" s="13">
        <v>265.10000000000002</v>
      </c>
      <c r="E247" s="10"/>
    </row>
    <row r="248" spans="1:5" x14ac:dyDescent="0.25">
      <c r="A248" s="33" t="s">
        <v>24</v>
      </c>
      <c r="B248" s="12">
        <v>55.2</v>
      </c>
      <c r="C248" s="10">
        <v>55.2</v>
      </c>
      <c r="D248" s="13"/>
      <c r="E248" s="10"/>
    </row>
    <row r="249" spans="1:5" x14ac:dyDescent="0.25">
      <c r="A249" s="118" t="s">
        <v>227</v>
      </c>
      <c r="B249" s="12">
        <v>246.8</v>
      </c>
      <c r="C249" s="10">
        <v>246.8</v>
      </c>
      <c r="D249" s="13">
        <v>237</v>
      </c>
      <c r="E249" s="10"/>
    </row>
    <row r="250" spans="1:5" ht="14.45" customHeight="1" x14ac:dyDescent="0.25">
      <c r="A250" s="117" t="s">
        <v>236</v>
      </c>
      <c r="B250" s="24">
        <v>5</v>
      </c>
      <c r="C250" s="4">
        <v>5</v>
      </c>
      <c r="D250" s="4">
        <v>4.9000000000000004</v>
      </c>
      <c r="E250" s="10"/>
    </row>
    <row r="251" spans="1:5" ht="17.25" customHeight="1" x14ac:dyDescent="0.25">
      <c r="A251" s="40" t="s">
        <v>178</v>
      </c>
      <c r="B251" s="14">
        <f>B252+B253+B254</f>
        <v>616.40000000000009</v>
      </c>
      <c r="C251" s="14">
        <f>C252+C253+C254</f>
        <v>616.40000000000009</v>
      </c>
      <c r="D251" s="14">
        <f>D252+D253+D254</f>
        <v>508</v>
      </c>
      <c r="E251" s="14"/>
    </row>
    <row r="252" spans="1:5" x14ac:dyDescent="0.25">
      <c r="A252" s="20" t="s">
        <v>259</v>
      </c>
      <c r="B252" s="12">
        <v>294.60000000000002</v>
      </c>
      <c r="C252" s="10">
        <v>294.60000000000002</v>
      </c>
      <c r="D252" s="13">
        <v>258</v>
      </c>
      <c r="E252" s="10"/>
    </row>
    <row r="253" spans="1:5" x14ac:dyDescent="0.25">
      <c r="A253" s="33" t="s">
        <v>24</v>
      </c>
      <c r="B253" s="12">
        <v>59.5</v>
      </c>
      <c r="C253" s="10">
        <v>59.5</v>
      </c>
      <c r="D253" s="13"/>
      <c r="E253" s="10"/>
    </row>
    <row r="254" spans="1:5" x14ac:dyDescent="0.25">
      <c r="A254" s="118" t="s">
        <v>227</v>
      </c>
      <c r="B254" s="12">
        <v>262.3</v>
      </c>
      <c r="C254" s="10">
        <v>262.3</v>
      </c>
      <c r="D254" s="13">
        <v>250</v>
      </c>
      <c r="E254" s="10"/>
    </row>
    <row r="255" spans="1:5" ht="15.75" x14ac:dyDescent="0.25">
      <c r="A255" s="39" t="s">
        <v>179</v>
      </c>
      <c r="B255" s="14">
        <f>B256+B257+B258+B259</f>
        <v>753.7</v>
      </c>
      <c r="C255" s="14">
        <f t="shared" ref="C255:E255" si="44">C256+C257+C258+C259</f>
        <v>748.7</v>
      </c>
      <c r="D255" s="14">
        <f t="shared" si="44"/>
        <v>610.09999999999991</v>
      </c>
      <c r="E255" s="14">
        <f t="shared" si="44"/>
        <v>5</v>
      </c>
    </row>
    <row r="256" spans="1:5" x14ac:dyDescent="0.25">
      <c r="A256" s="20" t="s">
        <v>256</v>
      </c>
      <c r="B256" s="12">
        <v>362.8</v>
      </c>
      <c r="C256" s="10">
        <v>362.8</v>
      </c>
      <c r="D256" s="13">
        <v>309.5</v>
      </c>
      <c r="E256" s="10"/>
    </row>
    <row r="257" spans="1:5" x14ac:dyDescent="0.25">
      <c r="A257" s="33" t="s">
        <v>24</v>
      </c>
      <c r="B257" s="12">
        <v>74</v>
      </c>
      <c r="C257" s="10">
        <v>69</v>
      </c>
      <c r="D257" s="13"/>
      <c r="E257" s="10">
        <v>5</v>
      </c>
    </row>
    <row r="258" spans="1:5" x14ac:dyDescent="0.25">
      <c r="A258" s="118" t="s">
        <v>227</v>
      </c>
      <c r="B258" s="12">
        <v>315.10000000000002</v>
      </c>
      <c r="C258" s="10">
        <v>315.10000000000002</v>
      </c>
      <c r="D258" s="13">
        <v>298.8</v>
      </c>
      <c r="E258" s="10"/>
    </row>
    <row r="259" spans="1:5" ht="14.45" customHeight="1" x14ac:dyDescent="0.25">
      <c r="A259" s="117" t="s">
        <v>236</v>
      </c>
      <c r="B259" s="24">
        <v>1.8</v>
      </c>
      <c r="C259" s="4">
        <v>1.8</v>
      </c>
      <c r="D259" s="4">
        <v>1.8</v>
      </c>
      <c r="E259" s="10"/>
    </row>
    <row r="260" spans="1:5" ht="15.75" x14ac:dyDescent="0.25">
      <c r="A260" s="242" t="s">
        <v>194</v>
      </c>
      <c r="B260" s="14">
        <f>B261+B262+B263</f>
        <v>475.90000000000003</v>
      </c>
      <c r="C260" s="18">
        <f>C261+C262+C263</f>
        <v>475.90000000000003</v>
      </c>
      <c r="D260" s="18">
        <f>D261+D262+D263</f>
        <v>394</v>
      </c>
      <c r="E260" s="18"/>
    </row>
    <row r="261" spans="1:5" x14ac:dyDescent="0.25">
      <c r="A261" s="20" t="s">
        <v>256</v>
      </c>
      <c r="B261" s="12">
        <v>336.6</v>
      </c>
      <c r="C261" s="10">
        <v>336.6</v>
      </c>
      <c r="D261" s="13">
        <v>291.39999999999998</v>
      </c>
      <c r="E261" s="10"/>
    </row>
    <row r="262" spans="1:5" x14ac:dyDescent="0.25">
      <c r="A262" s="92" t="s">
        <v>24</v>
      </c>
      <c r="B262" s="90">
        <v>31.5</v>
      </c>
      <c r="C262" s="10">
        <v>31.5</v>
      </c>
      <c r="D262" s="13"/>
      <c r="E262" s="10"/>
    </row>
    <row r="263" spans="1:5" x14ac:dyDescent="0.25">
      <c r="A263" s="118" t="s">
        <v>227</v>
      </c>
      <c r="B263" s="12">
        <v>107.8</v>
      </c>
      <c r="C263" s="10">
        <v>107.8</v>
      </c>
      <c r="D263" s="13">
        <v>102.6</v>
      </c>
      <c r="E263" s="10"/>
    </row>
    <row r="264" spans="1:5" ht="15.75" x14ac:dyDescent="0.25">
      <c r="A264" s="39" t="s">
        <v>71</v>
      </c>
      <c r="B264" s="14">
        <f>B265+B266+B267+B268</f>
        <v>1530.7</v>
      </c>
      <c r="C264" s="14">
        <f t="shared" ref="C264:E264" si="45">C265+C266+C267+C268</f>
        <v>1524.5</v>
      </c>
      <c r="D264" s="14">
        <f t="shared" si="45"/>
        <v>1381</v>
      </c>
      <c r="E264" s="14">
        <f t="shared" si="45"/>
        <v>6.2</v>
      </c>
    </row>
    <row r="265" spans="1:5" x14ac:dyDescent="0.25">
      <c r="A265" s="20" t="s">
        <v>256</v>
      </c>
      <c r="B265" s="12">
        <v>271.5</v>
      </c>
      <c r="C265" s="10">
        <v>271.5</v>
      </c>
      <c r="D265" s="13">
        <v>198.8</v>
      </c>
      <c r="E265" s="10"/>
    </row>
    <row r="266" spans="1:5" x14ac:dyDescent="0.25">
      <c r="A266" s="33" t="s">
        <v>24</v>
      </c>
      <c r="B266" s="12">
        <v>7.7</v>
      </c>
      <c r="C266" s="10">
        <v>7.7</v>
      </c>
      <c r="D266" s="13"/>
      <c r="E266" s="10"/>
    </row>
    <row r="267" spans="1:5" x14ac:dyDescent="0.25">
      <c r="A267" s="118" t="s">
        <v>227</v>
      </c>
      <c r="B267" s="12">
        <v>1225.5999999999999</v>
      </c>
      <c r="C267" s="10">
        <v>1225.5999999999999</v>
      </c>
      <c r="D267" s="13">
        <v>1176.9000000000001</v>
      </c>
      <c r="E267" s="10"/>
    </row>
    <row r="268" spans="1:5" x14ac:dyDescent="0.25">
      <c r="A268" s="118" t="s">
        <v>236</v>
      </c>
      <c r="B268" s="12">
        <v>25.9</v>
      </c>
      <c r="C268" s="12">
        <v>19.7</v>
      </c>
      <c r="D268" s="13">
        <v>5.3</v>
      </c>
      <c r="E268" s="10">
        <v>6.2</v>
      </c>
    </row>
    <row r="269" spans="1:5" ht="15.75" x14ac:dyDescent="0.25">
      <c r="A269" s="39" t="s">
        <v>72</v>
      </c>
      <c r="B269" s="14">
        <f>B270+B271+B272+B273</f>
        <v>1290.0999999999999</v>
      </c>
      <c r="C269" s="14">
        <f t="shared" ref="C269:E269" si="46">C270+C271+C272+C273</f>
        <v>1285.8</v>
      </c>
      <c r="D269" s="14">
        <f t="shared" si="46"/>
        <v>1163</v>
      </c>
      <c r="E269" s="14">
        <f t="shared" si="46"/>
        <v>4.3</v>
      </c>
    </row>
    <row r="270" spans="1:5" x14ac:dyDescent="0.25">
      <c r="A270" s="20" t="s">
        <v>256</v>
      </c>
      <c r="B270" s="12">
        <v>300.39999999999998</v>
      </c>
      <c r="C270" s="10">
        <v>300.39999999999998</v>
      </c>
      <c r="D270" s="13">
        <v>230.6</v>
      </c>
      <c r="E270" s="10"/>
    </row>
    <row r="271" spans="1:5" x14ac:dyDescent="0.25">
      <c r="A271" s="33" t="s">
        <v>24</v>
      </c>
      <c r="B271" s="12">
        <v>10.1</v>
      </c>
      <c r="C271" s="10">
        <v>10.1</v>
      </c>
      <c r="D271" s="13">
        <v>3.3</v>
      </c>
      <c r="E271" s="10"/>
    </row>
    <row r="272" spans="1:5" x14ac:dyDescent="0.25">
      <c r="A272" s="118" t="s">
        <v>227</v>
      </c>
      <c r="B272" s="12">
        <v>962.3</v>
      </c>
      <c r="C272" s="10">
        <v>962.3</v>
      </c>
      <c r="D272" s="13">
        <v>926.1</v>
      </c>
      <c r="E272" s="10"/>
    </row>
    <row r="273" spans="1:5" x14ac:dyDescent="0.25">
      <c r="A273" s="118" t="s">
        <v>236</v>
      </c>
      <c r="B273" s="12">
        <v>17.3</v>
      </c>
      <c r="C273" s="12">
        <v>13</v>
      </c>
      <c r="D273" s="42">
        <v>3</v>
      </c>
      <c r="E273" s="12">
        <v>4.3</v>
      </c>
    </row>
    <row r="274" spans="1:5" ht="15.75" x14ac:dyDescent="0.25">
      <c r="A274" s="39" t="s">
        <v>26</v>
      </c>
      <c r="B274" s="14">
        <f>B275+B276+B277+B278</f>
        <v>1505.4</v>
      </c>
      <c r="C274" s="14">
        <f t="shared" ref="C274:E274" si="47">C275+C276+C277+C278</f>
        <v>1499.2</v>
      </c>
      <c r="D274" s="14">
        <f t="shared" si="47"/>
        <v>1358.4</v>
      </c>
      <c r="E274" s="14">
        <f t="shared" si="47"/>
        <v>6.2</v>
      </c>
    </row>
    <row r="275" spans="1:5" x14ac:dyDescent="0.25">
      <c r="A275" s="20" t="s">
        <v>256</v>
      </c>
      <c r="B275" s="12">
        <v>267.7</v>
      </c>
      <c r="C275" s="10">
        <v>267.7</v>
      </c>
      <c r="D275" s="13">
        <v>197.5</v>
      </c>
      <c r="E275" s="10"/>
    </row>
    <row r="276" spans="1:5" x14ac:dyDescent="0.25">
      <c r="A276" s="33" t="s">
        <v>24</v>
      </c>
      <c r="B276" s="12">
        <v>6</v>
      </c>
      <c r="C276" s="10">
        <v>6</v>
      </c>
      <c r="D276" s="13"/>
      <c r="E276" s="10"/>
    </row>
    <row r="277" spans="1:5" x14ac:dyDescent="0.25">
      <c r="A277" s="118" t="s">
        <v>227</v>
      </c>
      <c r="B277" s="12">
        <v>1206</v>
      </c>
      <c r="C277" s="10">
        <v>1206</v>
      </c>
      <c r="D277" s="13">
        <v>1155.7</v>
      </c>
      <c r="E277" s="10"/>
    </row>
    <row r="278" spans="1:5" x14ac:dyDescent="0.25">
      <c r="A278" s="118" t="s">
        <v>236</v>
      </c>
      <c r="B278" s="12">
        <v>25.7</v>
      </c>
      <c r="C278" s="10">
        <v>19.5</v>
      </c>
      <c r="D278" s="13">
        <v>5.2</v>
      </c>
      <c r="E278" s="10">
        <v>6.2</v>
      </c>
    </row>
    <row r="279" spans="1:5" ht="15.75" x14ac:dyDescent="0.25">
      <c r="A279" s="39" t="s">
        <v>73</v>
      </c>
      <c r="B279" s="14">
        <f>B280+B281+B282+B283</f>
        <v>1575.7</v>
      </c>
      <c r="C279" s="14">
        <f t="shared" ref="C279:D279" si="48">C280+C281+C282+C283</f>
        <v>1575.7</v>
      </c>
      <c r="D279" s="14">
        <f t="shared" si="48"/>
        <v>1435.9</v>
      </c>
      <c r="E279" s="14"/>
    </row>
    <row r="280" spans="1:5" x14ac:dyDescent="0.25">
      <c r="A280" s="20" t="s">
        <v>256</v>
      </c>
      <c r="B280" s="12">
        <v>287.89999999999998</v>
      </c>
      <c r="C280" s="10">
        <v>287.89999999999998</v>
      </c>
      <c r="D280" s="13">
        <v>223</v>
      </c>
      <c r="E280" s="10"/>
    </row>
    <row r="281" spans="1:5" x14ac:dyDescent="0.25">
      <c r="A281" s="33" t="s">
        <v>24</v>
      </c>
      <c r="B281" s="12">
        <v>3.9</v>
      </c>
      <c r="C281" s="10">
        <v>3.9</v>
      </c>
      <c r="D281" s="13"/>
      <c r="E281" s="10"/>
    </row>
    <row r="282" spans="1:5" x14ac:dyDescent="0.25">
      <c r="A282" s="118" t="s">
        <v>227</v>
      </c>
      <c r="B282" s="12">
        <v>1257.7</v>
      </c>
      <c r="C282" s="10">
        <v>1257.7</v>
      </c>
      <c r="D282" s="13">
        <v>1207.4000000000001</v>
      </c>
      <c r="E282" s="10"/>
    </row>
    <row r="283" spans="1:5" x14ac:dyDescent="0.25">
      <c r="A283" s="117" t="s">
        <v>236</v>
      </c>
      <c r="B283" s="12">
        <v>26.2</v>
      </c>
      <c r="C283" s="10">
        <v>26.2</v>
      </c>
      <c r="D283" s="13">
        <v>5.5</v>
      </c>
      <c r="E283" s="10"/>
    </row>
    <row r="284" spans="1:5" ht="17.25" customHeight="1" x14ac:dyDescent="0.25">
      <c r="A284" s="40" t="s">
        <v>180</v>
      </c>
      <c r="B284" s="14">
        <f>B285+B286+B287+B288</f>
        <v>1290.3000000000002</v>
      </c>
      <c r="C284" s="14">
        <f>C285+C286+C287+C288</f>
        <v>1290.3000000000002</v>
      </c>
      <c r="D284" s="18">
        <f>D285+D286+D287+D288</f>
        <v>1157.8</v>
      </c>
      <c r="E284" s="18"/>
    </row>
    <row r="285" spans="1:5" x14ac:dyDescent="0.25">
      <c r="A285" s="20" t="s">
        <v>256</v>
      </c>
      <c r="B285" s="12">
        <v>301.7</v>
      </c>
      <c r="C285" s="10">
        <v>301.7</v>
      </c>
      <c r="D285" s="13">
        <v>228.3</v>
      </c>
      <c r="E285" s="10"/>
    </row>
    <row r="286" spans="1:5" x14ac:dyDescent="0.25">
      <c r="A286" s="33" t="s">
        <v>24</v>
      </c>
      <c r="B286" s="12">
        <v>5</v>
      </c>
      <c r="C286" s="10">
        <v>5</v>
      </c>
      <c r="D286" s="13"/>
      <c r="E286" s="10"/>
    </row>
    <row r="287" spans="1:5" x14ac:dyDescent="0.25">
      <c r="A287" s="118" t="s">
        <v>227</v>
      </c>
      <c r="B287" s="12">
        <v>960.2</v>
      </c>
      <c r="C287" s="10">
        <v>960.2</v>
      </c>
      <c r="D287" s="13">
        <v>920</v>
      </c>
      <c r="E287" s="10"/>
    </row>
    <row r="288" spans="1:5" x14ac:dyDescent="0.25">
      <c r="A288" s="118" t="s">
        <v>236</v>
      </c>
      <c r="B288" s="12">
        <v>23.4</v>
      </c>
      <c r="C288" s="12">
        <v>23.4</v>
      </c>
      <c r="D288" s="42">
        <v>9.5</v>
      </c>
      <c r="E288" s="12"/>
    </row>
    <row r="289" spans="1:6" ht="19.5" customHeight="1" x14ac:dyDescent="0.25">
      <c r="A289" s="31" t="s">
        <v>105</v>
      </c>
      <c r="B289" s="14">
        <f>B290+B291+B292+B294+B293</f>
        <v>1687</v>
      </c>
      <c r="C289" s="14">
        <f t="shared" ref="C289:E289" si="49">C290+C291+C292+C294+C293</f>
        <v>1679.2</v>
      </c>
      <c r="D289" s="14">
        <f t="shared" si="49"/>
        <v>1338.6999999999998</v>
      </c>
      <c r="E289" s="14">
        <f t="shared" si="49"/>
        <v>7.8</v>
      </c>
    </row>
    <row r="290" spans="1:6" x14ac:dyDescent="0.25">
      <c r="A290" s="20" t="s">
        <v>256</v>
      </c>
      <c r="B290" s="12">
        <v>42.5</v>
      </c>
      <c r="C290" s="10">
        <v>42.5</v>
      </c>
      <c r="D290" s="13">
        <v>12.3</v>
      </c>
      <c r="E290" s="10"/>
    </row>
    <row r="291" spans="1:6" x14ac:dyDescent="0.25">
      <c r="A291" s="33" t="s">
        <v>24</v>
      </c>
      <c r="B291" s="12">
        <v>8.5</v>
      </c>
      <c r="C291" s="10">
        <v>6.5</v>
      </c>
      <c r="D291" s="13"/>
      <c r="E291" s="10">
        <v>2</v>
      </c>
    </row>
    <row r="292" spans="1:6" x14ac:dyDescent="0.25">
      <c r="A292" s="118" t="s">
        <v>227</v>
      </c>
      <c r="B292" s="12">
        <v>897.4</v>
      </c>
      <c r="C292" s="10">
        <v>897.4</v>
      </c>
      <c r="D292" s="13">
        <v>869.9</v>
      </c>
      <c r="E292" s="10"/>
    </row>
    <row r="293" spans="1:6" x14ac:dyDescent="0.25">
      <c r="A293" s="118" t="s">
        <v>236</v>
      </c>
      <c r="B293" s="12">
        <v>10.1</v>
      </c>
      <c r="C293" s="10">
        <v>4.3</v>
      </c>
      <c r="D293" s="13">
        <v>3.3</v>
      </c>
      <c r="E293" s="10">
        <v>5.8</v>
      </c>
    </row>
    <row r="294" spans="1:6" ht="28.9" customHeight="1" x14ac:dyDescent="0.25">
      <c r="A294" s="20" t="s">
        <v>181</v>
      </c>
      <c r="B294" s="12">
        <v>728.5</v>
      </c>
      <c r="C294" s="10">
        <v>728.5</v>
      </c>
      <c r="D294" s="13">
        <v>453.2</v>
      </c>
      <c r="E294" s="10"/>
    </row>
    <row r="295" spans="1:6" ht="17.25" customHeight="1" x14ac:dyDescent="0.25">
      <c r="A295" s="39" t="s">
        <v>182</v>
      </c>
      <c r="B295" s="14">
        <f>B296+B297+B298+B299</f>
        <v>1497.7999999999997</v>
      </c>
      <c r="C295" s="14">
        <f t="shared" ref="C295:E295" si="50">C296+C297+C298+C299</f>
        <v>1493.2999999999997</v>
      </c>
      <c r="D295" s="14">
        <f t="shared" si="50"/>
        <v>1351.1</v>
      </c>
      <c r="E295" s="14">
        <f t="shared" si="50"/>
        <v>4.5</v>
      </c>
    </row>
    <row r="296" spans="1:6" x14ac:dyDescent="0.25">
      <c r="A296" s="20" t="s">
        <v>256</v>
      </c>
      <c r="B296" s="12">
        <v>314.8</v>
      </c>
      <c r="C296" s="10">
        <v>314.8</v>
      </c>
      <c r="D296" s="13">
        <v>246.4</v>
      </c>
      <c r="E296" s="10"/>
    </row>
    <row r="297" spans="1:6" x14ac:dyDescent="0.25">
      <c r="A297" s="33" t="s">
        <v>24</v>
      </c>
      <c r="B297" s="12">
        <v>16.3</v>
      </c>
      <c r="C297" s="10">
        <v>16.3</v>
      </c>
      <c r="D297" s="13">
        <v>8.8000000000000007</v>
      </c>
      <c r="E297" s="10"/>
    </row>
    <row r="298" spans="1:6" x14ac:dyDescent="0.25">
      <c r="A298" s="118" t="s">
        <v>227</v>
      </c>
      <c r="B298" s="12">
        <v>1140.5999999999999</v>
      </c>
      <c r="C298" s="10">
        <v>1137.5999999999999</v>
      </c>
      <c r="D298" s="13">
        <v>1092.8</v>
      </c>
      <c r="E298" s="10">
        <v>3</v>
      </c>
      <c r="F298" s="159"/>
    </row>
    <row r="299" spans="1:6" x14ac:dyDescent="0.25">
      <c r="A299" s="118" t="s">
        <v>236</v>
      </c>
      <c r="B299" s="12">
        <v>26.1</v>
      </c>
      <c r="C299" s="12">
        <v>24.6</v>
      </c>
      <c r="D299" s="42">
        <v>3.1</v>
      </c>
      <c r="E299" s="12">
        <v>1.5</v>
      </c>
    </row>
    <row r="300" spans="1:6" ht="16.5" customHeight="1" x14ac:dyDescent="0.25">
      <c r="A300" s="39" t="s">
        <v>183</v>
      </c>
      <c r="B300" s="14">
        <f>B301+B302+B303+B304</f>
        <v>755.5</v>
      </c>
      <c r="C300" s="14">
        <f t="shared" ref="C300:D300" si="51">C301+C302+C303+C304</f>
        <v>755.5</v>
      </c>
      <c r="D300" s="14">
        <f t="shared" si="51"/>
        <v>666.1</v>
      </c>
      <c r="E300" s="14"/>
    </row>
    <row r="301" spans="1:6" x14ac:dyDescent="0.25">
      <c r="A301" s="20" t="s">
        <v>256</v>
      </c>
      <c r="B301" s="12">
        <v>212.2</v>
      </c>
      <c r="C301" s="10">
        <v>212.2</v>
      </c>
      <c r="D301" s="13">
        <v>151.6</v>
      </c>
      <c r="E301" s="10"/>
    </row>
    <row r="302" spans="1:6" x14ac:dyDescent="0.25">
      <c r="A302" s="33" t="s">
        <v>24</v>
      </c>
      <c r="B302" s="12">
        <v>5.5</v>
      </c>
      <c r="C302" s="10">
        <v>5.5</v>
      </c>
      <c r="D302" s="13">
        <v>2.2999999999999998</v>
      </c>
      <c r="E302" s="10"/>
    </row>
    <row r="303" spans="1:6" x14ac:dyDescent="0.25">
      <c r="A303" s="118" t="s">
        <v>227</v>
      </c>
      <c r="B303" s="12">
        <v>526.5</v>
      </c>
      <c r="C303" s="10">
        <v>526.5</v>
      </c>
      <c r="D303" s="13">
        <v>508.1</v>
      </c>
      <c r="E303" s="10"/>
    </row>
    <row r="304" spans="1:6" x14ac:dyDescent="0.25">
      <c r="A304" s="118" t="s">
        <v>236</v>
      </c>
      <c r="B304" s="12">
        <v>11.3</v>
      </c>
      <c r="C304" s="10">
        <v>11.3</v>
      </c>
      <c r="D304" s="13">
        <v>4.0999999999999996</v>
      </c>
      <c r="E304" s="10"/>
    </row>
    <row r="305" spans="1:5" ht="15.75" x14ac:dyDescent="0.25">
      <c r="A305" s="39" t="s">
        <v>62</v>
      </c>
      <c r="B305" s="14">
        <f>B306+B307+B308+B309</f>
        <v>942.80000000000007</v>
      </c>
      <c r="C305" s="14">
        <f t="shared" ref="C305:D305" si="52">C306+C307+C308+C309</f>
        <v>942.80000000000007</v>
      </c>
      <c r="D305" s="14">
        <f t="shared" si="52"/>
        <v>814.2</v>
      </c>
      <c r="E305" s="18"/>
    </row>
    <row r="306" spans="1:5" x14ac:dyDescent="0.25">
      <c r="A306" s="20" t="s">
        <v>256</v>
      </c>
      <c r="B306" s="12">
        <v>263.39999999999998</v>
      </c>
      <c r="C306" s="10">
        <v>263.39999999999998</v>
      </c>
      <c r="D306" s="13">
        <v>196.1</v>
      </c>
      <c r="E306" s="10"/>
    </row>
    <row r="307" spans="1:5" x14ac:dyDescent="0.25">
      <c r="A307" s="33" t="s">
        <v>24</v>
      </c>
      <c r="B307" s="12">
        <v>40</v>
      </c>
      <c r="C307" s="10">
        <v>40</v>
      </c>
      <c r="D307" s="13">
        <v>17.5</v>
      </c>
      <c r="E307" s="10"/>
    </row>
    <row r="308" spans="1:5" x14ac:dyDescent="0.25">
      <c r="A308" s="118" t="s">
        <v>227</v>
      </c>
      <c r="B308" s="12">
        <v>626.70000000000005</v>
      </c>
      <c r="C308" s="10">
        <v>626.70000000000005</v>
      </c>
      <c r="D308" s="13">
        <v>599.1</v>
      </c>
      <c r="E308" s="10"/>
    </row>
    <row r="309" spans="1:5" x14ac:dyDescent="0.25">
      <c r="A309" s="118" t="s">
        <v>236</v>
      </c>
      <c r="B309" s="12">
        <v>12.7</v>
      </c>
      <c r="C309" s="12">
        <v>12.7</v>
      </c>
      <c r="D309" s="42">
        <v>1.5</v>
      </c>
      <c r="E309" s="12"/>
    </row>
    <row r="310" spans="1:5" ht="15.75" x14ac:dyDescent="0.25">
      <c r="A310" s="39" t="s">
        <v>131</v>
      </c>
      <c r="B310" s="14">
        <f>SUM(B311:B315)</f>
        <v>956.8</v>
      </c>
      <c r="C310" s="14">
        <f t="shared" ref="C310:D310" si="53">SUM(C311:C315)</f>
        <v>956.8</v>
      </c>
      <c r="D310" s="14">
        <f t="shared" si="53"/>
        <v>847.5</v>
      </c>
      <c r="E310" s="14"/>
    </row>
    <row r="311" spans="1:5" x14ac:dyDescent="0.25">
      <c r="A311" s="20" t="s">
        <v>256</v>
      </c>
      <c r="B311" s="12">
        <v>274.8</v>
      </c>
      <c r="C311" s="10">
        <v>274.8</v>
      </c>
      <c r="D311" s="13">
        <v>214.7</v>
      </c>
      <c r="E311" s="10"/>
    </row>
    <row r="312" spans="1:5" x14ac:dyDescent="0.25">
      <c r="A312" s="33" t="s">
        <v>24</v>
      </c>
      <c r="B312" s="12">
        <v>8.9</v>
      </c>
      <c r="C312" s="10">
        <v>8.9</v>
      </c>
      <c r="D312" s="13">
        <v>2.6</v>
      </c>
      <c r="E312" s="10"/>
    </row>
    <row r="313" spans="1:5" ht="27" customHeight="1" x14ac:dyDescent="0.25">
      <c r="A313" s="20" t="s">
        <v>68</v>
      </c>
      <c r="B313" s="12">
        <v>25</v>
      </c>
      <c r="C313" s="10">
        <v>25</v>
      </c>
      <c r="D313" s="13">
        <v>14</v>
      </c>
      <c r="E313" s="10"/>
    </row>
    <row r="314" spans="1:5" x14ac:dyDescent="0.25">
      <c r="A314" s="118" t="s">
        <v>227</v>
      </c>
      <c r="B314" s="12">
        <v>632.9</v>
      </c>
      <c r="C314" s="10">
        <v>632.9</v>
      </c>
      <c r="D314" s="13">
        <v>608.70000000000005</v>
      </c>
      <c r="E314" s="10"/>
    </row>
    <row r="315" spans="1:5" x14ac:dyDescent="0.25">
      <c r="A315" s="117" t="s">
        <v>236</v>
      </c>
      <c r="B315" s="12">
        <v>15.2</v>
      </c>
      <c r="C315" s="12">
        <v>15.2</v>
      </c>
      <c r="D315" s="42">
        <v>7.5</v>
      </c>
      <c r="E315" s="12"/>
    </row>
    <row r="316" spans="1:5" ht="15.75" x14ac:dyDescent="0.25">
      <c r="A316" s="40" t="s">
        <v>184</v>
      </c>
      <c r="B316" s="14">
        <f>B317+B318+B319+B320</f>
        <v>1464.2</v>
      </c>
      <c r="C316" s="14">
        <f>C317+C318+C319+C320</f>
        <v>1464.2</v>
      </c>
      <c r="D316" s="14">
        <f t="shared" ref="D316" si="54">D317+D318+D319+D320</f>
        <v>1304.7</v>
      </c>
      <c r="E316" s="14"/>
    </row>
    <row r="317" spans="1:5" x14ac:dyDescent="0.25">
      <c r="A317" s="20" t="s">
        <v>256</v>
      </c>
      <c r="B317" s="12">
        <v>329.8</v>
      </c>
      <c r="C317" s="10">
        <v>329.8</v>
      </c>
      <c r="D317" s="13">
        <v>249.6</v>
      </c>
      <c r="E317" s="10"/>
    </row>
    <row r="318" spans="1:5" ht="15.6" customHeight="1" x14ac:dyDescent="0.25">
      <c r="A318" s="33" t="s">
        <v>24</v>
      </c>
      <c r="B318" s="12">
        <v>11</v>
      </c>
      <c r="C318" s="10">
        <v>11</v>
      </c>
      <c r="D318" s="13">
        <v>5.3</v>
      </c>
      <c r="E318" s="10"/>
    </row>
    <row r="319" spans="1:5" ht="15" customHeight="1" x14ac:dyDescent="0.25">
      <c r="A319" s="118" t="s">
        <v>227</v>
      </c>
      <c r="B319" s="12">
        <v>1095</v>
      </c>
      <c r="C319" s="10">
        <v>1095</v>
      </c>
      <c r="D319" s="13">
        <v>1043.5999999999999</v>
      </c>
      <c r="E319" s="10"/>
    </row>
    <row r="320" spans="1:5" ht="15" customHeight="1" x14ac:dyDescent="0.25">
      <c r="A320" s="118" t="s">
        <v>236</v>
      </c>
      <c r="B320" s="12">
        <v>28.4</v>
      </c>
      <c r="C320" s="12">
        <v>28.4</v>
      </c>
      <c r="D320" s="42">
        <v>6.2</v>
      </c>
      <c r="E320" s="12"/>
    </row>
    <row r="321" spans="1:7" x14ac:dyDescent="0.25">
      <c r="A321" s="41" t="s">
        <v>74</v>
      </c>
      <c r="B321" s="14">
        <f>B322+B323+B324+B326+B325</f>
        <v>1854.0000000000002</v>
      </c>
      <c r="C321" s="14">
        <f t="shared" ref="C321:E321" si="55">C322+C323+C324+C326+C325</f>
        <v>1850.9</v>
      </c>
      <c r="D321" s="14">
        <f t="shared" si="55"/>
        <v>1647.3000000000002</v>
      </c>
      <c r="E321" s="14">
        <f t="shared" si="55"/>
        <v>3.1</v>
      </c>
    </row>
    <row r="322" spans="1:7" x14ac:dyDescent="0.25">
      <c r="A322" s="20" t="s">
        <v>256</v>
      </c>
      <c r="B322" s="12">
        <v>262.60000000000002</v>
      </c>
      <c r="C322" s="10">
        <v>262.60000000000002</v>
      </c>
      <c r="D322" s="13">
        <v>215.2</v>
      </c>
      <c r="E322" s="10"/>
    </row>
    <row r="323" spans="1:7" x14ac:dyDescent="0.25">
      <c r="A323" s="33" t="s">
        <v>24</v>
      </c>
      <c r="B323" s="12">
        <v>27.4</v>
      </c>
      <c r="C323" s="10">
        <v>27.4</v>
      </c>
      <c r="D323" s="13">
        <v>10</v>
      </c>
      <c r="E323" s="10"/>
    </row>
    <row r="324" spans="1:7" x14ac:dyDescent="0.25">
      <c r="A324" s="118" t="s">
        <v>227</v>
      </c>
      <c r="B324" s="12">
        <v>1357.2</v>
      </c>
      <c r="C324" s="10">
        <v>1357.2</v>
      </c>
      <c r="D324" s="13">
        <v>1310.7</v>
      </c>
      <c r="E324" s="10"/>
    </row>
    <row r="325" spans="1:7" x14ac:dyDescent="0.25">
      <c r="A325" s="118" t="s">
        <v>236</v>
      </c>
      <c r="B325" s="12">
        <v>17.399999999999999</v>
      </c>
      <c r="C325" s="12">
        <v>14.3</v>
      </c>
      <c r="D325" s="42">
        <v>2</v>
      </c>
      <c r="E325" s="12">
        <v>3.1</v>
      </c>
      <c r="G325" s="159"/>
    </row>
    <row r="326" spans="1:7" ht="25.5" x14ac:dyDescent="0.25">
      <c r="A326" s="25" t="s">
        <v>242</v>
      </c>
      <c r="B326" s="12">
        <v>189.4</v>
      </c>
      <c r="C326" s="12">
        <v>189.4</v>
      </c>
      <c r="D326" s="42">
        <v>109.4</v>
      </c>
      <c r="E326" s="12"/>
    </row>
    <row r="327" spans="1:7" ht="15.75" x14ac:dyDescent="0.25">
      <c r="A327" s="40" t="s">
        <v>185</v>
      </c>
      <c r="B327" s="14">
        <f>B328+B329+B330+B331</f>
        <v>1863.8999999999999</v>
      </c>
      <c r="C327" s="14">
        <f t="shared" ref="C327:E327" si="56">C328+C329+C330+C331</f>
        <v>1831.3999999999999</v>
      </c>
      <c r="D327" s="14">
        <f t="shared" si="56"/>
        <v>1554</v>
      </c>
      <c r="E327" s="14">
        <f t="shared" si="56"/>
        <v>32.5</v>
      </c>
    </row>
    <row r="328" spans="1:7" x14ac:dyDescent="0.25">
      <c r="A328" s="20" t="s">
        <v>256</v>
      </c>
      <c r="B328" s="12">
        <v>795.6</v>
      </c>
      <c r="C328" s="10">
        <v>765.6</v>
      </c>
      <c r="D328" s="13">
        <v>596.79999999999995</v>
      </c>
      <c r="E328" s="10">
        <v>30</v>
      </c>
    </row>
    <row r="329" spans="1:7" x14ac:dyDescent="0.25">
      <c r="A329" s="33" t="s">
        <v>24</v>
      </c>
      <c r="B329" s="12">
        <v>71.900000000000006</v>
      </c>
      <c r="C329" s="10">
        <v>71.900000000000006</v>
      </c>
      <c r="D329" s="13">
        <v>25.5</v>
      </c>
      <c r="E329" s="10"/>
    </row>
    <row r="330" spans="1:7" x14ac:dyDescent="0.25">
      <c r="A330" s="118" t="s">
        <v>227</v>
      </c>
      <c r="B330" s="12">
        <v>969.3</v>
      </c>
      <c r="C330" s="10">
        <v>969.3</v>
      </c>
      <c r="D330" s="13">
        <v>922.8</v>
      </c>
      <c r="E330" s="10"/>
    </row>
    <row r="331" spans="1:7" x14ac:dyDescent="0.25">
      <c r="A331" s="118" t="s">
        <v>236</v>
      </c>
      <c r="B331" s="12">
        <v>27.1</v>
      </c>
      <c r="C331" s="12">
        <v>24.6</v>
      </c>
      <c r="D331" s="42">
        <v>8.9</v>
      </c>
      <c r="E331" s="12">
        <v>2.5</v>
      </c>
    </row>
    <row r="332" spans="1:7" ht="15.75" x14ac:dyDescent="0.25">
      <c r="A332" s="39" t="s">
        <v>186</v>
      </c>
      <c r="B332" s="14">
        <f>B333+B334+B335+B336</f>
        <v>1550.3999999999999</v>
      </c>
      <c r="C332" s="14">
        <f t="shared" ref="C332:E332" si="57">C333+C334+C335+C336</f>
        <v>1542.3999999999999</v>
      </c>
      <c r="D332" s="14">
        <f t="shared" si="57"/>
        <v>1376.6</v>
      </c>
      <c r="E332" s="14">
        <f t="shared" si="57"/>
        <v>8</v>
      </c>
    </row>
    <row r="333" spans="1:7" x14ac:dyDescent="0.25">
      <c r="A333" s="20" t="s">
        <v>256</v>
      </c>
      <c r="B333" s="12">
        <v>352.2</v>
      </c>
      <c r="C333" s="10">
        <v>352.2</v>
      </c>
      <c r="D333" s="13">
        <v>271</v>
      </c>
      <c r="E333" s="10"/>
    </row>
    <row r="334" spans="1:7" x14ac:dyDescent="0.25">
      <c r="A334" s="33" t="s">
        <v>24</v>
      </c>
      <c r="B334" s="12">
        <v>10.4</v>
      </c>
      <c r="C334" s="10">
        <v>10.4</v>
      </c>
      <c r="D334" s="13">
        <v>3.3</v>
      </c>
      <c r="E334" s="10"/>
    </row>
    <row r="335" spans="1:7" x14ac:dyDescent="0.25">
      <c r="A335" s="118" t="s">
        <v>227</v>
      </c>
      <c r="B335" s="12">
        <v>1155.8</v>
      </c>
      <c r="C335" s="10">
        <v>1154.5</v>
      </c>
      <c r="D335" s="13">
        <v>1092.8</v>
      </c>
      <c r="E335" s="10">
        <v>1.3</v>
      </c>
    </row>
    <row r="336" spans="1:7" x14ac:dyDescent="0.25">
      <c r="A336" s="118" t="s">
        <v>236</v>
      </c>
      <c r="B336" s="12">
        <v>32</v>
      </c>
      <c r="C336" s="10">
        <v>25.3</v>
      </c>
      <c r="D336" s="13">
        <v>9.5</v>
      </c>
      <c r="E336" s="10">
        <v>6.7</v>
      </c>
    </row>
    <row r="337" spans="1:7" ht="15.75" x14ac:dyDescent="0.25">
      <c r="A337" s="39" t="s">
        <v>75</v>
      </c>
      <c r="B337" s="14">
        <f>B338+B339+B340+B341</f>
        <v>893.40000000000009</v>
      </c>
      <c r="C337" s="14">
        <f t="shared" ref="C337:E337" si="58">C338+C339+C340+C341</f>
        <v>890.40000000000009</v>
      </c>
      <c r="D337" s="14">
        <f t="shared" si="58"/>
        <v>776.90000000000009</v>
      </c>
      <c r="E337" s="14">
        <f t="shared" si="58"/>
        <v>3</v>
      </c>
    </row>
    <row r="338" spans="1:7" x14ac:dyDescent="0.25">
      <c r="A338" s="20" t="s">
        <v>256</v>
      </c>
      <c r="B338" s="12">
        <v>265.8</v>
      </c>
      <c r="C338" s="10">
        <v>265.8</v>
      </c>
      <c r="D338" s="13">
        <v>189.6</v>
      </c>
      <c r="E338" s="10"/>
    </row>
    <row r="339" spans="1:7" x14ac:dyDescent="0.25">
      <c r="A339" s="33" t="s">
        <v>24</v>
      </c>
      <c r="B339" s="12">
        <v>6.8</v>
      </c>
      <c r="C339" s="10">
        <v>6.8</v>
      </c>
      <c r="D339" s="13">
        <v>3</v>
      </c>
      <c r="E339" s="10"/>
    </row>
    <row r="340" spans="1:7" x14ac:dyDescent="0.25">
      <c r="A340" s="118" t="s">
        <v>227</v>
      </c>
      <c r="B340" s="12">
        <v>605.70000000000005</v>
      </c>
      <c r="C340" s="10">
        <v>602.70000000000005</v>
      </c>
      <c r="D340" s="13">
        <v>579.70000000000005</v>
      </c>
      <c r="E340" s="10">
        <v>3</v>
      </c>
      <c r="G340" s="159"/>
    </row>
    <row r="341" spans="1:7" x14ac:dyDescent="0.25">
      <c r="A341" s="118" t="s">
        <v>236</v>
      </c>
      <c r="B341" s="12">
        <v>15.1</v>
      </c>
      <c r="C341" s="10">
        <v>15.1</v>
      </c>
      <c r="D341" s="13">
        <v>4.5999999999999996</v>
      </c>
      <c r="E341" s="10"/>
    </row>
    <row r="342" spans="1:7" ht="15.75" x14ac:dyDescent="0.25">
      <c r="A342" s="39" t="s">
        <v>187</v>
      </c>
      <c r="B342" s="14">
        <f>B343+B344+B345+B346</f>
        <v>1181.6000000000001</v>
      </c>
      <c r="C342" s="14">
        <f t="shared" ref="C342:D342" si="59">C343+C344+C345+C346</f>
        <v>1181.6000000000001</v>
      </c>
      <c r="D342" s="14">
        <f t="shared" si="59"/>
        <v>1051.4000000000001</v>
      </c>
      <c r="E342" s="18"/>
    </row>
    <row r="343" spans="1:7" x14ac:dyDescent="0.25">
      <c r="A343" s="20" t="s">
        <v>256</v>
      </c>
      <c r="B343" s="12">
        <v>297.10000000000002</v>
      </c>
      <c r="C343" s="10">
        <v>297.10000000000002</v>
      </c>
      <c r="D343" s="13">
        <v>233.8</v>
      </c>
      <c r="E343" s="10"/>
    </row>
    <row r="344" spans="1:7" x14ac:dyDescent="0.25">
      <c r="A344" s="33" t="s">
        <v>24</v>
      </c>
      <c r="B344" s="12">
        <v>11.6</v>
      </c>
      <c r="C344" s="10">
        <v>11.6</v>
      </c>
      <c r="D344" s="13">
        <v>2.6</v>
      </c>
      <c r="E344" s="10"/>
    </row>
    <row r="345" spans="1:7" x14ac:dyDescent="0.25">
      <c r="A345" s="118" t="s">
        <v>227</v>
      </c>
      <c r="B345" s="12">
        <v>854</v>
      </c>
      <c r="C345" s="10">
        <v>854</v>
      </c>
      <c r="D345" s="13">
        <v>812.8</v>
      </c>
      <c r="E345" s="10"/>
    </row>
    <row r="346" spans="1:7" x14ac:dyDescent="0.25">
      <c r="A346" s="118" t="s">
        <v>236</v>
      </c>
      <c r="B346" s="12">
        <v>18.899999999999999</v>
      </c>
      <c r="C346" s="10">
        <v>18.899999999999999</v>
      </c>
      <c r="D346" s="13">
        <v>2.2000000000000002</v>
      </c>
      <c r="E346" s="10"/>
    </row>
    <row r="347" spans="1:7" ht="15.75" x14ac:dyDescent="0.25">
      <c r="A347" s="39" t="s">
        <v>188</v>
      </c>
      <c r="B347" s="14">
        <f>B348+B349+B350+B351</f>
        <v>1136.1000000000001</v>
      </c>
      <c r="C347" s="14">
        <f t="shared" ref="C347:E347" si="60">C348+C349+C350+C351</f>
        <v>1130.8000000000002</v>
      </c>
      <c r="D347" s="14">
        <f t="shared" si="60"/>
        <v>989.30000000000007</v>
      </c>
      <c r="E347" s="14">
        <f t="shared" si="60"/>
        <v>5.3</v>
      </c>
    </row>
    <row r="348" spans="1:7" x14ac:dyDescent="0.25">
      <c r="A348" s="20" t="s">
        <v>256</v>
      </c>
      <c r="B348" s="12">
        <v>333.1</v>
      </c>
      <c r="C348" s="10">
        <v>333.1</v>
      </c>
      <c r="D348" s="13">
        <v>242.8</v>
      </c>
      <c r="E348" s="10"/>
    </row>
    <row r="349" spans="1:7" x14ac:dyDescent="0.25">
      <c r="A349" s="33" t="s">
        <v>24</v>
      </c>
      <c r="B349" s="12">
        <v>9.1999999999999993</v>
      </c>
      <c r="C349" s="10">
        <v>9.1999999999999993</v>
      </c>
      <c r="D349" s="13">
        <v>2.9</v>
      </c>
      <c r="E349" s="10"/>
      <c r="G349" s="159"/>
    </row>
    <row r="350" spans="1:7" x14ac:dyDescent="0.25">
      <c r="A350" s="118" t="s">
        <v>227</v>
      </c>
      <c r="B350" s="12">
        <v>775.4</v>
      </c>
      <c r="C350" s="10">
        <v>773.1</v>
      </c>
      <c r="D350" s="13">
        <v>738.6</v>
      </c>
      <c r="E350" s="10">
        <v>2.2999999999999998</v>
      </c>
    </row>
    <row r="351" spans="1:7" x14ac:dyDescent="0.25">
      <c r="A351" s="118" t="s">
        <v>236</v>
      </c>
      <c r="B351" s="12">
        <v>18.399999999999999</v>
      </c>
      <c r="C351" s="10">
        <v>15.4</v>
      </c>
      <c r="D351" s="13">
        <v>5</v>
      </c>
      <c r="E351" s="10">
        <v>3</v>
      </c>
    </row>
    <row r="352" spans="1:7" ht="15.75" x14ac:dyDescent="0.25">
      <c r="A352" s="39" t="s">
        <v>6</v>
      </c>
      <c r="B352" s="14">
        <f>B353+B354+B355+B356</f>
        <v>632.4</v>
      </c>
      <c r="C352" s="14">
        <f t="shared" ref="C352:D352" si="61">C353+C354+C355+C356</f>
        <v>632.4</v>
      </c>
      <c r="D352" s="14">
        <f t="shared" si="61"/>
        <v>555.29999999999995</v>
      </c>
      <c r="E352" s="18"/>
    </row>
    <row r="353" spans="1:5" x14ac:dyDescent="0.25">
      <c r="A353" s="20" t="s">
        <v>256</v>
      </c>
      <c r="B353" s="12">
        <v>207.9</v>
      </c>
      <c r="C353" s="10">
        <v>207.9</v>
      </c>
      <c r="D353" s="13">
        <v>169.8</v>
      </c>
      <c r="E353" s="10"/>
    </row>
    <row r="354" spans="1:5" x14ac:dyDescent="0.25">
      <c r="A354" s="33" t="s">
        <v>24</v>
      </c>
      <c r="B354" s="12">
        <v>7</v>
      </c>
      <c r="C354" s="10">
        <v>7</v>
      </c>
      <c r="D354" s="13">
        <v>5.0999999999999996</v>
      </c>
      <c r="E354" s="10"/>
    </row>
    <row r="355" spans="1:5" ht="16.5" customHeight="1" x14ac:dyDescent="0.25">
      <c r="A355" s="118" t="s">
        <v>227</v>
      </c>
      <c r="B355" s="12">
        <v>403.1</v>
      </c>
      <c r="C355" s="10">
        <v>403.1</v>
      </c>
      <c r="D355" s="13">
        <v>374.4</v>
      </c>
      <c r="E355" s="10"/>
    </row>
    <row r="356" spans="1:5" ht="16.5" customHeight="1" x14ac:dyDescent="0.25">
      <c r="A356" s="117" t="s">
        <v>236</v>
      </c>
      <c r="B356" s="12">
        <v>14.4</v>
      </c>
      <c r="C356" s="12">
        <v>14.4</v>
      </c>
      <c r="D356" s="42">
        <v>6</v>
      </c>
      <c r="E356" s="12"/>
    </row>
    <row r="357" spans="1:5" ht="20.25" customHeight="1" x14ac:dyDescent="0.25">
      <c r="A357" s="32" t="s">
        <v>243</v>
      </c>
      <c r="B357" s="14">
        <f>B358+B360+B359+B361</f>
        <v>1666.1</v>
      </c>
      <c r="C357" s="14">
        <f t="shared" ref="C357:D357" si="62">C358+C360+C359+C361</f>
        <v>1666.1</v>
      </c>
      <c r="D357" s="14">
        <f t="shared" si="62"/>
        <v>1497.8</v>
      </c>
      <c r="E357" s="14"/>
    </row>
    <row r="358" spans="1:5" ht="27" customHeight="1" x14ac:dyDescent="0.25">
      <c r="A358" s="20" t="s">
        <v>189</v>
      </c>
      <c r="B358" s="12">
        <v>689.8</v>
      </c>
      <c r="C358" s="10">
        <v>689.8</v>
      </c>
      <c r="D358" s="13">
        <v>565</v>
      </c>
      <c r="E358" s="10"/>
    </row>
    <row r="359" spans="1:5" ht="15.75" customHeight="1" x14ac:dyDescent="0.25">
      <c r="A359" s="33" t="s">
        <v>190</v>
      </c>
      <c r="B359" s="12">
        <v>17</v>
      </c>
      <c r="C359" s="10">
        <v>17</v>
      </c>
      <c r="D359" s="13"/>
      <c r="E359" s="10"/>
    </row>
    <row r="360" spans="1:5" ht="17.25" customHeight="1" x14ac:dyDescent="0.25">
      <c r="A360" s="118" t="s">
        <v>227</v>
      </c>
      <c r="B360" s="12">
        <v>954.8</v>
      </c>
      <c r="C360" s="10">
        <v>954.8</v>
      </c>
      <c r="D360" s="13">
        <v>932.3</v>
      </c>
      <c r="E360" s="10"/>
    </row>
    <row r="361" spans="1:5" ht="17.25" customHeight="1" x14ac:dyDescent="0.25">
      <c r="A361" s="117" t="s">
        <v>236</v>
      </c>
      <c r="B361" s="12">
        <v>4.5</v>
      </c>
      <c r="C361" s="12">
        <v>4.5</v>
      </c>
      <c r="D361" s="42">
        <v>0.5</v>
      </c>
      <c r="E361" s="12"/>
    </row>
    <row r="362" spans="1:5" ht="33" customHeight="1" x14ac:dyDescent="0.25">
      <c r="A362" s="31" t="s">
        <v>18</v>
      </c>
      <c r="B362" s="14">
        <f>B364+B366+B365+B363+B367</f>
        <v>749.59999999999991</v>
      </c>
      <c r="C362" s="14">
        <f t="shared" ref="C362:D362" si="63">C364+C366+C365+C363+C367</f>
        <v>749.59999999999991</v>
      </c>
      <c r="D362" s="14">
        <f t="shared" si="63"/>
        <v>673.5</v>
      </c>
      <c r="E362" s="14"/>
    </row>
    <row r="363" spans="1:5" ht="21" customHeight="1" x14ac:dyDescent="0.25">
      <c r="A363" s="33" t="s">
        <v>256</v>
      </c>
      <c r="B363" s="12">
        <v>31.8</v>
      </c>
      <c r="C363" s="12">
        <v>31.8</v>
      </c>
      <c r="D363" s="12">
        <v>31.3</v>
      </c>
      <c r="E363" s="14"/>
    </row>
    <row r="364" spans="1:5" ht="27.75" customHeight="1" x14ac:dyDescent="0.25">
      <c r="A364" s="20" t="s">
        <v>59</v>
      </c>
      <c r="B364" s="12">
        <v>325.2</v>
      </c>
      <c r="C364" s="10">
        <v>325.2</v>
      </c>
      <c r="D364" s="13">
        <v>264</v>
      </c>
      <c r="E364" s="10"/>
    </row>
    <row r="365" spans="1:5" ht="14.45" customHeight="1" x14ac:dyDescent="0.25">
      <c r="A365" s="33" t="s">
        <v>24</v>
      </c>
      <c r="B365" s="12">
        <v>4.3</v>
      </c>
      <c r="C365" s="10">
        <v>4.3</v>
      </c>
      <c r="D365" s="13"/>
      <c r="E365" s="10"/>
    </row>
    <row r="366" spans="1:5" ht="15.6" customHeight="1" x14ac:dyDescent="0.25">
      <c r="A366" s="118" t="s">
        <v>227</v>
      </c>
      <c r="B366" s="12">
        <v>386.8</v>
      </c>
      <c r="C366" s="10">
        <v>386.8</v>
      </c>
      <c r="D366" s="13">
        <v>378</v>
      </c>
      <c r="E366" s="10"/>
    </row>
    <row r="367" spans="1:5" ht="15.6" customHeight="1" x14ac:dyDescent="0.25">
      <c r="A367" s="117" t="s">
        <v>236</v>
      </c>
      <c r="B367" s="12">
        <v>1.5</v>
      </c>
      <c r="C367" s="12">
        <v>1.5</v>
      </c>
      <c r="D367" s="42">
        <v>0.2</v>
      </c>
      <c r="E367" s="12"/>
    </row>
    <row r="368" spans="1:5" ht="20.25" customHeight="1" x14ac:dyDescent="0.25">
      <c r="A368" s="32" t="s">
        <v>122</v>
      </c>
      <c r="B368" s="14">
        <f>B369+B370+B372+B371+B373</f>
        <v>721.80000000000007</v>
      </c>
      <c r="C368" s="14">
        <f t="shared" ref="C368:D368" si="64">C369+C370+C372+C371+C373</f>
        <v>721.80000000000007</v>
      </c>
      <c r="D368" s="14">
        <f t="shared" si="64"/>
        <v>641.30000000000007</v>
      </c>
      <c r="E368" s="14"/>
    </row>
    <row r="369" spans="1:5" x14ac:dyDescent="0.25">
      <c r="A369" s="20" t="s">
        <v>256</v>
      </c>
      <c r="B369" s="12">
        <v>230.9</v>
      </c>
      <c r="C369" s="10">
        <v>230.9</v>
      </c>
      <c r="D369" s="13">
        <v>179.6</v>
      </c>
      <c r="E369" s="10"/>
    </row>
    <row r="370" spans="1:5" x14ac:dyDescent="0.25">
      <c r="A370" s="33" t="s">
        <v>24</v>
      </c>
      <c r="B370" s="12">
        <v>1</v>
      </c>
      <c r="C370" s="10">
        <v>1</v>
      </c>
      <c r="D370" s="13"/>
      <c r="E370" s="10"/>
    </row>
    <row r="371" spans="1:5" ht="28.5" customHeight="1" x14ac:dyDescent="0.25">
      <c r="A371" s="20" t="s">
        <v>68</v>
      </c>
      <c r="B371" s="12">
        <v>4.2</v>
      </c>
      <c r="C371" s="10">
        <v>4.2</v>
      </c>
      <c r="D371" s="13">
        <v>4.2</v>
      </c>
      <c r="E371" s="10"/>
    </row>
    <row r="372" spans="1:5" x14ac:dyDescent="0.25">
      <c r="A372" s="118" t="s">
        <v>227</v>
      </c>
      <c r="B372" s="12">
        <v>475.6</v>
      </c>
      <c r="C372" s="10">
        <v>475.6</v>
      </c>
      <c r="D372" s="13">
        <v>455</v>
      </c>
      <c r="E372" s="10"/>
    </row>
    <row r="373" spans="1:5" x14ac:dyDescent="0.25">
      <c r="A373" s="117" t="s">
        <v>236</v>
      </c>
      <c r="B373" s="12">
        <v>10.1</v>
      </c>
      <c r="C373" s="12">
        <v>10.1</v>
      </c>
      <c r="D373" s="42">
        <v>2.5</v>
      </c>
      <c r="E373" s="12"/>
    </row>
    <row r="374" spans="1:5" ht="20.25" customHeight="1" x14ac:dyDescent="0.25">
      <c r="A374" s="39" t="s">
        <v>9</v>
      </c>
      <c r="B374" s="14">
        <f>B375+B376+B377</f>
        <v>1250.5</v>
      </c>
      <c r="C374" s="14">
        <f t="shared" ref="C374:E374" si="65">C375+C376+C377</f>
        <v>1240</v>
      </c>
      <c r="D374" s="14">
        <f t="shared" si="65"/>
        <v>1140.0999999999999</v>
      </c>
      <c r="E374" s="14">
        <f t="shared" si="65"/>
        <v>10.5</v>
      </c>
    </row>
    <row r="375" spans="1:5" x14ac:dyDescent="0.25">
      <c r="A375" s="20" t="s">
        <v>256</v>
      </c>
      <c r="B375" s="12">
        <v>1007.5</v>
      </c>
      <c r="C375" s="10">
        <v>1007.5</v>
      </c>
      <c r="D375" s="13">
        <v>967.2</v>
      </c>
      <c r="E375" s="10"/>
    </row>
    <row r="376" spans="1:5" x14ac:dyDescent="0.25">
      <c r="A376" s="33" t="s">
        <v>24</v>
      </c>
      <c r="B376" s="12">
        <v>110</v>
      </c>
      <c r="C376" s="10">
        <v>99.5</v>
      </c>
      <c r="D376" s="13">
        <v>41.8</v>
      </c>
      <c r="E376" s="10">
        <v>10.5</v>
      </c>
    </row>
    <row r="377" spans="1:5" ht="16.5" customHeight="1" x14ac:dyDescent="0.25">
      <c r="A377" s="118" t="s">
        <v>227</v>
      </c>
      <c r="B377" s="12">
        <v>133</v>
      </c>
      <c r="C377" s="10">
        <v>133</v>
      </c>
      <c r="D377" s="13">
        <v>131.1</v>
      </c>
      <c r="E377" s="10"/>
    </row>
    <row r="378" spans="1:5" ht="18.75" customHeight="1" x14ac:dyDescent="0.25">
      <c r="A378" s="39" t="s">
        <v>10</v>
      </c>
      <c r="B378" s="14">
        <f>B379+B380+B381</f>
        <v>359.79999999999995</v>
      </c>
      <c r="C378" s="14">
        <f>C379+C380+C381</f>
        <v>355.79999999999995</v>
      </c>
      <c r="D378" s="14">
        <f>D379+D380+D381</f>
        <v>314.7</v>
      </c>
      <c r="E378" s="14">
        <f>E379+E380+E381</f>
        <v>4</v>
      </c>
    </row>
    <row r="379" spans="1:5" ht="16.5" customHeight="1" x14ac:dyDescent="0.25">
      <c r="A379" s="20" t="s">
        <v>256</v>
      </c>
      <c r="B379" s="12">
        <v>223.2</v>
      </c>
      <c r="C379" s="10">
        <v>223.2</v>
      </c>
      <c r="D379" s="13">
        <v>215.5</v>
      </c>
      <c r="E379" s="10"/>
    </row>
    <row r="380" spans="1:5" x14ac:dyDescent="0.25">
      <c r="A380" s="33" t="s">
        <v>24</v>
      </c>
      <c r="B380" s="12">
        <v>60</v>
      </c>
      <c r="C380" s="10">
        <v>56</v>
      </c>
      <c r="D380" s="13">
        <v>23.7</v>
      </c>
      <c r="E380" s="10">
        <v>4</v>
      </c>
    </row>
    <row r="381" spans="1:5" x14ac:dyDescent="0.25">
      <c r="A381" s="118" t="s">
        <v>227</v>
      </c>
      <c r="B381" s="12">
        <v>76.599999999999994</v>
      </c>
      <c r="C381" s="10">
        <v>76.599999999999994</v>
      </c>
      <c r="D381" s="13">
        <v>75.5</v>
      </c>
      <c r="E381" s="10"/>
    </row>
    <row r="382" spans="1:5" ht="18.75" customHeight="1" x14ac:dyDescent="0.25">
      <c r="A382" s="39" t="s">
        <v>1</v>
      </c>
      <c r="B382" s="14">
        <f>B383+B384</f>
        <v>326.39999999999998</v>
      </c>
      <c r="C382" s="14">
        <f>C383+C384</f>
        <v>326.39999999999998</v>
      </c>
      <c r="D382" s="14">
        <f>D383+D384</f>
        <v>299.7</v>
      </c>
      <c r="E382" s="14"/>
    </row>
    <row r="383" spans="1:5" ht="15.75" customHeight="1" x14ac:dyDescent="0.25">
      <c r="A383" s="20" t="s">
        <v>256</v>
      </c>
      <c r="B383" s="12">
        <v>324.39999999999998</v>
      </c>
      <c r="C383" s="10">
        <v>324.39999999999998</v>
      </c>
      <c r="D383" s="13">
        <v>299.7</v>
      </c>
      <c r="E383" s="10"/>
    </row>
    <row r="384" spans="1:5" x14ac:dyDescent="0.25">
      <c r="A384" s="33" t="s">
        <v>24</v>
      </c>
      <c r="B384" s="12">
        <v>2</v>
      </c>
      <c r="C384" s="10">
        <v>2</v>
      </c>
      <c r="D384" s="13"/>
      <c r="E384" s="10"/>
    </row>
    <row r="385" spans="1:7" ht="18" customHeight="1" x14ac:dyDescent="0.25">
      <c r="A385" s="39" t="s">
        <v>7</v>
      </c>
      <c r="B385" s="14">
        <f>B386+B387</f>
        <v>391.1</v>
      </c>
      <c r="C385" s="14">
        <f>C386+C387</f>
        <v>388.1</v>
      </c>
      <c r="D385" s="14">
        <f>D386+D387</f>
        <v>342.1</v>
      </c>
      <c r="E385" s="14">
        <f>E386+E387</f>
        <v>3</v>
      </c>
    </row>
    <row r="386" spans="1:7" x14ac:dyDescent="0.25">
      <c r="A386" s="20" t="s">
        <v>256</v>
      </c>
      <c r="B386" s="12">
        <v>376.1</v>
      </c>
      <c r="C386" s="10">
        <v>376.1</v>
      </c>
      <c r="D386" s="13">
        <v>342.1</v>
      </c>
      <c r="E386" s="10"/>
    </row>
    <row r="387" spans="1:7" ht="15.6" customHeight="1" x14ac:dyDescent="0.25">
      <c r="A387" s="33" t="s">
        <v>24</v>
      </c>
      <c r="B387" s="43">
        <v>15</v>
      </c>
      <c r="C387" s="214">
        <v>12</v>
      </c>
      <c r="D387" s="215"/>
      <c r="E387" s="214">
        <v>3</v>
      </c>
    </row>
    <row r="388" spans="1:7" ht="18" customHeight="1" x14ac:dyDescent="0.25">
      <c r="A388" s="39" t="s">
        <v>225</v>
      </c>
      <c r="B388" s="14">
        <f>B389+B390</f>
        <v>446</v>
      </c>
      <c r="C388" s="14">
        <f>C389+C390</f>
        <v>446</v>
      </c>
      <c r="D388" s="14">
        <f>D389+D390</f>
        <v>374.5</v>
      </c>
      <c r="E388" s="14"/>
    </row>
    <row r="389" spans="1:7" ht="15" customHeight="1" x14ac:dyDescent="0.25">
      <c r="A389" s="20" t="s">
        <v>256</v>
      </c>
      <c r="B389" s="192">
        <v>434</v>
      </c>
      <c r="C389" s="165">
        <v>434</v>
      </c>
      <c r="D389" s="13">
        <v>374.5</v>
      </c>
      <c r="E389" s="10"/>
    </row>
    <row r="390" spans="1:7" ht="15.6" customHeight="1" x14ac:dyDescent="0.25">
      <c r="A390" s="33" t="s">
        <v>24</v>
      </c>
      <c r="B390" s="12">
        <v>12</v>
      </c>
      <c r="C390" s="10">
        <v>12</v>
      </c>
      <c r="D390" s="13"/>
      <c r="E390" s="10"/>
    </row>
    <row r="391" spans="1:7" ht="16.899999999999999" customHeight="1" x14ac:dyDescent="0.25">
      <c r="A391" s="39" t="s">
        <v>13</v>
      </c>
      <c r="B391" s="14">
        <f>B392+B393</f>
        <v>315.39999999999998</v>
      </c>
      <c r="C391" s="14">
        <f t="shared" ref="C391:D391" si="66">C392+C393</f>
        <v>315.39999999999998</v>
      </c>
      <c r="D391" s="14">
        <f t="shared" si="66"/>
        <v>298.10000000000002</v>
      </c>
      <c r="E391" s="14"/>
    </row>
    <row r="392" spans="1:7" ht="15" customHeight="1" x14ac:dyDescent="0.25">
      <c r="A392" s="20" t="s">
        <v>256</v>
      </c>
      <c r="B392" s="12">
        <v>121.3</v>
      </c>
      <c r="C392" s="10">
        <v>121.3</v>
      </c>
      <c r="D392" s="13">
        <v>106.8</v>
      </c>
      <c r="E392" s="10"/>
    </row>
    <row r="393" spans="1:7" ht="16.899999999999999" customHeight="1" x14ac:dyDescent="0.25">
      <c r="A393" s="117" t="s">
        <v>227</v>
      </c>
      <c r="B393" s="12">
        <v>194.1</v>
      </c>
      <c r="C393" s="10">
        <v>194.1</v>
      </c>
      <c r="D393" s="13">
        <v>191.3</v>
      </c>
      <c r="E393" s="10"/>
    </row>
    <row r="394" spans="1:7" ht="15.75" x14ac:dyDescent="0.25">
      <c r="A394" s="29" t="s">
        <v>119</v>
      </c>
      <c r="B394" s="14">
        <f>B395+B396</f>
        <v>164.3</v>
      </c>
      <c r="C394" s="14">
        <f t="shared" ref="C394:E394" si="67">C395+C396</f>
        <v>160.4</v>
      </c>
      <c r="D394" s="14">
        <f t="shared" si="67"/>
        <v>113.7</v>
      </c>
      <c r="E394" s="14">
        <f t="shared" si="67"/>
        <v>3.9</v>
      </c>
    </row>
    <row r="395" spans="1:7" ht="16.149999999999999" customHeight="1" x14ac:dyDescent="0.25">
      <c r="A395" s="20" t="s">
        <v>256</v>
      </c>
      <c r="B395" s="12">
        <v>144.30000000000001</v>
      </c>
      <c r="C395" s="12">
        <v>144.30000000000001</v>
      </c>
      <c r="D395" s="112">
        <v>112</v>
      </c>
      <c r="E395" s="12"/>
    </row>
    <row r="396" spans="1:7" ht="15.6" customHeight="1" x14ac:dyDescent="0.25">
      <c r="A396" s="110" t="s">
        <v>123</v>
      </c>
      <c r="B396" s="12">
        <v>20</v>
      </c>
      <c r="C396" s="12">
        <v>16.100000000000001</v>
      </c>
      <c r="D396" s="112">
        <v>1.7</v>
      </c>
      <c r="E396" s="12">
        <v>3.9</v>
      </c>
    </row>
    <row r="397" spans="1:7" ht="15.75" x14ac:dyDescent="0.25">
      <c r="A397" s="39" t="s">
        <v>27</v>
      </c>
      <c r="B397" s="14">
        <f>B129+B134+B139+B143+B148+B153+B158+B162+B166+B171+B176+B180+B184+B188+B193+B197+B202+B206+B210+B215+B219+B224+B228+B233+B237+B242+B246+B251+B255+B260+B264+B269+B274+B279+B284+B289+B295+B300+B305+B310+B316+B321+B327+B332+B337+B342+B347+B352+B357+B362+B368+B374+B378+B382+B385+B388+B391+B394</f>
        <v>53204.700000000026</v>
      </c>
      <c r="C397" s="14">
        <f>C129+C134+C139+C143+C148+C153+C158+C162+C166+C171+C176+C180+C184+C188+C193+C197+C202+C206+C210+C215+C219+C224+C228+C233+C237+C242+C246+C251+C255+C260+C264+C269+C274+C279+C284+C289+C295+C300+C305+C310+C316+C321+C327+C332+C337+C342+C347+C352+C357+C362+C368+C374+C378+C382+C385+C388+C391+C394</f>
        <v>53058.600000000028</v>
      </c>
      <c r="D397" s="14">
        <f>D129+D134+D139+D143+D148+D153+D158+D162+D166+D171+D176+D180+D184+D188+D193+D197+D202+D206+D210+D215+D219+D224+D228+D233+D237+D242+D246+D251+D255+D260+D264+D269+D274+D279+D284+D289+D295+D300+D305+D310+D316+D321+D327+D332+D337+D342+D347+D352+D357+D362+D368+D374+D378+D382+D385+D388+D391+D394</f>
        <v>43336.399999999994</v>
      </c>
      <c r="E397" s="14">
        <f>E129+E134+E139+E143+E148+E153+E158+E162+E166+E171+E176+E180+E184+E188+E193+E197+E202+E206+E210+E215+E219+E224+E228+E233+E237+E242+E246+E251+E255+E260+E264+E269+E274+E279+E284+E289+E295+E300+E305+E310+E316+E321+E327+E332+E337+E342+E347+E352+E357+E362+E368+E374+E378+E382+E385+E388+E391+E394</f>
        <v>146.1</v>
      </c>
    </row>
    <row r="398" spans="1:7" ht="16.899999999999999" customHeight="1" x14ac:dyDescent="0.25">
      <c r="A398" s="20" t="s">
        <v>256</v>
      </c>
      <c r="B398" s="12">
        <f>B130+B135+B140+B144+B149+B154+B159+B163+B167+B172+B177+B181+B185+B189+B194+B198+B203+B207+B211+B216+B220+B225+B229+B234+B238+B243+B247+B252+B256+B261+B265+B270+B275+B280+B285+B290+B296+B301+B306+B311+B317+B322+B328+B333+B338+B343+B348+B353+B363+B369+B375+B379+B383+B386+B389+B392+B395</f>
        <v>19059.7</v>
      </c>
      <c r="C398" s="12">
        <f>C130+C135+C140+C144+C149+C154+C159+C163+C167+C172+C177+C181+C185+C189+C194+C198+C203+C207+C211+C216+C220+C225+C229+C234+C238+C243+C247+C252+C256+C261+C265+C270+C275+C280+C285+C290+C296+C301+C306+C311+C317+C322+C328+C333+C338+C343+C348+C353+C363+C369+C375+C379+C383+C386+C389+C392+C395</f>
        <v>19029.7</v>
      </c>
      <c r="D398" s="12">
        <f>D130+D135+D140+D144+D149+D154+D159+D163+D167+D172+D177+D181+D185+D189+D194+D198+D203+D207+D211+D216+D220+D225+D229+D234+D238+D243+D247+D252+D256+D261+D265+D270+D275+D280+D285+D290+D296+D301+D306+D311+D317+D322+D328+D333+D338+D343+D348+D353+D363+D369+D375+D379+D383+D386+D389+D392+D395</f>
        <v>16060.699999999997</v>
      </c>
      <c r="E398" s="12">
        <f>E130+E135+E140+E144+E149+E154+E159+E163+E167+E172+E177+E181+E185+E189+E194+E198+E203+E207+E211+E216+E220+E225+E229+E234+E238+E243+E247+E252+E256+E261+E265+E270+E275+E280+E285+E290+E296+E301+E306+E311+E317+E322+E328+E333+E338+E343+E348+E353+E363+E369+E375+E379+E383+E386+E389+E392+E395</f>
        <v>30</v>
      </c>
    </row>
    <row r="399" spans="1:7" ht="15.6" customHeight="1" x14ac:dyDescent="0.25">
      <c r="A399" s="33" t="s">
        <v>25</v>
      </c>
      <c r="B399" s="12">
        <f>B136+B141+B145+B150+B155+B160+B164+B168+B173+B178+B182+B186+B190+B195+B199+B204+B208+B212+B217+B221+B226+B230+B235+B239+B244+B248+B253+B257+B262+B266+B271+B276+B281+B286+B291+B297+B302+B307+B312+B318+B323+B329+B334+B339+B344+B349+B354+B359+B365+B370+B376+B380+B384+B387+B390</f>
        <v>2281.4000000000005</v>
      </c>
      <c r="C399" s="12">
        <f>C136+C141+C145+C150+C155+C160+C164+C168+C173+C178+C182+C186+C190+C195+C199+C204+C208+C212+C217+C221+C226+C230+C235+C239+C244+C248+C253+C257+C262+C266+C271+C276+C281+C286+C291+C297+C302+C307+C312+C318+C323+C329+C334+C339+C344+C349+C354+C359+C365+C370+C376+C380+C384+C387+C390</f>
        <v>2221.6000000000004</v>
      </c>
      <c r="D399" s="12">
        <f>D136+D141+D145+D150+D155+D160+D164+D168+D173+D178+D182+D186+D190+D195+D199+D204+D208+D212+D217+D221+D226+D230+D235+D239+D244+D248+D253+D257+D262+D266+D271+D276+D281+D286+D291+D297+D302+D307+D312+D318+D323+D329+D334+D339+D344+D349+D354+D359+D365+D370+D376+D380+D384+D387+D390</f>
        <v>157.69999999999999</v>
      </c>
      <c r="E399" s="12">
        <f>E136+E141+E145+E150+E155+E160+E164+E168+E173+E178+E182+E186+E190+E195+E199+E204+E208+E212+E217+E221+E226+E230+E235+E239+E244+E248+E253+E257+E262+E266+E271+E276+E281+E286+E291+E297+E302+E307+E312+E318+E323+E329+E334+E339+E344+E349+E354+E359+E365+E370+E376+E380+E384+E387+E390</f>
        <v>59.8</v>
      </c>
      <c r="G399" s="159"/>
    </row>
    <row r="400" spans="1:7" ht="16.149999999999999" customHeight="1" x14ac:dyDescent="0.25">
      <c r="A400" s="118" t="s">
        <v>227</v>
      </c>
      <c r="B400" s="12">
        <f>B132+B137+B142+B146+B151+B156+B161+B165+B169+B174+B179+B183+B187+B191+B196+B200+B205+B209+B213+B218+B222+B227+B231+B236+B240+B245+B249+B254+B258+B263+B267+B272+B277+B282+B287+B292+B298+B303+B308+B314+B319+B324+B330+B335+B340+B345+B350+B355+B360+B366+B372+B377+B381+B393</f>
        <v>28670.999999999996</v>
      </c>
      <c r="C400" s="12">
        <f>C132+C137+C142+C146+C151+C156+C161+C165+C169+C174+C179+C183+C187+C191+C196+C200+C205+C209+C213+C218+C222+C227+C231+C236+C240+C245+C249+C254+C258+C263+C267+C272+C277+C282+C287+C292+C298+C303+C308+C314+C319+C324+C330+C335+C340+C345+C350+C355+C360+C366+C372+C377+C381+C393</f>
        <v>28657.899999999994</v>
      </c>
      <c r="D400" s="12">
        <f>D132+D137+D142+D146+D151+D156+D161+D165+D169+D174+D179+D183+D187+D191+D196+D200+D205+D209+D213+D218+D222+D227+D231+D236+D240+D245+D249+D254+D258+D263+D267+D272+D277+D282+D287+D292+D298+D303+D308+D314+D319+D324+D330+D335+D340+D345+D350+D355+D360+D366+D372+D377+D381+D393</f>
        <v>25553.399999999998</v>
      </c>
      <c r="E400" s="12">
        <f>E132+E137+E142+E146+E151+E156+E161+E165+E169+E174+E179+E183+E187+E191+E196+E200+E205+E209+E213+E218+E222+E227+E231+E236+E240+E245+E249+E254+E258+E263+E267+E272+E277+E282+E287+E292+E298+E303+E308+E314+E319+E324+E330+E335+E340+E345+E350+E355+E360+E366+E372+E377+E381+E393</f>
        <v>13.100000000000001</v>
      </c>
    </row>
    <row r="401" spans="1:5" ht="16.149999999999999" customHeight="1" x14ac:dyDescent="0.25">
      <c r="A401" s="118" t="s">
        <v>236</v>
      </c>
      <c r="B401" s="43">
        <f>B131+B138+B147+B152+B157+B170+B175+B192+B201+B214+B223+B232+B241+B250+B259+B268+B273+B278+B283+B288+B293+B299+B309+B315+B320+B325+B331+B336+B341+B346+B351+B356+B361+B367+B373+B304</f>
        <v>1042.6999999999998</v>
      </c>
      <c r="C401" s="43">
        <f t="shared" ref="C401:E401" si="68">C131+C138+C147+C152+C157+C170+C175+C192+C201+C214+C223+C232+C241+C250+C259+C268+C273+C278+C283+C288+C293+C299+C309+C315+C320+C325+C331+C336+C341+C346+C351+C356+C361+C367+C373+C304</f>
        <v>1003.3999999999999</v>
      </c>
      <c r="D401" s="43">
        <f t="shared" si="68"/>
        <v>153.09999999999997</v>
      </c>
      <c r="E401" s="43">
        <f t="shared" si="68"/>
        <v>39.300000000000004</v>
      </c>
    </row>
    <row r="402" spans="1:5" ht="29.45" customHeight="1" x14ac:dyDescent="0.25">
      <c r="A402" s="20" t="s">
        <v>284</v>
      </c>
      <c r="B402" s="43">
        <f>SUM(B294+B313+B326+B358+B364+B371)</f>
        <v>1962.1</v>
      </c>
      <c r="C402" s="43">
        <f>SUM(C294+C313+C326+C358+C364+C371)</f>
        <v>1962.1</v>
      </c>
      <c r="D402" s="43">
        <f>SUM(D294+D313+D326+D358+D364+D371)</f>
        <v>1409.8</v>
      </c>
      <c r="E402" s="43"/>
    </row>
    <row r="403" spans="1:5" ht="19.149999999999999" customHeight="1" x14ac:dyDescent="0.25">
      <c r="A403" s="110" t="s">
        <v>123</v>
      </c>
      <c r="B403" s="12">
        <f>B133+B396</f>
        <v>187.8</v>
      </c>
      <c r="C403" s="12">
        <f>C133+C396</f>
        <v>183.9</v>
      </c>
      <c r="D403" s="12">
        <f>D133+D396</f>
        <v>1.7</v>
      </c>
      <c r="E403" s="12">
        <f>E133+E396</f>
        <v>3.9</v>
      </c>
    </row>
    <row r="404" spans="1:5" ht="36" customHeight="1" x14ac:dyDescent="0.25">
      <c r="A404" s="265" t="s">
        <v>281</v>
      </c>
      <c r="B404" s="266"/>
      <c r="C404" s="266"/>
      <c r="D404" s="266"/>
      <c r="E404" s="267"/>
    </row>
    <row r="405" spans="1:5" ht="15.75" x14ac:dyDescent="0.25">
      <c r="A405" s="189" t="s">
        <v>17</v>
      </c>
      <c r="B405" s="190">
        <f>B406</f>
        <v>78</v>
      </c>
      <c r="C405" s="191">
        <f>C406</f>
        <v>78</v>
      </c>
      <c r="D405" s="191"/>
      <c r="E405" s="191"/>
    </row>
    <row r="406" spans="1:5" x14ac:dyDescent="0.25">
      <c r="A406" s="168" t="s">
        <v>257</v>
      </c>
      <c r="B406" s="192">
        <v>78</v>
      </c>
      <c r="C406" s="165">
        <v>78</v>
      </c>
      <c r="D406" s="193"/>
      <c r="E406" s="165"/>
    </row>
    <row r="407" spans="1:5" ht="15.75" x14ac:dyDescent="0.25">
      <c r="A407" s="189" t="s">
        <v>28</v>
      </c>
      <c r="B407" s="194">
        <f>B408</f>
        <v>78</v>
      </c>
      <c r="C407" s="194">
        <f>C408</f>
        <v>78</v>
      </c>
      <c r="D407" s="194"/>
      <c r="E407" s="194"/>
    </row>
    <row r="408" spans="1:5" x14ac:dyDescent="0.25">
      <c r="A408" s="195" t="s">
        <v>257</v>
      </c>
      <c r="B408" s="196">
        <f>B406</f>
        <v>78</v>
      </c>
      <c r="C408" s="196">
        <f>C406</f>
        <v>78</v>
      </c>
      <c r="D408" s="197"/>
      <c r="E408" s="198"/>
    </row>
    <row r="409" spans="1:5" ht="31.15" customHeight="1" x14ac:dyDescent="0.25">
      <c r="A409" s="264" t="s">
        <v>282</v>
      </c>
      <c r="B409" s="262"/>
      <c r="C409" s="262"/>
      <c r="D409" s="262"/>
      <c r="E409" s="263"/>
    </row>
    <row r="410" spans="1:5" ht="31.5" x14ac:dyDescent="0.25">
      <c r="A410" s="106" t="s">
        <v>116</v>
      </c>
      <c r="B410" s="107">
        <f>B411+B412+B413</f>
        <v>8078.4</v>
      </c>
      <c r="C410" s="107">
        <f>C411+C412+C413</f>
        <v>8078.4</v>
      </c>
      <c r="D410" s="107"/>
      <c r="E410" s="107"/>
    </row>
    <row r="411" spans="1:5" x14ac:dyDescent="0.25">
      <c r="A411" s="93" t="s">
        <v>256</v>
      </c>
      <c r="B411" s="90">
        <v>5585.4</v>
      </c>
      <c r="C411" s="108">
        <v>5585.4</v>
      </c>
      <c r="D411" s="109"/>
      <c r="E411" s="108"/>
    </row>
    <row r="412" spans="1:5" ht="39" customHeight="1" x14ac:dyDescent="0.25">
      <c r="A412" s="93" t="s">
        <v>57</v>
      </c>
      <c r="B412" s="90">
        <v>2409</v>
      </c>
      <c r="C412" s="108">
        <v>2409</v>
      </c>
      <c r="D412" s="109"/>
      <c r="E412" s="108"/>
    </row>
    <row r="413" spans="1:5" ht="15.6" customHeight="1" x14ac:dyDescent="0.25">
      <c r="A413" s="118" t="s">
        <v>228</v>
      </c>
      <c r="B413" s="90">
        <v>84</v>
      </c>
      <c r="C413" s="108">
        <v>84</v>
      </c>
      <c r="D413" s="109"/>
      <c r="E413" s="108"/>
    </row>
    <row r="414" spans="1:5" ht="17.25" customHeight="1" x14ac:dyDescent="0.25">
      <c r="A414" s="39" t="s">
        <v>17</v>
      </c>
      <c r="B414" s="14">
        <f>B415+B416</f>
        <v>959.6</v>
      </c>
      <c r="C414" s="14">
        <f t="shared" ref="C414:D414" si="69">C415+C416</f>
        <v>959.6</v>
      </c>
      <c r="D414" s="14">
        <f t="shared" si="69"/>
        <v>15.1</v>
      </c>
      <c r="E414" s="14"/>
    </row>
    <row r="415" spans="1:5" ht="16.5" customHeight="1" x14ac:dyDescent="0.25">
      <c r="A415" s="20" t="s">
        <v>256</v>
      </c>
      <c r="B415" s="86">
        <v>879.6</v>
      </c>
      <c r="C415" s="73">
        <v>879.6</v>
      </c>
      <c r="D415" s="89"/>
      <c r="E415" s="73"/>
    </row>
    <row r="416" spans="1:5" ht="16.5" customHeight="1" x14ac:dyDescent="0.25">
      <c r="A416" s="110" t="s">
        <v>123</v>
      </c>
      <c r="B416" s="86">
        <v>80</v>
      </c>
      <c r="C416" s="86">
        <v>80</v>
      </c>
      <c r="D416" s="42">
        <v>15.1</v>
      </c>
      <c r="E416" s="86"/>
    </row>
    <row r="417" spans="1:5" ht="18" customHeight="1" x14ac:dyDescent="0.25">
      <c r="A417" s="39" t="s">
        <v>14</v>
      </c>
      <c r="B417" s="14">
        <f>B418+B419+B421+B422+B420</f>
        <v>3248.1000000000004</v>
      </c>
      <c r="C417" s="14">
        <f t="shared" ref="C417:E417" si="70">C418+C419+C421+C422+C420</f>
        <v>3230.1000000000004</v>
      </c>
      <c r="D417" s="14">
        <f t="shared" si="70"/>
        <v>2678.4</v>
      </c>
      <c r="E417" s="14">
        <f t="shared" si="70"/>
        <v>18</v>
      </c>
    </row>
    <row r="418" spans="1:5" ht="17.25" customHeight="1" x14ac:dyDescent="0.25">
      <c r="A418" s="20" t="s">
        <v>256</v>
      </c>
      <c r="B418" s="12">
        <v>2375.4</v>
      </c>
      <c r="C418" s="10">
        <v>2363.4</v>
      </c>
      <c r="D418" s="13">
        <v>1956.8</v>
      </c>
      <c r="E418" s="10">
        <v>12</v>
      </c>
    </row>
    <row r="419" spans="1:5" ht="38.25" x14ac:dyDescent="0.25">
      <c r="A419" s="20" t="s">
        <v>244</v>
      </c>
      <c r="B419" s="12">
        <v>661.9</v>
      </c>
      <c r="C419" s="10">
        <v>661.9</v>
      </c>
      <c r="D419" s="13">
        <v>615.1</v>
      </c>
      <c r="E419" s="10"/>
    </row>
    <row r="420" spans="1:5" x14ac:dyDescent="0.25">
      <c r="A420" s="118" t="s">
        <v>228</v>
      </c>
      <c r="B420" s="12">
        <v>31.5</v>
      </c>
      <c r="C420" s="10">
        <v>31.5</v>
      </c>
      <c r="D420" s="13">
        <v>30.5</v>
      </c>
      <c r="E420" s="10"/>
    </row>
    <row r="421" spans="1:5" ht="16.5" customHeight="1" x14ac:dyDescent="0.25">
      <c r="A421" s="33" t="s">
        <v>25</v>
      </c>
      <c r="B421" s="12">
        <v>110</v>
      </c>
      <c r="C421" s="10">
        <v>104</v>
      </c>
      <c r="D421" s="13">
        <v>12</v>
      </c>
      <c r="E421" s="10">
        <v>6</v>
      </c>
    </row>
    <row r="422" spans="1:5" ht="16.5" customHeight="1" x14ac:dyDescent="0.25">
      <c r="A422" s="110" t="s">
        <v>123</v>
      </c>
      <c r="B422" s="12">
        <v>69.3</v>
      </c>
      <c r="C422" s="10">
        <v>69.3</v>
      </c>
      <c r="D422" s="13">
        <v>64</v>
      </c>
      <c r="E422" s="10"/>
    </row>
    <row r="423" spans="1:5" ht="15.75" x14ac:dyDescent="0.25">
      <c r="A423" s="40" t="s">
        <v>11</v>
      </c>
      <c r="B423" s="14">
        <f>B424+B425+B426</f>
        <v>570.1</v>
      </c>
      <c r="C423" s="18">
        <f>C424+C425+C426</f>
        <v>569.70000000000005</v>
      </c>
      <c r="D423" s="18">
        <f>D424+D425+D426</f>
        <v>481</v>
      </c>
      <c r="E423" s="18">
        <f>E424+E425+E426</f>
        <v>0.4</v>
      </c>
    </row>
    <row r="424" spans="1:5" x14ac:dyDescent="0.25">
      <c r="A424" s="20" t="s">
        <v>256</v>
      </c>
      <c r="B424" s="12">
        <v>208</v>
      </c>
      <c r="C424" s="10">
        <v>208</v>
      </c>
      <c r="D424" s="13">
        <v>192.5</v>
      </c>
      <c r="E424" s="10"/>
    </row>
    <row r="425" spans="1:5" ht="38.25" x14ac:dyDescent="0.25">
      <c r="A425" s="20" t="s">
        <v>57</v>
      </c>
      <c r="B425" s="12">
        <v>301.60000000000002</v>
      </c>
      <c r="C425" s="10">
        <v>301.60000000000002</v>
      </c>
      <c r="D425" s="13">
        <v>256.2</v>
      </c>
      <c r="E425" s="10"/>
    </row>
    <row r="426" spans="1:5" x14ac:dyDescent="0.25">
      <c r="A426" s="30" t="s">
        <v>25</v>
      </c>
      <c r="B426" s="12">
        <v>60.5</v>
      </c>
      <c r="C426" s="10">
        <v>60.1</v>
      </c>
      <c r="D426" s="13">
        <v>32.299999999999997</v>
      </c>
      <c r="E426" s="10">
        <v>0.4</v>
      </c>
    </row>
    <row r="427" spans="1:5" ht="18" customHeight="1" x14ac:dyDescent="0.25">
      <c r="A427" s="45" t="s">
        <v>67</v>
      </c>
      <c r="B427" s="14">
        <f>B428+B429+B432+B433+B430+B431</f>
        <v>624.4</v>
      </c>
      <c r="C427" s="14">
        <f t="shared" ref="C427:E427" si="71">C428+C429+C432+C433+C430+C431</f>
        <v>615.5</v>
      </c>
      <c r="D427" s="14">
        <f t="shared" si="71"/>
        <v>538.9</v>
      </c>
      <c r="E427" s="14">
        <f t="shared" si="71"/>
        <v>8.9</v>
      </c>
    </row>
    <row r="428" spans="1:5" ht="17.25" customHeight="1" x14ac:dyDescent="0.25">
      <c r="A428" s="20" t="s">
        <v>256</v>
      </c>
      <c r="B428" s="12">
        <v>166</v>
      </c>
      <c r="C428" s="10">
        <v>157.1</v>
      </c>
      <c r="D428" s="13">
        <v>124.7</v>
      </c>
      <c r="E428" s="10">
        <v>8.9</v>
      </c>
    </row>
    <row r="429" spans="1:5" ht="38.25" x14ac:dyDescent="0.25">
      <c r="A429" s="20" t="s">
        <v>57</v>
      </c>
      <c r="B429" s="12">
        <v>202</v>
      </c>
      <c r="C429" s="10">
        <v>202</v>
      </c>
      <c r="D429" s="13">
        <v>181.9</v>
      </c>
      <c r="E429" s="10"/>
    </row>
    <row r="430" spans="1:5" ht="25.5" x14ac:dyDescent="0.25">
      <c r="A430" s="20" t="s">
        <v>191</v>
      </c>
      <c r="B430" s="12">
        <v>62.9</v>
      </c>
      <c r="C430" s="10">
        <v>62.9</v>
      </c>
      <c r="D430" s="13">
        <v>56.4</v>
      </c>
      <c r="E430" s="10"/>
    </row>
    <row r="431" spans="1:5" x14ac:dyDescent="0.25">
      <c r="A431" s="118" t="s">
        <v>228</v>
      </c>
      <c r="B431" s="12">
        <v>1</v>
      </c>
      <c r="C431" s="10">
        <v>1</v>
      </c>
      <c r="D431" s="13">
        <v>0.5</v>
      </c>
      <c r="E431" s="10"/>
    </row>
    <row r="432" spans="1:5" ht="17.25" customHeight="1" x14ac:dyDescent="0.25">
      <c r="A432" s="33" t="s">
        <v>153</v>
      </c>
      <c r="B432" s="12">
        <v>60.1</v>
      </c>
      <c r="C432" s="10">
        <v>60.1</v>
      </c>
      <c r="D432" s="13">
        <v>45.7</v>
      </c>
      <c r="E432" s="10"/>
    </row>
    <row r="433" spans="1:7" ht="14.45" customHeight="1" x14ac:dyDescent="0.25">
      <c r="A433" s="118" t="s">
        <v>227</v>
      </c>
      <c r="B433" s="12">
        <v>132.4</v>
      </c>
      <c r="C433" s="10">
        <v>132.4</v>
      </c>
      <c r="D433" s="13">
        <v>129.69999999999999</v>
      </c>
      <c r="E433" s="10"/>
    </row>
    <row r="434" spans="1:7" ht="18" customHeight="1" x14ac:dyDescent="0.25">
      <c r="A434" s="39" t="s">
        <v>29</v>
      </c>
      <c r="B434" s="14">
        <f t="shared" ref="B434:E435" si="72">B410+B414+B417+B423+B427</f>
        <v>13480.6</v>
      </c>
      <c r="C434" s="14">
        <f t="shared" si="72"/>
        <v>13453.300000000001</v>
      </c>
      <c r="D434" s="14">
        <f t="shared" si="72"/>
        <v>3713.4</v>
      </c>
      <c r="E434" s="14">
        <f t="shared" si="72"/>
        <v>27.299999999999997</v>
      </c>
    </row>
    <row r="435" spans="1:7" x14ac:dyDescent="0.25">
      <c r="A435" s="20" t="s">
        <v>256</v>
      </c>
      <c r="B435" s="12">
        <f t="shared" si="72"/>
        <v>9214.4</v>
      </c>
      <c r="C435" s="12">
        <f t="shared" si="72"/>
        <v>9193.5</v>
      </c>
      <c r="D435" s="12">
        <f t="shared" si="72"/>
        <v>2274</v>
      </c>
      <c r="E435" s="12">
        <f t="shared" si="72"/>
        <v>20.9</v>
      </c>
      <c r="G435" s="159"/>
    </row>
    <row r="436" spans="1:7" ht="38.25" x14ac:dyDescent="0.25">
      <c r="A436" s="20" t="s">
        <v>245</v>
      </c>
      <c r="B436" s="12">
        <f>B412+B419+B425+B429</f>
        <v>3574.5</v>
      </c>
      <c r="C436" s="12">
        <f>C412+C419+C425+C429</f>
        <v>3574.5</v>
      </c>
      <c r="D436" s="12">
        <f>D412+D419+D425+D429</f>
        <v>1053.2</v>
      </c>
      <c r="E436" s="12"/>
    </row>
    <row r="437" spans="1:7" ht="25.5" x14ac:dyDescent="0.25">
      <c r="A437" s="20" t="s">
        <v>59</v>
      </c>
      <c r="B437" s="12">
        <f>B430</f>
        <v>62.9</v>
      </c>
      <c r="C437" s="12">
        <f>C430</f>
        <v>62.9</v>
      </c>
      <c r="D437" s="12">
        <f>D430</f>
        <v>56.4</v>
      </c>
      <c r="E437" s="12"/>
    </row>
    <row r="438" spans="1:7" x14ac:dyDescent="0.25">
      <c r="A438" s="118" t="s">
        <v>228</v>
      </c>
      <c r="B438" s="12">
        <f>B431+B420+B413</f>
        <v>116.5</v>
      </c>
      <c r="C438" s="12">
        <f>C431+C420+C413</f>
        <v>116.5</v>
      </c>
      <c r="D438" s="12">
        <f>D431+D420+D413</f>
        <v>31</v>
      </c>
      <c r="E438" s="12"/>
    </row>
    <row r="439" spans="1:7" x14ac:dyDescent="0.25">
      <c r="A439" s="33" t="s">
        <v>153</v>
      </c>
      <c r="B439" s="12">
        <f>B421+B426+B432</f>
        <v>230.6</v>
      </c>
      <c r="C439" s="12">
        <f>C421+C426+C432</f>
        <v>224.2</v>
      </c>
      <c r="D439" s="12">
        <f>D421+D426+D432</f>
        <v>90</v>
      </c>
      <c r="E439" s="12">
        <f>E421+E426+E432</f>
        <v>6.4</v>
      </c>
    </row>
    <row r="440" spans="1:7" x14ac:dyDescent="0.25">
      <c r="A440" s="118" t="s">
        <v>247</v>
      </c>
      <c r="B440" s="43">
        <f>B433</f>
        <v>132.4</v>
      </c>
      <c r="C440" s="43">
        <f t="shared" ref="C440:D440" si="73">C433</f>
        <v>132.4</v>
      </c>
      <c r="D440" s="43">
        <f t="shared" si="73"/>
        <v>129.69999999999999</v>
      </c>
      <c r="E440" s="43"/>
    </row>
    <row r="441" spans="1:7" x14ac:dyDescent="0.25">
      <c r="A441" s="110" t="s">
        <v>145</v>
      </c>
      <c r="B441" s="12">
        <f>B741+B416+B422</f>
        <v>149.30000000000001</v>
      </c>
      <c r="C441" s="12">
        <f>C741+C416+C422</f>
        <v>149.30000000000001</v>
      </c>
      <c r="D441" s="12">
        <f>D741+D416+D422</f>
        <v>79.099999999999994</v>
      </c>
      <c r="E441" s="12"/>
    </row>
    <row r="442" spans="1:7" ht="28.9" customHeight="1" x14ac:dyDescent="0.25">
      <c r="A442" s="261" t="s">
        <v>283</v>
      </c>
      <c r="B442" s="262"/>
      <c r="C442" s="262"/>
      <c r="D442" s="262"/>
      <c r="E442" s="263"/>
    </row>
    <row r="443" spans="1:7" ht="17.25" customHeight="1" x14ac:dyDescent="0.25">
      <c r="A443" s="39" t="s">
        <v>17</v>
      </c>
      <c r="B443" s="44">
        <f>B445+B444+B446</f>
        <v>303.79999999999995</v>
      </c>
      <c r="C443" s="44">
        <f t="shared" ref="C443:E443" si="74">C445+C444+C446</f>
        <v>295.5</v>
      </c>
      <c r="D443" s="44">
        <f t="shared" si="74"/>
        <v>25.700000000000003</v>
      </c>
      <c r="E443" s="44">
        <f t="shared" si="74"/>
        <v>8.3000000000000007</v>
      </c>
      <c r="G443" s="243"/>
    </row>
    <row r="444" spans="1:7" ht="17.25" customHeight="1" x14ac:dyDescent="0.25">
      <c r="A444" s="199" t="s">
        <v>256</v>
      </c>
      <c r="B444" s="200">
        <v>150</v>
      </c>
      <c r="C444" s="200">
        <v>150</v>
      </c>
      <c r="D444" s="200"/>
      <c r="E444" s="200"/>
    </row>
    <row r="445" spans="1:7" ht="38.25" x14ac:dyDescent="0.25">
      <c r="A445" s="20" t="s">
        <v>57</v>
      </c>
      <c r="B445" s="148">
        <v>9.1999999999999993</v>
      </c>
      <c r="C445" s="148">
        <v>9.1999999999999993</v>
      </c>
      <c r="D445" s="149">
        <v>8.4</v>
      </c>
      <c r="E445" s="12"/>
    </row>
    <row r="446" spans="1:7" x14ac:dyDescent="0.25">
      <c r="A446" s="20" t="s">
        <v>228</v>
      </c>
      <c r="B446" s="148">
        <v>144.6</v>
      </c>
      <c r="C446" s="148">
        <v>136.30000000000001</v>
      </c>
      <c r="D446" s="149">
        <v>17.3</v>
      </c>
      <c r="E446" s="12">
        <v>8.3000000000000007</v>
      </c>
    </row>
    <row r="447" spans="1:7" ht="16.5" customHeight="1" x14ac:dyDescent="0.25">
      <c r="A447" s="39" t="s">
        <v>30</v>
      </c>
      <c r="B447" s="14">
        <f>B450+B448+B449+B451</f>
        <v>973.1</v>
      </c>
      <c r="C447" s="14">
        <f t="shared" ref="C447:D447" si="75">C450+C448+C449+C451</f>
        <v>973.1</v>
      </c>
      <c r="D447" s="14">
        <f t="shared" si="75"/>
        <v>647.80000000000007</v>
      </c>
      <c r="E447" s="14"/>
    </row>
    <row r="448" spans="1:7" x14ac:dyDescent="0.25">
      <c r="A448" s="20" t="s">
        <v>256</v>
      </c>
      <c r="B448" s="12">
        <v>71</v>
      </c>
      <c r="C448" s="12">
        <v>71</v>
      </c>
      <c r="D448" s="12">
        <v>20.6</v>
      </c>
      <c r="E448" s="14"/>
    </row>
    <row r="449" spans="1:11" x14ac:dyDescent="0.25">
      <c r="A449" s="33" t="s">
        <v>153</v>
      </c>
      <c r="B449" s="12">
        <v>0.8</v>
      </c>
      <c r="C449" s="12">
        <v>0.8</v>
      </c>
      <c r="D449" s="12"/>
      <c r="E449" s="14"/>
    </row>
    <row r="450" spans="1:11" ht="38.25" x14ac:dyDescent="0.25">
      <c r="A450" s="20" t="s">
        <v>57</v>
      </c>
      <c r="B450" s="12">
        <v>815.2</v>
      </c>
      <c r="C450" s="12">
        <v>815.2</v>
      </c>
      <c r="D450" s="42">
        <v>625.1</v>
      </c>
      <c r="E450" s="12"/>
    </row>
    <row r="451" spans="1:11" x14ac:dyDescent="0.25">
      <c r="A451" s="163" t="s">
        <v>123</v>
      </c>
      <c r="B451" s="192">
        <f>C451</f>
        <v>86.1</v>
      </c>
      <c r="C451" s="192">
        <v>86.1</v>
      </c>
      <c r="D451" s="112">
        <v>2.1</v>
      </c>
      <c r="E451" s="192"/>
    </row>
    <row r="452" spans="1:11" ht="15.75" x14ac:dyDescent="0.25">
      <c r="A452" s="40" t="s">
        <v>61</v>
      </c>
      <c r="B452" s="14">
        <f>B443+B447</f>
        <v>1276.9000000000001</v>
      </c>
      <c r="C452" s="14">
        <f>C443+C447</f>
        <v>1268.5999999999999</v>
      </c>
      <c r="D452" s="14">
        <f>D443+D447</f>
        <v>673.50000000000011</v>
      </c>
      <c r="E452" s="14">
        <f>E443+E447</f>
        <v>8.3000000000000007</v>
      </c>
    </row>
    <row r="453" spans="1:11" x14ac:dyDescent="0.25">
      <c r="A453" s="46" t="s">
        <v>256</v>
      </c>
      <c r="B453" s="12">
        <f>B448+B444</f>
        <v>221</v>
      </c>
      <c r="C453" s="12">
        <f>C448+C444</f>
        <v>221</v>
      </c>
      <c r="D453" s="12">
        <f t="shared" ref="D453" si="76">D448+D444</f>
        <v>20.6</v>
      </c>
      <c r="E453" s="12"/>
      <c r="G453" s="159"/>
    </row>
    <row r="454" spans="1:11" x14ac:dyDescent="0.25">
      <c r="A454" s="33" t="s">
        <v>25</v>
      </c>
      <c r="B454" s="12">
        <f>B449</f>
        <v>0.8</v>
      </c>
      <c r="C454" s="12">
        <f t="shared" ref="C454" si="77">C449</f>
        <v>0.8</v>
      </c>
      <c r="D454" s="12"/>
      <c r="E454" s="12"/>
    </row>
    <row r="455" spans="1:11" ht="38.25" x14ac:dyDescent="0.25">
      <c r="A455" s="20" t="s">
        <v>245</v>
      </c>
      <c r="B455" s="12">
        <f>B445+B450</f>
        <v>824.40000000000009</v>
      </c>
      <c r="C455" s="12">
        <f t="shared" ref="C455:D455" si="78">C450+C445</f>
        <v>824.40000000000009</v>
      </c>
      <c r="D455" s="12">
        <f t="shared" si="78"/>
        <v>633.5</v>
      </c>
      <c r="E455" s="12"/>
    </row>
    <row r="456" spans="1:11" x14ac:dyDescent="0.25">
      <c r="A456" s="20" t="s">
        <v>236</v>
      </c>
      <c r="B456" s="12">
        <f>B446</f>
        <v>144.6</v>
      </c>
      <c r="C456" s="12">
        <f t="shared" ref="C456:E456" si="79">C446</f>
        <v>136.30000000000001</v>
      </c>
      <c r="D456" s="12">
        <f t="shared" si="79"/>
        <v>17.3</v>
      </c>
      <c r="E456" s="12">
        <f t="shared" si="79"/>
        <v>8.3000000000000007</v>
      </c>
    </row>
    <row r="457" spans="1:11" x14ac:dyDescent="0.25">
      <c r="A457" s="110" t="s">
        <v>123</v>
      </c>
      <c r="B457" s="12">
        <f>B451</f>
        <v>86.1</v>
      </c>
      <c r="C457" s="12">
        <f t="shared" ref="C457" si="80">C451</f>
        <v>86.1</v>
      </c>
      <c r="D457" s="12">
        <f>D451</f>
        <v>2.1</v>
      </c>
      <c r="E457" s="12"/>
    </row>
    <row r="458" spans="1:11" ht="20.25" customHeight="1" x14ac:dyDescent="0.25">
      <c r="A458" s="39" t="s">
        <v>246</v>
      </c>
      <c r="B458" s="111">
        <f>B20+B33+B41+B46+B51+B57+B63+B68+B74+B115+B125+B397+B407+B434+B452</f>
        <v>120662.50000000003</v>
      </c>
      <c r="C458" s="111">
        <f t="shared" ref="C458:E458" si="81">C20+C33+C41+C46+C51+C57+C63+C68+C74+C115+C125+C397+C407+C434+C452</f>
        <v>91265.300000000032</v>
      </c>
      <c r="D458" s="111">
        <f t="shared" si="81"/>
        <v>59274.6</v>
      </c>
      <c r="E458" s="111">
        <f t="shared" si="81"/>
        <v>29397.199999999997</v>
      </c>
      <c r="G458" s="159"/>
    </row>
    <row r="459" spans="1:11" x14ac:dyDescent="0.25">
      <c r="A459" s="20" t="s">
        <v>256</v>
      </c>
      <c r="B459" s="192">
        <f>B21+B34+B42+B47+B52+B58+B64+B75+B116+B126+B398+B408+B435+B453+B69</f>
        <v>54564.000000000007</v>
      </c>
      <c r="C459" s="90">
        <f>C21+C34+C42+C47+C52+C58+C64+C75+C116+C126+C398+C408+C435+C453+C69</f>
        <v>48423.4</v>
      </c>
      <c r="D459" s="90">
        <f>D21+D34+D42+D47+D52+D58+D64+D75+D116+D126+D398+D408+D435+D453+D69</f>
        <v>29410.699999999997</v>
      </c>
      <c r="E459" s="90">
        <f>E21+E34+E42+E47+E52+E58+E64+E75+E116+E126+E398+E408+E435+E453+E69</f>
        <v>6140.5999999999995</v>
      </c>
      <c r="G459" s="159"/>
      <c r="H459" s="159"/>
      <c r="I459" s="159"/>
      <c r="J459" s="159"/>
      <c r="K459" s="159"/>
    </row>
    <row r="460" spans="1:11" ht="38.25" x14ac:dyDescent="0.25">
      <c r="A460" s="20" t="s">
        <v>57</v>
      </c>
      <c r="B460" s="192">
        <f>B22+B436+B455</f>
        <v>4808.8</v>
      </c>
      <c r="C460" s="192">
        <f>C22+C436+C455</f>
        <v>4802.8</v>
      </c>
      <c r="D460" s="192">
        <f>D22+D436+D455</f>
        <v>2030.9</v>
      </c>
      <c r="E460" s="192">
        <f>E22+E436+E455</f>
        <v>6</v>
      </c>
      <c r="G460" s="159"/>
      <c r="H460" s="159"/>
      <c r="I460" s="159"/>
      <c r="J460" s="159"/>
      <c r="K460" s="159"/>
    </row>
    <row r="461" spans="1:11" x14ac:dyDescent="0.25">
      <c r="A461" s="46" t="s">
        <v>153</v>
      </c>
      <c r="B461" s="192">
        <f>B59+B118+B127+B399+B439+B454</f>
        <v>3237.6000000000008</v>
      </c>
      <c r="C461" s="192">
        <f>C59+C118+C127+C399+C439+C454</f>
        <v>3110.1000000000004</v>
      </c>
      <c r="D461" s="192">
        <f>D59+D118+D127+D399+D439+D454</f>
        <v>252.6</v>
      </c>
      <c r="E461" s="192">
        <f>E59+E118+E127+E399+E439+E454</f>
        <v>127.5</v>
      </c>
      <c r="G461" s="159"/>
      <c r="H461" s="159"/>
      <c r="I461" s="159"/>
      <c r="J461" s="159"/>
      <c r="K461" s="159"/>
    </row>
    <row r="462" spans="1:11" x14ac:dyDescent="0.25">
      <c r="A462" s="118" t="s">
        <v>247</v>
      </c>
      <c r="B462" s="192">
        <f>B400+B440</f>
        <v>28803.399999999998</v>
      </c>
      <c r="C462" s="192">
        <f t="shared" ref="C462:E462" si="82">C400+C440</f>
        <v>28790.299999999996</v>
      </c>
      <c r="D462" s="192">
        <f t="shared" si="82"/>
        <v>25683.1</v>
      </c>
      <c r="E462" s="192">
        <f t="shared" si="82"/>
        <v>13.100000000000001</v>
      </c>
      <c r="G462" s="159"/>
      <c r="H462" s="159"/>
      <c r="I462" s="159"/>
      <c r="J462" s="159"/>
      <c r="K462" s="159"/>
    </row>
    <row r="463" spans="1:11" ht="25.5" x14ac:dyDescent="0.25">
      <c r="A463" s="20" t="s">
        <v>192</v>
      </c>
      <c r="B463" s="192">
        <f>B402+B437</f>
        <v>2025</v>
      </c>
      <c r="C463" s="192">
        <f>C402+C437</f>
        <v>2025</v>
      </c>
      <c r="D463" s="192">
        <f>D402+D437</f>
        <v>1466.2</v>
      </c>
      <c r="E463" s="192"/>
      <c r="G463" s="159"/>
      <c r="H463" s="159"/>
      <c r="I463" s="159"/>
      <c r="J463" s="159"/>
      <c r="K463" s="159"/>
    </row>
    <row r="464" spans="1:11" x14ac:dyDescent="0.25">
      <c r="A464" s="20" t="s">
        <v>252</v>
      </c>
      <c r="B464" s="192">
        <f>B35</f>
        <v>1173</v>
      </c>
      <c r="C464" s="192"/>
      <c r="D464" s="192"/>
      <c r="E464" s="192">
        <f>E35</f>
        <v>1173</v>
      </c>
      <c r="G464" s="159"/>
    </row>
    <row r="465" spans="1:11" ht="38.25" x14ac:dyDescent="0.25">
      <c r="A465" s="20" t="s">
        <v>147</v>
      </c>
      <c r="B465" s="192">
        <f>B76</f>
        <v>2422.1</v>
      </c>
      <c r="C465" s="192">
        <f>C76</f>
        <v>728.9</v>
      </c>
      <c r="D465" s="192"/>
      <c r="E465" s="192">
        <f>E76</f>
        <v>1693.2</v>
      </c>
      <c r="G465" s="159"/>
    </row>
    <row r="466" spans="1:11" ht="18" customHeight="1" x14ac:dyDescent="0.25">
      <c r="A466" s="20" t="s">
        <v>193</v>
      </c>
      <c r="B466" s="201">
        <f>B36</f>
        <v>4776.5</v>
      </c>
      <c r="C466" s="201"/>
      <c r="D466" s="201"/>
      <c r="E466" s="201">
        <f>E36</f>
        <v>4776.5</v>
      </c>
      <c r="G466" s="159"/>
    </row>
    <row r="467" spans="1:11" ht="18" customHeight="1" x14ac:dyDescent="0.25">
      <c r="A467" s="20" t="s">
        <v>228</v>
      </c>
      <c r="B467" s="201">
        <f>B401+B23+B117+B438+B456</f>
        <v>1413.6</v>
      </c>
      <c r="C467" s="201">
        <f t="shared" ref="C467:E467" si="83">C401+C23+C117+C438+C456</f>
        <v>1365.9999999999998</v>
      </c>
      <c r="D467" s="201">
        <f t="shared" si="83"/>
        <v>278.09999999999997</v>
      </c>
      <c r="E467" s="201">
        <f t="shared" si="83"/>
        <v>47.600000000000009</v>
      </c>
      <c r="G467" s="159"/>
      <c r="H467" s="159"/>
      <c r="I467" s="159"/>
      <c r="J467" s="159"/>
      <c r="K467" s="159"/>
    </row>
    <row r="468" spans="1:11" ht="18" customHeight="1" x14ac:dyDescent="0.25">
      <c r="A468" s="20" t="s">
        <v>145</v>
      </c>
      <c r="B468" s="201">
        <f>SUM(B37+B441+B457+B403)</f>
        <v>17438.499999999996</v>
      </c>
      <c r="C468" s="201">
        <f t="shared" ref="C468:E468" si="84">SUM(C37+C441+C457+C403)</f>
        <v>2018.8</v>
      </c>
      <c r="D468" s="201">
        <f t="shared" si="84"/>
        <v>152.99999999999997</v>
      </c>
      <c r="E468" s="201">
        <f t="shared" si="84"/>
        <v>15419.699999999999</v>
      </c>
      <c r="G468" s="159"/>
      <c r="H468" s="159"/>
      <c r="I468" s="159"/>
      <c r="J468" s="159"/>
      <c r="K468" s="159"/>
    </row>
    <row r="469" spans="1:11" ht="30.75" customHeight="1" x14ac:dyDescent="0.25">
      <c r="A469" s="56" t="s">
        <v>286</v>
      </c>
      <c r="B469" s="122">
        <f>B458-B18</f>
        <v>116827.90000000002</v>
      </c>
      <c r="C469" s="75">
        <f>C458-C18</f>
        <v>91265.300000000032</v>
      </c>
      <c r="D469" s="75">
        <f>D458-D18</f>
        <v>59274.6</v>
      </c>
      <c r="E469" s="75">
        <f>E458-E18</f>
        <v>25562.6</v>
      </c>
      <c r="G469" s="159"/>
      <c r="H469" s="159"/>
    </row>
    <row r="470" spans="1:11" x14ac:dyDescent="0.25">
      <c r="G470" s="159"/>
    </row>
    <row r="472" spans="1:11" x14ac:dyDescent="0.25">
      <c r="G472" s="159"/>
    </row>
    <row r="479" spans="1:11" x14ac:dyDescent="0.25">
      <c r="B479" s="159"/>
    </row>
    <row r="480" spans="1:11" x14ac:dyDescent="0.25">
      <c r="B480" s="159"/>
    </row>
  </sheetData>
  <mergeCells count="21">
    <mergeCell ref="A442:E442"/>
    <mergeCell ref="A409:E409"/>
    <mergeCell ref="A404:E404"/>
    <mergeCell ref="A128:E128"/>
    <mergeCell ref="A38:E38"/>
    <mergeCell ref="A43:E43"/>
    <mergeCell ref="A77:E77"/>
    <mergeCell ref="A53:E53"/>
    <mergeCell ref="A70:E70"/>
    <mergeCell ref="A119:E119"/>
    <mergeCell ref="A48:E48"/>
    <mergeCell ref="A60:E60"/>
    <mergeCell ref="A65:E65"/>
    <mergeCell ref="A2:E2"/>
    <mergeCell ref="A24:E24"/>
    <mergeCell ref="A4:A6"/>
    <mergeCell ref="B4:B6"/>
    <mergeCell ref="C4:E4"/>
    <mergeCell ref="C5:D5"/>
    <mergeCell ref="A7:E7"/>
    <mergeCell ref="E5:E6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tabSelected="1" workbookViewId="0">
      <selection activeCell="G76" sqref="G76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  <col min="7" max="7" width="10.5703125" bestFit="1" customWidth="1"/>
  </cols>
  <sheetData>
    <row r="1" spans="1:7" x14ac:dyDescent="0.2">
      <c r="A1" s="50"/>
      <c r="B1" s="9"/>
      <c r="C1" s="9"/>
      <c r="D1" s="9"/>
    </row>
    <row r="2" spans="1:7" ht="15" x14ac:dyDescent="0.25">
      <c r="A2" s="50"/>
      <c r="B2" s="5" t="s">
        <v>200</v>
      </c>
      <c r="C2" s="5"/>
      <c r="D2" s="5"/>
    </row>
    <row r="3" spans="1:7" ht="15" x14ac:dyDescent="0.25">
      <c r="A3" s="50"/>
      <c r="B3" s="5" t="s">
        <v>288</v>
      </c>
      <c r="C3" s="5"/>
      <c r="D3" s="5"/>
    </row>
    <row r="4" spans="1:7" ht="15" x14ac:dyDescent="0.25">
      <c r="A4" s="50"/>
      <c r="B4" s="5" t="s">
        <v>106</v>
      </c>
      <c r="C4" s="5"/>
      <c r="D4" s="5"/>
    </row>
    <row r="5" spans="1:7" x14ac:dyDescent="0.2">
      <c r="A5" s="50"/>
      <c r="B5" s="9"/>
      <c r="C5" s="9"/>
      <c r="D5" s="9"/>
    </row>
    <row r="6" spans="1:7" ht="15.75" x14ac:dyDescent="0.25">
      <c r="A6" s="49" t="s">
        <v>266</v>
      </c>
      <c r="B6" s="49"/>
      <c r="C6" s="49"/>
      <c r="D6" s="49"/>
    </row>
    <row r="7" spans="1:7" ht="2.25" customHeight="1" x14ac:dyDescent="0.25">
      <c r="A7" s="49"/>
      <c r="B7" s="49"/>
      <c r="C7" s="49"/>
      <c r="D7" s="49"/>
    </row>
    <row r="8" spans="1:7" ht="15.75" x14ac:dyDescent="0.25">
      <c r="A8" s="51" t="s">
        <v>107</v>
      </c>
      <c r="B8" s="51"/>
      <c r="C8" s="51"/>
      <c r="D8" s="51"/>
    </row>
    <row r="9" spans="1:7" ht="15.75" x14ac:dyDescent="0.25">
      <c r="A9" s="51"/>
      <c r="B9" s="51"/>
      <c r="C9" s="51"/>
      <c r="D9" s="51"/>
    </row>
    <row r="10" spans="1:7" ht="15.75" customHeight="1" x14ac:dyDescent="0.2">
      <c r="A10" s="244" t="s">
        <v>142</v>
      </c>
      <c r="B10" s="244"/>
      <c r="C10" s="244"/>
      <c r="D10" s="244"/>
      <c r="E10" s="244"/>
    </row>
    <row r="11" spans="1:7" ht="15.75" x14ac:dyDescent="0.25">
      <c r="A11" s="52"/>
      <c r="B11" s="52"/>
      <c r="C11" s="52"/>
      <c r="D11" s="51"/>
    </row>
    <row r="12" spans="1:7" ht="15" x14ac:dyDescent="0.2">
      <c r="A12" s="289" t="s">
        <v>108</v>
      </c>
      <c r="B12" s="289" t="s">
        <v>109</v>
      </c>
      <c r="C12" s="292" t="s">
        <v>110</v>
      </c>
      <c r="D12" s="293"/>
      <c r="E12" s="53"/>
    </row>
    <row r="13" spans="1:7" ht="15.75" x14ac:dyDescent="0.2">
      <c r="A13" s="290"/>
      <c r="B13" s="290"/>
      <c r="C13" s="294" t="s">
        <v>111</v>
      </c>
      <c r="D13" s="295"/>
      <c r="E13" s="296" t="s">
        <v>124</v>
      </c>
    </row>
    <row r="14" spans="1:7" ht="54.75" customHeight="1" x14ac:dyDescent="0.2">
      <c r="A14" s="291"/>
      <c r="B14" s="291"/>
      <c r="C14" s="54" t="s">
        <v>112</v>
      </c>
      <c r="D14" s="55" t="s">
        <v>104</v>
      </c>
      <c r="E14" s="297"/>
    </row>
    <row r="15" spans="1:7" ht="30.75" customHeight="1" x14ac:dyDescent="0.25">
      <c r="A15" s="94" t="s">
        <v>140</v>
      </c>
      <c r="B15" s="57"/>
      <c r="C15" s="58"/>
      <c r="D15" s="59"/>
      <c r="E15" s="60"/>
    </row>
    <row r="16" spans="1:7" ht="19.5" customHeight="1" x14ac:dyDescent="0.25">
      <c r="A16" s="61" t="s">
        <v>5</v>
      </c>
      <c r="B16" s="125">
        <f>C16+E16</f>
        <v>1431086.21</v>
      </c>
      <c r="C16" s="145">
        <v>36000</v>
      </c>
      <c r="D16" s="102">
        <v>9000</v>
      </c>
      <c r="E16" s="102">
        <v>1395086.21</v>
      </c>
      <c r="G16" s="156"/>
    </row>
    <row r="17" spans="1:5" ht="18.75" customHeight="1" x14ac:dyDescent="0.25">
      <c r="A17" s="2" t="s">
        <v>201</v>
      </c>
      <c r="B17" s="59">
        <f>B16</f>
        <v>1431086.21</v>
      </c>
      <c r="C17" s="59">
        <f t="shared" ref="C17:D17" si="0">C16</f>
        <v>36000</v>
      </c>
      <c r="D17" s="59">
        <f t="shared" si="0"/>
        <v>9000</v>
      </c>
      <c r="E17" s="59">
        <f>E16</f>
        <v>1395086.21</v>
      </c>
    </row>
    <row r="18" spans="1:5" ht="34.5" customHeight="1" x14ac:dyDescent="0.25">
      <c r="A18" s="216" t="s">
        <v>139</v>
      </c>
      <c r="B18" s="217"/>
      <c r="C18" s="208"/>
      <c r="D18" s="209"/>
      <c r="E18" s="218"/>
    </row>
    <row r="19" spans="1:5" ht="20.25" customHeight="1" x14ac:dyDescent="0.25">
      <c r="A19" s="219" t="s">
        <v>5</v>
      </c>
      <c r="B19" s="220">
        <f>C19+E19</f>
        <v>105000</v>
      </c>
      <c r="C19" s="207">
        <v>20000</v>
      </c>
      <c r="D19" s="213"/>
      <c r="E19" s="221">
        <v>85000</v>
      </c>
    </row>
    <row r="20" spans="1:5" ht="23.25" customHeight="1" x14ac:dyDescent="0.25">
      <c r="A20" s="222" t="s">
        <v>202</v>
      </c>
      <c r="B20" s="212">
        <f>B19</f>
        <v>105000</v>
      </c>
      <c r="C20" s="212">
        <f>C19</f>
        <v>20000</v>
      </c>
      <c r="D20" s="212"/>
      <c r="E20" s="212">
        <f>E19</f>
        <v>85000</v>
      </c>
    </row>
    <row r="21" spans="1:5" ht="45.75" customHeight="1" x14ac:dyDescent="0.25">
      <c r="A21" s="223" t="s">
        <v>138</v>
      </c>
      <c r="B21" s="224"/>
      <c r="C21" s="225"/>
      <c r="D21" s="221"/>
      <c r="E21" s="218"/>
    </row>
    <row r="22" spans="1:5" ht="18.75" customHeight="1" x14ac:dyDescent="0.25">
      <c r="A22" s="219" t="s">
        <v>5</v>
      </c>
      <c r="B22" s="226">
        <v>103226.42</v>
      </c>
      <c r="C22" s="226">
        <v>91226.42</v>
      </c>
      <c r="D22" s="227"/>
      <c r="E22" s="228">
        <v>12000</v>
      </c>
    </row>
    <row r="23" spans="1:5" ht="21" customHeight="1" x14ac:dyDescent="0.25">
      <c r="A23" s="222" t="s">
        <v>203</v>
      </c>
      <c r="B23" s="229">
        <f>B22</f>
        <v>103226.42</v>
      </c>
      <c r="C23" s="229">
        <f>C22</f>
        <v>91226.42</v>
      </c>
      <c r="D23" s="229"/>
      <c r="E23" s="229">
        <f t="shared" ref="E23" si="1">E22</f>
        <v>12000</v>
      </c>
    </row>
    <row r="24" spans="1:5" ht="32.25" customHeight="1" x14ac:dyDescent="0.25">
      <c r="A24" s="95" t="s">
        <v>229</v>
      </c>
      <c r="B24" s="99"/>
      <c r="C24" s="80"/>
      <c r="D24" s="65"/>
      <c r="E24" s="60"/>
    </row>
    <row r="25" spans="1:5" ht="19.5" customHeight="1" x14ac:dyDescent="0.25">
      <c r="A25" s="2" t="s">
        <v>5</v>
      </c>
      <c r="B25" s="80">
        <f>C25+E25</f>
        <v>547880.35</v>
      </c>
      <c r="C25" s="80">
        <v>236980.35</v>
      </c>
      <c r="D25" s="65"/>
      <c r="E25" s="64">
        <v>310900</v>
      </c>
    </row>
    <row r="26" spans="1:5" ht="21" customHeight="1" x14ac:dyDescent="0.25">
      <c r="A26" s="2" t="s">
        <v>218</v>
      </c>
      <c r="B26" s="77">
        <f>B25</f>
        <v>547880.35</v>
      </c>
      <c r="C26" s="77">
        <f t="shared" ref="C26:E26" si="2">C25</f>
        <v>236980.35</v>
      </c>
      <c r="D26" s="77"/>
      <c r="E26" s="77">
        <f t="shared" si="2"/>
        <v>310900</v>
      </c>
    </row>
    <row r="27" spans="1:5" ht="61.5" customHeight="1" x14ac:dyDescent="0.25">
      <c r="A27" s="83" t="s">
        <v>137</v>
      </c>
      <c r="B27" s="77"/>
      <c r="C27" s="78"/>
      <c r="D27" s="64"/>
      <c r="E27" s="79"/>
    </row>
    <row r="28" spans="1:5" ht="19.5" customHeight="1" x14ac:dyDescent="0.25">
      <c r="A28" s="2" t="s">
        <v>5</v>
      </c>
      <c r="B28" s="99">
        <f>C28+E28</f>
        <v>180963.44</v>
      </c>
      <c r="C28" s="100">
        <v>7996.76</v>
      </c>
      <c r="D28" s="101"/>
      <c r="E28" s="100">
        <v>172966.68</v>
      </c>
    </row>
    <row r="29" spans="1:5" ht="18" customHeight="1" x14ac:dyDescent="0.25">
      <c r="A29" s="2" t="s">
        <v>219</v>
      </c>
      <c r="B29" s="77">
        <f>B28</f>
        <v>180963.44</v>
      </c>
      <c r="C29" s="77">
        <f>C28</f>
        <v>7996.76</v>
      </c>
      <c r="D29" s="77"/>
      <c r="E29" s="77">
        <f t="shared" ref="E29" si="3">E28</f>
        <v>172966.68</v>
      </c>
    </row>
    <row r="30" spans="1:5" ht="33.75" customHeight="1" x14ac:dyDescent="0.25">
      <c r="A30" s="95" t="s">
        <v>136</v>
      </c>
      <c r="B30" s="80"/>
      <c r="C30" s="64"/>
      <c r="D30" s="64"/>
      <c r="E30" s="79"/>
    </row>
    <row r="31" spans="1:5" ht="18.75" customHeight="1" x14ac:dyDescent="0.25">
      <c r="A31" s="2" t="s">
        <v>262</v>
      </c>
      <c r="B31" s="80">
        <f>C31+E31</f>
        <v>2002.76</v>
      </c>
      <c r="C31" s="64">
        <v>1202.76</v>
      </c>
      <c r="D31" s="64"/>
      <c r="E31" s="79">
        <v>800</v>
      </c>
    </row>
    <row r="32" spans="1:5" ht="15.75" customHeight="1" x14ac:dyDescent="0.25">
      <c r="A32" s="2" t="s">
        <v>8</v>
      </c>
      <c r="B32" s="80">
        <f t="shared" ref="B32:B37" si="4">C32+E32</f>
        <v>730.78</v>
      </c>
      <c r="C32" s="64"/>
      <c r="D32" s="64"/>
      <c r="E32" s="79">
        <v>730.78</v>
      </c>
    </row>
    <row r="33" spans="1:5" ht="15.75" x14ac:dyDescent="0.25">
      <c r="A33" s="61" t="s">
        <v>12</v>
      </c>
      <c r="B33" s="80">
        <f t="shared" si="4"/>
        <v>4888.78</v>
      </c>
      <c r="C33" s="64">
        <v>4888.78</v>
      </c>
      <c r="D33" s="64"/>
      <c r="E33" s="79"/>
    </row>
    <row r="34" spans="1:5" ht="19.5" customHeight="1" x14ac:dyDescent="0.25">
      <c r="A34" s="2" t="s">
        <v>4</v>
      </c>
      <c r="B34" s="80">
        <f t="shared" si="4"/>
        <v>16679</v>
      </c>
      <c r="C34" s="64">
        <v>16679</v>
      </c>
      <c r="D34" s="64">
        <v>4000</v>
      </c>
      <c r="E34" s="79"/>
    </row>
    <row r="35" spans="1:5" ht="17.25" customHeight="1" x14ac:dyDescent="0.25">
      <c r="A35" s="2" t="s">
        <v>3</v>
      </c>
      <c r="B35" s="80">
        <f t="shared" si="4"/>
        <v>3462.22</v>
      </c>
      <c r="C35" s="64">
        <v>3462.22</v>
      </c>
      <c r="D35" s="64"/>
      <c r="E35" s="79"/>
    </row>
    <row r="36" spans="1:5" ht="33.75" customHeight="1" x14ac:dyDescent="0.25">
      <c r="A36" s="2" t="s">
        <v>16</v>
      </c>
      <c r="B36" s="80">
        <f t="shared" si="4"/>
        <v>13582.5</v>
      </c>
      <c r="C36" s="64">
        <v>582.5</v>
      </c>
      <c r="D36" s="64"/>
      <c r="E36" s="64">
        <v>13000</v>
      </c>
    </row>
    <row r="37" spans="1:5" ht="18.600000000000001" customHeight="1" x14ac:dyDescent="0.25">
      <c r="A37" s="2" t="s">
        <v>224</v>
      </c>
      <c r="B37" s="80">
        <f t="shared" si="4"/>
        <v>117</v>
      </c>
      <c r="C37" s="64">
        <v>117</v>
      </c>
      <c r="D37" s="64"/>
      <c r="E37" s="79"/>
    </row>
    <row r="38" spans="1:5" ht="20.25" customHeight="1" x14ac:dyDescent="0.25">
      <c r="A38" s="2" t="s">
        <v>204</v>
      </c>
      <c r="B38" s="77">
        <f>SUM(B31:B37)</f>
        <v>41463.040000000001</v>
      </c>
      <c r="C38" s="77">
        <f>SUM(C31:C37)</f>
        <v>26932.260000000002</v>
      </c>
      <c r="D38" s="77">
        <f>SUM(D31:D37)</f>
        <v>4000</v>
      </c>
      <c r="E38" s="77">
        <f>SUM(E31:E37)</f>
        <v>14530.78</v>
      </c>
    </row>
    <row r="39" spans="1:5" ht="21.75" customHeight="1" x14ac:dyDescent="0.25">
      <c r="A39" s="95" t="s">
        <v>230</v>
      </c>
      <c r="B39" s="80"/>
      <c r="C39" s="64"/>
      <c r="D39" s="64"/>
      <c r="E39" s="79"/>
    </row>
    <row r="40" spans="1:5" ht="20.25" customHeight="1" x14ac:dyDescent="0.25">
      <c r="A40" s="67" t="s">
        <v>248</v>
      </c>
      <c r="B40" s="80">
        <f>C40+E40</f>
        <v>10469.44</v>
      </c>
      <c r="C40" s="64">
        <v>10469.44</v>
      </c>
      <c r="D40" s="64"/>
      <c r="E40" s="79"/>
    </row>
    <row r="41" spans="1:5" ht="19.5" customHeight="1" x14ac:dyDescent="0.25">
      <c r="A41" s="2" t="s">
        <v>205</v>
      </c>
      <c r="B41" s="78">
        <f>B40</f>
        <v>10469.44</v>
      </c>
      <c r="C41" s="78">
        <f>C40</f>
        <v>10469.44</v>
      </c>
      <c r="D41" s="78"/>
      <c r="E41" s="78"/>
    </row>
    <row r="42" spans="1:5" ht="35.25" customHeight="1" x14ac:dyDescent="0.25">
      <c r="A42" s="95" t="s">
        <v>135</v>
      </c>
      <c r="B42" s="80"/>
      <c r="C42" s="64"/>
      <c r="D42" s="64"/>
      <c r="E42" s="79"/>
    </row>
    <row r="43" spans="1:5" ht="19.5" customHeight="1" x14ac:dyDescent="0.25">
      <c r="A43" s="2" t="s">
        <v>15</v>
      </c>
      <c r="B43" s="157">
        <f>C43+E43</f>
        <v>7118.93</v>
      </c>
      <c r="C43" s="80">
        <v>7118.93</v>
      </c>
      <c r="D43" s="64"/>
      <c r="E43" s="79"/>
    </row>
    <row r="44" spans="1:5" ht="18" customHeight="1" x14ac:dyDescent="0.25">
      <c r="A44" s="2" t="s">
        <v>32</v>
      </c>
      <c r="B44" s="157">
        <f t="shared" ref="B44:B96" si="5">C44+E44</f>
        <v>5010.6000000000004</v>
      </c>
      <c r="C44" s="80">
        <v>3010.6</v>
      </c>
      <c r="D44" s="64"/>
      <c r="E44" s="79">
        <v>2000</v>
      </c>
    </row>
    <row r="45" spans="1:5" ht="18" customHeight="1" x14ac:dyDescent="0.25">
      <c r="A45" s="2" t="s">
        <v>31</v>
      </c>
      <c r="B45" s="157">
        <f t="shared" si="5"/>
        <v>4655.12</v>
      </c>
      <c r="C45" s="80">
        <v>4655.12</v>
      </c>
      <c r="D45" s="64"/>
      <c r="E45" s="79"/>
    </row>
    <row r="46" spans="1:5" ht="19.5" customHeight="1" x14ac:dyDescent="0.25">
      <c r="A46" s="2" t="s">
        <v>33</v>
      </c>
      <c r="B46" s="157">
        <f t="shared" si="5"/>
        <v>6725.74</v>
      </c>
      <c r="C46" s="80">
        <v>6725.74</v>
      </c>
      <c r="D46" s="64"/>
      <c r="E46" s="79"/>
    </row>
    <row r="47" spans="1:5" ht="18.75" customHeight="1" x14ac:dyDescent="0.25">
      <c r="A47" s="2" t="s">
        <v>35</v>
      </c>
      <c r="B47" s="157">
        <f t="shared" si="5"/>
        <v>5966.87</v>
      </c>
      <c r="C47" s="80">
        <v>5966.87</v>
      </c>
      <c r="D47" s="64"/>
      <c r="E47" s="79"/>
    </row>
    <row r="48" spans="1:5" ht="18" customHeight="1" x14ac:dyDescent="0.25">
      <c r="A48" s="2" t="s">
        <v>76</v>
      </c>
      <c r="B48" s="157">
        <f t="shared" si="5"/>
        <v>2362.23</v>
      </c>
      <c r="C48" s="80">
        <v>2362.23</v>
      </c>
      <c r="D48" s="64"/>
      <c r="E48" s="79"/>
    </row>
    <row r="49" spans="1:5" ht="15.75" customHeight="1" x14ac:dyDescent="0.25">
      <c r="A49" s="2" t="s">
        <v>34</v>
      </c>
      <c r="B49" s="157">
        <f t="shared" si="5"/>
        <v>2272.29</v>
      </c>
      <c r="C49" s="80">
        <v>2272.29</v>
      </c>
      <c r="D49" s="64"/>
      <c r="E49" s="79"/>
    </row>
    <row r="50" spans="1:5" ht="18" customHeight="1" x14ac:dyDescent="0.25">
      <c r="A50" s="2" t="s">
        <v>36</v>
      </c>
      <c r="B50" s="157">
        <f t="shared" si="5"/>
        <v>8208.64</v>
      </c>
      <c r="C50" s="80">
        <v>8208.64</v>
      </c>
      <c r="D50" s="64"/>
      <c r="E50" s="79"/>
    </row>
    <row r="51" spans="1:5" ht="16.5" customHeight="1" x14ac:dyDescent="0.25">
      <c r="A51" s="2" t="s">
        <v>41</v>
      </c>
      <c r="B51" s="80">
        <f t="shared" si="5"/>
        <v>6080.53</v>
      </c>
      <c r="C51" s="80">
        <v>6080.53</v>
      </c>
      <c r="D51" s="64"/>
      <c r="E51" s="79"/>
    </row>
    <row r="52" spans="1:5" ht="18" customHeight="1" x14ac:dyDescent="0.25">
      <c r="A52" s="2" t="s">
        <v>44</v>
      </c>
      <c r="B52" s="80">
        <f t="shared" si="5"/>
        <v>7400</v>
      </c>
      <c r="C52" s="80">
        <v>7400</v>
      </c>
      <c r="D52" s="64"/>
      <c r="E52" s="79"/>
    </row>
    <row r="53" spans="1:5" ht="15.75" customHeight="1" x14ac:dyDescent="0.25">
      <c r="A53" s="2" t="s">
        <v>65</v>
      </c>
      <c r="B53" s="80">
        <f t="shared" si="5"/>
        <v>4672.04</v>
      </c>
      <c r="C53" s="80">
        <v>4672.04</v>
      </c>
      <c r="D53" s="64"/>
      <c r="E53" s="79"/>
    </row>
    <row r="54" spans="1:5" ht="15.75" customHeight="1" x14ac:dyDescent="0.25">
      <c r="A54" s="2" t="s">
        <v>49</v>
      </c>
      <c r="B54" s="80">
        <f t="shared" si="5"/>
        <v>15676.52</v>
      </c>
      <c r="C54" s="80">
        <v>15676.52</v>
      </c>
      <c r="D54" s="64"/>
      <c r="E54" s="79"/>
    </row>
    <row r="55" spans="1:5" ht="16.5" customHeight="1" x14ac:dyDescent="0.25">
      <c r="A55" s="2" t="s">
        <v>50</v>
      </c>
      <c r="B55" s="80">
        <f t="shared" si="5"/>
        <v>23976.26</v>
      </c>
      <c r="C55" s="80">
        <v>18976.259999999998</v>
      </c>
      <c r="D55" s="64"/>
      <c r="E55" s="79">
        <v>5000</v>
      </c>
    </row>
    <row r="56" spans="1:5" ht="18" customHeight="1" x14ac:dyDescent="0.25">
      <c r="A56" s="2" t="s">
        <v>52</v>
      </c>
      <c r="B56" s="80">
        <f t="shared" si="5"/>
        <v>3966.57</v>
      </c>
      <c r="C56" s="80">
        <v>3966.57</v>
      </c>
      <c r="D56" s="64"/>
      <c r="E56" s="79"/>
    </row>
    <row r="57" spans="1:5" ht="16.5" customHeight="1" x14ac:dyDescent="0.25">
      <c r="A57" s="2" t="s">
        <v>38</v>
      </c>
      <c r="B57" s="80">
        <f t="shared" si="5"/>
        <v>4895.42</v>
      </c>
      <c r="C57" s="80">
        <v>4895.42</v>
      </c>
      <c r="D57" s="64"/>
      <c r="E57" s="79"/>
    </row>
    <row r="58" spans="1:5" ht="17.25" customHeight="1" x14ac:dyDescent="0.25">
      <c r="A58" s="2" t="s">
        <v>37</v>
      </c>
      <c r="B58" s="80">
        <f t="shared" si="5"/>
        <v>4606.3900000000003</v>
      </c>
      <c r="C58" s="80">
        <v>4606.3900000000003</v>
      </c>
      <c r="D58" s="64"/>
      <c r="E58" s="79"/>
    </row>
    <row r="59" spans="1:5" ht="17.25" customHeight="1" x14ac:dyDescent="0.25">
      <c r="A59" s="2" t="s">
        <v>39</v>
      </c>
      <c r="B59" s="80">
        <f t="shared" si="5"/>
        <v>4814.8099999999995</v>
      </c>
      <c r="C59" s="80">
        <v>3314.81</v>
      </c>
      <c r="D59" s="64"/>
      <c r="E59" s="79">
        <v>1500</v>
      </c>
    </row>
    <row r="60" spans="1:5" ht="16.5" customHeight="1" x14ac:dyDescent="0.25">
      <c r="A60" s="2" t="s">
        <v>40</v>
      </c>
      <c r="B60" s="80">
        <f t="shared" si="5"/>
        <v>2339.5</v>
      </c>
      <c r="C60" s="80">
        <v>2339.5</v>
      </c>
      <c r="D60" s="64"/>
      <c r="E60" s="79"/>
    </row>
    <row r="61" spans="1:5" ht="16.5" customHeight="1" x14ac:dyDescent="0.25">
      <c r="A61" s="2" t="s">
        <v>42</v>
      </c>
      <c r="B61" s="80">
        <f t="shared" si="5"/>
        <v>11416.58</v>
      </c>
      <c r="C61" s="80">
        <v>11416.58</v>
      </c>
      <c r="D61" s="64"/>
      <c r="E61" s="79"/>
    </row>
    <row r="62" spans="1:5" ht="15.75" customHeight="1" x14ac:dyDescent="0.25">
      <c r="A62" s="2" t="s">
        <v>43</v>
      </c>
      <c r="B62" s="80">
        <f t="shared" si="5"/>
        <v>22163.78</v>
      </c>
      <c r="C62" s="80">
        <v>22163.78</v>
      </c>
      <c r="D62" s="64"/>
      <c r="E62" s="79"/>
    </row>
    <row r="63" spans="1:5" ht="15" customHeight="1" x14ac:dyDescent="0.25">
      <c r="A63" s="2" t="s">
        <v>45</v>
      </c>
      <c r="B63" s="80">
        <f t="shared" si="5"/>
        <v>5085.28</v>
      </c>
      <c r="C63" s="80">
        <v>4385.28</v>
      </c>
      <c r="D63" s="64"/>
      <c r="E63" s="79">
        <v>700</v>
      </c>
    </row>
    <row r="64" spans="1:5" ht="17.25" customHeight="1" x14ac:dyDescent="0.25">
      <c r="A64" s="2" t="s">
        <v>46</v>
      </c>
      <c r="B64" s="80">
        <f t="shared" si="5"/>
        <v>6627.84</v>
      </c>
      <c r="C64" s="80">
        <v>2627.84</v>
      </c>
      <c r="D64" s="64"/>
      <c r="E64" s="79">
        <v>4000</v>
      </c>
    </row>
    <row r="65" spans="1:5" ht="15.75" customHeight="1" x14ac:dyDescent="0.25">
      <c r="A65" s="2" t="s">
        <v>47</v>
      </c>
      <c r="B65" s="80">
        <f t="shared" si="5"/>
        <v>3722.0699999999997</v>
      </c>
      <c r="C65" s="80">
        <v>1722.07</v>
      </c>
      <c r="D65" s="64"/>
      <c r="E65" s="79">
        <v>2000</v>
      </c>
    </row>
    <row r="66" spans="1:5" ht="16.5" customHeight="1" x14ac:dyDescent="0.25">
      <c r="A66" s="2" t="s">
        <v>48</v>
      </c>
      <c r="B66" s="80">
        <f t="shared" si="5"/>
        <v>5155.79</v>
      </c>
      <c r="C66" s="80">
        <v>5155.79</v>
      </c>
      <c r="D66" s="64"/>
      <c r="E66" s="79"/>
    </row>
    <row r="67" spans="1:5" ht="15.75" customHeight="1" x14ac:dyDescent="0.25">
      <c r="A67" s="2" t="s">
        <v>53</v>
      </c>
      <c r="B67" s="80">
        <f t="shared" si="5"/>
        <v>3074.93</v>
      </c>
      <c r="C67" s="80">
        <v>3074.93</v>
      </c>
      <c r="D67" s="64"/>
      <c r="E67" s="79"/>
    </row>
    <row r="68" spans="1:5" ht="15.75" customHeight="1" x14ac:dyDescent="0.25">
      <c r="A68" s="2" t="s">
        <v>54</v>
      </c>
      <c r="B68" s="80">
        <f t="shared" si="5"/>
        <v>4000</v>
      </c>
      <c r="C68" s="80">
        <v>4000</v>
      </c>
      <c r="D68" s="64"/>
      <c r="E68" s="79"/>
    </row>
    <row r="69" spans="1:5" ht="16.5" customHeight="1" x14ac:dyDescent="0.25">
      <c r="A69" s="2" t="s">
        <v>51</v>
      </c>
      <c r="B69" s="80">
        <f t="shared" si="5"/>
        <v>18439.29</v>
      </c>
      <c r="C69" s="80">
        <v>18439.29</v>
      </c>
      <c r="D69" s="64"/>
      <c r="E69" s="79"/>
    </row>
    <row r="70" spans="1:5" ht="15.75" customHeight="1" x14ac:dyDescent="0.25">
      <c r="A70" s="2" t="s">
        <v>55</v>
      </c>
      <c r="B70" s="80">
        <f t="shared" si="5"/>
        <v>7563.59</v>
      </c>
      <c r="C70" s="80">
        <v>7563.59</v>
      </c>
      <c r="D70" s="64"/>
      <c r="E70" s="79"/>
    </row>
    <row r="71" spans="1:5" ht="16.5" customHeight="1" x14ac:dyDescent="0.25">
      <c r="A71" s="2" t="s">
        <v>206</v>
      </c>
      <c r="B71" s="80">
        <f t="shared" si="5"/>
        <v>4626.4799999999996</v>
      </c>
      <c r="C71" s="80">
        <v>4626.4799999999996</v>
      </c>
      <c r="D71" s="64"/>
      <c r="E71" s="79"/>
    </row>
    <row r="72" spans="1:5" ht="16.5" customHeight="1" x14ac:dyDescent="0.25">
      <c r="A72" s="2" t="s">
        <v>71</v>
      </c>
      <c r="B72" s="80">
        <f t="shared" si="5"/>
        <v>1810.71</v>
      </c>
      <c r="C72" s="80">
        <v>1810.71</v>
      </c>
      <c r="D72" s="64"/>
      <c r="E72" s="79"/>
    </row>
    <row r="73" spans="1:5" ht="15.75" customHeight="1" x14ac:dyDescent="0.25">
      <c r="A73" s="2" t="s">
        <v>72</v>
      </c>
      <c r="B73" s="80">
        <f t="shared" si="5"/>
        <v>1545.63</v>
      </c>
      <c r="C73" s="80">
        <v>1545.63</v>
      </c>
      <c r="D73" s="64">
        <v>690.3</v>
      </c>
      <c r="E73" s="79"/>
    </row>
    <row r="74" spans="1:5" ht="15.75" customHeight="1" x14ac:dyDescent="0.25">
      <c r="A74" s="2" t="s">
        <v>26</v>
      </c>
      <c r="B74" s="80">
        <f t="shared" si="5"/>
        <v>549.53</v>
      </c>
      <c r="C74" s="80">
        <v>549.53</v>
      </c>
      <c r="D74" s="64"/>
      <c r="E74" s="79"/>
    </row>
    <row r="75" spans="1:5" ht="16.5" customHeight="1" x14ac:dyDescent="0.25">
      <c r="A75" s="2" t="s">
        <v>73</v>
      </c>
      <c r="B75" s="80">
        <f t="shared" si="5"/>
        <v>1959.69</v>
      </c>
      <c r="C75" s="80">
        <v>1959.69</v>
      </c>
      <c r="D75" s="64"/>
      <c r="E75" s="79"/>
    </row>
    <row r="76" spans="1:5" ht="17.25" customHeight="1" x14ac:dyDescent="0.25">
      <c r="A76" s="2" t="s">
        <v>105</v>
      </c>
      <c r="B76" s="80">
        <f t="shared" si="5"/>
        <v>4347.2</v>
      </c>
      <c r="C76" s="80">
        <v>2347.1999999999998</v>
      </c>
      <c r="D76" s="64"/>
      <c r="E76" s="79">
        <v>2000</v>
      </c>
    </row>
    <row r="77" spans="1:5" ht="17.25" customHeight="1" x14ac:dyDescent="0.25">
      <c r="A77" s="2" t="s">
        <v>199</v>
      </c>
      <c r="B77" s="80">
        <f t="shared" si="5"/>
        <v>4912.63</v>
      </c>
      <c r="C77" s="80">
        <v>4912.63</v>
      </c>
      <c r="D77" s="79"/>
      <c r="E77" s="79"/>
    </row>
    <row r="78" spans="1:5" ht="17.25" customHeight="1" x14ac:dyDescent="0.25">
      <c r="A78" s="2" t="s">
        <v>195</v>
      </c>
      <c r="B78" s="80">
        <f t="shared" si="5"/>
        <v>3926.41</v>
      </c>
      <c r="C78" s="81">
        <v>2926.41</v>
      </c>
      <c r="D78" s="64">
        <v>2384.9</v>
      </c>
      <c r="E78" s="79">
        <v>1000</v>
      </c>
    </row>
    <row r="79" spans="1:5" ht="16.5" customHeight="1" x14ac:dyDescent="0.25">
      <c r="A79" s="2" t="s">
        <v>196</v>
      </c>
      <c r="B79" s="80">
        <f t="shared" si="5"/>
        <v>1103.6400000000001</v>
      </c>
      <c r="C79" s="81">
        <v>1103.6400000000001</v>
      </c>
      <c r="D79" s="64">
        <v>532.28</v>
      </c>
      <c r="E79" s="79"/>
    </row>
    <row r="80" spans="1:5" ht="17.25" customHeight="1" x14ac:dyDescent="0.25">
      <c r="A80" s="2" t="s">
        <v>62</v>
      </c>
      <c r="B80" s="80">
        <f t="shared" si="5"/>
        <v>6610.24</v>
      </c>
      <c r="C80" s="81">
        <v>6610.24</v>
      </c>
      <c r="D80" s="64">
        <v>5500</v>
      </c>
      <c r="E80" s="79"/>
    </row>
    <row r="81" spans="1:5" ht="16.5" customHeight="1" x14ac:dyDescent="0.25">
      <c r="A81" s="2" t="s">
        <v>75</v>
      </c>
      <c r="B81" s="80">
        <f t="shared" si="5"/>
        <v>2925.11</v>
      </c>
      <c r="C81" s="80">
        <v>2925.11</v>
      </c>
      <c r="D81" s="64">
        <v>193.5</v>
      </c>
      <c r="E81" s="79"/>
    </row>
    <row r="82" spans="1:5" ht="16.5" customHeight="1" x14ac:dyDescent="0.25">
      <c r="A82" s="2" t="s">
        <v>66</v>
      </c>
      <c r="B82" s="80">
        <f t="shared" si="5"/>
        <v>1420.7</v>
      </c>
      <c r="C82" s="80">
        <v>1420.7</v>
      </c>
      <c r="D82" s="64">
        <v>90.91</v>
      </c>
      <c r="E82" s="79"/>
    </row>
    <row r="83" spans="1:5" ht="17.25" customHeight="1" x14ac:dyDescent="0.25">
      <c r="A83" s="2" t="s">
        <v>56</v>
      </c>
      <c r="B83" s="80">
        <f t="shared" si="5"/>
        <v>436.13</v>
      </c>
      <c r="C83" s="80">
        <v>436.13</v>
      </c>
      <c r="D83" s="64">
        <v>430</v>
      </c>
      <c r="E83" s="79"/>
    </row>
    <row r="84" spans="1:5" ht="18" customHeight="1" x14ac:dyDescent="0.25">
      <c r="A84" s="2" t="s">
        <v>74</v>
      </c>
      <c r="B84" s="80">
        <f t="shared" si="5"/>
        <v>3999.77</v>
      </c>
      <c r="C84" s="80">
        <v>3999.77</v>
      </c>
      <c r="D84" s="64">
        <v>2495.4899999999998</v>
      </c>
      <c r="E84" s="79"/>
    </row>
    <row r="85" spans="1:5" ht="16.5" customHeight="1" x14ac:dyDescent="0.25">
      <c r="A85" s="2" t="s">
        <v>78</v>
      </c>
      <c r="B85" s="80">
        <f t="shared" si="5"/>
        <v>4554.1499999999996</v>
      </c>
      <c r="C85" s="80">
        <v>4554.1499999999996</v>
      </c>
      <c r="D85" s="64">
        <v>442.76</v>
      </c>
      <c r="E85" s="79"/>
    </row>
    <row r="86" spans="1:5" ht="17.25" customHeight="1" x14ac:dyDescent="0.25">
      <c r="A86" s="2" t="s">
        <v>63</v>
      </c>
      <c r="B86" s="80">
        <f t="shared" si="5"/>
        <v>7330.74</v>
      </c>
      <c r="C86" s="80">
        <v>7330.74</v>
      </c>
      <c r="D86" s="64">
        <v>962.88</v>
      </c>
      <c r="E86" s="79"/>
    </row>
    <row r="87" spans="1:5" ht="16.5" customHeight="1" x14ac:dyDescent="0.25">
      <c r="A87" s="2" t="s">
        <v>197</v>
      </c>
      <c r="B87" s="80">
        <f t="shared" si="5"/>
        <v>210</v>
      </c>
      <c r="C87" s="80">
        <v>210</v>
      </c>
      <c r="D87" s="64">
        <v>207</v>
      </c>
      <c r="E87" s="79"/>
    </row>
    <row r="88" spans="1:5" ht="17.25" customHeight="1" x14ac:dyDescent="0.25">
      <c r="A88" s="2" t="s">
        <v>198</v>
      </c>
      <c r="B88" s="80">
        <f t="shared" si="5"/>
        <v>2374.31</v>
      </c>
      <c r="C88" s="80">
        <v>2374.31</v>
      </c>
      <c r="D88" s="64"/>
      <c r="E88" s="79"/>
    </row>
    <row r="89" spans="1:5" ht="33" customHeight="1" x14ac:dyDescent="0.25">
      <c r="A89" s="2" t="s">
        <v>18</v>
      </c>
      <c r="B89" s="80">
        <f t="shared" si="5"/>
        <v>311.37</v>
      </c>
      <c r="C89" s="80">
        <v>311.37</v>
      </c>
      <c r="D89" s="64"/>
      <c r="E89" s="79"/>
    </row>
    <row r="90" spans="1:5" ht="15.75" customHeight="1" x14ac:dyDescent="0.25">
      <c r="A90" s="2" t="s">
        <v>6</v>
      </c>
      <c r="B90" s="80">
        <f t="shared" si="5"/>
        <v>2958.05</v>
      </c>
      <c r="C90" s="80">
        <v>2958.05</v>
      </c>
      <c r="D90" s="64">
        <v>2246.61</v>
      </c>
      <c r="E90" s="79"/>
    </row>
    <row r="91" spans="1:5" ht="15.75" x14ac:dyDescent="0.25">
      <c r="A91" s="2" t="s">
        <v>9</v>
      </c>
      <c r="B91" s="80">
        <f t="shared" si="5"/>
        <v>11950.83</v>
      </c>
      <c r="C91" s="80">
        <v>11950.83</v>
      </c>
      <c r="D91" s="64"/>
      <c r="E91" s="79"/>
    </row>
    <row r="92" spans="1:5" ht="17.25" customHeight="1" x14ac:dyDescent="0.25">
      <c r="A92" s="1" t="s">
        <v>10</v>
      </c>
      <c r="B92" s="80">
        <f t="shared" si="5"/>
        <v>949.2</v>
      </c>
      <c r="C92" s="80">
        <v>949.2</v>
      </c>
      <c r="D92" s="64"/>
      <c r="E92" s="79"/>
    </row>
    <row r="93" spans="1:5" ht="16.5" customHeight="1" x14ac:dyDescent="0.25">
      <c r="A93" s="1" t="s">
        <v>1</v>
      </c>
      <c r="B93" s="80">
        <f t="shared" si="5"/>
        <v>625</v>
      </c>
      <c r="C93" s="80">
        <v>625</v>
      </c>
      <c r="D93" s="64"/>
      <c r="E93" s="79"/>
    </row>
    <row r="94" spans="1:5" ht="15.75" customHeight="1" x14ac:dyDescent="0.25">
      <c r="A94" s="2" t="s">
        <v>7</v>
      </c>
      <c r="B94" s="80">
        <f t="shared" si="5"/>
        <v>160.76</v>
      </c>
      <c r="C94" s="80">
        <v>160.76</v>
      </c>
      <c r="D94" s="64"/>
      <c r="E94" s="79"/>
    </row>
    <row r="95" spans="1:5" ht="15.75" customHeight="1" x14ac:dyDescent="0.25">
      <c r="A95" s="2" t="s">
        <v>13</v>
      </c>
      <c r="B95" s="80">
        <f t="shared" si="5"/>
        <v>78</v>
      </c>
      <c r="C95" s="80">
        <v>78</v>
      </c>
      <c r="D95" s="64"/>
      <c r="E95" s="79"/>
    </row>
    <row r="96" spans="1:5" ht="15" customHeight="1" x14ac:dyDescent="0.25">
      <c r="A96" s="2" t="s">
        <v>225</v>
      </c>
      <c r="B96" s="80">
        <f t="shared" si="5"/>
        <v>4293.41</v>
      </c>
      <c r="C96" s="80">
        <v>4293.41</v>
      </c>
      <c r="D96" s="64"/>
      <c r="E96" s="79"/>
    </row>
    <row r="97" spans="1:5" ht="18.75" customHeight="1" x14ac:dyDescent="0.25">
      <c r="A97" s="2" t="s">
        <v>207</v>
      </c>
      <c r="B97" s="77">
        <f>SUM(B43:B96)</f>
        <v>283967.3</v>
      </c>
      <c r="C97" s="77">
        <f>SUM(C43:C96)</f>
        <v>265767.3</v>
      </c>
      <c r="D97" s="77">
        <f>SUM(D43:D96)</f>
        <v>16176.63</v>
      </c>
      <c r="E97" s="77">
        <f>SUM(E43:E96)</f>
        <v>18200</v>
      </c>
    </row>
    <row r="98" spans="1:5" ht="34.5" customHeight="1" x14ac:dyDescent="0.25">
      <c r="A98" s="96" t="s">
        <v>134</v>
      </c>
      <c r="B98" s="80"/>
      <c r="C98" s="80"/>
      <c r="D98" s="77"/>
      <c r="E98" s="79"/>
    </row>
    <row r="99" spans="1:5" ht="23.25" customHeight="1" x14ac:dyDescent="0.25">
      <c r="A99" s="158" t="s">
        <v>5</v>
      </c>
      <c r="B99" s="124">
        <f>C99+E99</f>
        <v>189414.38</v>
      </c>
      <c r="C99" s="124">
        <v>109414.38</v>
      </c>
      <c r="D99" s="77"/>
      <c r="E99" s="79">
        <v>80000</v>
      </c>
    </row>
    <row r="100" spans="1:5" ht="18.75" customHeight="1" x14ac:dyDescent="0.25">
      <c r="A100" s="1" t="s">
        <v>14</v>
      </c>
      <c r="B100" s="80">
        <f>C100+E100</f>
        <v>3881.25</v>
      </c>
      <c r="C100" s="80">
        <v>3881.25</v>
      </c>
      <c r="D100" s="64"/>
      <c r="E100" s="79"/>
    </row>
    <row r="101" spans="1:5" ht="31.15" customHeight="1" x14ac:dyDescent="0.25">
      <c r="A101" s="1" t="s">
        <v>67</v>
      </c>
      <c r="B101" s="80">
        <f>C101+E101</f>
        <v>4334.1499999999996</v>
      </c>
      <c r="C101" s="80">
        <v>4334.1499999999996</v>
      </c>
      <c r="D101" s="64"/>
      <c r="E101" s="79"/>
    </row>
    <row r="102" spans="1:5" ht="21.75" customHeight="1" x14ac:dyDescent="0.25">
      <c r="A102" s="68" t="s">
        <v>11</v>
      </c>
      <c r="B102" s="80">
        <f>C102+E102</f>
        <v>6807.53</v>
      </c>
      <c r="C102" s="80">
        <v>6807.53</v>
      </c>
      <c r="D102" s="64"/>
      <c r="E102" s="79"/>
    </row>
    <row r="103" spans="1:5" ht="21.75" customHeight="1" x14ac:dyDescent="0.25">
      <c r="A103" s="1" t="s">
        <v>208</v>
      </c>
      <c r="B103" s="77">
        <f>B100+B101+B99+B102</f>
        <v>204437.31</v>
      </c>
      <c r="C103" s="77">
        <f>C100+C101+C99+C102</f>
        <v>124437.31</v>
      </c>
      <c r="D103" s="77"/>
      <c r="E103" s="77">
        <f t="shared" ref="E103" si="6">E100+E101+E99+E102</f>
        <v>80000</v>
      </c>
    </row>
    <row r="104" spans="1:5" ht="53.25" customHeight="1" x14ac:dyDescent="0.25">
      <c r="A104" s="230" t="s">
        <v>133</v>
      </c>
      <c r="B104" s="157"/>
      <c r="C104" s="221"/>
      <c r="D104" s="231"/>
      <c r="E104" s="228"/>
    </row>
    <row r="105" spans="1:5" ht="16.5" customHeight="1" x14ac:dyDescent="0.25">
      <c r="A105" s="232" t="s">
        <v>5</v>
      </c>
      <c r="B105" s="150">
        <f>C105+E105</f>
        <v>17000</v>
      </c>
      <c r="C105" s="221">
        <v>17000</v>
      </c>
      <c r="D105" s="231"/>
      <c r="E105" s="228"/>
    </row>
    <row r="106" spans="1:5" ht="16.5" customHeight="1" x14ac:dyDescent="0.25">
      <c r="A106" s="232" t="s">
        <v>30</v>
      </c>
      <c r="B106" s="150">
        <f>C106+E106</f>
        <v>30937.53</v>
      </c>
      <c r="C106" s="221">
        <v>30937.53</v>
      </c>
      <c r="D106" s="231"/>
      <c r="E106" s="228"/>
    </row>
    <row r="107" spans="1:5" ht="16.5" customHeight="1" x14ac:dyDescent="0.25">
      <c r="A107" s="1" t="s">
        <v>209</v>
      </c>
      <c r="B107" s="78">
        <f>B105+B106</f>
        <v>47937.53</v>
      </c>
      <c r="C107" s="78">
        <f>C105+C106</f>
        <v>47937.53</v>
      </c>
      <c r="D107" s="78"/>
      <c r="E107" s="78"/>
    </row>
    <row r="108" spans="1:5" ht="20.25" customHeight="1" x14ac:dyDescent="0.25">
      <c r="A108" s="69" t="s">
        <v>210</v>
      </c>
      <c r="B108" s="78">
        <f>B17+B20+B23+B26+B29+B38+B41+B97+B103+B107</f>
        <v>2956431.0399999996</v>
      </c>
      <c r="C108" s="78">
        <f>C17+C20+C23+C26+C29+C38+C41+C97+C103+C107</f>
        <v>867747.37000000011</v>
      </c>
      <c r="D108" s="78">
        <f>D17+D20+D23+D26+D29+D38+D41+D97+D103+D107</f>
        <v>29176.629999999997</v>
      </c>
      <c r="E108" s="78">
        <f>E17+E20+E23+E26+E29+E38+E41+E97+E103+E107</f>
        <v>2088683.67</v>
      </c>
    </row>
    <row r="110" spans="1:5" ht="20.25" customHeight="1" x14ac:dyDescent="0.2">
      <c r="A110" s="123" t="s">
        <v>265</v>
      </c>
      <c r="B110" s="123"/>
      <c r="C110" s="123"/>
      <c r="D110" s="123"/>
      <c r="E110" s="123"/>
    </row>
    <row r="112" spans="1:5" ht="15" x14ac:dyDescent="0.2">
      <c r="A112" s="289" t="s">
        <v>108</v>
      </c>
      <c r="B112" s="289" t="s">
        <v>109</v>
      </c>
      <c r="C112" s="292" t="s">
        <v>110</v>
      </c>
      <c r="D112" s="293"/>
      <c r="E112" s="129"/>
    </row>
    <row r="113" spans="1:5" ht="15.75" x14ac:dyDescent="0.2">
      <c r="A113" s="290"/>
      <c r="B113" s="290"/>
      <c r="C113" s="294" t="s">
        <v>111</v>
      </c>
      <c r="D113" s="295"/>
      <c r="E113" s="296" t="s">
        <v>124</v>
      </c>
    </row>
    <row r="114" spans="1:5" ht="45" customHeight="1" x14ac:dyDescent="0.2">
      <c r="A114" s="291"/>
      <c r="B114" s="291"/>
      <c r="C114" s="54" t="s">
        <v>112</v>
      </c>
      <c r="D114" s="55" t="s">
        <v>104</v>
      </c>
      <c r="E114" s="297"/>
    </row>
    <row r="115" spans="1:5" ht="35.25" customHeight="1" x14ac:dyDescent="0.2">
      <c r="A115" s="83" t="s">
        <v>114</v>
      </c>
      <c r="B115" s="88"/>
      <c r="C115" s="70"/>
      <c r="D115" s="63"/>
      <c r="E115" s="130"/>
    </row>
    <row r="116" spans="1:5" ht="21" customHeight="1" x14ac:dyDescent="0.2">
      <c r="A116" s="126" t="s">
        <v>5</v>
      </c>
      <c r="B116" s="206">
        <f>B117+B118</f>
        <v>16892.829999999998</v>
      </c>
      <c r="C116" s="206">
        <f t="shared" ref="C116" si="7">C117+C118</f>
        <v>16892.829999999998</v>
      </c>
      <c r="D116" s="206"/>
      <c r="E116" s="207"/>
    </row>
    <row r="117" spans="1:5" ht="31.15" customHeight="1" x14ac:dyDescent="0.2">
      <c r="A117" s="84" t="s">
        <v>260</v>
      </c>
      <c r="B117" s="207">
        <f>C117+E117</f>
        <v>973.53</v>
      </c>
      <c r="C117" s="208">
        <v>973.53</v>
      </c>
      <c r="D117" s="209"/>
      <c r="E117" s="210"/>
    </row>
    <row r="118" spans="1:5" ht="33" customHeight="1" x14ac:dyDescent="0.2">
      <c r="A118" s="127" t="s">
        <v>261</v>
      </c>
      <c r="B118" s="207">
        <f>C118+E118</f>
        <v>15919.3</v>
      </c>
      <c r="C118" s="211">
        <v>15919.3</v>
      </c>
      <c r="D118" s="209"/>
      <c r="E118" s="210"/>
    </row>
    <row r="119" spans="1:5" ht="18.75" customHeight="1" x14ac:dyDescent="0.25">
      <c r="A119" s="71" t="s">
        <v>211</v>
      </c>
      <c r="B119" s="74">
        <f>B116</f>
        <v>16892.829999999998</v>
      </c>
      <c r="C119" s="74">
        <f>C116</f>
        <v>16892.829999999998</v>
      </c>
      <c r="D119" s="74"/>
      <c r="E119" s="74"/>
    </row>
    <row r="120" spans="1:5" ht="18.75" customHeight="1" x14ac:dyDescent="0.25">
      <c r="A120" s="82" t="s">
        <v>268</v>
      </c>
      <c r="B120" s="74"/>
      <c r="C120" s="74"/>
      <c r="D120" s="74"/>
      <c r="E120" s="74"/>
    </row>
    <row r="121" spans="1:5" ht="18.75" customHeight="1" x14ac:dyDescent="0.25">
      <c r="A121" s="71" t="s">
        <v>5</v>
      </c>
      <c r="B121" s="62">
        <f>C121</f>
        <v>859.48</v>
      </c>
      <c r="C121" s="62">
        <v>859.48</v>
      </c>
      <c r="D121" s="74"/>
      <c r="E121" s="74"/>
    </row>
    <row r="122" spans="1:5" ht="18.75" customHeight="1" x14ac:dyDescent="0.25">
      <c r="A122" s="82" t="s">
        <v>269</v>
      </c>
      <c r="B122" s="74">
        <f>B121</f>
        <v>859.48</v>
      </c>
      <c r="C122" s="74">
        <f>C121</f>
        <v>859.48</v>
      </c>
      <c r="D122" s="74"/>
      <c r="E122" s="74"/>
    </row>
    <row r="123" spans="1:5" ht="59.25" customHeight="1" x14ac:dyDescent="0.2">
      <c r="A123" s="94" t="s">
        <v>141</v>
      </c>
      <c r="B123" s="206"/>
      <c r="C123" s="206"/>
      <c r="D123" s="212"/>
      <c r="E123" s="212"/>
    </row>
    <row r="124" spans="1:5" ht="18.75" customHeight="1" x14ac:dyDescent="0.25">
      <c r="A124" s="71" t="s">
        <v>5</v>
      </c>
      <c r="B124" s="207">
        <f>C124+E124</f>
        <v>92308.74</v>
      </c>
      <c r="C124" s="207">
        <v>89408.74</v>
      </c>
      <c r="D124" s="212"/>
      <c r="E124" s="233">
        <v>2900</v>
      </c>
    </row>
    <row r="125" spans="1:5" ht="18.75" customHeight="1" x14ac:dyDescent="0.25">
      <c r="A125" s="82" t="s">
        <v>212</v>
      </c>
      <c r="B125" s="74">
        <f>B124</f>
        <v>92308.74</v>
      </c>
      <c r="C125" s="74">
        <f>C124</f>
        <v>89408.74</v>
      </c>
      <c r="D125" s="74"/>
      <c r="E125" s="234">
        <f t="shared" ref="E125" si="8">E124</f>
        <v>2900</v>
      </c>
    </row>
    <row r="126" spans="1:5" ht="39.75" customHeight="1" x14ac:dyDescent="0.25">
      <c r="A126" s="97" t="s">
        <v>117</v>
      </c>
      <c r="B126" s="76"/>
      <c r="C126" s="76"/>
      <c r="D126" s="76"/>
      <c r="E126" s="76"/>
    </row>
    <row r="127" spans="1:5" ht="15.75" x14ac:dyDescent="0.25">
      <c r="A127" s="87" t="s">
        <v>262</v>
      </c>
      <c r="B127" s="64">
        <f>C127+E127</f>
        <v>1689.42</v>
      </c>
      <c r="C127" s="64">
        <v>1689.42</v>
      </c>
      <c r="D127" s="64"/>
      <c r="E127" s="64"/>
    </row>
    <row r="128" spans="1:5" ht="15.75" x14ac:dyDescent="0.25">
      <c r="A128" s="87" t="s">
        <v>8</v>
      </c>
      <c r="B128" s="64">
        <f t="shared" ref="B128:B134" si="9">C128+E128</f>
        <v>1713.87</v>
      </c>
      <c r="C128" s="64">
        <v>1713.87</v>
      </c>
      <c r="D128" s="64"/>
      <c r="E128" s="64"/>
    </row>
    <row r="129" spans="1:5" ht="15.75" x14ac:dyDescent="0.25">
      <c r="A129" s="87" t="s">
        <v>2</v>
      </c>
      <c r="B129" s="64">
        <f t="shared" si="9"/>
        <v>1291.69</v>
      </c>
      <c r="C129" s="64">
        <v>1291.69</v>
      </c>
      <c r="D129" s="64"/>
      <c r="E129" s="64"/>
    </row>
    <row r="130" spans="1:5" ht="15.75" x14ac:dyDescent="0.25">
      <c r="A130" s="87" t="s">
        <v>3</v>
      </c>
      <c r="B130" s="64">
        <f t="shared" si="9"/>
        <v>69.62</v>
      </c>
      <c r="C130" s="64">
        <v>69.62</v>
      </c>
      <c r="D130" s="64"/>
      <c r="E130" s="64"/>
    </row>
    <row r="131" spans="1:5" ht="15.75" x14ac:dyDescent="0.25">
      <c r="A131" s="87" t="s">
        <v>4</v>
      </c>
      <c r="B131" s="64">
        <f t="shared" si="9"/>
        <v>511.33</v>
      </c>
      <c r="C131" s="64">
        <v>511.33</v>
      </c>
      <c r="D131" s="64"/>
      <c r="E131" s="64"/>
    </row>
    <row r="132" spans="1:5" ht="15.75" x14ac:dyDescent="0.25">
      <c r="A132" s="87" t="s">
        <v>224</v>
      </c>
      <c r="B132" s="64">
        <f t="shared" si="9"/>
        <v>605.95000000000005</v>
      </c>
      <c r="C132" s="64">
        <v>605.95000000000005</v>
      </c>
      <c r="D132" s="64"/>
      <c r="E132" s="64"/>
    </row>
    <row r="133" spans="1:5" ht="31.5" x14ac:dyDescent="0.25">
      <c r="A133" s="66" t="s">
        <v>16</v>
      </c>
      <c r="B133" s="64">
        <f t="shared" si="9"/>
        <v>1643.52</v>
      </c>
      <c r="C133" s="64">
        <v>1643.52</v>
      </c>
      <c r="D133" s="64"/>
      <c r="E133" s="64"/>
    </row>
    <row r="134" spans="1:5" ht="15.75" x14ac:dyDescent="0.25">
      <c r="A134" s="87" t="s">
        <v>12</v>
      </c>
      <c r="B134" s="64">
        <f t="shared" si="9"/>
        <v>489.54</v>
      </c>
      <c r="C134" s="64">
        <v>489.54</v>
      </c>
      <c r="D134" s="64"/>
      <c r="E134" s="64"/>
    </row>
    <row r="135" spans="1:5" ht="21" customHeight="1" x14ac:dyDescent="0.25">
      <c r="A135" s="69" t="s">
        <v>220</v>
      </c>
      <c r="B135" s="78">
        <f>SUM(B127:B134)</f>
        <v>8014.94</v>
      </c>
      <c r="C135" s="78">
        <f>SUM(C127:C134)</f>
        <v>8014.94</v>
      </c>
      <c r="D135" s="78"/>
      <c r="E135" s="64"/>
    </row>
    <row r="136" spans="1:5" ht="24.75" customHeight="1" x14ac:dyDescent="0.25">
      <c r="A136" s="98" t="s">
        <v>231</v>
      </c>
      <c r="B136" s="64"/>
      <c r="C136" s="64"/>
      <c r="D136" s="64"/>
      <c r="E136" s="64"/>
    </row>
    <row r="137" spans="1:5" ht="15.75" x14ac:dyDescent="0.25">
      <c r="A137" s="87" t="s">
        <v>248</v>
      </c>
      <c r="B137" s="235">
        <f>C137+E137</f>
        <v>10206.200000000001</v>
      </c>
      <c r="C137" s="235">
        <v>10206.200000000001</v>
      </c>
      <c r="D137" s="64"/>
      <c r="E137" s="64"/>
    </row>
    <row r="138" spans="1:5" ht="15.75" x14ac:dyDescent="0.25">
      <c r="A138" s="69" t="s">
        <v>213</v>
      </c>
      <c r="B138" s="236">
        <f>B137</f>
        <v>10206.200000000001</v>
      </c>
      <c r="C138" s="236">
        <f>C137</f>
        <v>10206.200000000001</v>
      </c>
      <c r="D138" s="78"/>
      <c r="E138" s="64"/>
    </row>
    <row r="139" spans="1:5" ht="34.5" customHeight="1" x14ac:dyDescent="0.25">
      <c r="A139" s="98" t="s">
        <v>118</v>
      </c>
      <c r="B139" s="64"/>
      <c r="C139" s="64"/>
      <c r="D139" s="64"/>
      <c r="E139" s="64"/>
    </row>
    <row r="140" spans="1:5" ht="15.75" x14ac:dyDescent="0.25">
      <c r="A140" s="66" t="s">
        <v>15</v>
      </c>
      <c r="B140" s="157">
        <f t="shared" ref="B140:B191" si="10">C140+E140</f>
        <v>624.07000000000005</v>
      </c>
      <c r="C140" s="80">
        <v>624.07000000000005</v>
      </c>
      <c r="D140" s="64"/>
      <c r="E140" s="64"/>
    </row>
    <row r="141" spans="1:5" ht="15.75" x14ac:dyDescent="0.25">
      <c r="A141" s="66" t="s">
        <v>32</v>
      </c>
      <c r="B141" s="157">
        <f t="shared" si="10"/>
        <v>604.47</v>
      </c>
      <c r="C141" s="80">
        <v>604.47</v>
      </c>
      <c r="D141" s="64"/>
      <c r="E141" s="64"/>
    </row>
    <row r="142" spans="1:5" ht="15.75" x14ac:dyDescent="0.25">
      <c r="A142" s="66" t="s">
        <v>31</v>
      </c>
      <c r="B142" s="157">
        <f t="shared" si="10"/>
        <v>936.24</v>
      </c>
      <c r="C142" s="80">
        <v>936.24</v>
      </c>
      <c r="D142" s="64"/>
      <c r="E142" s="64"/>
    </row>
    <row r="143" spans="1:5" ht="15.75" x14ac:dyDescent="0.25">
      <c r="A143" s="66" t="s">
        <v>33</v>
      </c>
      <c r="B143" s="157">
        <f t="shared" si="10"/>
        <v>906.12</v>
      </c>
      <c r="C143" s="80">
        <v>906.12</v>
      </c>
      <c r="D143" s="64"/>
      <c r="E143" s="64"/>
    </row>
    <row r="144" spans="1:5" ht="15.75" x14ac:dyDescent="0.25">
      <c r="A144" s="66" t="s">
        <v>35</v>
      </c>
      <c r="B144" s="157">
        <f t="shared" si="10"/>
        <v>370.97</v>
      </c>
      <c r="C144" s="80">
        <v>370.97</v>
      </c>
      <c r="D144" s="64"/>
      <c r="E144" s="64"/>
    </row>
    <row r="145" spans="1:5" ht="15.75" x14ac:dyDescent="0.25">
      <c r="A145" s="66" t="s">
        <v>76</v>
      </c>
      <c r="B145" s="157">
        <f t="shared" si="10"/>
        <v>563.20000000000005</v>
      </c>
      <c r="C145" s="80">
        <v>563.20000000000005</v>
      </c>
      <c r="D145" s="64"/>
      <c r="E145" s="64"/>
    </row>
    <row r="146" spans="1:5" ht="15.75" x14ac:dyDescent="0.25">
      <c r="A146" s="66" t="s">
        <v>34</v>
      </c>
      <c r="B146" s="157">
        <f t="shared" si="10"/>
        <v>1198.52</v>
      </c>
      <c r="C146" s="80">
        <v>1198.52</v>
      </c>
      <c r="D146" s="64"/>
      <c r="E146" s="64"/>
    </row>
    <row r="147" spans="1:5" ht="15.75" x14ac:dyDescent="0.25">
      <c r="A147" s="66" t="s">
        <v>36</v>
      </c>
      <c r="B147" s="157">
        <f t="shared" si="10"/>
        <v>1026.3399999999999</v>
      </c>
      <c r="C147" s="80">
        <v>1026.3399999999999</v>
      </c>
      <c r="D147" s="64"/>
      <c r="E147" s="64"/>
    </row>
    <row r="148" spans="1:5" ht="15.75" x14ac:dyDescent="0.25">
      <c r="A148" s="66" t="s">
        <v>40</v>
      </c>
      <c r="B148" s="157">
        <f t="shared" si="10"/>
        <v>394.6</v>
      </c>
      <c r="C148" s="80">
        <v>394.6</v>
      </c>
      <c r="D148" s="64"/>
      <c r="E148" s="64"/>
    </row>
    <row r="149" spans="1:5" ht="15.75" x14ac:dyDescent="0.25">
      <c r="A149" s="66" t="s">
        <v>41</v>
      </c>
      <c r="B149" s="157">
        <f t="shared" si="10"/>
        <v>266.39999999999998</v>
      </c>
      <c r="C149" s="80">
        <v>266.39999999999998</v>
      </c>
      <c r="D149" s="64"/>
      <c r="E149" s="64"/>
    </row>
    <row r="150" spans="1:5" ht="15.75" x14ac:dyDescent="0.25">
      <c r="A150" s="66" t="s">
        <v>44</v>
      </c>
      <c r="B150" s="157">
        <f t="shared" si="10"/>
        <v>779.62</v>
      </c>
      <c r="C150" s="80">
        <v>779.62</v>
      </c>
      <c r="D150" s="64"/>
      <c r="E150" s="64"/>
    </row>
    <row r="151" spans="1:5" ht="15.75" x14ac:dyDescent="0.25">
      <c r="A151" s="66" t="s">
        <v>65</v>
      </c>
      <c r="B151" s="80">
        <f t="shared" si="10"/>
        <v>1169.3499999999999</v>
      </c>
      <c r="C151" s="80">
        <v>1169.3499999999999</v>
      </c>
      <c r="D151" s="64"/>
      <c r="E151" s="64"/>
    </row>
    <row r="152" spans="1:5" ht="15.75" x14ac:dyDescent="0.25">
      <c r="A152" s="66" t="s">
        <v>49</v>
      </c>
      <c r="B152" s="80">
        <f t="shared" si="10"/>
        <v>618.49</v>
      </c>
      <c r="C152" s="80">
        <v>618.49</v>
      </c>
      <c r="D152" s="64"/>
      <c r="E152" s="64"/>
    </row>
    <row r="153" spans="1:5" ht="15.75" x14ac:dyDescent="0.25">
      <c r="A153" s="66" t="s">
        <v>50</v>
      </c>
      <c r="B153" s="80">
        <f t="shared" si="10"/>
        <v>1137.8900000000001</v>
      </c>
      <c r="C153" s="80">
        <v>1137.8900000000001</v>
      </c>
      <c r="D153" s="64"/>
      <c r="E153" s="64"/>
    </row>
    <row r="154" spans="1:5" ht="15.75" x14ac:dyDescent="0.25">
      <c r="A154" s="66" t="s">
        <v>52</v>
      </c>
      <c r="B154" s="80">
        <f t="shared" si="10"/>
        <v>1126.1199999999999</v>
      </c>
      <c r="C154" s="80">
        <v>1126.1199999999999</v>
      </c>
      <c r="D154" s="64"/>
      <c r="E154" s="64"/>
    </row>
    <row r="155" spans="1:5" ht="15.75" x14ac:dyDescent="0.25">
      <c r="A155" s="66" t="s">
        <v>38</v>
      </c>
      <c r="B155" s="80">
        <f t="shared" si="10"/>
        <v>722.03</v>
      </c>
      <c r="C155" s="80">
        <v>722.03</v>
      </c>
      <c r="D155" s="64"/>
      <c r="E155" s="64"/>
    </row>
    <row r="156" spans="1:5" ht="15.75" x14ac:dyDescent="0.25">
      <c r="A156" s="66" t="s">
        <v>54</v>
      </c>
      <c r="B156" s="80">
        <f t="shared" si="10"/>
        <v>641.69000000000005</v>
      </c>
      <c r="C156" s="80">
        <v>641.69000000000005</v>
      </c>
      <c r="D156" s="64"/>
      <c r="E156" s="64"/>
    </row>
    <row r="157" spans="1:5" ht="15.75" x14ac:dyDescent="0.25">
      <c r="A157" s="66" t="s">
        <v>37</v>
      </c>
      <c r="B157" s="80">
        <f t="shared" si="10"/>
        <v>983.11</v>
      </c>
      <c r="C157" s="80">
        <v>983.11</v>
      </c>
      <c r="D157" s="64"/>
      <c r="E157" s="64"/>
    </row>
    <row r="158" spans="1:5" ht="15.75" x14ac:dyDescent="0.25">
      <c r="A158" s="66" t="s">
        <v>39</v>
      </c>
      <c r="B158" s="80">
        <f t="shared" si="10"/>
        <v>973.63</v>
      </c>
      <c r="C158" s="80">
        <v>973.63</v>
      </c>
      <c r="D158" s="64"/>
      <c r="E158" s="64"/>
    </row>
    <row r="159" spans="1:5" ht="15.75" x14ac:dyDescent="0.25">
      <c r="A159" s="66" t="s">
        <v>42</v>
      </c>
      <c r="B159" s="80">
        <f t="shared" si="10"/>
        <v>734.45</v>
      </c>
      <c r="C159" s="80">
        <v>734.45</v>
      </c>
      <c r="D159" s="64"/>
      <c r="E159" s="64"/>
    </row>
    <row r="160" spans="1:5" ht="15.75" x14ac:dyDescent="0.25">
      <c r="A160" s="66" t="s">
        <v>43</v>
      </c>
      <c r="B160" s="80">
        <f t="shared" si="10"/>
        <v>753.53</v>
      </c>
      <c r="C160" s="80">
        <v>753.53</v>
      </c>
      <c r="D160" s="64"/>
      <c r="E160" s="64"/>
    </row>
    <row r="161" spans="1:5" ht="15.75" x14ac:dyDescent="0.25">
      <c r="A161" s="66" t="s">
        <v>45</v>
      </c>
      <c r="B161" s="80">
        <f t="shared" si="10"/>
        <v>733.54</v>
      </c>
      <c r="C161" s="80">
        <v>733.54</v>
      </c>
      <c r="D161" s="64"/>
      <c r="E161" s="64"/>
    </row>
    <row r="162" spans="1:5" ht="15.75" x14ac:dyDescent="0.25">
      <c r="A162" s="66" t="s">
        <v>46</v>
      </c>
      <c r="B162" s="80">
        <f t="shared" si="10"/>
        <v>780.93</v>
      </c>
      <c r="C162" s="80">
        <v>780.93</v>
      </c>
      <c r="D162" s="64"/>
      <c r="E162" s="64"/>
    </row>
    <row r="163" spans="1:5" ht="15.75" x14ac:dyDescent="0.25">
      <c r="A163" s="66" t="s">
        <v>47</v>
      </c>
      <c r="B163" s="80">
        <f t="shared" si="10"/>
        <v>1142.6600000000001</v>
      </c>
      <c r="C163" s="80">
        <v>1142.6600000000001</v>
      </c>
      <c r="D163" s="64"/>
      <c r="E163" s="64"/>
    </row>
    <row r="164" spans="1:5" ht="15.75" x14ac:dyDescent="0.25">
      <c r="A164" s="66" t="s">
        <v>48</v>
      </c>
      <c r="B164" s="80">
        <f t="shared" si="10"/>
        <v>798.53</v>
      </c>
      <c r="C164" s="80">
        <v>798.53</v>
      </c>
      <c r="D164" s="64"/>
      <c r="E164" s="64"/>
    </row>
    <row r="165" spans="1:5" ht="15.75" x14ac:dyDescent="0.25">
      <c r="A165" s="66" t="s">
        <v>53</v>
      </c>
      <c r="B165" s="80">
        <f t="shared" si="10"/>
        <v>774.78</v>
      </c>
      <c r="C165" s="80">
        <v>774.78</v>
      </c>
      <c r="D165" s="64"/>
      <c r="E165" s="64"/>
    </row>
    <row r="166" spans="1:5" ht="15.75" x14ac:dyDescent="0.25">
      <c r="A166" s="66" t="s">
        <v>51</v>
      </c>
      <c r="B166" s="80">
        <f t="shared" si="10"/>
        <v>985.95</v>
      </c>
      <c r="C166" s="80">
        <v>985.95</v>
      </c>
      <c r="D166" s="64"/>
      <c r="E166" s="64"/>
    </row>
    <row r="167" spans="1:5" ht="15.75" x14ac:dyDescent="0.25">
      <c r="A167" s="66" t="s">
        <v>55</v>
      </c>
      <c r="B167" s="80">
        <f t="shared" si="10"/>
        <v>848.35</v>
      </c>
      <c r="C167" s="80">
        <v>848.35</v>
      </c>
      <c r="D167" s="64"/>
      <c r="E167" s="64"/>
    </row>
    <row r="168" spans="1:5" ht="15.75" x14ac:dyDescent="0.25">
      <c r="A168" s="66" t="s">
        <v>206</v>
      </c>
      <c r="B168" s="80">
        <f t="shared" si="10"/>
        <v>503.96</v>
      </c>
      <c r="C168" s="80">
        <v>503.96</v>
      </c>
      <c r="D168" s="64"/>
      <c r="E168" s="64"/>
    </row>
    <row r="169" spans="1:5" ht="15.75" x14ac:dyDescent="0.25">
      <c r="A169" s="66" t="s">
        <v>71</v>
      </c>
      <c r="B169" s="80">
        <f t="shared" si="10"/>
        <v>3714.12</v>
      </c>
      <c r="C169" s="80">
        <v>3714.12</v>
      </c>
      <c r="D169" s="64"/>
      <c r="E169" s="64"/>
    </row>
    <row r="170" spans="1:5" ht="15.75" x14ac:dyDescent="0.25">
      <c r="A170" s="66" t="s">
        <v>72</v>
      </c>
      <c r="B170" s="80">
        <f t="shared" si="10"/>
        <v>2864.6</v>
      </c>
      <c r="C170" s="80">
        <v>2864.6</v>
      </c>
      <c r="D170" s="64"/>
      <c r="E170" s="64"/>
    </row>
    <row r="171" spans="1:5" ht="15.75" x14ac:dyDescent="0.25">
      <c r="A171" s="66" t="s">
        <v>73</v>
      </c>
      <c r="B171" s="80">
        <f t="shared" si="10"/>
        <v>1380.95</v>
      </c>
      <c r="C171" s="80">
        <v>1380.95</v>
      </c>
      <c r="D171" s="64"/>
      <c r="E171" s="64"/>
    </row>
    <row r="172" spans="1:5" ht="15.75" x14ac:dyDescent="0.25">
      <c r="A172" s="66" t="s">
        <v>26</v>
      </c>
      <c r="B172" s="80">
        <f t="shared" si="10"/>
        <v>2772.2</v>
      </c>
      <c r="C172" s="81">
        <v>2772.2</v>
      </c>
      <c r="D172" s="64"/>
      <c r="E172" s="64"/>
    </row>
    <row r="173" spans="1:5" ht="15.75" x14ac:dyDescent="0.25">
      <c r="A173" s="66" t="s">
        <v>199</v>
      </c>
      <c r="B173" s="80">
        <f t="shared" si="10"/>
        <v>2229.42</v>
      </c>
      <c r="C173" s="81">
        <v>2229.42</v>
      </c>
      <c r="D173" s="64"/>
      <c r="E173" s="64"/>
    </row>
    <row r="174" spans="1:5" ht="15.75" x14ac:dyDescent="0.25">
      <c r="A174" s="66" t="s">
        <v>196</v>
      </c>
      <c r="B174" s="80">
        <f t="shared" si="10"/>
        <v>3575.27</v>
      </c>
      <c r="C174" s="80">
        <v>3575.27</v>
      </c>
      <c r="D174" s="64"/>
      <c r="E174" s="64"/>
    </row>
    <row r="175" spans="1:5" ht="15.75" x14ac:dyDescent="0.25">
      <c r="A175" s="66" t="s">
        <v>214</v>
      </c>
      <c r="B175" s="80">
        <f t="shared" si="10"/>
        <v>2034.99</v>
      </c>
      <c r="C175" s="80">
        <v>2034.99</v>
      </c>
      <c r="D175" s="64"/>
      <c r="E175" s="64"/>
    </row>
    <row r="176" spans="1:5" ht="15.75" x14ac:dyDescent="0.25">
      <c r="A176" s="66" t="s">
        <v>62</v>
      </c>
      <c r="B176" s="80">
        <f t="shared" si="10"/>
        <v>322.92</v>
      </c>
      <c r="C176" s="80">
        <v>322.92</v>
      </c>
      <c r="D176" s="64"/>
      <c r="E176" s="64"/>
    </row>
    <row r="177" spans="1:5" ht="15.75" x14ac:dyDescent="0.25">
      <c r="A177" s="66" t="s">
        <v>56</v>
      </c>
      <c r="B177" s="80">
        <f t="shared" si="10"/>
        <v>517.47</v>
      </c>
      <c r="C177" s="80">
        <v>517.47</v>
      </c>
      <c r="D177" s="64"/>
      <c r="E177" s="64"/>
    </row>
    <row r="178" spans="1:5" ht="15.75" x14ac:dyDescent="0.25">
      <c r="A178" s="66" t="s">
        <v>74</v>
      </c>
      <c r="B178" s="80">
        <f t="shared" si="10"/>
        <v>2150.33</v>
      </c>
      <c r="C178" s="80">
        <v>2150.33</v>
      </c>
      <c r="D178" s="64"/>
      <c r="E178" s="64"/>
    </row>
    <row r="179" spans="1:5" ht="15.75" x14ac:dyDescent="0.25">
      <c r="A179" s="2" t="s">
        <v>63</v>
      </c>
      <c r="B179" s="80">
        <f t="shared" si="10"/>
        <v>1243.54</v>
      </c>
      <c r="C179" s="80">
        <v>1243.54</v>
      </c>
      <c r="D179" s="64"/>
      <c r="E179" s="64"/>
    </row>
    <row r="180" spans="1:5" ht="15.75" x14ac:dyDescent="0.25">
      <c r="A180" s="66" t="s">
        <v>197</v>
      </c>
      <c r="B180" s="80">
        <f t="shared" si="10"/>
        <v>1672.62</v>
      </c>
      <c r="C180" s="80">
        <v>1672.62</v>
      </c>
      <c r="D180" s="64"/>
      <c r="E180" s="64"/>
    </row>
    <row r="181" spans="1:5" ht="15.75" x14ac:dyDescent="0.25">
      <c r="A181" s="66" t="s">
        <v>78</v>
      </c>
      <c r="B181" s="80">
        <f t="shared" si="10"/>
        <v>2184.11</v>
      </c>
      <c r="C181" s="80">
        <v>2184.11</v>
      </c>
      <c r="D181" s="64"/>
      <c r="E181" s="64"/>
    </row>
    <row r="182" spans="1:5" ht="15.75" x14ac:dyDescent="0.25">
      <c r="A182" s="2" t="s">
        <v>131</v>
      </c>
      <c r="B182" s="80">
        <f t="shared" si="10"/>
        <v>3035.52</v>
      </c>
      <c r="C182" s="80">
        <v>3035.52</v>
      </c>
      <c r="D182" s="64"/>
      <c r="E182" s="64"/>
    </row>
    <row r="183" spans="1:5" ht="15.75" x14ac:dyDescent="0.25">
      <c r="A183" s="66" t="s">
        <v>66</v>
      </c>
      <c r="B183" s="80">
        <f t="shared" si="10"/>
        <v>2129.9899999999998</v>
      </c>
      <c r="C183" s="80">
        <v>2129.9899999999998</v>
      </c>
      <c r="D183" s="64"/>
      <c r="E183" s="64"/>
    </row>
    <row r="184" spans="1:5" ht="15.75" x14ac:dyDescent="0.25">
      <c r="A184" s="66" t="s">
        <v>6</v>
      </c>
      <c r="B184" s="80">
        <f t="shared" si="10"/>
        <v>43.43</v>
      </c>
      <c r="C184" s="80">
        <v>43.43</v>
      </c>
      <c r="D184" s="64"/>
      <c r="E184" s="64"/>
    </row>
    <row r="185" spans="1:5" ht="15.75" x14ac:dyDescent="0.25">
      <c r="A185" s="66" t="s">
        <v>122</v>
      </c>
      <c r="B185" s="80">
        <f t="shared" si="10"/>
        <v>488.45</v>
      </c>
      <c r="C185" s="80">
        <v>488.45</v>
      </c>
      <c r="D185" s="64"/>
      <c r="E185" s="64"/>
    </row>
    <row r="186" spans="1:5" ht="15.75" x14ac:dyDescent="0.25">
      <c r="A186" s="66" t="s">
        <v>9</v>
      </c>
      <c r="B186" s="80">
        <f t="shared" si="10"/>
        <v>613.67999999999995</v>
      </c>
      <c r="C186" s="80">
        <v>613.67999999999995</v>
      </c>
      <c r="D186" s="64"/>
      <c r="E186" s="64"/>
    </row>
    <row r="187" spans="1:5" ht="15.75" x14ac:dyDescent="0.25">
      <c r="A187" s="66" t="s">
        <v>10</v>
      </c>
      <c r="B187" s="80">
        <f t="shared" si="10"/>
        <v>1587.3</v>
      </c>
      <c r="C187" s="80">
        <v>1587.3</v>
      </c>
      <c r="D187" s="64"/>
      <c r="E187" s="64"/>
    </row>
    <row r="188" spans="1:5" ht="15.75" x14ac:dyDescent="0.25">
      <c r="A188" s="66" t="s">
        <v>7</v>
      </c>
      <c r="B188" s="80">
        <f t="shared" si="10"/>
        <v>1004.28</v>
      </c>
      <c r="C188" s="80">
        <v>1004.28</v>
      </c>
      <c r="D188" s="64"/>
      <c r="E188" s="64"/>
    </row>
    <row r="189" spans="1:5" ht="15.75" x14ac:dyDescent="0.25">
      <c r="A189" s="66" t="s">
        <v>225</v>
      </c>
      <c r="B189" s="80">
        <f t="shared" si="10"/>
        <v>796.17</v>
      </c>
      <c r="C189" s="64">
        <v>796.17</v>
      </c>
      <c r="D189" s="64"/>
      <c r="E189" s="64"/>
    </row>
    <row r="190" spans="1:5" ht="15.75" x14ac:dyDescent="0.25">
      <c r="A190" s="66" t="s">
        <v>13</v>
      </c>
      <c r="B190" s="80">
        <f t="shared" si="10"/>
        <v>215.47</v>
      </c>
      <c r="C190" s="64">
        <v>215.47</v>
      </c>
      <c r="D190" s="64"/>
      <c r="E190" s="64"/>
    </row>
    <row r="191" spans="1:5" ht="15.75" x14ac:dyDescent="0.25">
      <c r="A191" s="66" t="s">
        <v>119</v>
      </c>
      <c r="B191" s="80">
        <f t="shared" si="10"/>
        <v>429.6</v>
      </c>
      <c r="C191" s="64">
        <v>429.6</v>
      </c>
      <c r="D191" s="64"/>
      <c r="E191" s="64"/>
    </row>
    <row r="192" spans="1:5" ht="15.75" x14ac:dyDescent="0.25">
      <c r="A192" s="69" t="s">
        <v>215</v>
      </c>
      <c r="B192" s="78">
        <f>SUM(B140:B191)</f>
        <v>60105.969999999987</v>
      </c>
      <c r="C192" s="78">
        <f>SUM(C140:C191)</f>
        <v>60105.969999999987</v>
      </c>
      <c r="D192" s="78"/>
      <c r="E192" s="64"/>
    </row>
    <row r="193" spans="1:5" ht="36" customHeight="1" x14ac:dyDescent="0.25">
      <c r="A193" s="98" t="s">
        <v>120</v>
      </c>
      <c r="B193" s="128"/>
      <c r="C193" s="128"/>
      <c r="D193" s="128"/>
      <c r="E193" s="128"/>
    </row>
    <row r="194" spans="1:5" ht="31.5" x14ac:dyDescent="0.25">
      <c r="A194" s="66" t="s">
        <v>121</v>
      </c>
      <c r="B194" s="64">
        <f>C194+E194</f>
        <v>188492.09</v>
      </c>
      <c r="C194" s="64">
        <v>188492.09</v>
      </c>
      <c r="D194" s="64"/>
      <c r="E194" s="128"/>
    </row>
    <row r="195" spans="1:5" ht="15.75" x14ac:dyDescent="0.25">
      <c r="A195" s="87" t="s">
        <v>5</v>
      </c>
      <c r="B195" s="64">
        <f t="shared" ref="B195" si="11">C195+E195</f>
        <v>51607.3</v>
      </c>
      <c r="C195" s="100">
        <v>51607.3</v>
      </c>
      <c r="D195" s="64"/>
      <c r="E195" s="128"/>
    </row>
    <row r="196" spans="1:5" ht="15.75" x14ac:dyDescent="0.25">
      <c r="A196" s="69" t="s">
        <v>216</v>
      </c>
      <c r="B196" s="78">
        <f>B194+B195</f>
        <v>240099.39</v>
      </c>
      <c r="C196" s="78">
        <f>C194+C195</f>
        <v>240099.39</v>
      </c>
      <c r="D196" s="64"/>
      <c r="E196" s="128"/>
    </row>
    <row r="197" spans="1:5" ht="46.15" customHeight="1" x14ac:dyDescent="0.25">
      <c r="A197" s="98" t="s">
        <v>133</v>
      </c>
      <c r="B197" s="128"/>
      <c r="C197" s="128"/>
      <c r="D197" s="128"/>
      <c r="E197" s="128"/>
    </row>
    <row r="198" spans="1:5" ht="18" customHeight="1" x14ac:dyDescent="0.25">
      <c r="A198" s="87" t="s">
        <v>5</v>
      </c>
      <c r="B198" s="64">
        <f t="shared" ref="B198" si="12">C198+E198</f>
        <v>557.05999999999995</v>
      </c>
      <c r="C198" s="100">
        <v>557.05999999999995</v>
      </c>
      <c r="D198" s="64"/>
      <c r="E198" s="128"/>
    </row>
    <row r="199" spans="1:5" ht="24" customHeight="1" x14ac:dyDescent="0.25">
      <c r="A199" s="69" t="s">
        <v>267</v>
      </c>
      <c r="B199" s="78">
        <f>B198</f>
        <v>557.05999999999995</v>
      </c>
      <c r="C199" s="78">
        <f>C198</f>
        <v>557.05999999999995</v>
      </c>
      <c r="D199" s="64"/>
      <c r="E199" s="128"/>
    </row>
    <row r="200" spans="1:5" ht="24" customHeight="1" x14ac:dyDescent="0.25">
      <c r="A200" s="69" t="s">
        <v>221</v>
      </c>
      <c r="B200" s="78">
        <f>B119+B125+B135+B138+B192+B196+B199+B122</f>
        <v>429044.61</v>
      </c>
      <c r="C200" s="78">
        <f t="shared" ref="C200:E200" si="13">C119+C125+C135+C138+C192+C196+C199+C122</f>
        <v>426144.61</v>
      </c>
      <c r="D200" s="78"/>
      <c r="E200" s="236">
        <f t="shared" si="13"/>
        <v>2900</v>
      </c>
    </row>
    <row r="202" spans="1:5" ht="14.25" x14ac:dyDescent="0.2">
      <c r="A202" s="288" t="s">
        <v>250</v>
      </c>
      <c r="B202" s="288"/>
      <c r="C202" s="288"/>
      <c r="D202" s="288"/>
      <c r="E202" s="288"/>
    </row>
    <row r="203" spans="1:5" ht="14.25" x14ac:dyDescent="0.2">
      <c r="A203" s="103"/>
      <c r="B203" s="103"/>
      <c r="C203" s="103"/>
      <c r="D203" s="103"/>
      <c r="E203" s="103"/>
    </row>
    <row r="204" spans="1:5" ht="15" x14ac:dyDescent="0.2">
      <c r="A204" s="289" t="s">
        <v>108</v>
      </c>
      <c r="B204" s="289" t="s">
        <v>109</v>
      </c>
      <c r="C204" s="292" t="s">
        <v>110</v>
      </c>
      <c r="D204" s="293"/>
      <c r="E204" s="53"/>
    </row>
    <row r="205" spans="1:5" ht="15.75" x14ac:dyDescent="0.2">
      <c r="A205" s="290"/>
      <c r="B205" s="290"/>
      <c r="C205" s="294" t="s">
        <v>111</v>
      </c>
      <c r="D205" s="295"/>
      <c r="E205" s="296" t="s">
        <v>124</v>
      </c>
    </row>
    <row r="206" spans="1:5" ht="45.75" customHeight="1" x14ac:dyDescent="0.2">
      <c r="A206" s="291"/>
      <c r="B206" s="291"/>
      <c r="C206" s="54" t="s">
        <v>112</v>
      </c>
      <c r="D206" s="55" t="s">
        <v>104</v>
      </c>
      <c r="E206" s="297"/>
    </row>
    <row r="207" spans="1:5" ht="28.5" x14ac:dyDescent="0.25">
      <c r="A207" s="83" t="s">
        <v>140</v>
      </c>
      <c r="B207" s="98"/>
      <c r="C207" s="104"/>
      <c r="D207" s="105"/>
      <c r="E207" s="60"/>
    </row>
    <row r="208" spans="1:5" ht="18" customHeight="1" x14ac:dyDescent="0.25">
      <c r="A208" s="61" t="s">
        <v>5</v>
      </c>
      <c r="B208" s="131">
        <f>C208+E208</f>
        <v>5661882.71</v>
      </c>
      <c r="C208" s="145">
        <v>1349800</v>
      </c>
      <c r="D208" s="102"/>
      <c r="E208" s="102">
        <v>4312082.71</v>
      </c>
    </row>
    <row r="209" spans="1:5" ht="18" customHeight="1" x14ac:dyDescent="0.25">
      <c r="A209" s="61" t="s">
        <v>224</v>
      </c>
      <c r="B209" s="131">
        <f>C209+E209</f>
        <v>100000</v>
      </c>
      <c r="C209" s="145"/>
      <c r="D209" s="102"/>
      <c r="E209" s="102">
        <v>100000</v>
      </c>
    </row>
    <row r="210" spans="1:5" ht="18.75" customHeight="1" x14ac:dyDescent="0.25">
      <c r="A210" s="2" t="s">
        <v>217</v>
      </c>
      <c r="B210" s="59">
        <f>B208+B209</f>
        <v>5761882.71</v>
      </c>
      <c r="C210" s="59">
        <f t="shared" ref="C210:E210" si="14">C208+C209</f>
        <v>1349800</v>
      </c>
      <c r="D210" s="59"/>
      <c r="E210" s="59">
        <f t="shared" si="14"/>
        <v>4412082.71</v>
      </c>
    </row>
    <row r="211" spans="1:5" ht="57" x14ac:dyDescent="0.25">
      <c r="A211" s="83" t="s">
        <v>141</v>
      </c>
      <c r="B211" s="98"/>
      <c r="C211" s="104"/>
      <c r="D211" s="105"/>
      <c r="E211" s="60"/>
    </row>
    <row r="212" spans="1:5" ht="15.75" x14ac:dyDescent="0.25">
      <c r="A212" s="61" t="s">
        <v>113</v>
      </c>
      <c r="B212" s="131">
        <f>C212+E212</f>
        <v>1101700</v>
      </c>
      <c r="C212" s="145">
        <v>1101700</v>
      </c>
      <c r="D212" s="102"/>
      <c r="E212" s="102"/>
    </row>
    <row r="213" spans="1:5" ht="15.75" x14ac:dyDescent="0.25">
      <c r="A213" s="2" t="s">
        <v>270</v>
      </c>
      <c r="B213" s="59">
        <f>B212</f>
        <v>1101700</v>
      </c>
      <c r="C213" s="59">
        <f>C212</f>
        <v>1101700</v>
      </c>
      <c r="D213" s="57"/>
      <c r="E213" s="59"/>
    </row>
    <row r="214" spans="1:5" ht="15.75" x14ac:dyDescent="0.25">
      <c r="A214" s="69" t="s">
        <v>221</v>
      </c>
      <c r="B214" s="78">
        <f>B210+B213</f>
        <v>6863582.71</v>
      </c>
      <c r="C214" s="78">
        <f t="shared" ref="C214:D214" si="15">C210+C213</f>
        <v>2451500</v>
      </c>
      <c r="D214" s="78">
        <f t="shared" si="15"/>
        <v>0</v>
      </c>
      <c r="E214" s="78">
        <f>E210+E213</f>
        <v>4412082.71</v>
      </c>
    </row>
  </sheetData>
  <mergeCells count="17">
    <mergeCell ref="A10:E10"/>
    <mergeCell ref="A112:A114"/>
    <mergeCell ref="B112:B114"/>
    <mergeCell ref="C112:D112"/>
    <mergeCell ref="C113:D113"/>
    <mergeCell ref="E113:E114"/>
    <mergeCell ref="A12:A14"/>
    <mergeCell ref="B12:B14"/>
    <mergeCell ref="C12:D12"/>
    <mergeCell ref="C13:D13"/>
    <mergeCell ref="E13:E14"/>
    <mergeCell ref="A202:E202"/>
    <mergeCell ref="A204:A206"/>
    <mergeCell ref="B204:B206"/>
    <mergeCell ref="C204:D204"/>
    <mergeCell ref="C205:D205"/>
    <mergeCell ref="E205:E206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4 priedas</vt:lpstr>
      <vt:lpstr>'1 priedas'!Print_Titles</vt:lpstr>
      <vt:lpstr>'2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2021-01-25T09:58:24Z</cp:lastPrinted>
  <dcterms:created xsi:type="dcterms:W3CDTF">2005-12-13T07:19:10Z</dcterms:created>
  <dcterms:modified xsi:type="dcterms:W3CDTF">2021-04-16T06:55:49Z</dcterms:modified>
</cp:coreProperties>
</file>